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1152205917\Desktop\"/>
    </mc:Choice>
  </mc:AlternateContent>
  <bookViews>
    <workbookView xWindow="0" yWindow="0" windowWidth="28800" windowHeight="12435" activeTab="1"/>
  </bookViews>
  <sheets>
    <sheet name="ARR Vigentes" sheetId="1" r:id="rId1"/>
    <sheet name="ARR Terminado" sheetId="7" r:id="rId2"/>
    <sheet name="ARR Liquidado " sheetId="3" r:id="rId3"/>
    <sheet name="ARR Prorroga auto" sheetId="5" r:id="rId4"/>
    <sheet name="Concesiones" sheetId="4" r:id="rId5"/>
    <sheet name="Mayorista" sheetId="9" r:id="rId6"/>
  </sheets>
  <externalReferences>
    <externalReference r:id="rId7"/>
    <externalReference r:id="rId8"/>
    <externalReference r:id="rId9"/>
    <externalReference r:id="rId10"/>
    <externalReference r:id="rId11"/>
    <externalReference r:id="rId12"/>
  </externalReferences>
  <definedNames>
    <definedName name="_xlnm._FilterDatabase" localSheetId="2" hidden="1">'ARR Liquidado '!$A$1:$CC$79</definedName>
    <definedName name="_xlnm._FilterDatabase" localSheetId="3" hidden="1">'ARR Prorroga auto'!$A$1:$O$144</definedName>
    <definedName name="_xlnm._FilterDatabase" localSheetId="1" hidden="1">'ARR Terminado'!$A$1:$CV$276</definedName>
    <definedName name="_xlnm._FilterDatabase" localSheetId="0" hidden="1">'ARR Vigentes'!$A$1:$DC$176</definedName>
    <definedName name="_xlnm._FilterDatabase" localSheetId="5" hidden="1">Mayorista!$A$1:$DF$254</definedName>
    <definedName name="_GoBack" localSheetId="1">'ARR Terminado'!#REF!</definedName>
    <definedName name="_GoBack" localSheetId="0">'ARR Vigentes'!#REF!</definedName>
    <definedName name="_GoBack" localSheetId="5">Mayorista!#REF!</definedName>
    <definedName name="Z_0DA7053C_A2D9_4F12_B9DB_85476C29C9BB_.wvu.FilterData" localSheetId="1" hidden="1">'ARR Terminado'!$A$1:$BY$24</definedName>
    <definedName name="Z_0DA7053C_A2D9_4F12_B9DB_85476C29C9BB_.wvu.FilterData" localSheetId="0" hidden="1">'ARR Vigentes'!$A$1:$CM$11</definedName>
    <definedName name="Z_0DA7053C_A2D9_4F12_B9DB_85476C29C9BB_.wvu.FilterData" localSheetId="5" hidden="1">Mayorista!$A$1:$CP$12</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272" i="7" l="1"/>
  <c r="BB272" i="7"/>
  <c r="BE272" i="7"/>
  <c r="BH272" i="7"/>
  <c r="BK272" i="7"/>
  <c r="BN272" i="7"/>
  <c r="BQ272" i="7"/>
  <c r="BT272" i="7"/>
  <c r="BY272" i="7"/>
  <c r="AY273" i="7"/>
  <c r="BB273" i="7"/>
  <c r="BE273" i="7"/>
  <c r="BH273" i="7"/>
  <c r="BK273" i="7"/>
  <c r="BN273" i="7"/>
  <c r="BQ273" i="7"/>
  <c r="BT273" i="7"/>
  <c r="BY273" i="7"/>
  <c r="AY274" i="7"/>
  <c r="BB274" i="7"/>
  <c r="BE274" i="7"/>
  <c r="BH274" i="7"/>
  <c r="BK274" i="7"/>
  <c r="BN274" i="7"/>
  <c r="BQ274" i="7"/>
  <c r="BT274" i="7"/>
  <c r="BY274" i="7"/>
  <c r="AY275" i="7"/>
  <c r="BB275" i="7"/>
  <c r="BE275" i="7"/>
  <c r="BH275" i="7"/>
  <c r="BK275" i="7"/>
  <c r="BN275" i="7"/>
  <c r="BQ275" i="7"/>
  <c r="BT275" i="7"/>
  <c r="BY275" i="7"/>
  <c r="AY276" i="7"/>
  <c r="BB276" i="7"/>
  <c r="BE276" i="7"/>
  <c r="BH276" i="7"/>
  <c r="BK276" i="7"/>
  <c r="BN276" i="7"/>
  <c r="BQ276" i="7"/>
  <c r="BT276" i="7"/>
  <c r="BY276" i="7"/>
  <c r="O271" i="7"/>
  <c r="P271" i="7" s="1"/>
  <c r="AY271" i="7"/>
  <c r="BB271" i="7"/>
  <c r="BE271" i="7"/>
  <c r="BH271" i="7"/>
  <c r="BK271" i="7"/>
  <c r="BN271" i="7"/>
  <c r="BQ271" i="7"/>
  <c r="BT271" i="7"/>
  <c r="BU271" i="7"/>
  <c r="BY271" i="7"/>
  <c r="AY268" i="7"/>
  <c r="BB268" i="7"/>
  <c r="BE268" i="7"/>
  <c r="BH268" i="7"/>
  <c r="BK268" i="7"/>
  <c r="BN268" i="7"/>
  <c r="BQ268" i="7"/>
  <c r="BT268" i="7"/>
  <c r="BY268" i="7"/>
  <c r="AY269" i="7"/>
  <c r="BB269" i="7"/>
  <c r="BE269" i="7"/>
  <c r="BH269" i="7"/>
  <c r="BK269" i="7"/>
  <c r="BN269" i="7"/>
  <c r="BQ269" i="7"/>
  <c r="BT269" i="7"/>
  <c r="BV269" i="7"/>
  <c r="BY269" i="7"/>
  <c r="AY270" i="7"/>
  <c r="BB270" i="7"/>
  <c r="BE270" i="7"/>
  <c r="BH270" i="7"/>
  <c r="BK270" i="7"/>
  <c r="BN270" i="7"/>
  <c r="BQ270" i="7"/>
  <c r="BT270" i="7"/>
  <c r="BY270" i="7"/>
  <c r="AY267" i="7"/>
  <c r="BB267" i="7"/>
  <c r="BE267" i="7"/>
  <c r="BH267" i="7"/>
  <c r="BK267" i="7"/>
  <c r="BN267" i="7"/>
  <c r="BQ267" i="7"/>
  <c r="BT267" i="7"/>
  <c r="BU267" i="7"/>
  <c r="BY267" i="7"/>
  <c r="AY266" i="7"/>
  <c r="BB266" i="7"/>
  <c r="BE266" i="7"/>
  <c r="BH266" i="7"/>
  <c r="BK266" i="7"/>
  <c r="BN266" i="7"/>
  <c r="BQ266" i="7"/>
  <c r="BT266" i="7"/>
  <c r="BY266" i="7"/>
  <c r="AY264" i="7"/>
  <c r="BB264" i="7"/>
  <c r="BE264" i="7"/>
  <c r="BH264" i="7"/>
  <c r="BK264" i="7"/>
  <c r="BN264" i="7"/>
  <c r="BQ264" i="7"/>
  <c r="BT264" i="7"/>
  <c r="BY264" i="7"/>
  <c r="AY265" i="7"/>
  <c r="BB265" i="7"/>
  <c r="BE265" i="7"/>
  <c r="BH265" i="7"/>
  <c r="BK265" i="7"/>
  <c r="BN265" i="7"/>
  <c r="BQ265" i="7"/>
  <c r="BT265" i="7"/>
  <c r="BV265" i="7"/>
  <c r="BY265" i="7"/>
  <c r="AY261" i="9"/>
  <c r="BB261" i="9"/>
  <c r="BE261" i="9"/>
  <c r="BH261" i="9"/>
  <c r="BK261" i="9"/>
  <c r="BN261" i="9"/>
  <c r="BQ261" i="9"/>
  <c r="BT261" i="9"/>
  <c r="BU261" i="9"/>
  <c r="BV261" i="9"/>
  <c r="BY261" i="9"/>
  <c r="AY262" i="9"/>
  <c r="BB262" i="9"/>
  <c r="BE262" i="9"/>
  <c r="BH262" i="9"/>
  <c r="BK262" i="9"/>
  <c r="BN262" i="9"/>
  <c r="BQ262" i="9"/>
  <c r="BT262" i="9"/>
  <c r="BY262" i="9"/>
  <c r="AY263" i="9"/>
  <c r="BB263" i="9"/>
  <c r="BE263" i="9"/>
  <c r="BH263" i="9"/>
  <c r="BK263" i="9"/>
  <c r="BN263" i="9"/>
  <c r="BQ263" i="9"/>
  <c r="BT263" i="9"/>
  <c r="BY263" i="9"/>
  <c r="AY264" i="9"/>
  <c r="BB264" i="9"/>
  <c r="BE264" i="9"/>
  <c r="BH264" i="9"/>
  <c r="BK264" i="9"/>
  <c r="BN264" i="9"/>
  <c r="BQ264" i="9"/>
  <c r="BT264" i="9"/>
  <c r="BY264" i="9"/>
  <c r="AY265" i="9"/>
  <c r="BB265" i="9"/>
  <c r="BE265" i="9"/>
  <c r="BH265" i="9"/>
  <c r="BK265" i="9"/>
  <c r="BN265" i="9"/>
  <c r="BQ265" i="9"/>
  <c r="BT265" i="9"/>
  <c r="BU265" i="9"/>
  <c r="BV265" i="9"/>
  <c r="BY265" i="9"/>
  <c r="AY256" i="9"/>
  <c r="BB256" i="9"/>
  <c r="BE256" i="9"/>
  <c r="BH256" i="9"/>
  <c r="BK256" i="9"/>
  <c r="BN256" i="9"/>
  <c r="BQ256" i="9"/>
  <c r="BT256" i="9"/>
  <c r="BU256" i="9"/>
  <c r="BV256" i="9"/>
  <c r="BY256" i="9"/>
  <c r="AY257" i="9"/>
  <c r="BB257" i="9"/>
  <c r="BE257" i="9"/>
  <c r="BH257" i="9"/>
  <c r="BK257" i="9"/>
  <c r="BN257" i="9"/>
  <c r="BQ257" i="9"/>
  <c r="BT257" i="9"/>
  <c r="BU257" i="9"/>
  <c r="BV257" i="9"/>
  <c r="BY257" i="9"/>
  <c r="AY258" i="9"/>
  <c r="BB258" i="9"/>
  <c r="BE258" i="9"/>
  <c r="BH258" i="9"/>
  <c r="BK258" i="9"/>
  <c r="BN258" i="9"/>
  <c r="BQ258" i="9"/>
  <c r="BT258" i="9"/>
  <c r="BY258" i="9"/>
  <c r="AY259" i="9"/>
  <c r="BB259" i="9"/>
  <c r="BE259" i="9"/>
  <c r="BH259" i="9"/>
  <c r="BK259" i="9"/>
  <c r="BN259" i="9"/>
  <c r="BQ259" i="9"/>
  <c r="BT259" i="9"/>
  <c r="BY259" i="9"/>
  <c r="AY260" i="9"/>
  <c r="BB260" i="9"/>
  <c r="BE260" i="9"/>
  <c r="BH260" i="9"/>
  <c r="BK260" i="9"/>
  <c r="BN260" i="9"/>
  <c r="BQ260" i="9"/>
  <c r="BT260" i="9"/>
  <c r="BU260" i="9"/>
  <c r="BV260" i="9"/>
  <c r="BY260" i="9"/>
  <c r="BV176" i="1" l="1"/>
  <c r="BU176" i="1"/>
  <c r="BT176" i="1"/>
  <c r="BQ176" i="1"/>
  <c r="BN176" i="1"/>
  <c r="BK176" i="1"/>
  <c r="BH176" i="1"/>
  <c r="BE176" i="1"/>
  <c r="BB176" i="1"/>
  <c r="AY176" i="1"/>
  <c r="I176" i="1"/>
  <c r="J176" i="1" s="1"/>
  <c r="BY175" i="1"/>
  <c r="BV175" i="1"/>
  <c r="BU175" i="1"/>
  <c r="BT175" i="1"/>
  <c r="BQ175" i="1"/>
  <c r="BN175" i="1"/>
  <c r="BK175" i="1"/>
  <c r="BH175" i="1"/>
  <c r="BE175" i="1"/>
  <c r="BB175" i="1"/>
  <c r="AY175" i="1"/>
  <c r="O121" i="1"/>
  <c r="P121" i="1" s="1"/>
  <c r="BY174" i="1"/>
  <c r="BV174" i="1"/>
  <c r="BU174" i="1"/>
  <c r="BT174" i="1"/>
  <c r="BQ174" i="1"/>
  <c r="BN174" i="1"/>
  <c r="BK174" i="1"/>
  <c r="BH174" i="1"/>
  <c r="BE174" i="1"/>
  <c r="BB174" i="1"/>
  <c r="AY174" i="1"/>
  <c r="BY173" i="1"/>
  <c r="BV173" i="1"/>
  <c r="BU173" i="1"/>
  <c r="BT173" i="1"/>
  <c r="BQ173" i="1"/>
  <c r="BN173" i="1"/>
  <c r="BK173" i="1"/>
  <c r="BH173" i="1"/>
  <c r="BE173" i="1"/>
  <c r="BB173" i="1"/>
  <c r="AY173" i="1"/>
  <c r="BV172" i="1"/>
  <c r="BU172" i="1"/>
  <c r="BN172" i="1"/>
  <c r="BK172" i="1"/>
  <c r="BH172" i="1"/>
  <c r="BE172" i="1"/>
  <c r="BB172" i="1"/>
  <c r="AY172" i="1"/>
  <c r="BY172" i="1"/>
  <c r="BT172" i="1"/>
  <c r="BQ172" i="1"/>
  <c r="BY171" i="1"/>
  <c r="BV171" i="1"/>
  <c r="BU171" i="1"/>
  <c r="BT171" i="1"/>
  <c r="BQ171" i="1"/>
  <c r="BN171" i="1"/>
  <c r="BK171" i="1"/>
  <c r="BH171" i="1"/>
  <c r="BE171" i="1"/>
  <c r="BB171" i="1"/>
  <c r="AY171" i="1"/>
  <c r="BY170" i="1"/>
  <c r="BV170" i="1"/>
  <c r="BU170" i="1"/>
  <c r="BT170" i="1"/>
  <c r="BQ170" i="1"/>
  <c r="BN170" i="1"/>
  <c r="BK170" i="1"/>
  <c r="BH170" i="1"/>
  <c r="BE170" i="1"/>
  <c r="BB170" i="1"/>
  <c r="AY170" i="1"/>
  <c r="BY169" i="1"/>
  <c r="BV169" i="1"/>
  <c r="BU169" i="1"/>
  <c r="BT169" i="1"/>
  <c r="BQ169" i="1"/>
  <c r="BN169" i="1"/>
  <c r="BK169" i="1"/>
  <c r="BH169" i="1"/>
  <c r="BE169" i="1"/>
  <c r="BB169" i="1"/>
  <c r="AY169" i="1"/>
  <c r="BY168" i="1"/>
  <c r="BV168" i="1"/>
  <c r="BU168" i="1"/>
  <c r="BT168" i="1"/>
  <c r="BQ168" i="1"/>
  <c r="BN168" i="1"/>
  <c r="BK168" i="1"/>
  <c r="BH168" i="1"/>
  <c r="BE168" i="1"/>
  <c r="BB168" i="1"/>
  <c r="AY168" i="1"/>
  <c r="BY167" i="1"/>
  <c r="BV167" i="1"/>
  <c r="BU167" i="1"/>
  <c r="BT167" i="1"/>
  <c r="BQ167" i="1"/>
  <c r="BN167" i="1"/>
  <c r="BK167" i="1"/>
  <c r="BH167" i="1"/>
  <c r="BE167" i="1"/>
  <c r="BB167" i="1"/>
  <c r="AY167" i="1"/>
  <c r="I171" i="1"/>
  <c r="J171" i="1" s="1"/>
  <c r="O165" i="1" l="1"/>
  <c r="P165" i="1" s="1"/>
  <c r="AY263" i="7"/>
  <c r="BB263" i="7"/>
  <c r="BE263" i="7"/>
  <c r="BH263" i="7"/>
  <c r="BK263" i="7"/>
  <c r="BN263" i="7"/>
  <c r="BQ263" i="7"/>
  <c r="BT263" i="7"/>
  <c r="BU263" i="7"/>
  <c r="BV263" i="7"/>
  <c r="BY263" i="7"/>
  <c r="BY166" i="1" l="1"/>
  <c r="BV166" i="1"/>
  <c r="BU166" i="1"/>
  <c r="BT166" i="1"/>
  <c r="BQ166" i="1"/>
  <c r="BN166" i="1"/>
  <c r="BK166" i="1"/>
  <c r="BH166" i="1"/>
  <c r="BE166" i="1"/>
  <c r="BB166" i="1"/>
  <c r="AY166" i="1"/>
  <c r="BV165" i="1"/>
  <c r="BU165" i="1"/>
  <c r="BT165" i="1"/>
  <c r="BQ165" i="1"/>
  <c r="BN165" i="1"/>
  <c r="BK165" i="1"/>
  <c r="BH165" i="1"/>
  <c r="BE165" i="1"/>
  <c r="BB165" i="1"/>
  <c r="AY165" i="1"/>
  <c r="BY165" i="1"/>
  <c r="AY262" i="7"/>
  <c r="BB262" i="7"/>
  <c r="BE262" i="7"/>
  <c r="BH262" i="7"/>
  <c r="BK262" i="7"/>
  <c r="BN262" i="7"/>
  <c r="BQ262" i="7"/>
  <c r="BT262" i="7"/>
  <c r="BY262" i="7"/>
  <c r="BY164" i="1"/>
  <c r="BV164" i="1"/>
  <c r="BU164" i="1"/>
  <c r="BT164" i="1"/>
  <c r="BQ164" i="1"/>
  <c r="BN164" i="1"/>
  <c r="BK164" i="1"/>
  <c r="BH164" i="1"/>
  <c r="BE164" i="1"/>
  <c r="BB164" i="1"/>
  <c r="AY164" i="1"/>
  <c r="BY163" i="1" l="1"/>
  <c r="BV163" i="1"/>
  <c r="BU163" i="1"/>
  <c r="BT163" i="1"/>
  <c r="BQ163" i="1"/>
  <c r="BN163" i="1"/>
  <c r="BK163" i="1"/>
  <c r="BH163" i="1"/>
  <c r="BE163" i="1"/>
  <c r="BB163" i="1"/>
  <c r="AY163" i="1"/>
  <c r="BY162" i="1"/>
  <c r="BV162" i="1"/>
  <c r="BU162" i="1"/>
  <c r="BT162" i="1"/>
  <c r="BQ162" i="1"/>
  <c r="BN162" i="1"/>
  <c r="BK162" i="1"/>
  <c r="BH162" i="1"/>
  <c r="BE162" i="1"/>
  <c r="BB162" i="1"/>
  <c r="AY162" i="1"/>
  <c r="AY261" i="7"/>
  <c r="BB261" i="7"/>
  <c r="BE261" i="7"/>
  <c r="BH261" i="7"/>
  <c r="BK261" i="7"/>
  <c r="BN261" i="7"/>
  <c r="BQ261" i="7"/>
  <c r="BT261" i="7"/>
  <c r="BU261" i="7"/>
  <c r="BV261" i="7"/>
  <c r="BY261" i="7"/>
  <c r="BV161" i="1"/>
  <c r="BU161" i="1"/>
  <c r="BT161" i="1"/>
  <c r="BQ161" i="1"/>
  <c r="BN161" i="1"/>
  <c r="BK161" i="1"/>
  <c r="BH161" i="1"/>
  <c r="BE161" i="1"/>
  <c r="BB161" i="1"/>
  <c r="AY161" i="1"/>
  <c r="BV160" i="1"/>
  <c r="BU160" i="1"/>
  <c r="BT160" i="1"/>
  <c r="BQ160" i="1"/>
  <c r="BN160" i="1"/>
  <c r="BK160" i="1"/>
  <c r="BH160" i="1"/>
  <c r="BE160" i="1"/>
  <c r="BB160" i="1"/>
  <c r="AY160" i="1"/>
  <c r="BY161" i="1"/>
  <c r="O159" i="1"/>
  <c r="P159" i="1" s="1"/>
  <c r="BY160" i="1"/>
  <c r="BV159" i="1" l="1"/>
  <c r="BU159" i="1"/>
  <c r="BT159" i="1"/>
  <c r="BQ159" i="1"/>
  <c r="BN159" i="1"/>
  <c r="BK159" i="1"/>
  <c r="BH159" i="1"/>
  <c r="BE159" i="1"/>
  <c r="BB159" i="1"/>
  <c r="AY159" i="1"/>
  <c r="BY159" i="1"/>
  <c r="BV158" i="1"/>
  <c r="BU158" i="1"/>
  <c r="BT158" i="1"/>
  <c r="BQ158" i="1"/>
  <c r="BN158" i="1"/>
  <c r="BK158" i="1"/>
  <c r="BH158" i="1"/>
  <c r="BE158" i="1"/>
  <c r="BB158" i="1"/>
  <c r="AY158" i="1"/>
  <c r="BY158" i="1"/>
  <c r="BY157" i="1"/>
  <c r="BV157" i="1"/>
  <c r="BU157" i="1"/>
  <c r="BT157" i="1"/>
  <c r="BQ157" i="1"/>
  <c r="BN157" i="1"/>
  <c r="BK157" i="1"/>
  <c r="BH157" i="1"/>
  <c r="BE157" i="1"/>
  <c r="BB157" i="1"/>
  <c r="AY157" i="1"/>
  <c r="BY156" i="1"/>
  <c r="BV156" i="1"/>
  <c r="BU156" i="1"/>
  <c r="BT156" i="1"/>
  <c r="BQ156" i="1"/>
  <c r="BN156" i="1"/>
  <c r="BK156" i="1"/>
  <c r="BH156" i="1"/>
  <c r="BE156" i="1"/>
  <c r="BB156" i="1"/>
  <c r="AY156" i="1"/>
  <c r="AY260" i="7" l="1"/>
  <c r="BB260" i="7"/>
  <c r="BE260" i="7"/>
  <c r="BH260" i="7"/>
  <c r="BK260" i="7"/>
  <c r="BN260" i="7"/>
  <c r="BQ260" i="7"/>
  <c r="BT260" i="7"/>
  <c r="BY260" i="7"/>
  <c r="AY259" i="7"/>
  <c r="BB259" i="7"/>
  <c r="BE259" i="7"/>
  <c r="BH259" i="7"/>
  <c r="BK259" i="7"/>
  <c r="BN259" i="7"/>
  <c r="BQ259" i="7"/>
  <c r="BT259" i="7"/>
  <c r="BY259" i="7"/>
  <c r="AY257" i="7"/>
  <c r="BB257" i="7"/>
  <c r="BE257" i="7"/>
  <c r="BH257" i="7"/>
  <c r="BK257" i="7"/>
  <c r="BN257" i="7"/>
  <c r="BQ257" i="7"/>
  <c r="BT257" i="7"/>
  <c r="BY257" i="7"/>
  <c r="AY258" i="7"/>
  <c r="BB258" i="7"/>
  <c r="BE258" i="7"/>
  <c r="BH258" i="7"/>
  <c r="BK258" i="7"/>
  <c r="BN258" i="7"/>
  <c r="BQ258" i="7"/>
  <c r="BT258" i="7"/>
  <c r="BY258" i="7"/>
  <c r="AY256" i="7"/>
  <c r="BB256" i="7"/>
  <c r="BE256" i="7"/>
  <c r="BH256" i="7"/>
  <c r="BK256" i="7"/>
  <c r="BN256" i="7"/>
  <c r="BQ256" i="7"/>
  <c r="BT256" i="7"/>
  <c r="BY256" i="7"/>
  <c r="BY155" i="1" l="1"/>
  <c r="BV155" i="1"/>
  <c r="BU155" i="1"/>
  <c r="BT155" i="1"/>
  <c r="BQ155" i="1"/>
  <c r="BN155" i="1"/>
  <c r="BK155" i="1"/>
  <c r="BH155" i="1"/>
  <c r="BE155" i="1"/>
  <c r="BB155" i="1"/>
  <c r="AY155" i="1"/>
  <c r="BY154" i="1"/>
  <c r="BV154" i="1"/>
  <c r="BU154" i="1"/>
  <c r="BT154" i="1"/>
  <c r="BQ154" i="1"/>
  <c r="BN154" i="1"/>
  <c r="BK154" i="1"/>
  <c r="BH154" i="1"/>
  <c r="BE154" i="1"/>
  <c r="BB154" i="1"/>
  <c r="AY154" i="1"/>
  <c r="I154" i="1"/>
  <c r="J154" i="1" s="1"/>
  <c r="BY153" i="1"/>
  <c r="BV153" i="1"/>
  <c r="BU153" i="1"/>
  <c r="BT153" i="1"/>
  <c r="BQ153" i="1"/>
  <c r="BN153" i="1"/>
  <c r="BK153" i="1"/>
  <c r="BH153" i="1"/>
  <c r="BE153" i="1"/>
  <c r="BB153" i="1"/>
  <c r="AY153" i="1"/>
  <c r="I153" i="1"/>
  <c r="J153" i="1" s="1"/>
  <c r="BY152" i="1"/>
  <c r="BV152" i="1"/>
  <c r="BU152" i="1"/>
  <c r="BT152" i="1"/>
  <c r="BQ152" i="1"/>
  <c r="BN152" i="1"/>
  <c r="BK152" i="1"/>
  <c r="BH152" i="1"/>
  <c r="BE152" i="1"/>
  <c r="BB152" i="1"/>
  <c r="AY152" i="1"/>
  <c r="I152" i="1"/>
  <c r="J152" i="1" s="1"/>
  <c r="BY151" i="1"/>
  <c r="BV151" i="1"/>
  <c r="BU151" i="1"/>
  <c r="BT151" i="1"/>
  <c r="BQ151" i="1"/>
  <c r="BN151" i="1"/>
  <c r="BK151" i="1"/>
  <c r="BH151" i="1"/>
  <c r="BE151" i="1"/>
  <c r="BB151" i="1"/>
  <c r="AY151" i="1"/>
  <c r="I151" i="1"/>
  <c r="J151" i="1" s="1"/>
  <c r="BY150" i="1"/>
  <c r="BV150" i="1"/>
  <c r="BU150" i="1"/>
  <c r="BT150" i="1"/>
  <c r="BQ150" i="1"/>
  <c r="BN150" i="1"/>
  <c r="BK150" i="1"/>
  <c r="BH150" i="1"/>
  <c r="BE150" i="1"/>
  <c r="BB150" i="1"/>
  <c r="AY150" i="1"/>
  <c r="I150" i="1"/>
  <c r="J150" i="1" s="1"/>
  <c r="BY149" i="1"/>
  <c r="BV149" i="1"/>
  <c r="BU149" i="1"/>
  <c r="BT149" i="1"/>
  <c r="BQ149" i="1"/>
  <c r="BN149" i="1"/>
  <c r="BK149" i="1"/>
  <c r="BH149" i="1"/>
  <c r="BE149" i="1"/>
  <c r="BB149" i="1"/>
  <c r="AY149" i="1"/>
  <c r="I149" i="1"/>
  <c r="J149" i="1" s="1"/>
  <c r="BY148" i="1"/>
  <c r="BV148" i="1"/>
  <c r="BU148" i="1"/>
  <c r="BT148" i="1"/>
  <c r="BQ148" i="1"/>
  <c r="BN148" i="1"/>
  <c r="BK148" i="1"/>
  <c r="BH148" i="1"/>
  <c r="BE148" i="1"/>
  <c r="BB148" i="1"/>
  <c r="AY148" i="1"/>
  <c r="I148" i="1"/>
  <c r="J148" i="1" s="1"/>
  <c r="BY147" i="1"/>
  <c r="BV147" i="1"/>
  <c r="BU147" i="1"/>
  <c r="BT147" i="1"/>
  <c r="BQ147" i="1"/>
  <c r="BN147" i="1"/>
  <c r="BK147" i="1"/>
  <c r="BH147" i="1"/>
  <c r="BE147" i="1"/>
  <c r="BB147" i="1"/>
  <c r="AY147" i="1"/>
  <c r="I147" i="1"/>
  <c r="J147" i="1" s="1"/>
  <c r="O123" i="1" l="1"/>
  <c r="P123" i="1" s="1"/>
  <c r="AY255" i="7"/>
  <c r="BB255" i="7"/>
  <c r="BE255" i="7"/>
  <c r="BH255" i="7"/>
  <c r="BK255" i="7"/>
  <c r="BN255" i="7"/>
  <c r="BQ255" i="7"/>
  <c r="BT255" i="7"/>
  <c r="BU255" i="7"/>
  <c r="BV255" i="7"/>
  <c r="BY255" i="7"/>
  <c r="O138" i="1"/>
  <c r="P138" i="1" s="1"/>
  <c r="BY146" i="1" l="1"/>
  <c r="BV146" i="1"/>
  <c r="BU146" i="1"/>
  <c r="BT146" i="1"/>
  <c r="BQ146" i="1"/>
  <c r="BN146" i="1"/>
  <c r="BK146" i="1"/>
  <c r="BH146" i="1"/>
  <c r="BE146" i="1"/>
  <c r="BB146" i="1"/>
  <c r="AY146" i="1"/>
  <c r="I146" i="1"/>
  <c r="J146" i="1" s="1"/>
  <c r="BY145" i="1"/>
  <c r="BV145" i="1"/>
  <c r="BU145" i="1"/>
  <c r="BT145" i="1"/>
  <c r="BQ145" i="1"/>
  <c r="BN145" i="1"/>
  <c r="BK145" i="1"/>
  <c r="BH145" i="1"/>
  <c r="BE145" i="1"/>
  <c r="BB145" i="1"/>
  <c r="AY145" i="1"/>
  <c r="I145" i="1"/>
  <c r="J145" i="1" s="1"/>
  <c r="BY144" i="1"/>
  <c r="BV144" i="1"/>
  <c r="BU144" i="1"/>
  <c r="BT144" i="1"/>
  <c r="BQ144" i="1"/>
  <c r="BN144" i="1"/>
  <c r="BK144" i="1"/>
  <c r="BH144" i="1"/>
  <c r="BE144" i="1"/>
  <c r="BB144" i="1"/>
  <c r="AY144" i="1"/>
  <c r="I144" i="1"/>
  <c r="J144" i="1" s="1"/>
  <c r="AY254" i="7" l="1"/>
  <c r="BB254" i="7"/>
  <c r="BE254" i="7"/>
  <c r="BH254" i="7"/>
  <c r="BK254" i="7"/>
  <c r="BN254" i="7"/>
  <c r="BQ254" i="7"/>
  <c r="BT254" i="7"/>
  <c r="BU254" i="7"/>
  <c r="BV254" i="7"/>
  <c r="BY254" i="7"/>
  <c r="AY253" i="7"/>
  <c r="BB253" i="7"/>
  <c r="BE253" i="7"/>
  <c r="BH253" i="7"/>
  <c r="BK253" i="7"/>
  <c r="BN253" i="7"/>
  <c r="BQ253" i="7"/>
  <c r="BT253" i="7"/>
  <c r="BV253" i="7"/>
  <c r="BY253" i="7"/>
  <c r="AY252" i="7"/>
  <c r="BB252" i="7"/>
  <c r="BE252" i="7"/>
  <c r="BH252" i="7"/>
  <c r="BK252" i="7"/>
  <c r="BN252" i="7"/>
  <c r="BQ252" i="7"/>
  <c r="BT252" i="7"/>
  <c r="BY252" i="7"/>
  <c r="AY247" i="7"/>
  <c r="BB247" i="7"/>
  <c r="BE247" i="7"/>
  <c r="BH247" i="7"/>
  <c r="BK247" i="7"/>
  <c r="BN247" i="7"/>
  <c r="BQ247" i="7"/>
  <c r="BT247" i="7"/>
  <c r="BY247" i="7"/>
  <c r="AY248" i="7"/>
  <c r="BB248" i="7"/>
  <c r="BE248" i="7"/>
  <c r="BH248" i="7"/>
  <c r="BK248" i="7"/>
  <c r="BN248" i="7"/>
  <c r="BQ248" i="7"/>
  <c r="BT248" i="7"/>
  <c r="BY248" i="7"/>
  <c r="AY249" i="7"/>
  <c r="BB249" i="7"/>
  <c r="BE249" i="7"/>
  <c r="BH249" i="7"/>
  <c r="BK249" i="7"/>
  <c r="BN249" i="7"/>
  <c r="BQ249" i="7"/>
  <c r="BT249" i="7"/>
  <c r="BY249" i="7"/>
  <c r="AY250" i="7"/>
  <c r="BB250" i="7"/>
  <c r="BE250" i="7"/>
  <c r="BH250" i="7"/>
  <c r="BK250" i="7"/>
  <c r="BN250" i="7"/>
  <c r="BQ250" i="7"/>
  <c r="BT250" i="7"/>
  <c r="BU250" i="7"/>
  <c r="BY250" i="7"/>
  <c r="AY251" i="7"/>
  <c r="BB251" i="7"/>
  <c r="BE251" i="7"/>
  <c r="BH251" i="7"/>
  <c r="BK251" i="7"/>
  <c r="BN251" i="7"/>
  <c r="BQ251" i="7"/>
  <c r="BT251" i="7"/>
  <c r="BY251" i="7"/>
  <c r="AY246" i="7"/>
  <c r="BB246" i="7"/>
  <c r="BE246" i="7"/>
  <c r="BH246" i="7"/>
  <c r="BK246" i="7"/>
  <c r="BN246" i="7"/>
  <c r="BQ246" i="7"/>
  <c r="BT246" i="7"/>
  <c r="BY246" i="7"/>
  <c r="AY242" i="7"/>
  <c r="BB242" i="7"/>
  <c r="BE242" i="7"/>
  <c r="BH242" i="7"/>
  <c r="BK242" i="7"/>
  <c r="BN242" i="7"/>
  <c r="BQ242" i="7"/>
  <c r="BT242" i="7"/>
  <c r="BY242" i="7"/>
  <c r="AY243" i="7"/>
  <c r="BB243" i="7"/>
  <c r="BE243" i="7"/>
  <c r="BH243" i="7"/>
  <c r="BK243" i="7"/>
  <c r="BN243" i="7"/>
  <c r="BQ243" i="7"/>
  <c r="BT243" i="7"/>
  <c r="BY243" i="7"/>
  <c r="AY244" i="7"/>
  <c r="BB244" i="7"/>
  <c r="BE244" i="7"/>
  <c r="BH244" i="7"/>
  <c r="BK244" i="7"/>
  <c r="BN244" i="7"/>
  <c r="BQ244" i="7"/>
  <c r="BT244" i="7"/>
  <c r="BY244" i="7"/>
  <c r="AY245" i="7"/>
  <c r="BB245" i="7"/>
  <c r="BE245" i="7"/>
  <c r="BH245" i="7"/>
  <c r="BK245" i="7"/>
  <c r="BN245" i="7"/>
  <c r="BQ245" i="7"/>
  <c r="BT245" i="7"/>
  <c r="BY245" i="7"/>
  <c r="AY240" i="7"/>
  <c r="BB240" i="7"/>
  <c r="BE240" i="7"/>
  <c r="BH240" i="7"/>
  <c r="BK240" i="7"/>
  <c r="BN240" i="7"/>
  <c r="BQ240" i="7"/>
  <c r="BT240" i="7"/>
  <c r="BY240" i="7"/>
  <c r="AY241" i="7"/>
  <c r="BB241" i="7"/>
  <c r="BE241" i="7"/>
  <c r="BH241" i="7"/>
  <c r="BK241" i="7"/>
  <c r="BN241" i="7"/>
  <c r="BQ241" i="7"/>
  <c r="BT241" i="7"/>
  <c r="BY241" i="7"/>
  <c r="AY238" i="7"/>
  <c r="BB238" i="7"/>
  <c r="BE238" i="7"/>
  <c r="BH238" i="7"/>
  <c r="BK238" i="7"/>
  <c r="BN238" i="7"/>
  <c r="BQ238" i="7"/>
  <c r="BT238" i="7"/>
  <c r="BY238" i="7"/>
  <c r="AY239" i="7"/>
  <c r="BB239" i="7"/>
  <c r="BE239" i="7"/>
  <c r="BH239" i="7"/>
  <c r="BK239" i="7"/>
  <c r="BN239" i="7"/>
  <c r="BQ239" i="7"/>
  <c r="BT239" i="7"/>
  <c r="BY239" i="7"/>
  <c r="AY237" i="7"/>
  <c r="BB237" i="7"/>
  <c r="BE237" i="7"/>
  <c r="BH237" i="7"/>
  <c r="BK237" i="7"/>
  <c r="BN237" i="7"/>
  <c r="BQ237" i="7"/>
  <c r="BT237" i="7"/>
  <c r="BU237" i="7"/>
  <c r="BV237" i="7"/>
  <c r="BY237" i="7"/>
  <c r="AY236" i="7"/>
  <c r="BB236" i="7"/>
  <c r="BE236" i="7"/>
  <c r="BH236" i="7"/>
  <c r="BK236" i="7"/>
  <c r="BN236" i="7"/>
  <c r="BQ236" i="7"/>
  <c r="BT236" i="7"/>
  <c r="BU236" i="7"/>
  <c r="BY236" i="7"/>
  <c r="AY234" i="7"/>
  <c r="BB234" i="7"/>
  <c r="BE234" i="7"/>
  <c r="BH234" i="7"/>
  <c r="BK234" i="7"/>
  <c r="BN234" i="7"/>
  <c r="BQ234" i="7"/>
  <c r="BT234" i="7"/>
  <c r="BY234" i="7"/>
  <c r="AY235" i="7"/>
  <c r="BB235" i="7"/>
  <c r="BE235" i="7"/>
  <c r="BH235" i="7"/>
  <c r="BK235" i="7"/>
  <c r="BN235" i="7"/>
  <c r="BQ235" i="7"/>
  <c r="BT235" i="7"/>
  <c r="BY235" i="7"/>
  <c r="AY233" i="7"/>
  <c r="BB233" i="7"/>
  <c r="BE233" i="7"/>
  <c r="BH233" i="7"/>
  <c r="BK233" i="7"/>
  <c r="BN233" i="7"/>
  <c r="BQ233" i="7"/>
  <c r="BT233" i="7"/>
  <c r="BY233" i="7"/>
  <c r="BY143" i="1"/>
  <c r="BV143" i="1"/>
  <c r="BU143" i="1"/>
  <c r="BT143" i="1"/>
  <c r="BQ143" i="1"/>
  <c r="BN143" i="1"/>
  <c r="BK143" i="1"/>
  <c r="BH143" i="1"/>
  <c r="BE143" i="1"/>
  <c r="BB143" i="1"/>
  <c r="AY143" i="1"/>
  <c r="AY255" i="9"/>
  <c r="BB255" i="9"/>
  <c r="BE255" i="9"/>
  <c r="BH255" i="9"/>
  <c r="BK255" i="9"/>
  <c r="BN255" i="9"/>
  <c r="BQ255" i="9"/>
  <c r="BT255" i="9"/>
  <c r="BU255" i="9"/>
  <c r="BV255" i="9"/>
  <c r="BY255" i="9"/>
  <c r="BY142" i="1"/>
  <c r="BV142" i="1"/>
  <c r="BU142" i="1"/>
  <c r="BT142" i="1"/>
  <c r="BQ142" i="1"/>
  <c r="BN142" i="1"/>
  <c r="BK142" i="1"/>
  <c r="BH142" i="1"/>
  <c r="BE142" i="1"/>
  <c r="BB142" i="1"/>
  <c r="AY142" i="1"/>
  <c r="O107" i="1" l="1"/>
  <c r="P107" i="1" s="1"/>
  <c r="BY141" i="1"/>
  <c r="BV141" i="1"/>
  <c r="BU141" i="1"/>
  <c r="BT141" i="1"/>
  <c r="BQ141" i="1"/>
  <c r="BN141" i="1"/>
  <c r="BK141" i="1"/>
  <c r="BH141" i="1"/>
  <c r="BE141" i="1"/>
  <c r="BB141" i="1"/>
  <c r="AY141" i="1"/>
  <c r="BY58" i="1"/>
  <c r="BV58" i="1"/>
  <c r="BU58" i="1"/>
  <c r="BT58" i="1"/>
  <c r="BQ58" i="1"/>
  <c r="BN58" i="1"/>
  <c r="BK58" i="1"/>
  <c r="BH58" i="1"/>
  <c r="BE58" i="1"/>
  <c r="BB58" i="1"/>
  <c r="AY58" i="1"/>
  <c r="AY59" i="1"/>
  <c r="BB59" i="1"/>
  <c r="BE59" i="1"/>
  <c r="BH59" i="1"/>
  <c r="BK59" i="1"/>
  <c r="BN59" i="1"/>
  <c r="BQ59" i="1"/>
  <c r="BT59" i="1"/>
  <c r="BU59" i="1"/>
  <c r="BV59" i="1"/>
  <c r="BY59" i="1"/>
  <c r="BY232" i="7"/>
  <c r="BV232" i="7"/>
  <c r="BU232" i="7"/>
  <c r="BT232" i="7"/>
  <c r="BQ232" i="7"/>
  <c r="BN232" i="7"/>
  <c r="BK232" i="7"/>
  <c r="BH232" i="7"/>
  <c r="BE232" i="7"/>
  <c r="BB232" i="7"/>
  <c r="AY232" i="7"/>
  <c r="O231" i="7" l="1"/>
  <c r="P231" i="7" s="1"/>
  <c r="AY231" i="7"/>
  <c r="BB231" i="7"/>
  <c r="BE231" i="7"/>
  <c r="BH231" i="7"/>
  <c r="BK231" i="7"/>
  <c r="BN231" i="7"/>
  <c r="BQ231" i="7"/>
  <c r="BT231" i="7"/>
  <c r="BY231" i="7"/>
  <c r="O140" i="1"/>
  <c r="P140" i="1" s="1"/>
  <c r="BY140" i="1"/>
  <c r="BV140" i="1"/>
  <c r="BU140" i="1"/>
  <c r="BT140" i="1"/>
  <c r="BQ140" i="1"/>
  <c r="BN140" i="1"/>
  <c r="BK140" i="1"/>
  <c r="BH140" i="1"/>
  <c r="BE140" i="1"/>
  <c r="BB140" i="1"/>
  <c r="AY140" i="1"/>
  <c r="O130" i="1"/>
  <c r="P130" i="1" s="1"/>
  <c r="O131" i="1"/>
  <c r="P131" i="1" s="1"/>
  <c r="BT13" i="1" l="1"/>
  <c r="BY139" i="1" l="1"/>
  <c r="BT139" i="1"/>
  <c r="BQ139" i="1"/>
  <c r="BN139" i="1"/>
  <c r="BK139" i="1"/>
  <c r="BH139" i="1"/>
  <c r="BE139" i="1"/>
  <c r="BB139" i="1"/>
  <c r="AY139" i="1"/>
  <c r="O120" i="1" l="1"/>
  <c r="P120" i="1" s="1"/>
  <c r="BB82" i="1" l="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O137" i="1"/>
  <c r="P137" i="1" s="1"/>
  <c r="O136" i="1"/>
  <c r="P136" i="1" s="1"/>
  <c r="BY138" i="1" l="1"/>
  <c r="BV138" i="1"/>
  <c r="BU138" i="1"/>
  <c r="BT138" i="1"/>
  <c r="BQ138" i="1"/>
  <c r="BN138" i="1"/>
  <c r="BK138" i="1"/>
  <c r="BH138" i="1"/>
  <c r="BE138" i="1"/>
  <c r="I138" i="1"/>
  <c r="J138" i="1" s="1"/>
  <c r="BY137" i="1"/>
  <c r="BV137" i="1"/>
  <c r="BU137" i="1"/>
  <c r="BT137" i="1"/>
  <c r="BQ137" i="1"/>
  <c r="BN137" i="1"/>
  <c r="BK137" i="1"/>
  <c r="BH137" i="1"/>
  <c r="BE137" i="1"/>
  <c r="BY136" i="1"/>
  <c r="BV136" i="1"/>
  <c r="BU136" i="1"/>
  <c r="BT136" i="1"/>
  <c r="BQ136" i="1"/>
  <c r="BN136" i="1"/>
  <c r="BK136" i="1"/>
  <c r="BH136" i="1"/>
  <c r="BE136" i="1"/>
  <c r="BY135" i="1"/>
  <c r="BV135" i="1"/>
  <c r="BU135" i="1"/>
  <c r="BT135" i="1"/>
  <c r="BQ135" i="1"/>
  <c r="BN135" i="1"/>
  <c r="BK135" i="1"/>
  <c r="BH135" i="1"/>
  <c r="BE135" i="1"/>
  <c r="BY134" i="1"/>
  <c r="BV134" i="1"/>
  <c r="BU134" i="1"/>
  <c r="BT134" i="1"/>
  <c r="BQ134" i="1"/>
  <c r="BN134" i="1"/>
  <c r="BK134" i="1"/>
  <c r="BH134" i="1"/>
  <c r="BE134" i="1"/>
  <c r="BY133" i="1" l="1"/>
  <c r="BV133" i="1"/>
  <c r="BU133" i="1"/>
  <c r="BT133" i="1"/>
  <c r="BQ133" i="1"/>
  <c r="BN133" i="1"/>
  <c r="BK133" i="1"/>
  <c r="BH133" i="1"/>
  <c r="BE133" i="1"/>
  <c r="I133" i="1"/>
  <c r="J133" i="1" s="1"/>
  <c r="BY132" i="1"/>
  <c r="BV132" i="1"/>
  <c r="BU132" i="1"/>
  <c r="BT132" i="1"/>
  <c r="BQ132" i="1"/>
  <c r="BN132" i="1"/>
  <c r="BK132" i="1"/>
  <c r="BH132" i="1"/>
  <c r="BE132" i="1"/>
  <c r="BY131" i="1"/>
  <c r="BV131" i="1"/>
  <c r="BU131" i="1"/>
  <c r="BT131" i="1"/>
  <c r="BQ131" i="1"/>
  <c r="BN131" i="1"/>
  <c r="BK131" i="1"/>
  <c r="BH131" i="1"/>
  <c r="BE131" i="1"/>
  <c r="BY130" i="1"/>
  <c r="BV130" i="1"/>
  <c r="BU130" i="1"/>
  <c r="BT130" i="1"/>
  <c r="BQ130" i="1"/>
  <c r="BN130" i="1"/>
  <c r="BK130" i="1"/>
  <c r="BH130" i="1"/>
  <c r="BE130" i="1"/>
  <c r="BY129" i="1"/>
  <c r="BV129" i="1"/>
  <c r="BU129" i="1"/>
  <c r="BT129" i="1"/>
  <c r="BQ129" i="1"/>
  <c r="BN129" i="1"/>
  <c r="BK129" i="1"/>
  <c r="BH129" i="1"/>
  <c r="BE129" i="1"/>
  <c r="I129" i="1"/>
  <c r="J129" i="1" s="1"/>
  <c r="BY128" i="1" l="1"/>
  <c r="BV128" i="1"/>
  <c r="BU128" i="1"/>
  <c r="BT128" i="1"/>
  <c r="BQ128" i="1"/>
  <c r="BN128" i="1"/>
  <c r="BK128" i="1"/>
  <c r="BH128" i="1"/>
  <c r="BE128" i="1"/>
  <c r="BY127" i="1"/>
  <c r="BV127" i="1"/>
  <c r="BU127" i="1"/>
  <c r="BT127" i="1"/>
  <c r="BQ127" i="1"/>
  <c r="BN127" i="1"/>
  <c r="BK127" i="1"/>
  <c r="BH127" i="1"/>
  <c r="BE127" i="1"/>
  <c r="BY126" i="1"/>
  <c r="BV126" i="1"/>
  <c r="BU126" i="1"/>
  <c r="BT126" i="1"/>
  <c r="BQ126" i="1"/>
  <c r="BN126" i="1"/>
  <c r="BK126" i="1"/>
  <c r="BH126" i="1"/>
  <c r="BE126" i="1"/>
  <c r="BY125" i="1"/>
  <c r="BV125" i="1"/>
  <c r="BU125" i="1"/>
  <c r="BT125" i="1"/>
  <c r="BQ125" i="1"/>
  <c r="BN125" i="1"/>
  <c r="BK125" i="1"/>
  <c r="BH125" i="1"/>
  <c r="BE125" i="1"/>
  <c r="AY230" i="7"/>
  <c r="BB230" i="7"/>
  <c r="BE230" i="7"/>
  <c r="BH230" i="7"/>
  <c r="BK230" i="7"/>
  <c r="BN230" i="7"/>
  <c r="BQ230" i="7"/>
  <c r="BT230" i="7"/>
  <c r="BU230" i="7"/>
  <c r="BV230" i="7"/>
  <c r="BY230" i="7"/>
  <c r="AY229" i="7"/>
  <c r="BB229" i="7"/>
  <c r="BE229" i="7"/>
  <c r="BH229" i="7"/>
  <c r="BK229" i="7"/>
  <c r="BN229" i="7"/>
  <c r="BQ229" i="7"/>
  <c r="BT229" i="7"/>
  <c r="BU229" i="7"/>
  <c r="BV229" i="7"/>
  <c r="BY229" i="7"/>
  <c r="BY124" i="1" l="1"/>
  <c r="BV124" i="1"/>
  <c r="BU124" i="1"/>
  <c r="BT124" i="1"/>
  <c r="BQ124" i="1"/>
  <c r="BN124" i="1"/>
  <c r="BK124" i="1"/>
  <c r="BH124" i="1"/>
  <c r="BE124" i="1"/>
  <c r="BY123" i="1"/>
  <c r="BV123" i="1"/>
  <c r="BU123" i="1"/>
  <c r="BT123" i="1"/>
  <c r="BQ123" i="1"/>
  <c r="BN123" i="1"/>
  <c r="BK123" i="1"/>
  <c r="BH123" i="1"/>
  <c r="BE123" i="1"/>
  <c r="BV122" i="1"/>
  <c r="BU122" i="1"/>
  <c r="BY122" i="1"/>
  <c r="BT122" i="1"/>
  <c r="BQ122" i="1"/>
  <c r="BN122" i="1"/>
  <c r="BK122" i="1"/>
  <c r="BH122" i="1"/>
  <c r="BE122" i="1"/>
  <c r="I122" i="1"/>
  <c r="J122" i="1" s="1"/>
  <c r="BY121" i="1"/>
  <c r="BV121" i="1"/>
  <c r="BU121" i="1"/>
  <c r="BT121" i="1"/>
  <c r="BQ121" i="1"/>
  <c r="BN121" i="1"/>
  <c r="BK121" i="1"/>
  <c r="BH121" i="1"/>
  <c r="BE121" i="1"/>
  <c r="BY120" i="1"/>
  <c r="BV120" i="1"/>
  <c r="BU120" i="1"/>
  <c r="BT120" i="1"/>
  <c r="BQ120" i="1"/>
  <c r="BN120" i="1"/>
  <c r="BK120" i="1"/>
  <c r="BH120" i="1"/>
  <c r="BE120" i="1"/>
  <c r="I121" i="1"/>
  <c r="J121" i="1" s="1"/>
  <c r="BY119" i="1"/>
  <c r="BV119" i="1"/>
  <c r="BU119" i="1"/>
  <c r="BT119" i="1"/>
  <c r="BQ119" i="1"/>
  <c r="BN119" i="1"/>
  <c r="BK119" i="1"/>
  <c r="BH119" i="1"/>
  <c r="BE119" i="1"/>
  <c r="BY118" i="1" l="1"/>
  <c r="BV118" i="1"/>
  <c r="BU118" i="1"/>
  <c r="BT118" i="1"/>
  <c r="BQ118" i="1"/>
  <c r="BN118" i="1"/>
  <c r="BK118" i="1"/>
  <c r="BH118" i="1"/>
  <c r="BE118" i="1"/>
  <c r="BY228" i="7"/>
  <c r="BV228" i="7"/>
  <c r="BU228" i="7"/>
  <c r="BT228" i="7"/>
  <c r="BQ228" i="7"/>
  <c r="BN228" i="7"/>
  <c r="BK228" i="7"/>
  <c r="BH228" i="7"/>
  <c r="BE228" i="7"/>
  <c r="BB228" i="7"/>
  <c r="AY228" i="7"/>
  <c r="BY254" i="9" l="1"/>
  <c r="BV254" i="9"/>
  <c r="BU254" i="9"/>
  <c r="BT254" i="9"/>
  <c r="BQ254" i="9"/>
  <c r="BN254" i="9"/>
  <c r="BK254" i="9"/>
  <c r="BH254" i="9"/>
  <c r="BE254" i="9"/>
  <c r="BB254" i="9"/>
  <c r="AY254" i="9"/>
  <c r="BY253" i="9"/>
  <c r="BV253" i="9"/>
  <c r="BU253" i="9"/>
  <c r="BT253" i="9"/>
  <c r="BQ253" i="9"/>
  <c r="BN253" i="9"/>
  <c r="BK253" i="9"/>
  <c r="BH253" i="9"/>
  <c r="BE253" i="9"/>
  <c r="BB253" i="9"/>
  <c r="AY253" i="9"/>
  <c r="BY252" i="9"/>
  <c r="BV252" i="9"/>
  <c r="BU252" i="9"/>
  <c r="BT252" i="9"/>
  <c r="BQ252" i="9"/>
  <c r="BN252" i="9"/>
  <c r="BK252" i="9"/>
  <c r="BH252" i="9"/>
  <c r="BE252" i="9"/>
  <c r="BB252" i="9"/>
  <c r="AY252" i="9"/>
  <c r="BY251" i="9"/>
  <c r="BU251" i="9"/>
  <c r="BT251" i="9"/>
  <c r="BQ251" i="9"/>
  <c r="BN251" i="9"/>
  <c r="BK251" i="9"/>
  <c r="BH251" i="9"/>
  <c r="BE251" i="9"/>
  <c r="BB251" i="9"/>
  <c r="AY251" i="9"/>
  <c r="BY250" i="9"/>
  <c r="BU250" i="9"/>
  <c r="BT250" i="9"/>
  <c r="BQ250" i="9"/>
  <c r="BN250" i="9"/>
  <c r="BK250" i="9"/>
  <c r="BH250" i="9"/>
  <c r="BE250" i="9"/>
  <c r="BB250" i="9"/>
  <c r="AY250" i="9"/>
  <c r="BY249" i="9"/>
  <c r="BU249" i="9"/>
  <c r="BT249" i="9"/>
  <c r="BQ249" i="9"/>
  <c r="BN249" i="9"/>
  <c r="BK249" i="9"/>
  <c r="BH249" i="9"/>
  <c r="BE249" i="9"/>
  <c r="BB249" i="9"/>
  <c r="AY249" i="9"/>
  <c r="O249" i="9"/>
  <c r="P249" i="9" s="1"/>
  <c r="BY248" i="9"/>
  <c r="BU248" i="9"/>
  <c r="BT248" i="9"/>
  <c r="BQ248" i="9"/>
  <c r="BN248" i="9"/>
  <c r="BK248" i="9"/>
  <c r="BH248" i="9"/>
  <c r="BE248" i="9"/>
  <c r="BB248" i="9"/>
  <c r="AY248" i="9"/>
  <c r="O248" i="9"/>
  <c r="P248" i="9" s="1"/>
  <c r="I248" i="9"/>
  <c r="J248" i="9" s="1"/>
  <c r="BY247" i="9"/>
  <c r="BU247" i="9"/>
  <c r="BT247" i="9"/>
  <c r="BQ247" i="9"/>
  <c r="BN247" i="9"/>
  <c r="BK247" i="9"/>
  <c r="BH247" i="9"/>
  <c r="BE247" i="9"/>
  <c r="BB247" i="9"/>
  <c r="AY247" i="9"/>
  <c r="O247" i="9"/>
  <c r="P247" i="9" s="1"/>
  <c r="J247" i="9"/>
  <c r="I247" i="9"/>
  <c r="BY246" i="9"/>
  <c r="BU246" i="9"/>
  <c r="BT246" i="9"/>
  <c r="BQ246" i="9"/>
  <c r="BN246" i="9"/>
  <c r="BK246" i="9"/>
  <c r="BH246" i="9"/>
  <c r="BE246" i="9"/>
  <c r="BB246" i="9"/>
  <c r="AY246" i="9"/>
  <c r="P246" i="9"/>
  <c r="O246" i="9"/>
  <c r="I246" i="9"/>
  <c r="J246" i="9" s="1"/>
  <c r="BY245" i="9"/>
  <c r="BV245" i="9"/>
  <c r="BU245" i="9"/>
  <c r="BT245" i="9"/>
  <c r="BQ245" i="9"/>
  <c r="BN245" i="9"/>
  <c r="BK245" i="9"/>
  <c r="BH245" i="9"/>
  <c r="BE245" i="9"/>
  <c r="BB245" i="9"/>
  <c r="AY245" i="9"/>
  <c r="BY244" i="9"/>
  <c r="BV244" i="9"/>
  <c r="BU244" i="9"/>
  <c r="BT244" i="9"/>
  <c r="BQ244" i="9"/>
  <c r="BN244" i="9"/>
  <c r="BK244" i="9"/>
  <c r="BH244" i="9"/>
  <c r="BE244" i="9"/>
  <c r="BB244" i="9"/>
  <c r="AY244" i="9"/>
  <c r="I244" i="9"/>
  <c r="J244" i="9" s="1"/>
  <c r="BY243" i="9"/>
  <c r="BV243" i="9"/>
  <c r="BU243" i="9"/>
  <c r="BT243" i="9"/>
  <c r="BQ243" i="9"/>
  <c r="BN243" i="9"/>
  <c r="BK243" i="9"/>
  <c r="BH243" i="9"/>
  <c r="BE243" i="9"/>
  <c r="BB243" i="9"/>
  <c r="AY243" i="9"/>
  <c r="BY242" i="9"/>
  <c r="BV242" i="9"/>
  <c r="BU242" i="9"/>
  <c r="BT242" i="9"/>
  <c r="BQ242" i="9"/>
  <c r="BN242" i="9"/>
  <c r="BK242" i="9"/>
  <c r="BH242" i="9"/>
  <c r="BE242" i="9"/>
  <c r="BB242" i="9"/>
  <c r="AY242" i="9"/>
  <c r="BY241" i="9"/>
  <c r="BV241" i="9"/>
  <c r="BU241" i="9"/>
  <c r="BT241" i="9"/>
  <c r="BQ241" i="9"/>
  <c r="BN241" i="9"/>
  <c r="BK241" i="9"/>
  <c r="BH241" i="9"/>
  <c r="BE241" i="9"/>
  <c r="BB241" i="9"/>
  <c r="AY241" i="9"/>
  <c r="I241" i="9"/>
  <c r="J241" i="9" s="1"/>
  <c r="BY240" i="9"/>
  <c r="BV240" i="9"/>
  <c r="BU240" i="9"/>
  <c r="BT240" i="9"/>
  <c r="BQ240" i="9"/>
  <c r="BN240" i="9"/>
  <c r="BK240" i="9"/>
  <c r="BH240" i="9"/>
  <c r="BE240" i="9"/>
  <c r="BB240" i="9"/>
  <c r="AY240" i="9"/>
  <c r="I240" i="9"/>
  <c r="J240" i="9" s="1"/>
  <c r="BY239" i="9"/>
  <c r="BV239" i="9"/>
  <c r="BU239" i="9"/>
  <c r="BT239" i="9"/>
  <c r="BQ239" i="9"/>
  <c r="BN239" i="9"/>
  <c r="BK239" i="9"/>
  <c r="BH239" i="9"/>
  <c r="BE239" i="9"/>
  <c r="BB239" i="9"/>
  <c r="AY239" i="9"/>
  <c r="I239" i="9"/>
  <c r="J239" i="9" s="1"/>
  <c r="BY238" i="9"/>
  <c r="BV238" i="9"/>
  <c r="BU238" i="9"/>
  <c r="BT238" i="9"/>
  <c r="BQ238" i="9"/>
  <c r="BN238" i="9"/>
  <c r="BK238" i="9"/>
  <c r="BH238" i="9"/>
  <c r="BE238" i="9"/>
  <c r="BB238" i="9"/>
  <c r="AY238" i="9"/>
  <c r="I238" i="9"/>
  <c r="J238" i="9" s="1"/>
  <c r="BY237" i="9"/>
  <c r="BV237" i="9"/>
  <c r="BU237" i="9"/>
  <c r="BT237" i="9"/>
  <c r="BQ237" i="9"/>
  <c r="BN237" i="9"/>
  <c r="BK237" i="9"/>
  <c r="BH237" i="9"/>
  <c r="BE237" i="9"/>
  <c r="BB237" i="9"/>
  <c r="AY237" i="9"/>
  <c r="I237" i="9"/>
  <c r="J237" i="9" s="1"/>
  <c r="BY236" i="9"/>
  <c r="BV236" i="9"/>
  <c r="BU236" i="9"/>
  <c r="BT236" i="9"/>
  <c r="BQ236" i="9"/>
  <c r="BN236" i="9"/>
  <c r="BK236" i="9"/>
  <c r="BH236" i="9"/>
  <c r="BE236" i="9"/>
  <c r="BB236" i="9"/>
  <c r="AY236" i="9"/>
  <c r="I236" i="9"/>
  <c r="J236" i="9" s="1"/>
  <c r="BY235" i="9"/>
  <c r="BV235" i="9"/>
  <c r="BU235" i="9"/>
  <c r="BT235" i="9"/>
  <c r="BQ235" i="9"/>
  <c r="BN235" i="9"/>
  <c r="BK235" i="9"/>
  <c r="BH235" i="9"/>
  <c r="BE235" i="9"/>
  <c r="BB235" i="9"/>
  <c r="AY235" i="9"/>
  <c r="I235" i="9"/>
  <c r="J235" i="9" s="1"/>
  <c r="BY234" i="9"/>
  <c r="BV234" i="9"/>
  <c r="BU234" i="9"/>
  <c r="BT234" i="9"/>
  <c r="BQ234" i="9"/>
  <c r="BN234" i="9"/>
  <c r="BK234" i="9"/>
  <c r="BH234" i="9"/>
  <c r="BE234" i="9"/>
  <c r="BB234" i="9"/>
  <c r="AY234" i="9"/>
  <c r="I234" i="9"/>
  <c r="J234" i="9" s="1"/>
  <c r="BY233" i="9"/>
  <c r="BV233" i="9"/>
  <c r="BU233" i="9"/>
  <c r="BT233" i="9"/>
  <c r="BQ233" i="9"/>
  <c r="BN233" i="9"/>
  <c r="BK233" i="9"/>
  <c r="BH233" i="9"/>
  <c r="BE233" i="9"/>
  <c r="BB233" i="9"/>
  <c r="AY233" i="9"/>
  <c r="I233" i="9"/>
  <c r="J233" i="9" s="1"/>
  <c r="BY232" i="9"/>
  <c r="BV232" i="9"/>
  <c r="BU232" i="9"/>
  <c r="BT232" i="9"/>
  <c r="BQ232" i="9"/>
  <c r="BN232" i="9"/>
  <c r="BK232" i="9"/>
  <c r="BH232" i="9"/>
  <c r="BE232" i="9"/>
  <c r="BB232" i="9"/>
  <c r="AY232" i="9"/>
  <c r="I232" i="9"/>
  <c r="J232" i="9" s="1"/>
  <c r="BY231" i="9"/>
  <c r="BV231" i="9"/>
  <c r="BU231" i="9"/>
  <c r="BT231" i="9"/>
  <c r="BQ231" i="9"/>
  <c r="BN231" i="9"/>
  <c r="BK231" i="9"/>
  <c r="BH231" i="9"/>
  <c r="BE231" i="9"/>
  <c r="BB231" i="9"/>
  <c r="AY231" i="9"/>
  <c r="I231" i="9"/>
  <c r="J231" i="9" s="1"/>
  <c r="BY230" i="9"/>
  <c r="BV230" i="9"/>
  <c r="BU230" i="9"/>
  <c r="BT230" i="9"/>
  <c r="BQ230" i="9"/>
  <c r="BN230" i="9"/>
  <c r="BK230" i="9"/>
  <c r="BH230" i="9"/>
  <c r="BE230" i="9"/>
  <c r="BB230" i="9"/>
  <c r="AY230" i="9"/>
  <c r="BY229" i="9"/>
  <c r="BV229" i="9"/>
  <c r="BU229" i="9"/>
  <c r="BT229" i="9"/>
  <c r="BQ229" i="9"/>
  <c r="BN229" i="9"/>
  <c r="BK229" i="9"/>
  <c r="BH229" i="9"/>
  <c r="BE229" i="9"/>
  <c r="BB229" i="9"/>
  <c r="AY229" i="9"/>
  <c r="BY228" i="9"/>
  <c r="BV228" i="9"/>
  <c r="BU228" i="9"/>
  <c r="BT228" i="9"/>
  <c r="BQ228" i="9"/>
  <c r="BN228" i="9"/>
  <c r="BK228" i="9"/>
  <c r="BH228" i="9"/>
  <c r="BE228" i="9"/>
  <c r="BB228" i="9"/>
  <c r="AY228" i="9"/>
  <c r="BY227" i="9"/>
  <c r="BV227" i="9"/>
  <c r="BU227" i="9"/>
  <c r="BT227" i="9"/>
  <c r="BQ227" i="9"/>
  <c r="BN227" i="9"/>
  <c r="BK227" i="9"/>
  <c r="BH227" i="9"/>
  <c r="BE227" i="9"/>
  <c r="BB227" i="9"/>
  <c r="AY227" i="9"/>
  <c r="BV226" i="9"/>
  <c r="BU226" i="9"/>
  <c r="BT226" i="9"/>
  <c r="BQ226" i="9"/>
  <c r="BN226" i="9"/>
  <c r="BK226" i="9"/>
  <c r="BH226" i="9"/>
  <c r="BE226" i="9"/>
  <c r="BB226" i="9"/>
  <c r="BA226" i="9"/>
  <c r="AY226" i="9"/>
  <c r="AX226" i="9"/>
  <c r="P226" i="9"/>
  <c r="I226" i="9"/>
  <c r="J226" i="9" s="1"/>
  <c r="BY225" i="9"/>
  <c r="BV225" i="9"/>
  <c r="BU225" i="9"/>
  <c r="BT225" i="9"/>
  <c r="BQ225" i="9"/>
  <c r="BN225" i="9"/>
  <c r="BK225" i="9"/>
  <c r="BH225" i="9"/>
  <c r="BE225" i="9"/>
  <c r="BB225" i="9"/>
  <c r="AY225" i="9"/>
  <c r="P225" i="9"/>
  <c r="I225" i="9"/>
  <c r="J225" i="9" s="1"/>
  <c r="BY224" i="9"/>
  <c r="BV224" i="9"/>
  <c r="BU224" i="9"/>
  <c r="BT224" i="9"/>
  <c r="BQ224" i="9"/>
  <c r="BN224" i="9"/>
  <c r="BK224" i="9"/>
  <c r="BH224" i="9"/>
  <c r="BE224" i="9"/>
  <c r="BB224" i="9"/>
  <c r="AY224" i="9"/>
  <c r="BY223" i="9"/>
  <c r="BT223" i="9"/>
  <c r="BQ223" i="9"/>
  <c r="BN223" i="9"/>
  <c r="BK223" i="9"/>
  <c r="BH223" i="9"/>
  <c r="BE223" i="9"/>
  <c r="BB223" i="9"/>
  <c r="AY223" i="9"/>
  <c r="P223" i="9"/>
  <c r="BY222" i="9"/>
  <c r="BT222" i="9"/>
  <c r="BQ222" i="9"/>
  <c r="BN222" i="9"/>
  <c r="BK222" i="9"/>
  <c r="BH222" i="9"/>
  <c r="BE222" i="9"/>
  <c r="BB222" i="9"/>
  <c r="AY222" i="9"/>
  <c r="P222" i="9"/>
  <c r="BY221" i="9"/>
  <c r="BT221" i="9"/>
  <c r="BQ221" i="9"/>
  <c r="BN221" i="9"/>
  <c r="BK221" i="9"/>
  <c r="BH221" i="9"/>
  <c r="BE221" i="9"/>
  <c r="BB221" i="9"/>
  <c r="AY221" i="9"/>
  <c r="O221" i="9"/>
  <c r="P221" i="9" s="1"/>
  <c r="I221" i="9"/>
  <c r="J221" i="9" s="1"/>
  <c r="BY220" i="9"/>
  <c r="BT220" i="9"/>
  <c r="BQ220" i="9"/>
  <c r="BN220" i="9"/>
  <c r="BK220" i="9"/>
  <c r="BH220" i="9"/>
  <c r="BE220" i="9"/>
  <c r="BB220" i="9"/>
  <c r="AY220" i="9"/>
  <c r="P220" i="9"/>
  <c r="BY219" i="9"/>
  <c r="BT219" i="9"/>
  <c r="BQ219" i="9"/>
  <c r="BN219" i="9"/>
  <c r="BK219" i="9"/>
  <c r="BH219" i="9"/>
  <c r="BE219" i="9"/>
  <c r="BB219" i="9"/>
  <c r="AY219" i="9"/>
  <c r="BY218" i="9"/>
  <c r="BV218" i="9"/>
  <c r="BU218" i="9"/>
  <c r="BT218" i="9"/>
  <c r="BQ218" i="9"/>
  <c r="BN218" i="9"/>
  <c r="BK218" i="9"/>
  <c r="BH218" i="9"/>
  <c r="BE218" i="9"/>
  <c r="BB218" i="9"/>
  <c r="AY218" i="9"/>
  <c r="BY217" i="9"/>
  <c r="BV217" i="9"/>
  <c r="BU217" i="9"/>
  <c r="BT217" i="9"/>
  <c r="BQ217" i="9"/>
  <c r="BN217" i="9"/>
  <c r="BK217" i="9"/>
  <c r="BH217" i="9"/>
  <c r="BE217" i="9"/>
  <c r="BB217" i="9"/>
  <c r="AY217" i="9"/>
  <c r="BY216" i="9"/>
  <c r="BV216" i="9"/>
  <c r="BU216" i="9"/>
  <c r="BT216" i="9"/>
  <c r="BQ216" i="9"/>
  <c r="BN216" i="9"/>
  <c r="BK216" i="9"/>
  <c r="BH216" i="9"/>
  <c r="BE216" i="9"/>
  <c r="BB216" i="9"/>
  <c r="AY216" i="9"/>
  <c r="BY215" i="9"/>
  <c r="BV215" i="9"/>
  <c r="BU215" i="9"/>
  <c r="BT215" i="9"/>
  <c r="BQ215" i="9"/>
  <c r="BN215" i="9"/>
  <c r="BK215" i="9"/>
  <c r="BH215" i="9"/>
  <c r="BE215" i="9"/>
  <c r="BB215" i="9"/>
  <c r="AY215" i="9"/>
  <c r="BY214" i="9"/>
  <c r="BV214" i="9"/>
  <c r="BU214" i="9"/>
  <c r="BT214" i="9"/>
  <c r="BQ214" i="9"/>
  <c r="BN214" i="9"/>
  <c r="BK214" i="9"/>
  <c r="BH214" i="9"/>
  <c r="BE214" i="9"/>
  <c r="BB214" i="9"/>
  <c r="AY214" i="9"/>
  <c r="BY213" i="9"/>
  <c r="BV213" i="9"/>
  <c r="BU213" i="9"/>
  <c r="BT213" i="9"/>
  <c r="BQ213" i="9"/>
  <c r="BN213" i="9"/>
  <c r="BK213" i="9"/>
  <c r="BH213" i="9"/>
  <c r="BE213" i="9"/>
  <c r="BB213" i="9"/>
  <c r="AY213" i="9"/>
  <c r="BY212" i="9"/>
  <c r="BV212" i="9"/>
  <c r="BU212" i="9"/>
  <c r="BT212" i="9"/>
  <c r="BQ212" i="9"/>
  <c r="BN212" i="9"/>
  <c r="BK212" i="9"/>
  <c r="BH212" i="9"/>
  <c r="BE212" i="9"/>
  <c r="BB212" i="9"/>
  <c r="AY212" i="9"/>
  <c r="BY211" i="9"/>
  <c r="BV211" i="9"/>
  <c r="BU211" i="9"/>
  <c r="BT211" i="9"/>
  <c r="BQ211" i="9"/>
  <c r="BN211" i="9"/>
  <c r="BK211" i="9"/>
  <c r="BH211" i="9"/>
  <c r="BE211" i="9"/>
  <c r="BB211" i="9"/>
  <c r="AY211" i="9"/>
  <c r="BY210" i="9"/>
  <c r="BV210" i="9"/>
  <c r="BU210" i="9"/>
  <c r="BT210" i="9"/>
  <c r="BQ210" i="9"/>
  <c r="BN210" i="9"/>
  <c r="BK210" i="9"/>
  <c r="BH210" i="9"/>
  <c r="BE210" i="9"/>
  <c r="BB210" i="9"/>
  <c r="AY210" i="9"/>
  <c r="BY209" i="9"/>
  <c r="BV209" i="9"/>
  <c r="BU209" i="9"/>
  <c r="BT209" i="9"/>
  <c r="BQ209" i="9"/>
  <c r="BN209" i="9"/>
  <c r="BK209" i="9"/>
  <c r="BH209" i="9"/>
  <c r="BE209" i="9"/>
  <c r="BB209" i="9"/>
  <c r="AY209" i="9"/>
  <c r="BY208" i="9"/>
  <c r="BV208" i="9"/>
  <c r="BU208" i="9"/>
  <c r="BT208" i="9"/>
  <c r="BQ208" i="9"/>
  <c r="BN208" i="9"/>
  <c r="BK208" i="9"/>
  <c r="BH208" i="9"/>
  <c r="BE208" i="9"/>
  <c r="BB208" i="9"/>
  <c r="AY208" i="9"/>
  <c r="BY207" i="9"/>
  <c r="BV207" i="9"/>
  <c r="BU207" i="9"/>
  <c r="BT207" i="9"/>
  <c r="BQ207" i="9"/>
  <c r="BN207" i="9"/>
  <c r="BK207" i="9"/>
  <c r="BH207" i="9"/>
  <c r="BE207" i="9"/>
  <c r="BB207" i="9"/>
  <c r="AY207" i="9"/>
  <c r="BY206" i="9"/>
  <c r="BV206" i="9"/>
  <c r="BU206" i="9"/>
  <c r="BT206" i="9"/>
  <c r="BQ206" i="9"/>
  <c r="BN206" i="9"/>
  <c r="BK206" i="9"/>
  <c r="BH206" i="9"/>
  <c r="BE206" i="9"/>
  <c r="BB206" i="9"/>
  <c r="AY206" i="9"/>
  <c r="BY205" i="9"/>
  <c r="BV205" i="9"/>
  <c r="BU205" i="9"/>
  <c r="BT205" i="9"/>
  <c r="BQ205" i="9"/>
  <c r="BN205" i="9"/>
  <c r="BK205" i="9"/>
  <c r="BH205" i="9"/>
  <c r="BE205" i="9"/>
  <c r="BB205" i="9"/>
  <c r="AY205" i="9"/>
  <c r="BY204" i="9"/>
  <c r="BV204" i="9"/>
  <c r="BU204" i="9"/>
  <c r="BT204" i="9"/>
  <c r="BQ204" i="9"/>
  <c r="BN204" i="9"/>
  <c r="BK204" i="9"/>
  <c r="BH204" i="9"/>
  <c r="BE204" i="9"/>
  <c r="BB204" i="9"/>
  <c r="AY204" i="9"/>
  <c r="BY203" i="9"/>
  <c r="BV203" i="9"/>
  <c r="BU203" i="9"/>
  <c r="BT203" i="9"/>
  <c r="BQ203" i="9"/>
  <c r="BN203" i="9"/>
  <c r="BK203" i="9"/>
  <c r="BH203" i="9"/>
  <c r="BE203" i="9"/>
  <c r="BB203" i="9"/>
  <c r="AY203" i="9"/>
  <c r="BY202" i="9"/>
  <c r="BV202" i="9"/>
  <c r="BU202" i="9"/>
  <c r="BT202" i="9"/>
  <c r="BQ202" i="9"/>
  <c r="BN202" i="9"/>
  <c r="BK202" i="9"/>
  <c r="BH202" i="9"/>
  <c r="BE202" i="9"/>
  <c r="BB202" i="9"/>
  <c r="AY202" i="9"/>
  <c r="BY201" i="9"/>
  <c r="BV201" i="9"/>
  <c r="BU201" i="9"/>
  <c r="BT201" i="9"/>
  <c r="BQ201" i="9"/>
  <c r="BN201" i="9"/>
  <c r="BK201" i="9"/>
  <c r="BH201" i="9"/>
  <c r="BE201" i="9"/>
  <c r="BB201" i="9"/>
  <c r="AY201" i="9"/>
  <c r="BY200" i="9"/>
  <c r="BV200" i="9"/>
  <c r="BU200" i="9"/>
  <c r="BT200" i="9"/>
  <c r="BQ200" i="9"/>
  <c r="BN200" i="9"/>
  <c r="BK200" i="9"/>
  <c r="BH200" i="9"/>
  <c r="BE200" i="9"/>
  <c r="BB200" i="9"/>
  <c r="AY200" i="9"/>
  <c r="BY199" i="9"/>
  <c r="BV199" i="9"/>
  <c r="BU199" i="9"/>
  <c r="BT199" i="9"/>
  <c r="BQ199" i="9"/>
  <c r="BN199" i="9"/>
  <c r="BK199" i="9"/>
  <c r="BH199" i="9"/>
  <c r="BE199" i="9"/>
  <c r="BB199" i="9"/>
  <c r="AY199" i="9"/>
  <c r="BY198" i="9"/>
  <c r="BV198" i="9"/>
  <c r="BU198" i="9"/>
  <c r="BT198" i="9"/>
  <c r="BQ198" i="9"/>
  <c r="BN198" i="9"/>
  <c r="BK198" i="9"/>
  <c r="BH198" i="9"/>
  <c r="BE198" i="9"/>
  <c r="BB198" i="9"/>
  <c r="AY198" i="9"/>
  <c r="BY197" i="9"/>
  <c r="BV197" i="9"/>
  <c r="BU197" i="9"/>
  <c r="BT197" i="9"/>
  <c r="BQ197" i="9"/>
  <c r="BN197" i="9"/>
  <c r="BK197" i="9"/>
  <c r="BH197" i="9"/>
  <c r="BE197" i="9"/>
  <c r="BB197" i="9"/>
  <c r="AY197" i="9"/>
  <c r="BY196" i="9"/>
  <c r="BV196" i="9"/>
  <c r="BU196" i="9"/>
  <c r="BT196" i="9"/>
  <c r="BQ196" i="9"/>
  <c r="BN196" i="9"/>
  <c r="BK196" i="9"/>
  <c r="BH196" i="9"/>
  <c r="BE196" i="9"/>
  <c r="BB196" i="9"/>
  <c r="AY196" i="9"/>
  <c r="BY195" i="9"/>
  <c r="BV195" i="9"/>
  <c r="BU195" i="9"/>
  <c r="BT195" i="9"/>
  <c r="BQ195" i="9"/>
  <c r="BN195" i="9"/>
  <c r="BK195" i="9"/>
  <c r="BH195" i="9"/>
  <c r="BE195" i="9"/>
  <c r="BB195" i="9"/>
  <c r="AY195" i="9"/>
  <c r="BY194" i="9"/>
  <c r="BV194" i="9"/>
  <c r="BU194" i="9"/>
  <c r="BT194" i="9"/>
  <c r="BQ194" i="9"/>
  <c r="BN194" i="9"/>
  <c r="BK194" i="9"/>
  <c r="BH194" i="9"/>
  <c r="BE194" i="9"/>
  <c r="BB194" i="9"/>
  <c r="AY194" i="9"/>
  <c r="I194" i="9"/>
  <c r="J194" i="9" s="1"/>
  <c r="BY193" i="9"/>
  <c r="BV193" i="9"/>
  <c r="BU193" i="9"/>
  <c r="BT193" i="9"/>
  <c r="BQ193" i="9"/>
  <c r="BN193" i="9"/>
  <c r="BK193" i="9"/>
  <c r="BH193" i="9"/>
  <c r="BE193" i="9"/>
  <c r="BB193" i="9"/>
  <c r="AY193" i="9"/>
  <c r="BY192" i="9"/>
  <c r="BV192" i="9"/>
  <c r="BU192" i="9"/>
  <c r="BT192" i="9"/>
  <c r="BQ192" i="9"/>
  <c r="BN192" i="9"/>
  <c r="BK192" i="9"/>
  <c r="BH192" i="9"/>
  <c r="BE192" i="9"/>
  <c r="BB192" i="9"/>
  <c r="AY192" i="9"/>
  <c r="BY191" i="9"/>
  <c r="BV191" i="9"/>
  <c r="BU191" i="9"/>
  <c r="BT191" i="9"/>
  <c r="BQ191" i="9"/>
  <c r="BN191" i="9"/>
  <c r="BK191" i="9"/>
  <c r="BH191" i="9"/>
  <c r="BE191" i="9"/>
  <c r="BB191" i="9"/>
  <c r="AY191" i="9"/>
  <c r="BY190" i="9"/>
  <c r="BV190" i="9"/>
  <c r="BU190" i="9"/>
  <c r="BT190" i="9"/>
  <c r="BQ190" i="9"/>
  <c r="BN190" i="9"/>
  <c r="BK190" i="9"/>
  <c r="BH190" i="9"/>
  <c r="BE190" i="9"/>
  <c r="BB190" i="9"/>
  <c r="AY190" i="9"/>
  <c r="BY189" i="9"/>
  <c r="BV189" i="9"/>
  <c r="BU189" i="9"/>
  <c r="BT189" i="9"/>
  <c r="BQ189" i="9"/>
  <c r="BN189" i="9"/>
  <c r="BK189" i="9"/>
  <c r="BH189" i="9"/>
  <c r="BE189" i="9"/>
  <c r="BB189" i="9"/>
  <c r="AY189" i="9"/>
  <c r="BY188" i="9"/>
  <c r="BV188" i="9"/>
  <c r="BU188" i="9"/>
  <c r="BT188" i="9"/>
  <c r="BQ188" i="9"/>
  <c r="BN188" i="9"/>
  <c r="BK188" i="9"/>
  <c r="BH188" i="9"/>
  <c r="BE188" i="9"/>
  <c r="BB188" i="9"/>
  <c r="AY188" i="9"/>
  <c r="BY187" i="9"/>
  <c r="BV187" i="9"/>
  <c r="BU187" i="9"/>
  <c r="BT187" i="9"/>
  <c r="BQ187" i="9"/>
  <c r="BN187" i="9"/>
  <c r="BK187" i="9"/>
  <c r="BH187" i="9"/>
  <c r="BE187" i="9"/>
  <c r="BB187" i="9"/>
  <c r="AY187" i="9"/>
  <c r="BY186" i="9"/>
  <c r="BV186" i="9"/>
  <c r="BU186" i="9"/>
  <c r="BT186" i="9"/>
  <c r="BQ186" i="9"/>
  <c r="BN186" i="9"/>
  <c r="BK186" i="9"/>
  <c r="BH186" i="9"/>
  <c r="BE186" i="9"/>
  <c r="BB186" i="9"/>
  <c r="AY186" i="9"/>
  <c r="BY185" i="9"/>
  <c r="BV185" i="9"/>
  <c r="BU185" i="9"/>
  <c r="BT185" i="9"/>
  <c r="BQ185" i="9"/>
  <c r="BN185" i="9"/>
  <c r="BK185" i="9"/>
  <c r="BH185" i="9"/>
  <c r="BE185" i="9"/>
  <c r="BB185" i="9"/>
  <c r="AY185" i="9"/>
  <c r="BY184" i="9"/>
  <c r="BV184" i="9"/>
  <c r="BU184" i="9"/>
  <c r="BT184" i="9"/>
  <c r="BQ184" i="9"/>
  <c r="BN184" i="9"/>
  <c r="BK184" i="9"/>
  <c r="BH184" i="9"/>
  <c r="BE184" i="9"/>
  <c r="BB184" i="9"/>
  <c r="AY184" i="9"/>
  <c r="BY183" i="9"/>
  <c r="BV183" i="9"/>
  <c r="BU183" i="9"/>
  <c r="BT183" i="9"/>
  <c r="BQ183" i="9"/>
  <c r="BN183" i="9"/>
  <c r="BK183" i="9"/>
  <c r="BH183" i="9"/>
  <c r="BE183" i="9"/>
  <c r="BB183" i="9"/>
  <c r="AY183" i="9"/>
  <c r="BY182" i="9"/>
  <c r="BV182" i="9"/>
  <c r="BU182" i="9"/>
  <c r="BT182" i="9"/>
  <c r="BQ182" i="9"/>
  <c r="BN182" i="9"/>
  <c r="BK182" i="9"/>
  <c r="BH182" i="9"/>
  <c r="BE182" i="9"/>
  <c r="BB182" i="9"/>
  <c r="AY182" i="9"/>
  <c r="BY181" i="9"/>
  <c r="BV181" i="9"/>
  <c r="BU181" i="9"/>
  <c r="BT181" i="9"/>
  <c r="BQ181" i="9"/>
  <c r="BN181" i="9"/>
  <c r="BK181" i="9"/>
  <c r="BH181" i="9"/>
  <c r="BE181" i="9"/>
  <c r="BB181" i="9"/>
  <c r="AY181" i="9"/>
  <c r="BY180" i="9"/>
  <c r="BV180" i="9"/>
  <c r="BU180" i="9"/>
  <c r="BT180" i="9"/>
  <c r="BQ180" i="9"/>
  <c r="BN180" i="9"/>
  <c r="BK180" i="9"/>
  <c r="BH180" i="9"/>
  <c r="BE180" i="9"/>
  <c r="BB180" i="9"/>
  <c r="AY180" i="9"/>
  <c r="BY179" i="9"/>
  <c r="BV179" i="9"/>
  <c r="BU179" i="9"/>
  <c r="BT179" i="9"/>
  <c r="BQ179" i="9"/>
  <c r="BN179" i="9"/>
  <c r="BK179" i="9"/>
  <c r="BH179" i="9"/>
  <c r="BE179" i="9"/>
  <c r="BB179" i="9"/>
  <c r="AY179" i="9"/>
  <c r="BY178" i="9"/>
  <c r="BV178" i="9"/>
  <c r="BU178" i="9"/>
  <c r="BT178" i="9"/>
  <c r="BQ178" i="9"/>
  <c r="BN178" i="9"/>
  <c r="BK178" i="9"/>
  <c r="BH178" i="9"/>
  <c r="BE178" i="9"/>
  <c r="BB178" i="9"/>
  <c r="AY178" i="9"/>
  <c r="BY177" i="9"/>
  <c r="BV177" i="9"/>
  <c r="BU177" i="9"/>
  <c r="BT177" i="9"/>
  <c r="BQ177" i="9"/>
  <c r="BN177" i="9"/>
  <c r="BK177" i="9"/>
  <c r="BH177" i="9"/>
  <c r="BE177" i="9"/>
  <c r="BB177" i="9"/>
  <c r="AY177" i="9"/>
  <c r="BY176" i="9"/>
  <c r="BV176" i="9"/>
  <c r="BU176" i="9"/>
  <c r="BT176" i="9"/>
  <c r="BQ176" i="9"/>
  <c r="BN176" i="9"/>
  <c r="BK176" i="9"/>
  <c r="BH176" i="9"/>
  <c r="BE176" i="9"/>
  <c r="BB176" i="9"/>
  <c r="AY176" i="9"/>
  <c r="BY175" i="9"/>
  <c r="BV175" i="9"/>
  <c r="BU175" i="9"/>
  <c r="BT175" i="9"/>
  <c r="BQ175" i="9"/>
  <c r="BN175" i="9"/>
  <c r="BK175" i="9"/>
  <c r="BH175" i="9"/>
  <c r="BE175" i="9"/>
  <c r="BB175" i="9"/>
  <c r="AY175" i="9"/>
  <c r="BY174" i="9"/>
  <c r="BV174" i="9"/>
  <c r="BU174" i="9"/>
  <c r="BT174" i="9"/>
  <c r="BQ174" i="9"/>
  <c r="BN174" i="9"/>
  <c r="BK174" i="9"/>
  <c r="BH174" i="9"/>
  <c r="BE174" i="9"/>
  <c r="BB174" i="9"/>
  <c r="AY174" i="9"/>
  <c r="BY173" i="9"/>
  <c r="BV173" i="9"/>
  <c r="BU173" i="9"/>
  <c r="BT173" i="9"/>
  <c r="BQ173" i="9"/>
  <c r="BN173" i="9"/>
  <c r="BK173" i="9"/>
  <c r="BH173" i="9"/>
  <c r="BE173" i="9"/>
  <c r="BB173" i="9"/>
  <c r="AY173" i="9"/>
  <c r="BY172" i="9"/>
  <c r="BV172" i="9"/>
  <c r="BU172" i="9"/>
  <c r="BT172" i="9"/>
  <c r="BQ172" i="9"/>
  <c r="BN172" i="9"/>
  <c r="BK172" i="9"/>
  <c r="BH172" i="9"/>
  <c r="BE172" i="9"/>
  <c r="BB172" i="9"/>
  <c r="AY172" i="9"/>
  <c r="BY171" i="9"/>
  <c r="BT171" i="9"/>
  <c r="BQ171" i="9"/>
  <c r="BN171" i="9"/>
  <c r="BK171" i="9"/>
  <c r="BH171" i="9"/>
  <c r="BE171" i="9"/>
  <c r="BB171" i="9"/>
  <c r="AY171" i="9"/>
  <c r="BY170" i="9"/>
  <c r="BV170" i="9"/>
  <c r="BU170" i="9"/>
  <c r="BT170" i="9"/>
  <c r="BQ170" i="9"/>
  <c r="BN170" i="9"/>
  <c r="BK170" i="9"/>
  <c r="BH170" i="9"/>
  <c r="BE170" i="9"/>
  <c r="BB170" i="9"/>
  <c r="AY170" i="9"/>
  <c r="BY169" i="9"/>
  <c r="BT169" i="9"/>
  <c r="BQ169" i="9"/>
  <c r="BN169" i="9"/>
  <c r="BK169" i="9"/>
  <c r="BH169" i="9"/>
  <c r="BE169" i="9"/>
  <c r="BB169" i="9"/>
  <c r="AY169" i="9"/>
  <c r="BY168" i="9"/>
  <c r="BV168" i="9"/>
  <c r="BT168" i="9"/>
  <c r="BQ168" i="9"/>
  <c r="BN168" i="9"/>
  <c r="BK168" i="9"/>
  <c r="BH168" i="9"/>
  <c r="BE168" i="9"/>
  <c r="BB168" i="9"/>
  <c r="AY168" i="9"/>
  <c r="BY167" i="9"/>
  <c r="BT167" i="9"/>
  <c r="BQ167" i="9"/>
  <c r="BN167" i="9"/>
  <c r="BK167" i="9"/>
  <c r="BH167" i="9"/>
  <c r="BE167" i="9"/>
  <c r="BB167" i="9"/>
  <c r="AY167" i="9"/>
  <c r="BY166" i="9"/>
  <c r="BT166" i="9"/>
  <c r="BQ166" i="9"/>
  <c r="BN166" i="9"/>
  <c r="BK166" i="9"/>
  <c r="BH166" i="9"/>
  <c r="BE166" i="9"/>
  <c r="BB166" i="9"/>
  <c r="AY166" i="9"/>
  <c r="BY165" i="9"/>
  <c r="BV165" i="9"/>
  <c r="BT165" i="9"/>
  <c r="BQ165" i="9"/>
  <c r="BN165" i="9"/>
  <c r="BK165" i="9"/>
  <c r="BH165" i="9"/>
  <c r="BE165" i="9"/>
  <c r="BB165" i="9"/>
  <c r="AY165" i="9"/>
  <c r="BY164" i="9"/>
  <c r="BT164" i="9"/>
  <c r="BQ164" i="9"/>
  <c r="BN164" i="9"/>
  <c r="BK164" i="9"/>
  <c r="BH164" i="9"/>
  <c r="BE164" i="9"/>
  <c r="BB164" i="9"/>
  <c r="AY164" i="9"/>
  <c r="BY163" i="9"/>
  <c r="BV163" i="9"/>
  <c r="BT163" i="9"/>
  <c r="BQ163" i="9"/>
  <c r="BN163" i="9"/>
  <c r="BK163" i="9"/>
  <c r="BH163" i="9"/>
  <c r="BE163" i="9"/>
  <c r="BB163" i="9"/>
  <c r="AY163" i="9"/>
  <c r="BY162" i="9"/>
  <c r="BU162" i="9"/>
  <c r="BT162" i="9"/>
  <c r="BQ162" i="9"/>
  <c r="BN162" i="9"/>
  <c r="BK162" i="9"/>
  <c r="BH162" i="9"/>
  <c r="BE162" i="9"/>
  <c r="BB162" i="9"/>
  <c r="AY162" i="9"/>
  <c r="BY161" i="9"/>
  <c r="BV161" i="9"/>
  <c r="BU161" i="9"/>
  <c r="BT161" i="9"/>
  <c r="BQ161" i="9"/>
  <c r="BN161" i="9"/>
  <c r="BK161" i="9"/>
  <c r="BH161" i="9"/>
  <c r="BE161" i="9"/>
  <c r="BB161" i="9"/>
  <c r="AY161" i="9"/>
  <c r="BY160" i="9"/>
  <c r="BV160" i="9"/>
  <c r="BU160" i="9"/>
  <c r="BT160" i="9"/>
  <c r="BQ160" i="9"/>
  <c r="BN160" i="9"/>
  <c r="BK160" i="9"/>
  <c r="BH160" i="9"/>
  <c r="BE160" i="9"/>
  <c r="BB160" i="9"/>
  <c r="AY160" i="9"/>
  <c r="BY159" i="9"/>
  <c r="BU159" i="9"/>
  <c r="BT159" i="9"/>
  <c r="BQ159" i="9"/>
  <c r="BN159" i="9"/>
  <c r="BK159" i="9"/>
  <c r="BH159" i="9"/>
  <c r="BE159" i="9"/>
  <c r="BB159" i="9"/>
  <c r="AY159" i="9"/>
  <c r="BY158" i="9"/>
  <c r="BV158" i="9"/>
  <c r="BU158" i="9"/>
  <c r="BT158" i="9"/>
  <c r="BQ158" i="9"/>
  <c r="BN158" i="9"/>
  <c r="BK158" i="9"/>
  <c r="BH158" i="9"/>
  <c r="BE158" i="9"/>
  <c r="BB158" i="9"/>
  <c r="AY158" i="9"/>
  <c r="BY157" i="9"/>
  <c r="BT157" i="9"/>
  <c r="BQ157" i="9"/>
  <c r="BN157" i="9"/>
  <c r="BK157" i="9"/>
  <c r="BH157" i="9"/>
  <c r="BE157" i="9"/>
  <c r="BB157" i="9"/>
  <c r="AY157" i="9"/>
  <c r="BY156" i="9"/>
  <c r="BT156" i="9"/>
  <c r="BQ156" i="9"/>
  <c r="BN156" i="9"/>
  <c r="BK156" i="9"/>
  <c r="BH156" i="9"/>
  <c r="BE156" i="9"/>
  <c r="BB156" i="9"/>
  <c r="AY156" i="9"/>
  <c r="BY155" i="9"/>
  <c r="BT155" i="9"/>
  <c r="BQ155" i="9"/>
  <c r="BN155" i="9"/>
  <c r="BK155" i="9"/>
  <c r="BH155" i="9"/>
  <c r="BE155" i="9"/>
  <c r="BB155" i="9"/>
  <c r="AY155" i="9"/>
  <c r="BY154" i="9"/>
  <c r="BV154" i="9"/>
  <c r="BU154" i="9"/>
  <c r="BT154" i="9"/>
  <c r="BQ154" i="9"/>
  <c r="BN154" i="9"/>
  <c r="BK154" i="9"/>
  <c r="BH154" i="9"/>
  <c r="BE154" i="9"/>
  <c r="BB154" i="9"/>
  <c r="AY154" i="9"/>
  <c r="BY153" i="9"/>
  <c r="BT153" i="9"/>
  <c r="BQ153" i="9"/>
  <c r="BN153" i="9"/>
  <c r="BK153" i="9"/>
  <c r="BH153" i="9"/>
  <c r="BE153" i="9"/>
  <c r="BB153" i="9"/>
  <c r="AY153" i="9"/>
  <c r="BY152" i="9"/>
  <c r="BV152" i="9"/>
  <c r="BU152" i="9"/>
  <c r="BT152" i="9"/>
  <c r="BQ152" i="9"/>
  <c r="BN152" i="9"/>
  <c r="BK152" i="9"/>
  <c r="BH152" i="9"/>
  <c r="BE152" i="9"/>
  <c r="BB152" i="9"/>
  <c r="AY152" i="9"/>
  <c r="BY151" i="9"/>
  <c r="BV151" i="9"/>
  <c r="BU151" i="9"/>
  <c r="BT151" i="9"/>
  <c r="BQ151" i="9"/>
  <c r="BN151" i="9"/>
  <c r="BK151" i="9"/>
  <c r="BH151" i="9"/>
  <c r="BE151" i="9"/>
  <c r="BB151" i="9"/>
  <c r="AY151" i="9"/>
  <c r="BY150" i="9"/>
  <c r="BV150" i="9"/>
  <c r="BU150" i="9"/>
  <c r="BT150" i="9"/>
  <c r="BQ150" i="9"/>
  <c r="BN150" i="9"/>
  <c r="BK150" i="9"/>
  <c r="BH150" i="9"/>
  <c r="BE150" i="9"/>
  <c r="BB150" i="9"/>
  <c r="AY150" i="9"/>
  <c r="BY149" i="9"/>
  <c r="BT149" i="9"/>
  <c r="BQ149" i="9"/>
  <c r="BN149" i="9"/>
  <c r="BK149" i="9"/>
  <c r="BH149" i="9"/>
  <c r="BE149" i="9"/>
  <c r="BB149" i="9"/>
  <c r="AY149" i="9"/>
  <c r="BY148" i="9"/>
  <c r="BT148" i="9"/>
  <c r="BQ148" i="9"/>
  <c r="BN148" i="9"/>
  <c r="BK148" i="9"/>
  <c r="BH148" i="9"/>
  <c r="BE148" i="9"/>
  <c r="BB148" i="9"/>
  <c r="AY148" i="9"/>
  <c r="BY147" i="9"/>
  <c r="BT147" i="9"/>
  <c r="BQ147" i="9"/>
  <c r="BN147" i="9"/>
  <c r="BK147" i="9"/>
  <c r="BH147" i="9"/>
  <c r="BE147" i="9"/>
  <c r="BB147" i="9"/>
  <c r="AY147" i="9"/>
  <c r="BY146" i="9"/>
  <c r="BT146" i="9"/>
  <c r="BQ146" i="9"/>
  <c r="BN146" i="9"/>
  <c r="BK146" i="9"/>
  <c r="BH146" i="9"/>
  <c r="BE146" i="9"/>
  <c r="BB146" i="9"/>
  <c r="AY146" i="9"/>
  <c r="BY145" i="9"/>
  <c r="BV145" i="9"/>
  <c r="BU145" i="9"/>
  <c r="BT145" i="9"/>
  <c r="BQ145" i="9"/>
  <c r="BN145" i="9"/>
  <c r="BK145" i="9"/>
  <c r="BH145" i="9"/>
  <c r="BE145" i="9"/>
  <c r="BB145" i="9"/>
  <c r="AY145" i="9"/>
  <c r="BY144" i="9"/>
  <c r="BV144" i="9"/>
  <c r="BU144" i="9"/>
  <c r="BT144" i="9"/>
  <c r="BQ144" i="9"/>
  <c r="BN144" i="9"/>
  <c r="BK144" i="9"/>
  <c r="BH144" i="9"/>
  <c r="BE144" i="9"/>
  <c r="BB144" i="9"/>
  <c r="AY144" i="9"/>
  <c r="BY143" i="9"/>
  <c r="BV143" i="9"/>
  <c r="BU143" i="9"/>
  <c r="BT143" i="9"/>
  <c r="BQ143" i="9"/>
  <c r="BN143" i="9"/>
  <c r="BK143" i="9"/>
  <c r="BH143" i="9"/>
  <c r="BE143" i="9"/>
  <c r="BB143" i="9"/>
  <c r="AY143" i="9"/>
  <c r="BY142" i="9"/>
  <c r="BV142" i="9"/>
  <c r="BU142" i="9"/>
  <c r="BT142" i="9"/>
  <c r="BQ142" i="9"/>
  <c r="BN142" i="9"/>
  <c r="BK142" i="9"/>
  <c r="BH142" i="9"/>
  <c r="BE142" i="9"/>
  <c r="BB142" i="9"/>
  <c r="AY142" i="9"/>
  <c r="BY141" i="9"/>
  <c r="BU141" i="9"/>
  <c r="BT141" i="9"/>
  <c r="BQ141" i="9"/>
  <c r="BN141" i="9"/>
  <c r="BK141" i="9"/>
  <c r="BH141" i="9"/>
  <c r="BE141" i="9"/>
  <c r="BB141" i="9"/>
  <c r="AY141" i="9"/>
  <c r="BY140" i="9"/>
  <c r="BV140" i="9"/>
  <c r="BU140" i="9"/>
  <c r="BT140" i="9"/>
  <c r="BQ140" i="9"/>
  <c r="BN140" i="9"/>
  <c r="BK140" i="9"/>
  <c r="BH140" i="9"/>
  <c r="BE140" i="9"/>
  <c r="BB140" i="9"/>
  <c r="AY140" i="9"/>
  <c r="BY139" i="9"/>
  <c r="BU139" i="9"/>
  <c r="BT139" i="9"/>
  <c r="BQ139" i="9"/>
  <c r="BN139" i="9"/>
  <c r="BK139" i="9"/>
  <c r="BH139" i="9"/>
  <c r="BE139" i="9"/>
  <c r="BB139" i="9"/>
  <c r="AY139" i="9"/>
  <c r="BY138" i="9"/>
  <c r="BU138" i="9"/>
  <c r="BT138" i="9"/>
  <c r="BQ138" i="9"/>
  <c r="BN138" i="9"/>
  <c r="BK138" i="9"/>
  <c r="BH138" i="9"/>
  <c r="BE138" i="9"/>
  <c r="BB138" i="9"/>
  <c r="AY138" i="9"/>
  <c r="BY137" i="9"/>
  <c r="BV137" i="9"/>
  <c r="BT137" i="9"/>
  <c r="BQ137" i="9"/>
  <c r="BN137" i="9"/>
  <c r="BK137" i="9"/>
  <c r="BH137" i="9"/>
  <c r="BE137" i="9"/>
  <c r="BB137" i="9"/>
  <c r="AY137" i="9"/>
  <c r="BY136" i="9"/>
  <c r="BV136" i="9"/>
  <c r="BT136" i="9"/>
  <c r="BQ136" i="9"/>
  <c r="BN136" i="9"/>
  <c r="BK136" i="9"/>
  <c r="BH136" i="9"/>
  <c r="BE136" i="9"/>
  <c r="BB136" i="9"/>
  <c r="AY136" i="9"/>
  <c r="BY135" i="9"/>
  <c r="BU135" i="9"/>
  <c r="BT135" i="9"/>
  <c r="BQ135" i="9"/>
  <c r="BN135" i="9"/>
  <c r="BK135" i="9"/>
  <c r="BH135" i="9"/>
  <c r="BE135" i="9"/>
  <c r="BB135" i="9"/>
  <c r="AY135" i="9"/>
  <c r="BY134" i="9"/>
  <c r="BU134" i="9"/>
  <c r="BT134" i="9"/>
  <c r="BQ134" i="9"/>
  <c r="BN134" i="9"/>
  <c r="BK134" i="9"/>
  <c r="BH134" i="9"/>
  <c r="BE134" i="9"/>
  <c r="BB134" i="9"/>
  <c r="AY134" i="9"/>
  <c r="BY133" i="9"/>
  <c r="BV133" i="9"/>
  <c r="BU133" i="9"/>
  <c r="BT133" i="9"/>
  <c r="BQ133" i="9"/>
  <c r="BN133" i="9"/>
  <c r="BK133" i="9"/>
  <c r="BH133" i="9"/>
  <c r="BE133" i="9"/>
  <c r="BB133" i="9"/>
  <c r="AY133" i="9"/>
  <c r="BY132" i="9"/>
  <c r="BV132" i="9"/>
  <c r="BT132" i="9"/>
  <c r="BQ132" i="9"/>
  <c r="BN132" i="9"/>
  <c r="BK132" i="9"/>
  <c r="BH132" i="9"/>
  <c r="BE132" i="9"/>
  <c r="BB132" i="9"/>
  <c r="AY132" i="9"/>
  <c r="BY131" i="9"/>
  <c r="BV131" i="9"/>
  <c r="BT131" i="9"/>
  <c r="BQ131" i="9"/>
  <c r="BN131" i="9"/>
  <c r="BK131" i="9"/>
  <c r="BH131" i="9"/>
  <c r="BE131" i="9"/>
  <c r="BB131" i="9"/>
  <c r="AY131" i="9"/>
  <c r="BY130" i="9"/>
  <c r="BV130" i="9"/>
  <c r="BT130" i="9"/>
  <c r="BQ130" i="9"/>
  <c r="BN130" i="9"/>
  <c r="BK130" i="9"/>
  <c r="BH130" i="9"/>
  <c r="BE130" i="9"/>
  <c r="BB130" i="9"/>
  <c r="AY130" i="9"/>
  <c r="BY129" i="9"/>
  <c r="BT129" i="9"/>
  <c r="BQ129" i="9"/>
  <c r="BN129" i="9"/>
  <c r="BK129" i="9"/>
  <c r="BH129" i="9"/>
  <c r="BE129" i="9"/>
  <c r="BB129" i="9"/>
  <c r="AY129" i="9"/>
  <c r="BY128" i="9"/>
  <c r="BV128" i="9"/>
  <c r="BU128" i="9"/>
  <c r="BT128" i="9"/>
  <c r="BQ128" i="9"/>
  <c r="BN128" i="9"/>
  <c r="BK128" i="9"/>
  <c r="BH128" i="9"/>
  <c r="BE128" i="9"/>
  <c r="BB128" i="9"/>
  <c r="AY128" i="9"/>
  <c r="BY127" i="9"/>
  <c r="BV127" i="9"/>
  <c r="BU127" i="9"/>
  <c r="BT127" i="9"/>
  <c r="BQ127" i="9"/>
  <c r="BN127" i="9"/>
  <c r="BK127" i="9"/>
  <c r="BH127" i="9"/>
  <c r="BE127" i="9"/>
  <c r="BB127" i="9"/>
  <c r="AY127" i="9"/>
  <c r="BY126" i="9"/>
  <c r="BV126" i="9"/>
  <c r="BU126" i="9"/>
  <c r="BT126" i="9"/>
  <c r="BQ126" i="9"/>
  <c r="BN126" i="9"/>
  <c r="BK126" i="9"/>
  <c r="BH126" i="9"/>
  <c r="BE126" i="9"/>
  <c r="BB126" i="9"/>
  <c r="AY126" i="9"/>
  <c r="BY125" i="9"/>
  <c r="BV125" i="9"/>
  <c r="BU125" i="9"/>
  <c r="BT125" i="9"/>
  <c r="BQ125" i="9"/>
  <c r="BN125" i="9"/>
  <c r="BK125" i="9"/>
  <c r="BH125" i="9"/>
  <c r="BE125" i="9"/>
  <c r="BB125" i="9"/>
  <c r="AY125" i="9"/>
  <c r="BY124" i="9"/>
  <c r="BV124" i="9"/>
  <c r="BU124" i="9"/>
  <c r="BT124" i="9"/>
  <c r="BQ124" i="9"/>
  <c r="BN124" i="9"/>
  <c r="BK124" i="9"/>
  <c r="BH124" i="9"/>
  <c r="BE124" i="9"/>
  <c r="BB124" i="9"/>
  <c r="AY124" i="9"/>
  <c r="BY123" i="9"/>
  <c r="BV123" i="9"/>
  <c r="BU123" i="9"/>
  <c r="BT123" i="9"/>
  <c r="BQ123" i="9"/>
  <c r="BN123" i="9"/>
  <c r="BK123" i="9"/>
  <c r="BH123" i="9"/>
  <c r="BE123" i="9"/>
  <c r="BB123" i="9"/>
  <c r="AY123" i="9"/>
  <c r="BY122" i="9"/>
  <c r="BV122" i="9"/>
  <c r="BU122" i="9"/>
  <c r="BT122" i="9"/>
  <c r="BQ122" i="9"/>
  <c r="BN122" i="9"/>
  <c r="BK122" i="9"/>
  <c r="BH122" i="9"/>
  <c r="BE122" i="9"/>
  <c r="BB122" i="9"/>
  <c r="AY122" i="9"/>
  <c r="BY121" i="9"/>
  <c r="BV121" i="9"/>
  <c r="BU121" i="9"/>
  <c r="BT121" i="9"/>
  <c r="BQ121" i="9"/>
  <c r="BN121" i="9"/>
  <c r="BK121" i="9"/>
  <c r="BH121" i="9"/>
  <c r="BE121" i="9"/>
  <c r="BB121" i="9"/>
  <c r="AY121" i="9"/>
  <c r="BY120" i="9"/>
  <c r="BV120" i="9"/>
  <c r="BU120" i="9"/>
  <c r="BT120" i="9"/>
  <c r="BQ120" i="9"/>
  <c r="BN120" i="9"/>
  <c r="BK120" i="9"/>
  <c r="BH120" i="9"/>
  <c r="BE120" i="9"/>
  <c r="BB120" i="9"/>
  <c r="AY120" i="9"/>
  <c r="BY119" i="9"/>
  <c r="BV119" i="9"/>
  <c r="BU119" i="9"/>
  <c r="BT119" i="9"/>
  <c r="BQ119" i="9"/>
  <c r="BN119" i="9"/>
  <c r="BK119" i="9"/>
  <c r="BH119" i="9"/>
  <c r="BE119" i="9"/>
  <c r="BB119" i="9"/>
  <c r="AY119" i="9"/>
  <c r="BY118" i="9"/>
  <c r="BT118" i="9"/>
  <c r="BQ118" i="9"/>
  <c r="BN118" i="9"/>
  <c r="BK118" i="9"/>
  <c r="BH118" i="9"/>
  <c r="BE118" i="9"/>
  <c r="BB118" i="9"/>
  <c r="AY118" i="9"/>
  <c r="BY117" i="9"/>
  <c r="BT117" i="9"/>
  <c r="BQ117" i="9"/>
  <c r="BN117" i="9"/>
  <c r="BK117" i="9"/>
  <c r="BH117" i="9"/>
  <c r="BE117" i="9"/>
  <c r="BB117" i="9"/>
  <c r="AY117" i="9"/>
  <c r="BY116" i="9"/>
  <c r="BV116" i="9"/>
  <c r="BT116" i="9"/>
  <c r="BQ116" i="9"/>
  <c r="BN116" i="9"/>
  <c r="BK116" i="9"/>
  <c r="BH116" i="9"/>
  <c r="BE116" i="9"/>
  <c r="BB116" i="9"/>
  <c r="AY116" i="9"/>
  <c r="BY115" i="9"/>
  <c r="BU115" i="9"/>
  <c r="BT115" i="9"/>
  <c r="BQ115" i="9"/>
  <c r="BN115" i="9"/>
  <c r="BK115" i="9"/>
  <c r="BH115" i="9"/>
  <c r="BE115" i="9"/>
  <c r="BB115" i="9"/>
  <c r="AY115" i="9"/>
  <c r="BY114" i="9"/>
  <c r="BV114" i="9"/>
  <c r="BT114" i="9"/>
  <c r="BQ114" i="9"/>
  <c r="BN114" i="9"/>
  <c r="BK114" i="9"/>
  <c r="BH114" i="9"/>
  <c r="BE114" i="9"/>
  <c r="BB114" i="9"/>
  <c r="AY114" i="9"/>
  <c r="BY113" i="9"/>
  <c r="BV113" i="9"/>
  <c r="BU113" i="9"/>
  <c r="BT113" i="9"/>
  <c r="BQ113" i="9"/>
  <c r="BN113" i="9"/>
  <c r="BK113" i="9"/>
  <c r="BH113" i="9"/>
  <c r="BE113" i="9"/>
  <c r="BB113" i="9"/>
  <c r="AY113" i="9"/>
  <c r="BY112" i="9"/>
  <c r="BV112" i="9"/>
  <c r="BU112" i="9"/>
  <c r="BT112" i="9"/>
  <c r="BQ112" i="9"/>
  <c r="BN112" i="9"/>
  <c r="BK112" i="9"/>
  <c r="BH112" i="9"/>
  <c r="BE112" i="9"/>
  <c r="BB112" i="9"/>
  <c r="AY112" i="9"/>
  <c r="BY111" i="9"/>
  <c r="BV111" i="9"/>
  <c r="BU111" i="9"/>
  <c r="BT111" i="9"/>
  <c r="BQ111" i="9"/>
  <c r="BN111" i="9"/>
  <c r="BK111" i="9"/>
  <c r="BH111" i="9"/>
  <c r="BE111" i="9"/>
  <c r="BB111" i="9"/>
  <c r="AY111" i="9"/>
  <c r="BY110" i="9"/>
  <c r="BV110" i="9"/>
  <c r="BU110" i="9"/>
  <c r="BT110" i="9"/>
  <c r="BQ110" i="9"/>
  <c r="BN110" i="9"/>
  <c r="BK110" i="9"/>
  <c r="BH110" i="9"/>
  <c r="BE110" i="9"/>
  <c r="BB110" i="9"/>
  <c r="AY110" i="9"/>
  <c r="BY109" i="9"/>
  <c r="BV109" i="9"/>
  <c r="BU109" i="9"/>
  <c r="BT109" i="9"/>
  <c r="BQ109" i="9"/>
  <c r="BN109" i="9"/>
  <c r="BK109" i="9"/>
  <c r="BH109" i="9"/>
  <c r="BE109" i="9"/>
  <c r="BB109" i="9"/>
  <c r="AY109" i="9"/>
  <c r="BY108" i="9"/>
  <c r="BV108" i="9"/>
  <c r="BU108" i="9"/>
  <c r="BT108" i="9"/>
  <c r="BQ108" i="9"/>
  <c r="BN108" i="9"/>
  <c r="BK108" i="9"/>
  <c r="BH108" i="9"/>
  <c r="BE108" i="9"/>
  <c r="BB108" i="9"/>
  <c r="AY108" i="9"/>
  <c r="BY107" i="9"/>
  <c r="BV107" i="9"/>
  <c r="BU107" i="9"/>
  <c r="BT107" i="9"/>
  <c r="BQ107" i="9"/>
  <c r="BN107" i="9"/>
  <c r="BK107" i="9"/>
  <c r="BH107" i="9"/>
  <c r="BE107" i="9"/>
  <c r="BB107" i="9"/>
  <c r="AY107" i="9"/>
  <c r="BY106" i="9"/>
  <c r="BV106" i="9"/>
  <c r="BU106" i="9"/>
  <c r="BT106" i="9"/>
  <c r="BQ106" i="9"/>
  <c r="BN106" i="9"/>
  <c r="BK106" i="9"/>
  <c r="BH106" i="9"/>
  <c r="BE106" i="9"/>
  <c r="BB106" i="9"/>
  <c r="AY106" i="9"/>
  <c r="BY105" i="9"/>
  <c r="BV105" i="9"/>
  <c r="BU105" i="9"/>
  <c r="BT105" i="9"/>
  <c r="BQ105" i="9"/>
  <c r="BN105" i="9"/>
  <c r="BK105" i="9"/>
  <c r="BH105" i="9"/>
  <c r="BE105" i="9"/>
  <c r="BB105" i="9"/>
  <c r="AY105" i="9"/>
  <c r="BY104" i="9"/>
  <c r="BV104" i="9"/>
  <c r="BU104" i="9"/>
  <c r="BT104" i="9"/>
  <c r="BQ104" i="9"/>
  <c r="BN104" i="9"/>
  <c r="BK104" i="9"/>
  <c r="BH104" i="9"/>
  <c r="BE104" i="9"/>
  <c r="BB104" i="9"/>
  <c r="AY104" i="9"/>
  <c r="BY103" i="9"/>
  <c r="BV103" i="9"/>
  <c r="BU103" i="9"/>
  <c r="BT103" i="9"/>
  <c r="BQ103" i="9"/>
  <c r="BN103" i="9"/>
  <c r="BK103" i="9"/>
  <c r="BH103" i="9"/>
  <c r="BE103" i="9"/>
  <c r="BB103" i="9"/>
  <c r="AY103" i="9"/>
  <c r="BY102" i="9"/>
  <c r="BV102" i="9"/>
  <c r="BU102" i="9"/>
  <c r="BT102" i="9"/>
  <c r="BQ102" i="9"/>
  <c r="BN102" i="9"/>
  <c r="BK102" i="9"/>
  <c r="BH102" i="9"/>
  <c r="BE102" i="9"/>
  <c r="BB102" i="9"/>
  <c r="AY102" i="9"/>
  <c r="BY101" i="9"/>
  <c r="BV101" i="9"/>
  <c r="BU101" i="9"/>
  <c r="BT101" i="9"/>
  <c r="BQ101" i="9"/>
  <c r="BN101" i="9"/>
  <c r="BK101" i="9"/>
  <c r="BH101" i="9"/>
  <c r="BE101" i="9"/>
  <c r="BB101" i="9"/>
  <c r="AY101" i="9"/>
  <c r="BY100" i="9"/>
  <c r="BV100" i="9"/>
  <c r="BU100" i="9"/>
  <c r="BT100" i="9"/>
  <c r="BQ100" i="9"/>
  <c r="BN100" i="9"/>
  <c r="BK100" i="9"/>
  <c r="BH100" i="9"/>
  <c r="BE100" i="9"/>
  <c r="BB100" i="9"/>
  <c r="AY100" i="9"/>
  <c r="BY99" i="9"/>
  <c r="BV99" i="9"/>
  <c r="BU99" i="9"/>
  <c r="BT99" i="9"/>
  <c r="BQ99" i="9"/>
  <c r="BN99" i="9"/>
  <c r="BK99" i="9"/>
  <c r="BH99" i="9"/>
  <c r="BE99" i="9"/>
  <c r="BB99" i="9"/>
  <c r="AY99" i="9"/>
  <c r="BY98" i="9"/>
  <c r="BV98" i="9"/>
  <c r="BU98" i="9"/>
  <c r="BT98" i="9"/>
  <c r="BQ98" i="9"/>
  <c r="BN98" i="9"/>
  <c r="BK98" i="9"/>
  <c r="BH98" i="9"/>
  <c r="BE98" i="9"/>
  <c r="BB98" i="9"/>
  <c r="AY98" i="9"/>
  <c r="BY97" i="9"/>
  <c r="BV97" i="9"/>
  <c r="BU97" i="9"/>
  <c r="BT97" i="9"/>
  <c r="BQ97" i="9"/>
  <c r="BN97" i="9"/>
  <c r="BK97" i="9"/>
  <c r="BH97" i="9"/>
  <c r="BE97" i="9"/>
  <c r="BB97" i="9"/>
  <c r="AY97" i="9"/>
  <c r="BY96" i="9"/>
  <c r="BV96" i="9"/>
  <c r="BU96" i="9"/>
  <c r="BT96" i="9"/>
  <c r="BQ96" i="9"/>
  <c r="BN96" i="9"/>
  <c r="BK96" i="9"/>
  <c r="BH96" i="9"/>
  <c r="BE96" i="9"/>
  <c r="BB96" i="9"/>
  <c r="AY96" i="9"/>
  <c r="BY95" i="9"/>
  <c r="BV95" i="9"/>
  <c r="BU95" i="9"/>
  <c r="BT95" i="9"/>
  <c r="BQ95" i="9"/>
  <c r="BN95" i="9"/>
  <c r="BK95" i="9"/>
  <c r="BH95" i="9"/>
  <c r="BE95" i="9"/>
  <c r="BB95" i="9"/>
  <c r="AY95" i="9"/>
  <c r="BY94" i="9"/>
  <c r="BV94" i="9"/>
  <c r="BU94" i="9"/>
  <c r="BT94" i="9"/>
  <c r="BQ94" i="9"/>
  <c r="BN94" i="9"/>
  <c r="BK94" i="9"/>
  <c r="BH94" i="9"/>
  <c r="BE94" i="9"/>
  <c r="BB94" i="9"/>
  <c r="AY94" i="9"/>
  <c r="BY93" i="9"/>
  <c r="BV93" i="9"/>
  <c r="BU93" i="9"/>
  <c r="BT93" i="9"/>
  <c r="BQ93" i="9"/>
  <c r="BN93" i="9"/>
  <c r="BK93" i="9"/>
  <c r="BH93" i="9"/>
  <c r="BE93" i="9"/>
  <c r="BB93" i="9"/>
  <c r="AY93" i="9"/>
  <c r="BY92" i="9"/>
  <c r="BV92" i="9"/>
  <c r="BU92" i="9"/>
  <c r="BT92" i="9"/>
  <c r="BQ92" i="9"/>
  <c r="BN92" i="9"/>
  <c r="BK92" i="9"/>
  <c r="BH92" i="9"/>
  <c r="BE92" i="9"/>
  <c r="BB92" i="9"/>
  <c r="AY92" i="9"/>
  <c r="BY91" i="9"/>
  <c r="BV91" i="9"/>
  <c r="BU91" i="9"/>
  <c r="BT91" i="9"/>
  <c r="BQ91" i="9"/>
  <c r="BN91" i="9"/>
  <c r="BK91" i="9"/>
  <c r="BH91" i="9"/>
  <c r="BE91" i="9"/>
  <c r="BB91" i="9"/>
  <c r="AY91" i="9"/>
  <c r="BY90" i="9"/>
  <c r="BV90" i="9"/>
  <c r="BU90" i="9"/>
  <c r="BT90" i="9"/>
  <c r="BQ90" i="9"/>
  <c r="BN90" i="9"/>
  <c r="BK90" i="9"/>
  <c r="BH90" i="9"/>
  <c r="BE90" i="9"/>
  <c r="BB90" i="9"/>
  <c r="AY90" i="9"/>
  <c r="BY89" i="9"/>
  <c r="BV89" i="9"/>
  <c r="BU89" i="9"/>
  <c r="BT89" i="9"/>
  <c r="BQ89" i="9"/>
  <c r="BN89" i="9"/>
  <c r="BK89" i="9"/>
  <c r="BH89" i="9"/>
  <c r="BE89" i="9"/>
  <c r="BB89" i="9"/>
  <c r="AY89" i="9"/>
  <c r="BY88" i="9"/>
  <c r="BV88" i="9"/>
  <c r="BU88" i="9"/>
  <c r="BT88" i="9"/>
  <c r="BQ88" i="9"/>
  <c r="BN88" i="9"/>
  <c r="BK88" i="9"/>
  <c r="BH88" i="9"/>
  <c r="BE88" i="9"/>
  <c r="BB88" i="9"/>
  <c r="AY88" i="9"/>
  <c r="BY87" i="9"/>
  <c r="BV87" i="9"/>
  <c r="BU87" i="9"/>
  <c r="BT87" i="9"/>
  <c r="BQ87" i="9"/>
  <c r="BN87" i="9"/>
  <c r="BK87" i="9"/>
  <c r="BH87" i="9"/>
  <c r="BE87" i="9"/>
  <c r="BB87" i="9"/>
  <c r="AY87" i="9"/>
  <c r="BY86" i="9"/>
  <c r="BV86" i="9"/>
  <c r="BU86" i="9"/>
  <c r="BT86" i="9"/>
  <c r="BQ86" i="9"/>
  <c r="BN86" i="9"/>
  <c r="BK86" i="9"/>
  <c r="BH86" i="9"/>
  <c r="BE86" i="9"/>
  <c r="BB86" i="9"/>
  <c r="AY86" i="9"/>
  <c r="BY85" i="9"/>
  <c r="BV85" i="9"/>
  <c r="BU85" i="9"/>
  <c r="BT85" i="9"/>
  <c r="BQ85" i="9"/>
  <c r="BN85" i="9"/>
  <c r="BK85" i="9"/>
  <c r="BH85" i="9"/>
  <c r="BE85" i="9"/>
  <c r="BB85" i="9"/>
  <c r="AY85" i="9"/>
  <c r="BY84" i="9"/>
  <c r="BV84" i="9"/>
  <c r="BU84" i="9"/>
  <c r="BT84" i="9"/>
  <c r="BQ84" i="9"/>
  <c r="BN84" i="9"/>
  <c r="BK84" i="9"/>
  <c r="BH84" i="9"/>
  <c r="BE84" i="9"/>
  <c r="BB84" i="9"/>
  <c r="AY84" i="9"/>
  <c r="BY83" i="9"/>
  <c r="BV83" i="9"/>
  <c r="BU83" i="9"/>
  <c r="BT83" i="9"/>
  <c r="BQ83" i="9"/>
  <c r="BN83" i="9"/>
  <c r="BK83" i="9"/>
  <c r="BH83" i="9"/>
  <c r="BE83" i="9"/>
  <c r="BB83" i="9"/>
  <c r="AY83" i="9"/>
  <c r="BY82" i="9"/>
  <c r="BV82" i="9"/>
  <c r="BU82" i="9"/>
  <c r="BT82" i="9"/>
  <c r="BQ82" i="9"/>
  <c r="BN82" i="9"/>
  <c r="BK82" i="9"/>
  <c r="BH82" i="9"/>
  <c r="BE82" i="9"/>
  <c r="BB82" i="9"/>
  <c r="AY82" i="9"/>
  <c r="BY81" i="9"/>
  <c r="BV81" i="9"/>
  <c r="BU81" i="9"/>
  <c r="BT81" i="9"/>
  <c r="BQ81" i="9"/>
  <c r="BN81" i="9"/>
  <c r="BK81" i="9"/>
  <c r="BH81" i="9"/>
  <c r="BE81" i="9"/>
  <c r="BB81" i="9"/>
  <c r="AY81" i="9"/>
  <c r="BY80" i="9"/>
  <c r="BV80" i="9"/>
  <c r="BU80" i="9"/>
  <c r="BT80" i="9"/>
  <c r="BQ80" i="9"/>
  <c r="BN80" i="9"/>
  <c r="BK80" i="9"/>
  <c r="BH80" i="9"/>
  <c r="BE80" i="9"/>
  <c r="BB80" i="9"/>
  <c r="AY80" i="9"/>
  <c r="BY79" i="9"/>
  <c r="BV79" i="9"/>
  <c r="BU79" i="9"/>
  <c r="BT79" i="9"/>
  <c r="BQ79" i="9"/>
  <c r="BN79" i="9"/>
  <c r="BK79" i="9"/>
  <c r="BH79" i="9"/>
  <c r="BE79" i="9"/>
  <c r="BB79" i="9"/>
  <c r="AY79" i="9"/>
  <c r="BY78" i="9"/>
  <c r="BV78" i="9"/>
  <c r="BU78" i="9"/>
  <c r="BT78" i="9"/>
  <c r="BQ78" i="9"/>
  <c r="BN78" i="9"/>
  <c r="BK78" i="9"/>
  <c r="BH78" i="9"/>
  <c r="BE78" i="9"/>
  <c r="BB78" i="9"/>
  <c r="AY78" i="9"/>
  <c r="BY77" i="9"/>
  <c r="BV77" i="9"/>
  <c r="BU77" i="9"/>
  <c r="BT77" i="9"/>
  <c r="BQ77" i="9"/>
  <c r="BN77" i="9"/>
  <c r="BK77" i="9"/>
  <c r="BH77" i="9"/>
  <c r="BE77" i="9"/>
  <c r="BB77" i="9"/>
  <c r="AY77" i="9"/>
  <c r="BY76" i="9"/>
  <c r="BV76" i="9"/>
  <c r="BU76" i="9"/>
  <c r="BT76" i="9"/>
  <c r="BQ76" i="9"/>
  <c r="BN76" i="9"/>
  <c r="BK76" i="9"/>
  <c r="BH76" i="9"/>
  <c r="BE76" i="9"/>
  <c r="BB76" i="9"/>
  <c r="AY76" i="9"/>
  <c r="BY75" i="9"/>
  <c r="BV75" i="9"/>
  <c r="BU75" i="9"/>
  <c r="BT75" i="9"/>
  <c r="BQ75" i="9"/>
  <c r="BN75" i="9"/>
  <c r="BK75" i="9"/>
  <c r="BH75" i="9"/>
  <c r="BE75" i="9"/>
  <c r="BB75" i="9"/>
  <c r="AY75" i="9"/>
  <c r="BY74" i="9"/>
  <c r="BV74" i="9"/>
  <c r="BU74" i="9"/>
  <c r="BT74" i="9"/>
  <c r="BQ74" i="9"/>
  <c r="BN74" i="9"/>
  <c r="BK74" i="9"/>
  <c r="BH74" i="9"/>
  <c r="BE74" i="9"/>
  <c r="BB74" i="9"/>
  <c r="AY74" i="9"/>
  <c r="BY73" i="9"/>
  <c r="BV73" i="9"/>
  <c r="BU73" i="9"/>
  <c r="BT73" i="9"/>
  <c r="BQ73" i="9"/>
  <c r="BN73" i="9"/>
  <c r="BK73" i="9"/>
  <c r="BH73" i="9"/>
  <c r="BE73" i="9"/>
  <c r="BB73" i="9"/>
  <c r="AY73" i="9"/>
  <c r="BY72" i="9"/>
  <c r="BV72" i="9"/>
  <c r="BU72" i="9"/>
  <c r="BT72" i="9"/>
  <c r="BQ72" i="9"/>
  <c r="BN72" i="9"/>
  <c r="BK72" i="9"/>
  <c r="BH72" i="9"/>
  <c r="BE72" i="9"/>
  <c r="BB72" i="9"/>
  <c r="AY72" i="9"/>
  <c r="BY71" i="9"/>
  <c r="BV71" i="9"/>
  <c r="BU71" i="9"/>
  <c r="BT71" i="9"/>
  <c r="BQ71" i="9"/>
  <c r="BN71" i="9"/>
  <c r="BK71" i="9"/>
  <c r="BH71" i="9"/>
  <c r="BE71" i="9"/>
  <c r="BB71" i="9"/>
  <c r="AY71" i="9"/>
  <c r="BY70" i="9"/>
  <c r="BV70" i="9"/>
  <c r="BU70" i="9"/>
  <c r="BT70" i="9"/>
  <c r="BQ70" i="9"/>
  <c r="BN70" i="9"/>
  <c r="BK70" i="9"/>
  <c r="BH70" i="9"/>
  <c r="BE70" i="9"/>
  <c r="BB70" i="9"/>
  <c r="AY70" i="9"/>
  <c r="BY69" i="9"/>
  <c r="BV69" i="9"/>
  <c r="BU69" i="9"/>
  <c r="BT69" i="9"/>
  <c r="BQ69" i="9"/>
  <c r="BN69" i="9"/>
  <c r="BK69" i="9"/>
  <c r="BH69" i="9"/>
  <c r="BE69" i="9"/>
  <c r="BB69" i="9"/>
  <c r="AY69" i="9"/>
  <c r="BY68" i="9"/>
  <c r="BV68" i="9"/>
  <c r="BU68" i="9"/>
  <c r="BT68" i="9"/>
  <c r="BQ68" i="9"/>
  <c r="BN68" i="9"/>
  <c r="BK68" i="9"/>
  <c r="BH68" i="9"/>
  <c r="BE68" i="9"/>
  <c r="BB68" i="9"/>
  <c r="AY68" i="9"/>
  <c r="BY67" i="9"/>
  <c r="BV67" i="9"/>
  <c r="BU67" i="9"/>
  <c r="BT67" i="9"/>
  <c r="BQ67" i="9"/>
  <c r="BN67" i="9"/>
  <c r="BK67" i="9"/>
  <c r="BH67" i="9"/>
  <c r="BE67" i="9"/>
  <c r="BB67" i="9"/>
  <c r="AY67" i="9"/>
  <c r="BY66" i="9"/>
  <c r="BV66" i="9"/>
  <c r="BU66" i="9"/>
  <c r="BT66" i="9"/>
  <c r="BQ66" i="9"/>
  <c r="BN66" i="9"/>
  <c r="BK66" i="9"/>
  <c r="BH66" i="9"/>
  <c r="BE66" i="9"/>
  <c r="BB66" i="9"/>
  <c r="AY66" i="9"/>
  <c r="BY65" i="9"/>
  <c r="BV65" i="9"/>
  <c r="BU65" i="9"/>
  <c r="BT65" i="9"/>
  <c r="BQ65" i="9"/>
  <c r="BN65" i="9"/>
  <c r="BK65" i="9"/>
  <c r="BH65" i="9"/>
  <c r="BE65" i="9"/>
  <c r="BB65" i="9"/>
  <c r="AY65" i="9"/>
  <c r="BY64" i="9"/>
  <c r="BV64" i="9"/>
  <c r="BU64" i="9"/>
  <c r="BT64" i="9"/>
  <c r="BQ64" i="9"/>
  <c r="BN64" i="9"/>
  <c r="BK64" i="9"/>
  <c r="BH64" i="9"/>
  <c r="BE64" i="9"/>
  <c r="BB64" i="9"/>
  <c r="AY64" i="9"/>
  <c r="BY63" i="9"/>
  <c r="BV63" i="9"/>
  <c r="BU63" i="9"/>
  <c r="BT63" i="9"/>
  <c r="BQ63" i="9"/>
  <c r="BN63" i="9"/>
  <c r="BK63" i="9"/>
  <c r="BH63" i="9"/>
  <c r="BE63" i="9"/>
  <c r="BB63" i="9"/>
  <c r="AY63" i="9"/>
  <c r="BY62" i="9"/>
  <c r="BV62" i="9"/>
  <c r="BU62" i="9"/>
  <c r="BT62" i="9"/>
  <c r="BQ62" i="9"/>
  <c r="BN62" i="9"/>
  <c r="BK62" i="9"/>
  <c r="BH62" i="9"/>
  <c r="BE62" i="9"/>
  <c r="BB62" i="9"/>
  <c r="AY62" i="9"/>
  <c r="BY61" i="9"/>
  <c r="BV61" i="9"/>
  <c r="BU61" i="9"/>
  <c r="BT61" i="9"/>
  <c r="BQ61" i="9"/>
  <c r="BN61" i="9"/>
  <c r="BK61" i="9"/>
  <c r="BH61" i="9"/>
  <c r="BE61" i="9"/>
  <c r="BB61" i="9"/>
  <c r="AY61" i="9"/>
  <c r="BY60" i="9"/>
  <c r="BV60" i="9"/>
  <c r="BU60" i="9"/>
  <c r="BT60" i="9"/>
  <c r="BQ60" i="9"/>
  <c r="BN60" i="9"/>
  <c r="BK60" i="9"/>
  <c r="BH60" i="9"/>
  <c r="BE60" i="9"/>
  <c r="BB60" i="9"/>
  <c r="AY60" i="9"/>
  <c r="BY59" i="9"/>
  <c r="BV59" i="9"/>
  <c r="BU59" i="9"/>
  <c r="BT59" i="9"/>
  <c r="BQ59" i="9"/>
  <c r="BN59" i="9"/>
  <c r="BK59" i="9"/>
  <c r="BH59" i="9"/>
  <c r="BE59" i="9"/>
  <c r="BB59" i="9"/>
  <c r="AY59" i="9"/>
  <c r="BY58" i="9"/>
  <c r="BV58" i="9"/>
  <c r="BU58" i="9"/>
  <c r="BT58" i="9"/>
  <c r="BQ58" i="9"/>
  <c r="BN58" i="9"/>
  <c r="BK58" i="9"/>
  <c r="BH58" i="9"/>
  <c r="BE58" i="9"/>
  <c r="BB58" i="9"/>
  <c r="AY58" i="9"/>
  <c r="BY57" i="9"/>
  <c r="BV57" i="9"/>
  <c r="BT57" i="9"/>
  <c r="BQ57" i="9"/>
  <c r="BN57" i="9"/>
  <c r="BK57" i="9"/>
  <c r="BH57" i="9"/>
  <c r="BE57" i="9"/>
  <c r="BB57" i="9"/>
  <c r="AY57" i="9"/>
  <c r="BY56" i="9"/>
  <c r="BV56" i="9"/>
  <c r="BU56" i="9"/>
  <c r="BT56" i="9"/>
  <c r="BQ56" i="9"/>
  <c r="BN56" i="9"/>
  <c r="BK56" i="9"/>
  <c r="BH56" i="9"/>
  <c r="BE56" i="9"/>
  <c r="BB56" i="9"/>
  <c r="AY56" i="9"/>
  <c r="BY55" i="9"/>
  <c r="BV55" i="9"/>
  <c r="BU55" i="9"/>
  <c r="BT55" i="9"/>
  <c r="BQ55" i="9"/>
  <c r="BN55" i="9"/>
  <c r="BK55" i="9"/>
  <c r="BH55" i="9"/>
  <c r="BE55" i="9"/>
  <c r="BB55" i="9"/>
  <c r="AY55" i="9"/>
  <c r="BY54" i="9"/>
  <c r="BV54" i="9"/>
  <c r="BU54" i="9"/>
  <c r="BT54" i="9"/>
  <c r="BQ54" i="9"/>
  <c r="BN54" i="9"/>
  <c r="BK54" i="9"/>
  <c r="BH54" i="9"/>
  <c r="BE54" i="9"/>
  <c r="BB54" i="9"/>
  <c r="AY54" i="9"/>
  <c r="BY53" i="9"/>
  <c r="BV53" i="9"/>
  <c r="BU53" i="9"/>
  <c r="BT53" i="9"/>
  <c r="BQ53" i="9"/>
  <c r="BN53" i="9"/>
  <c r="BK53" i="9"/>
  <c r="BH53" i="9"/>
  <c r="BE53" i="9"/>
  <c r="BB53" i="9"/>
  <c r="AY53" i="9"/>
  <c r="BY52" i="9"/>
  <c r="BV52" i="9"/>
  <c r="BU52" i="9"/>
  <c r="BT52" i="9"/>
  <c r="BQ52" i="9"/>
  <c r="BN52" i="9"/>
  <c r="BK52" i="9"/>
  <c r="BH52" i="9"/>
  <c r="BE52" i="9"/>
  <c r="BB52" i="9"/>
  <c r="AY52" i="9"/>
  <c r="BY51" i="9"/>
  <c r="BV51" i="9"/>
  <c r="BU51" i="9"/>
  <c r="BT51" i="9"/>
  <c r="BQ51" i="9"/>
  <c r="BN51" i="9"/>
  <c r="BK51" i="9"/>
  <c r="BH51" i="9"/>
  <c r="BE51" i="9"/>
  <c r="BB51" i="9"/>
  <c r="AY51" i="9"/>
  <c r="BY50" i="9"/>
  <c r="BV50" i="9"/>
  <c r="BU50" i="9"/>
  <c r="BT50" i="9"/>
  <c r="BQ50" i="9"/>
  <c r="BN50" i="9"/>
  <c r="BK50" i="9"/>
  <c r="BH50" i="9"/>
  <c r="BE50" i="9"/>
  <c r="BB50" i="9"/>
  <c r="AY50" i="9"/>
  <c r="BY49" i="9"/>
  <c r="BV49" i="9"/>
  <c r="BU49" i="9"/>
  <c r="BT49" i="9"/>
  <c r="BQ49" i="9"/>
  <c r="BN49" i="9"/>
  <c r="BK49" i="9"/>
  <c r="BH49" i="9"/>
  <c r="BE49" i="9"/>
  <c r="BB49" i="9"/>
  <c r="AY49" i="9"/>
  <c r="BY48" i="9"/>
  <c r="BV48" i="9"/>
  <c r="BU48" i="9"/>
  <c r="BT48" i="9"/>
  <c r="BQ48" i="9"/>
  <c r="BN48" i="9"/>
  <c r="BK48" i="9"/>
  <c r="BH48" i="9"/>
  <c r="BE48" i="9"/>
  <c r="BB48" i="9"/>
  <c r="AY48" i="9"/>
  <c r="BY47" i="9"/>
  <c r="BV47" i="9"/>
  <c r="BT47" i="9"/>
  <c r="BQ47" i="9"/>
  <c r="BN47" i="9"/>
  <c r="BK47" i="9"/>
  <c r="BH47" i="9"/>
  <c r="BE47" i="9"/>
  <c r="BB47" i="9"/>
  <c r="AY47" i="9"/>
  <c r="BY46" i="9"/>
  <c r="BV46" i="9"/>
  <c r="BU46" i="9"/>
  <c r="BT46" i="9"/>
  <c r="BQ46" i="9"/>
  <c r="BN46" i="9"/>
  <c r="BK46" i="9"/>
  <c r="BH46" i="9"/>
  <c r="BE46" i="9"/>
  <c r="BB46" i="9"/>
  <c r="AY46" i="9"/>
  <c r="BY45" i="9"/>
  <c r="BV45" i="9"/>
  <c r="BT45" i="9"/>
  <c r="BQ45" i="9"/>
  <c r="BN45" i="9"/>
  <c r="BK45" i="9"/>
  <c r="BH45" i="9"/>
  <c r="BE45" i="9"/>
  <c r="BB45" i="9"/>
  <c r="AY45" i="9"/>
  <c r="BY44" i="9"/>
  <c r="BV44" i="9"/>
  <c r="BT44" i="9"/>
  <c r="BQ44" i="9"/>
  <c r="BN44" i="9"/>
  <c r="BK44" i="9"/>
  <c r="BH44" i="9"/>
  <c r="BE44" i="9"/>
  <c r="BB44" i="9"/>
  <c r="AY44" i="9"/>
  <c r="BY43" i="9"/>
  <c r="BU43" i="9"/>
  <c r="BT43" i="9"/>
  <c r="BQ43" i="9"/>
  <c r="BN43" i="9"/>
  <c r="BK43" i="9"/>
  <c r="BH43" i="9"/>
  <c r="BE43" i="9"/>
  <c r="BB43" i="9"/>
  <c r="AY43" i="9"/>
  <c r="BY42" i="9"/>
  <c r="BV42" i="9"/>
  <c r="BU42" i="9"/>
  <c r="BT42" i="9"/>
  <c r="BQ42" i="9"/>
  <c r="BN42" i="9"/>
  <c r="BK42" i="9"/>
  <c r="BH42" i="9"/>
  <c r="BE42" i="9"/>
  <c r="BB42" i="9"/>
  <c r="AY42" i="9"/>
  <c r="BY41" i="9"/>
  <c r="BV41" i="9"/>
  <c r="BT41" i="9"/>
  <c r="BQ41" i="9"/>
  <c r="BN41" i="9"/>
  <c r="BK41" i="9"/>
  <c r="BH41" i="9"/>
  <c r="BE41" i="9"/>
  <c r="BB41" i="9"/>
  <c r="AY41" i="9"/>
  <c r="BY40" i="9"/>
  <c r="BV40" i="9"/>
  <c r="BT40" i="9"/>
  <c r="BQ40" i="9"/>
  <c r="BN40" i="9"/>
  <c r="BK40" i="9"/>
  <c r="BH40" i="9"/>
  <c r="BE40" i="9"/>
  <c r="BB40" i="9"/>
  <c r="AY40" i="9"/>
  <c r="BY39" i="9"/>
  <c r="BV39" i="9"/>
  <c r="BT39" i="9"/>
  <c r="BQ39" i="9"/>
  <c r="BN39" i="9"/>
  <c r="BK39" i="9"/>
  <c r="BH39" i="9"/>
  <c r="BE39" i="9"/>
  <c r="BB39" i="9"/>
  <c r="AY39" i="9"/>
  <c r="BY38" i="9"/>
  <c r="BT38" i="9"/>
  <c r="BQ38" i="9"/>
  <c r="BN38" i="9"/>
  <c r="BK38" i="9"/>
  <c r="BH38" i="9"/>
  <c r="BE38" i="9"/>
  <c r="BB38" i="9"/>
  <c r="AY38" i="9"/>
  <c r="BY37" i="9"/>
  <c r="BT37" i="9"/>
  <c r="BQ37" i="9"/>
  <c r="BN37" i="9"/>
  <c r="BK37" i="9"/>
  <c r="BH37" i="9"/>
  <c r="BE37" i="9"/>
  <c r="BB37" i="9"/>
  <c r="AY37" i="9"/>
  <c r="BY36" i="9"/>
  <c r="BT36" i="9"/>
  <c r="BQ36" i="9"/>
  <c r="BN36" i="9"/>
  <c r="BK36" i="9"/>
  <c r="BH36" i="9"/>
  <c r="BE36" i="9"/>
  <c r="BB36" i="9"/>
  <c r="AY36" i="9"/>
  <c r="O36" i="9"/>
  <c r="P36" i="9" s="1"/>
  <c r="BY35" i="9"/>
  <c r="BV35" i="9"/>
  <c r="BU35" i="9"/>
  <c r="BT35" i="9"/>
  <c r="BQ35" i="9"/>
  <c r="BN35" i="9"/>
  <c r="BK35" i="9"/>
  <c r="BH35" i="9"/>
  <c r="BE35" i="9"/>
  <c r="BB35" i="9"/>
  <c r="AY35" i="9"/>
  <c r="BY34" i="9"/>
  <c r="BV34" i="9"/>
  <c r="BU34" i="9"/>
  <c r="BT34" i="9"/>
  <c r="BQ34" i="9"/>
  <c r="BN34" i="9"/>
  <c r="BK34" i="9"/>
  <c r="BH34" i="9"/>
  <c r="BE34" i="9"/>
  <c r="BB34" i="9"/>
  <c r="AY34" i="9"/>
  <c r="BY33" i="9"/>
  <c r="BV33" i="9"/>
  <c r="BU33" i="9"/>
  <c r="BT33" i="9"/>
  <c r="BQ33" i="9"/>
  <c r="BN33" i="9"/>
  <c r="BK33" i="9"/>
  <c r="BH33" i="9"/>
  <c r="BE33" i="9"/>
  <c r="BB33" i="9"/>
  <c r="AY33" i="9"/>
  <c r="BY32" i="9"/>
  <c r="BV32" i="9"/>
  <c r="BU32" i="9"/>
  <c r="BT32" i="9"/>
  <c r="BQ32" i="9"/>
  <c r="BN32" i="9"/>
  <c r="BK32" i="9"/>
  <c r="BH32" i="9"/>
  <c r="BE32" i="9"/>
  <c r="BB32" i="9"/>
  <c r="AY32" i="9"/>
  <c r="BY31" i="9"/>
  <c r="BV31" i="9"/>
  <c r="BU31" i="9"/>
  <c r="BT31" i="9"/>
  <c r="BQ31" i="9"/>
  <c r="BN31" i="9"/>
  <c r="BK31" i="9"/>
  <c r="BH31" i="9"/>
  <c r="BE31" i="9"/>
  <c r="BB31" i="9"/>
  <c r="AY31" i="9"/>
  <c r="BY30" i="9"/>
  <c r="BV30" i="9"/>
  <c r="BU30" i="9"/>
  <c r="BT30" i="9"/>
  <c r="BQ30" i="9"/>
  <c r="BN30" i="9"/>
  <c r="BK30" i="9"/>
  <c r="BH30" i="9"/>
  <c r="BE30" i="9"/>
  <c r="BB30" i="9"/>
  <c r="AY30" i="9"/>
  <c r="BY29" i="9"/>
  <c r="BV29" i="9"/>
  <c r="BU29" i="9"/>
  <c r="BT29" i="9"/>
  <c r="BQ29" i="9"/>
  <c r="BN29" i="9"/>
  <c r="BK29" i="9"/>
  <c r="BH29" i="9"/>
  <c r="BE29" i="9"/>
  <c r="BB29" i="9"/>
  <c r="AY29" i="9"/>
  <c r="BY28" i="9"/>
  <c r="BU28" i="9"/>
  <c r="BT28" i="9"/>
  <c r="BQ28" i="9"/>
  <c r="BN28" i="9"/>
  <c r="BK28" i="9"/>
  <c r="BH28" i="9"/>
  <c r="BE28" i="9"/>
  <c r="BB28" i="9"/>
  <c r="AY28" i="9"/>
  <c r="O28" i="9"/>
  <c r="P28" i="9" s="1"/>
  <c r="BY27" i="9"/>
  <c r="BU27" i="9"/>
  <c r="BT27" i="9"/>
  <c r="BQ27" i="9"/>
  <c r="BN27" i="9"/>
  <c r="BK27" i="9"/>
  <c r="BH27" i="9"/>
  <c r="BE27" i="9"/>
  <c r="BB27" i="9"/>
  <c r="AY27" i="9"/>
  <c r="BY26" i="9"/>
  <c r="BV26" i="9"/>
  <c r="BU26" i="9"/>
  <c r="BT26" i="9"/>
  <c r="BQ26" i="9"/>
  <c r="BN26" i="9"/>
  <c r="BK26" i="9"/>
  <c r="BH26" i="9"/>
  <c r="BE26" i="9"/>
  <c r="BB26" i="9"/>
  <c r="AY26" i="9"/>
  <c r="BY25" i="9"/>
  <c r="BV25" i="9"/>
  <c r="BU25" i="9"/>
  <c r="BT25" i="9"/>
  <c r="BQ25" i="9"/>
  <c r="BN25" i="9"/>
  <c r="BK25" i="9"/>
  <c r="BH25" i="9"/>
  <c r="BE25" i="9"/>
  <c r="BB25" i="9"/>
  <c r="AY25" i="9"/>
  <c r="O25" i="9"/>
  <c r="P25" i="9" s="1"/>
  <c r="BY24" i="9"/>
  <c r="BV24" i="9"/>
  <c r="BU24" i="9"/>
  <c r="BT24" i="9"/>
  <c r="BQ24" i="9"/>
  <c r="BN24" i="9"/>
  <c r="BK24" i="9"/>
  <c r="BH24" i="9"/>
  <c r="BE24" i="9"/>
  <c r="BB24" i="9"/>
  <c r="AY24" i="9"/>
  <c r="O24" i="9"/>
  <c r="P24" i="9" s="1"/>
  <c r="BY23" i="9"/>
  <c r="BU23" i="9"/>
  <c r="BT23" i="9"/>
  <c r="BQ23" i="9"/>
  <c r="BN23" i="9"/>
  <c r="BK23" i="9"/>
  <c r="BH23" i="9"/>
  <c r="BE23" i="9"/>
  <c r="BB23" i="9"/>
  <c r="AY23" i="9"/>
  <c r="BY22" i="9"/>
  <c r="BV22" i="9"/>
  <c r="BU22" i="9"/>
  <c r="BT22" i="9"/>
  <c r="BQ22" i="9"/>
  <c r="BN22" i="9"/>
  <c r="BK22" i="9"/>
  <c r="BH22" i="9"/>
  <c r="BE22" i="9"/>
  <c r="BB22" i="9"/>
  <c r="AY22" i="9"/>
  <c r="BY21" i="9"/>
  <c r="BV21" i="9"/>
  <c r="BU21" i="9"/>
  <c r="BT21" i="9"/>
  <c r="BQ21" i="9"/>
  <c r="BN21" i="9"/>
  <c r="BK21" i="9"/>
  <c r="BH21" i="9"/>
  <c r="BE21" i="9"/>
  <c r="BB21" i="9"/>
  <c r="AY21" i="9"/>
  <c r="BY20" i="9"/>
  <c r="BV20" i="9"/>
  <c r="BU20" i="9"/>
  <c r="BT20" i="9"/>
  <c r="BQ20" i="9"/>
  <c r="BN20" i="9"/>
  <c r="BK20" i="9"/>
  <c r="BH20" i="9"/>
  <c r="BE20" i="9"/>
  <c r="BB20" i="9"/>
  <c r="AY20" i="9"/>
  <c r="BY19" i="9"/>
  <c r="BV19" i="9"/>
  <c r="BU19" i="9"/>
  <c r="BT19" i="9"/>
  <c r="BQ19" i="9"/>
  <c r="BN19" i="9"/>
  <c r="BK19" i="9"/>
  <c r="BH19" i="9"/>
  <c r="BE19" i="9"/>
  <c r="BB19" i="9"/>
  <c r="AY19" i="9"/>
  <c r="BY18" i="9"/>
  <c r="BV18" i="9"/>
  <c r="BU18" i="9"/>
  <c r="BT18" i="9"/>
  <c r="BQ18" i="9"/>
  <c r="BN18" i="9"/>
  <c r="BK18" i="9"/>
  <c r="BH18" i="9"/>
  <c r="BE18" i="9"/>
  <c r="BB18" i="9"/>
  <c r="AY18" i="9"/>
  <c r="BY17" i="9"/>
  <c r="BV17" i="9"/>
  <c r="BU17" i="9"/>
  <c r="BT17" i="9"/>
  <c r="BQ17" i="9"/>
  <c r="BN17" i="9"/>
  <c r="BK17" i="9"/>
  <c r="BH17" i="9"/>
  <c r="BE17" i="9"/>
  <c r="BB17" i="9"/>
  <c r="AY17" i="9"/>
  <c r="BY16" i="9"/>
  <c r="BV16" i="9"/>
  <c r="BU16" i="9"/>
  <c r="BT16" i="9"/>
  <c r="BQ16" i="9"/>
  <c r="BN16" i="9"/>
  <c r="BK16" i="9"/>
  <c r="BH16" i="9"/>
  <c r="BE16" i="9"/>
  <c r="BB16" i="9"/>
  <c r="AY16" i="9"/>
  <c r="BY15" i="9"/>
  <c r="BV15" i="9"/>
  <c r="BU15" i="9"/>
  <c r="BT15" i="9"/>
  <c r="BQ15" i="9"/>
  <c r="BN15" i="9"/>
  <c r="BK15" i="9"/>
  <c r="BH15" i="9"/>
  <c r="BE15" i="9"/>
  <c r="BB15" i="9"/>
  <c r="AY15" i="9"/>
  <c r="BY14" i="9"/>
  <c r="BV14" i="9"/>
  <c r="BU14" i="9"/>
  <c r="BT14" i="9"/>
  <c r="BQ14" i="9"/>
  <c r="BN14" i="9"/>
  <c r="BK14" i="9"/>
  <c r="BH14" i="9"/>
  <c r="BE14" i="9"/>
  <c r="BB14" i="9"/>
  <c r="AY14" i="9"/>
  <c r="BY13" i="9"/>
  <c r="BV13" i="9"/>
  <c r="BU13" i="9"/>
  <c r="BT13" i="9"/>
  <c r="BQ13" i="9"/>
  <c r="BN13" i="9"/>
  <c r="BK13" i="9"/>
  <c r="BH13" i="9"/>
  <c r="BE13" i="9"/>
  <c r="BB13" i="9"/>
  <c r="AY13" i="9"/>
  <c r="BY12" i="9"/>
  <c r="BV12" i="9"/>
  <c r="BU12" i="9"/>
  <c r="BT12" i="9"/>
  <c r="BQ12" i="9"/>
  <c r="BN12" i="9"/>
  <c r="BK12" i="9"/>
  <c r="BH12" i="9"/>
  <c r="BE12" i="9"/>
  <c r="BB12" i="9"/>
  <c r="AY12" i="9"/>
  <c r="BY11" i="9"/>
  <c r="BV11" i="9"/>
  <c r="BU11" i="9"/>
  <c r="BT11" i="9"/>
  <c r="BQ11" i="9"/>
  <c r="BN11" i="9"/>
  <c r="BK11" i="9"/>
  <c r="BH11" i="9"/>
  <c r="BE11" i="9"/>
  <c r="BB11" i="9"/>
  <c r="AY11" i="9"/>
  <c r="BY10" i="9"/>
  <c r="BV10" i="9"/>
  <c r="BU10" i="9"/>
  <c r="BT10" i="9"/>
  <c r="BQ10" i="9"/>
  <c r="BN10" i="9"/>
  <c r="BK10" i="9"/>
  <c r="BH10" i="9"/>
  <c r="BE10" i="9"/>
  <c r="BB10" i="9"/>
  <c r="AY10" i="9"/>
  <c r="BY9" i="9"/>
  <c r="BV9" i="9"/>
  <c r="BU9" i="9"/>
  <c r="BT9" i="9"/>
  <c r="BQ9" i="9"/>
  <c r="BN9" i="9"/>
  <c r="BK9" i="9"/>
  <c r="BH9" i="9"/>
  <c r="BE9" i="9"/>
  <c r="BB9" i="9"/>
  <c r="AY9" i="9"/>
  <c r="BY8" i="9"/>
  <c r="BV8" i="9"/>
  <c r="BU8" i="9"/>
  <c r="BT8" i="9"/>
  <c r="BQ8" i="9"/>
  <c r="BN8" i="9"/>
  <c r="BK8" i="9"/>
  <c r="BH8" i="9"/>
  <c r="BE8" i="9"/>
  <c r="BB8" i="9"/>
  <c r="AY8" i="9"/>
  <c r="O8" i="9"/>
  <c r="P8" i="9" s="1"/>
  <c r="BY7" i="9"/>
  <c r="BV7" i="9"/>
  <c r="BU7" i="9"/>
  <c r="BT7" i="9"/>
  <c r="BQ7" i="9"/>
  <c r="BN7" i="9"/>
  <c r="BK7" i="9"/>
  <c r="BH7" i="9"/>
  <c r="BE7" i="9"/>
  <c r="BB7" i="9"/>
  <c r="AY7" i="9"/>
  <c r="BY6" i="9"/>
  <c r="BV6" i="9"/>
  <c r="BU6" i="9"/>
  <c r="BT6" i="9"/>
  <c r="BQ6" i="9"/>
  <c r="BN6" i="9"/>
  <c r="BK6" i="9"/>
  <c r="BH6" i="9"/>
  <c r="BE6" i="9"/>
  <c r="BB6" i="9"/>
  <c r="AY6" i="9"/>
  <c r="BY5" i="9"/>
  <c r="BV5" i="9"/>
  <c r="BU5" i="9"/>
  <c r="BT5" i="9"/>
  <c r="BQ5" i="9"/>
  <c r="BN5" i="9"/>
  <c r="BK5" i="9"/>
  <c r="BH5" i="9"/>
  <c r="BE5" i="9"/>
  <c r="BB5" i="9"/>
  <c r="AY5" i="9"/>
  <c r="BY4" i="9"/>
  <c r="BV4" i="9"/>
  <c r="BU4" i="9"/>
  <c r="BT4" i="9"/>
  <c r="BQ4" i="9"/>
  <c r="BN4" i="9"/>
  <c r="BK4" i="9"/>
  <c r="BH4" i="9"/>
  <c r="BE4" i="9"/>
  <c r="BB4" i="9"/>
  <c r="AY4" i="9"/>
  <c r="BY3" i="9"/>
  <c r="BV3" i="9"/>
  <c r="BU3" i="9"/>
  <c r="BT3" i="9"/>
  <c r="BQ3" i="9"/>
  <c r="BN3" i="9"/>
  <c r="BK3" i="9"/>
  <c r="BH3" i="9"/>
  <c r="BE3" i="9"/>
  <c r="BB3" i="9"/>
  <c r="AY3" i="9"/>
  <c r="BV2" i="9"/>
  <c r="BU2" i="9"/>
  <c r="BT2" i="9"/>
  <c r="BQ2" i="9"/>
  <c r="BN2" i="9"/>
  <c r="BK2" i="9"/>
  <c r="BH2" i="9"/>
  <c r="BE2" i="9"/>
  <c r="BB2" i="9"/>
  <c r="AY2" i="9"/>
  <c r="DF1" i="9"/>
  <c r="I229" i="9" s="1"/>
  <c r="J229" i="9" s="1"/>
  <c r="AY227" i="7"/>
  <c r="BB227" i="7"/>
  <c r="BE227" i="7"/>
  <c r="BH227" i="7"/>
  <c r="BK227" i="7"/>
  <c r="BN227" i="7"/>
  <c r="BQ227" i="7"/>
  <c r="BT227" i="7"/>
  <c r="BV227" i="7"/>
  <c r="BY227" i="7"/>
  <c r="AY226" i="7"/>
  <c r="BB226" i="7"/>
  <c r="BE226" i="7"/>
  <c r="BH226" i="7"/>
  <c r="BK226" i="7"/>
  <c r="BN226" i="7"/>
  <c r="BQ226" i="7"/>
  <c r="BT226" i="7"/>
  <c r="BV226" i="7"/>
  <c r="BY226" i="7"/>
  <c r="AY224" i="7"/>
  <c r="BB224" i="7"/>
  <c r="BE224" i="7"/>
  <c r="BH224" i="7"/>
  <c r="BK224" i="7"/>
  <c r="BN224" i="7"/>
  <c r="BQ224" i="7"/>
  <c r="BT224" i="7"/>
  <c r="BU224" i="7"/>
  <c r="BV224" i="7"/>
  <c r="BY224" i="7"/>
  <c r="AY225" i="7"/>
  <c r="BB225" i="7"/>
  <c r="BE225" i="7"/>
  <c r="BH225" i="7"/>
  <c r="BK225" i="7"/>
  <c r="BN225" i="7"/>
  <c r="BQ225" i="7"/>
  <c r="BT225" i="7"/>
  <c r="BU225" i="7"/>
  <c r="BV225" i="7"/>
  <c r="BY225" i="7"/>
  <c r="AY221" i="7"/>
  <c r="BB221" i="7"/>
  <c r="BE221" i="7"/>
  <c r="BH221" i="7"/>
  <c r="BK221" i="7"/>
  <c r="BN221" i="7"/>
  <c r="BQ221" i="7"/>
  <c r="BT221" i="7"/>
  <c r="BV221" i="7"/>
  <c r="BY221" i="7"/>
  <c r="AY222" i="7"/>
  <c r="BB222" i="7"/>
  <c r="BE222" i="7"/>
  <c r="BH222" i="7"/>
  <c r="BK222" i="7"/>
  <c r="BN222" i="7"/>
  <c r="BQ222" i="7"/>
  <c r="BT222" i="7"/>
  <c r="BU222" i="7"/>
  <c r="BV222" i="7"/>
  <c r="BY222" i="7"/>
  <c r="AY223" i="7"/>
  <c r="BB223" i="7"/>
  <c r="BE223" i="7"/>
  <c r="BH223" i="7"/>
  <c r="BK223" i="7"/>
  <c r="BN223" i="7"/>
  <c r="BQ223" i="7"/>
  <c r="BT223" i="7"/>
  <c r="BU223" i="7"/>
  <c r="BV223" i="7"/>
  <c r="BY223" i="7"/>
  <c r="AY220" i="7"/>
  <c r="BB220" i="7"/>
  <c r="BE220" i="7"/>
  <c r="BH220" i="7"/>
  <c r="BK220" i="7"/>
  <c r="BN220" i="7"/>
  <c r="BQ220" i="7"/>
  <c r="BT220" i="7"/>
  <c r="BV220" i="7"/>
  <c r="BY220" i="7"/>
  <c r="AY219" i="7"/>
  <c r="BB219" i="7"/>
  <c r="BE219" i="7"/>
  <c r="BH219" i="7"/>
  <c r="BK219" i="7"/>
  <c r="BN219" i="7"/>
  <c r="BQ219" i="7"/>
  <c r="BT219" i="7"/>
  <c r="BV219" i="7"/>
  <c r="BY219" i="7"/>
  <c r="AY218" i="7"/>
  <c r="BB218" i="7"/>
  <c r="BE218" i="7"/>
  <c r="BH218" i="7"/>
  <c r="BK218" i="7"/>
  <c r="BN218" i="7"/>
  <c r="BQ218" i="7"/>
  <c r="BT218" i="7"/>
  <c r="BV218" i="7"/>
  <c r="BY218" i="7"/>
  <c r="AY216" i="7"/>
  <c r="BB216" i="7"/>
  <c r="BE216" i="7"/>
  <c r="BH216" i="7"/>
  <c r="BK216" i="7"/>
  <c r="BN216" i="7"/>
  <c r="BQ216" i="7"/>
  <c r="BT216" i="7"/>
  <c r="BU216" i="7"/>
  <c r="BV216" i="7"/>
  <c r="BY216" i="7"/>
  <c r="AY217" i="7"/>
  <c r="BB217" i="7"/>
  <c r="BE217" i="7"/>
  <c r="BH217" i="7"/>
  <c r="BK217" i="7"/>
  <c r="BN217" i="7"/>
  <c r="BQ217" i="7"/>
  <c r="BT217" i="7"/>
  <c r="BV217" i="7"/>
  <c r="BY217" i="7"/>
  <c r="AY215" i="7"/>
  <c r="BB215" i="7"/>
  <c r="BE215" i="7"/>
  <c r="BH215" i="7"/>
  <c r="BK215" i="7"/>
  <c r="BN215" i="7"/>
  <c r="BQ215" i="7"/>
  <c r="BT215" i="7"/>
  <c r="BV215" i="7"/>
  <c r="BY215" i="7"/>
  <c r="AY210" i="7"/>
  <c r="BB210" i="7"/>
  <c r="BE210" i="7"/>
  <c r="BH210" i="7"/>
  <c r="BK210" i="7"/>
  <c r="BN210" i="7"/>
  <c r="BQ210" i="7"/>
  <c r="BT210" i="7"/>
  <c r="BV210" i="7"/>
  <c r="BY210" i="7"/>
  <c r="AY211" i="7"/>
  <c r="BB211" i="7"/>
  <c r="BE211" i="7"/>
  <c r="BH211" i="7"/>
  <c r="BK211" i="7"/>
  <c r="BN211" i="7"/>
  <c r="BQ211" i="7"/>
  <c r="BT211" i="7"/>
  <c r="BU211" i="7"/>
  <c r="BV211" i="7"/>
  <c r="BY211" i="7"/>
  <c r="AY212" i="7"/>
  <c r="BB212" i="7"/>
  <c r="BE212" i="7"/>
  <c r="BH212" i="7"/>
  <c r="BK212" i="7"/>
  <c r="BN212" i="7"/>
  <c r="BQ212" i="7"/>
  <c r="BT212" i="7"/>
  <c r="BY212" i="7"/>
  <c r="AY213" i="7"/>
  <c r="BB213" i="7"/>
  <c r="BE213" i="7"/>
  <c r="BH213" i="7"/>
  <c r="BK213" i="7"/>
  <c r="BN213" i="7"/>
  <c r="BQ213" i="7"/>
  <c r="BT213" i="7"/>
  <c r="BV213" i="7"/>
  <c r="BY213" i="7"/>
  <c r="AY214" i="7"/>
  <c r="BB214" i="7"/>
  <c r="BE214" i="7"/>
  <c r="BH214" i="7"/>
  <c r="BK214" i="7"/>
  <c r="BN214" i="7"/>
  <c r="BQ214" i="7"/>
  <c r="BT214" i="7"/>
  <c r="BV214" i="7"/>
  <c r="BY214" i="7"/>
  <c r="AY205" i="7"/>
  <c r="BB205" i="7"/>
  <c r="BE205" i="7"/>
  <c r="BH205" i="7"/>
  <c r="BK205" i="7"/>
  <c r="BN205" i="7"/>
  <c r="BQ205" i="7"/>
  <c r="BT205" i="7"/>
  <c r="BY205" i="7"/>
  <c r="AY206" i="7"/>
  <c r="BB206" i="7"/>
  <c r="BE206" i="7"/>
  <c r="BH206" i="7"/>
  <c r="BK206" i="7"/>
  <c r="BN206" i="7"/>
  <c r="BQ206" i="7"/>
  <c r="BT206" i="7"/>
  <c r="BY206" i="7"/>
  <c r="AY207" i="7"/>
  <c r="BB207" i="7"/>
  <c r="BE207" i="7"/>
  <c r="BH207" i="7"/>
  <c r="BK207" i="7"/>
  <c r="BN207" i="7"/>
  <c r="BQ207" i="7"/>
  <c r="BT207" i="7"/>
  <c r="BV207" i="7"/>
  <c r="BY207" i="7"/>
  <c r="AY208" i="7"/>
  <c r="BB208" i="7"/>
  <c r="BE208" i="7"/>
  <c r="BH208" i="7"/>
  <c r="BK208" i="7"/>
  <c r="BN208" i="7"/>
  <c r="BQ208" i="7"/>
  <c r="BT208" i="7"/>
  <c r="BU208" i="7"/>
  <c r="BV208" i="7"/>
  <c r="BY208" i="7"/>
  <c r="AY209" i="7"/>
  <c r="BB209" i="7"/>
  <c r="BE209" i="7"/>
  <c r="BH209" i="7"/>
  <c r="BK209" i="7"/>
  <c r="BN209" i="7"/>
  <c r="BQ209" i="7"/>
  <c r="BT209" i="7"/>
  <c r="BY209" i="7"/>
  <c r="AY204" i="7"/>
  <c r="BB204" i="7"/>
  <c r="BE204" i="7"/>
  <c r="BH204" i="7"/>
  <c r="BK204" i="7"/>
  <c r="BN204" i="7"/>
  <c r="BQ204" i="7"/>
  <c r="BT204" i="7"/>
  <c r="BV204" i="7"/>
  <c r="BY204" i="7"/>
  <c r="AY203" i="7"/>
  <c r="BB203" i="7"/>
  <c r="BE203" i="7"/>
  <c r="BH203" i="7"/>
  <c r="BK203" i="7"/>
  <c r="BN203" i="7"/>
  <c r="BQ203" i="7"/>
  <c r="BT203" i="7"/>
  <c r="BV203" i="7"/>
  <c r="BY203" i="7"/>
  <c r="AY202" i="7"/>
  <c r="BB202" i="7"/>
  <c r="BE202" i="7"/>
  <c r="BH202" i="7"/>
  <c r="BK202" i="7"/>
  <c r="BN202" i="7"/>
  <c r="BQ202" i="7"/>
  <c r="BT202" i="7"/>
  <c r="BY202" i="7"/>
  <c r="AY200" i="7"/>
  <c r="BB200" i="7"/>
  <c r="BE200" i="7"/>
  <c r="BH200" i="7"/>
  <c r="BK200" i="7"/>
  <c r="BN200" i="7"/>
  <c r="BQ200" i="7"/>
  <c r="BT200" i="7"/>
  <c r="BY200" i="7"/>
  <c r="AY201" i="7"/>
  <c r="BB201" i="7"/>
  <c r="BE201" i="7"/>
  <c r="BH201" i="7"/>
  <c r="BK201" i="7"/>
  <c r="BN201" i="7"/>
  <c r="BQ201" i="7"/>
  <c r="BT201" i="7"/>
  <c r="BY201" i="7"/>
  <c r="AY199" i="7"/>
  <c r="BB199" i="7"/>
  <c r="BE199" i="7"/>
  <c r="BH199" i="7"/>
  <c r="BK199" i="7"/>
  <c r="BN199" i="7"/>
  <c r="BQ199" i="7"/>
  <c r="BT199" i="7"/>
  <c r="BU199" i="7"/>
  <c r="BY199" i="7"/>
  <c r="AY198" i="7"/>
  <c r="BB198" i="7"/>
  <c r="BE198" i="7"/>
  <c r="BH198" i="7"/>
  <c r="BK198" i="7"/>
  <c r="BN198" i="7"/>
  <c r="BQ198" i="7"/>
  <c r="BT198" i="7"/>
  <c r="BU198" i="7"/>
  <c r="BV198" i="7"/>
  <c r="BY198" i="7"/>
  <c r="AY197" i="7"/>
  <c r="BB197" i="7"/>
  <c r="BE197" i="7"/>
  <c r="BH197" i="7"/>
  <c r="BK197" i="7"/>
  <c r="BN197" i="7"/>
  <c r="BQ197" i="7"/>
  <c r="BT197" i="7"/>
  <c r="BY197" i="7"/>
  <c r="AY196" i="7"/>
  <c r="BB196" i="7"/>
  <c r="BE196" i="7"/>
  <c r="BH196" i="7"/>
  <c r="BK196" i="7"/>
  <c r="BN196" i="7"/>
  <c r="BQ196" i="7"/>
  <c r="BT196" i="7"/>
  <c r="BV196" i="7"/>
  <c r="BY196" i="7"/>
  <c r="AY192" i="7"/>
  <c r="BB192" i="7"/>
  <c r="BE192" i="7"/>
  <c r="BH192" i="7"/>
  <c r="BK192" i="7"/>
  <c r="BN192" i="7"/>
  <c r="BQ192" i="7"/>
  <c r="BT192" i="7"/>
  <c r="BY192" i="7"/>
  <c r="AY193" i="7"/>
  <c r="BB193" i="7"/>
  <c r="BE193" i="7"/>
  <c r="BH193" i="7"/>
  <c r="BK193" i="7"/>
  <c r="BN193" i="7"/>
  <c r="BQ193" i="7"/>
  <c r="BT193" i="7"/>
  <c r="BY193" i="7"/>
  <c r="AY194" i="7"/>
  <c r="BB194" i="7"/>
  <c r="BE194" i="7"/>
  <c r="BH194" i="7"/>
  <c r="BK194" i="7"/>
  <c r="BN194" i="7"/>
  <c r="BQ194" i="7"/>
  <c r="BT194" i="7"/>
  <c r="BU194" i="7"/>
  <c r="BY194" i="7"/>
  <c r="AY195" i="7"/>
  <c r="BB195" i="7"/>
  <c r="BE195" i="7"/>
  <c r="BH195" i="7"/>
  <c r="BK195" i="7"/>
  <c r="BN195" i="7"/>
  <c r="BQ195" i="7"/>
  <c r="BT195" i="7"/>
  <c r="BY195" i="7"/>
  <c r="AY191" i="7"/>
  <c r="BB191" i="7"/>
  <c r="BE191" i="7"/>
  <c r="BH191" i="7"/>
  <c r="BK191" i="7"/>
  <c r="BN191" i="7"/>
  <c r="BQ191" i="7"/>
  <c r="BT191" i="7"/>
  <c r="BU191" i="7"/>
  <c r="BY191" i="7"/>
  <c r="AY190" i="7"/>
  <c r="BB190" i="7"/>
  <c r="BE190" i="7"/>
  <c r="BH190" i="7"/>
  <c r="BK190" i="7"/>
  <c r="BN190" i="7"/>
  <c r="BQ190" i="7"/>
  <c r="BT190" i="7"/>
  <c r="BY190" i="7"/>
  <c r="AY189" i="7"/>
  <c r="BB189" i="7"/>
  <c r="BE189" i="7"/>
  <c r="BH189" i="7"/>
  <c r="BK189" i="7"/>
  <c r="BN189" i="7"/>
  <c r="BQ189" i="7"/>
  <c r="BT189" i="7"/>
  <c r="BU189" i="7"/>
  <c r="BY189" i="7"/>
  <c r="AY186" i="7"/>
  <c r="BB186" i="7"/>
  <c r="BE186" i="7"/>
  <c r="BH186" i="7"/>
  <c r="BK186" i="7"/>
  <c r="BN186" i="7"/>
  <c r="BQ186" i="7"/>
  <c r="BT186" i="7"/>
  <c r="BU186" i="7"/>
  <c r="BV186" i="7"/>
  <c r="BY186" i="7"/>
  <c r="AY187" i="7"/>
  <c r="BB187" i="7"/>
  <c r="BE187" i="7"/>
  <c r="BH187" i="7"/>
  <c r="BK187" i="7"/>
  <c r="BN187" i="7"/>
  <c r="BQ187" i="7"/>
  <c r="BT187" i="7"/>
  <c r="BU187" i="7"/>
  <c r="BV187" i="7"/>
  <c r="BY187" i="7"/>
  <c r="AY188" i="7"/>
  <c r="BB188" i="7"/>
  <c r="BE188" i="7"/>
  <c r="BH188" i="7"/>
  <c r="BK188" i="7"/>
  <c r="BN188" i="7"/>
  <c r="BQ188" i="7"/>
  <c r="BT188" i="7"/>
  <c r="BU188" i="7"/>
  <c r="BY188" i="7"/>
  <c r="AY185" i="7"/>
  <c r="BB185" i="7"/>
  <c r="BE185" i="7"/>
  <c r="BH185" i="7"/>
  <c r="BK185" i="7"/>
  <c r="BN185" i="7"/>
  <c r="BQ185" i="7"/>
  <c r="BT185" i="7"/>
  <c r="BY185" i="7"/>
  <c r="AY175" i="7"/>
  <c r="BB175" i="7"/>
  <c r="BE175" i="7"/>
  <c r="BH175" i="7"/>
  <c r="BK175" i="7"/>
  <c r="BN175" i="7"/>
  <c r="BQ175" i="7"/>
  <c r="BT175" i="7"/>
  <c r="BU175" i="7"/>
  <c r="BV175" i="7"/>
  <c r="BY175" i="7"/>
  <c r="AY176" i="7"/>
  <c r="BB176" i="7"/>
  <c r="BE176" i="7"/>
  <c r="BH176" i="7"/>
  <c r="BK176" i="7"/>
  <c r="BN176" i="7"/>
  <c r="BQ176" i="7"/>
  <c r="BT176" i="7"/>
  <c r="BU176" i="7"/>
  <c r="BV176" i="7"/>
  <c r="BY176" i="7"/>
  <c r="AY177" i="7"/>
  <c r="BB177" i="7"/>
  <c r="BE177" i="7"/>
  <c r="BH177" i="7"/>
  <c r="BK177" i="7"/>
  <c r="BN177" i="7"/>
  <c r="BQ177" i="7"/>
  <c r="BT177" i="7"/>
  <c r="BU177" i="7"/>
  <c r="BV177" i="7"/>
  <c r="BY177" i="7"/>
  <c r="AY178" i="7"/>
  <c r="BB178" i="7"/>
  <c r="BE178" i="7"/>
  <c r="BH178" i="7"/>
  <c r="BK178" i="7"/>
  <c r="BN178" i="7"/>
  <c r="BQ178" i="7"/>
  <c r="BT178" i="7"/>
  <c r="BU178" i="7"/>
  <c r="BV178" i="7"/>
  <c r="BY178" i="7"/>
  <c r="AY179" i="7"/>
  <c r="BB179" i="7"/>
  <c r="BE179" i="7"/>
  <c r="BH179" i="7"/>
  <c r="BK179" i="7"/>
  <c r="BN179" i="7"/>
  <c r="BQ179" i="7"/>
  <c r="BT179" i="7"/>
  <c r="BU179" i="7"/>
  <c r="BV179" i="7"/>
  <c r="BY179" i="7"/>
  <c r="AY180" i="7"/>
  <c r="BB180" i="7"/>
  <c r="BE180" i="7"/>
  <c r="BH180" i="7"/>
  <c r="BK180" i="7"/>
  <c r="BN180" i="7"/>
  <c r="BQ180" i="7"/>
  <c r="BT180" i="7"/>
  <c r="BU180" i="7"/>
  <c r="BV180" i="7"/>
  <c r="BY180" i="7"/>
  <c r="AY181" i="7"/>
  <c r="BB181" i="7"/>
  <c r="BE181" i="7"/>
  <c r="BH181" i="7"/>
  <c r="BK181" i="7"/>
  <c r="BN181" i="7"/>
  <c r="BQ181" i="7"/>
  <c r="BT181" i="7"/>
  <c r="BU181" i="7"/>
  <c r="BV181" i="7"/>
  <c r="BY181" i="7"/>
  <c r="AY182" i="7"/>
  <c r="BB182" i="7"/>
  <c r="BE182" i="7"/>
  <c r="BH182" i="7"/>
  <c r="BK182" i="7"/>
  <c r="BN182" i="7"/>
  <c r="BQ182" i="7"/>
  <c r="BT182" i="7"/>
  <c r="BU182" i="7"/>
  <c r="BV182" i="7"/>
  <c r="BY182" i="7"/>
  <c r="AY183" i="7"/>
  <c r="BB183" i="7"/>
  <c r="BE183" i="7"/>
  <c r="BH183" i="7"/>
  <c r="BK183" i="7"/>
  <c r="BN183" i="7"/>
  <c r="BQ183" i="7"/>
  <c r="BT183" i="7"/>
  <c r="BU183" i="7"/>
  <c r="BV183" i="7"/>
  <c r="BY183" i="7"/>
  <c r="AY184" i="7"/>
  <c r="BB184" i="7"/>
  <c r="BE184" i="7"/>
  <c r="BH184" i="7"/>
  <c r="BK184" i="7"/>
  <c r="BN184" i="7"/>
  <c r="BQ184" i="7"/>
  <c r="BT184" i="7"/>
  <c r="BU184" i="7"/>
  <c r="BV184" i="7"/>
  <c r="BY184" i="7"/>
  <c r="AY165" i="7"/>
  <c r="BB165" i="7"/>
  <c r="BE165" i="7"/>
  <c r="BH165" i="7"/>
  <c r="BK165" i="7"/>
  <c r="BN165" i="7"/>
  <c r="BQ165" i="7"/>
  <c r="BT165" i="7"/>
  <c r="BU165" i="7"/>
  <c r="BY165" i="7"/>
  <c r="AY166" i="7"/>
  <c r="BB166" i="7"/>
  <c r="BE166" i="7"/>
  <c r="BH166" i="7"/>
  <c r="BK166" i="7"/>
  <c r="BN166" i="7"/>
  <c r="BQ166" i="7"/>
  <c r="BT166" i="7"/>
  <c r="BU166" i="7"/>
  <c r="BY166" i="7"/>
  <c r="AY167" i="7"/>
  <c r="BB167" i="7"/>
  <c r="BE167" i="7"/>
  <c r="BH167" i="7"/>
  <c r="BK167" i="7"/>
  <c r="BN167" i="7"/>
  <c r="BQ167" i="7"/>
  <c r="BT167" i="7"/>
  <c r="BU167" i="7"/>
  <c r="BY167" i="7"/>
  <c r="AY168" i="7"/>
  <c r="BB168" i="7"/>
  <c r="BE168" i="7"/>
  <c r="BH168" i="7"/>
  <c r="BK168" i="7"/>
  <c r="BN168" i="7"/>
  <c r="BQ168" i="7"/>
  <c r="BT168" i="7"/>
  <c r="BU168" i="7"/>
  <c r="BY168" i="7"/>
  <c r="AY169" i="7"/>
  <c r="BB169" i="7"/>
  <c r="BE169" i="7"/>
  <c r="BH169" i="7"/>
  <c r="BK169" i="7"/>
  <c r="BN169" i="7"/>
  <c r="BQ169" i="7"/>
  <c r="BT169" i="7"/>
  <c r="BU169" i="7"/>
  <c r="BY169" i="7"/>
  <c r="AY170" i="7"/>
  <c r="BB170" i="7"/>
  <c r="BE170" i="7"/>
  <c r="BH170" i="7"/>
  <c r="BK170" i="7"/>
  <c r="BN170" i="7"/>
  <c r="BQ170" i="7"/>
  <c r="BT170" i="7"/>
  <c r="BU170" i="7"/>
  <c r="BY170" i="7"/>
  <c r="AY171" i="7"/>
  <c r="BB171" i="7"/>
  <c r="BE171" i="7"/>
  <c r="BH171" i="7"/>
  <c r="BK171" i="7"/>
  <c r="BN171" i="7"/>
  <c r="BQ171" i="7"/>
  <c r="BT171" i="7"/>
  <c r="BU171" i="7"/>
  <c r="BY171" i="7"/>
  <c r="AY172" i="7"/>
  <c r="BB172" i="7"/>
  <c r="BE172" i="7"/>
  <c r="BH172" i="7"/>
  <c r="BK172" i="7"/>
  <c r="BN172" i="7"/>
  <c r="BQ172" i="7"/>
  <c r="BT172" i="7"/>
  <c r="BU172" i="7"/>
  <c r="BY172" i="7"/>
  <c r="AY173" i="7"/>
  <c r="BB173" i="7"/>
  <c r="BE173" i="7"/>
  <c r="BH173" i="7"/>
  <c r="BK173" i="7"/>
  <c r="BN173" i="7"/>
  <c r="BQ173" i="7"/>
  <c r="BT173" i="7"/>
  <c r="BU173" i="7"/>
  <c r="BY173" i="7"/>
  <c r="AY174" i="7"/>
  <c r="BB174" i="7"/>
  <c r="BE174" i="7"/>
  <c r="BH174" i="7"/>
  <c r="BK174" i="7"/>
  <c r="BN174" i="7"/>
  <c r="BQ174" i="7"/>
  <c r="BT174" i="7"/>
  <c r="BU174" i="7"/>
  <c r="BY174" i="7"/>
  <c r="AY162" i="7"/>
  <c r="BB162" i="7"/>
  <c r="BE162" i="7"/>
  <c r="BH162" i="7"/>
  <c r="BK162" i="7"/>
  <c r="BN162" i="7"/>
  <c r="BQ162" i="7"/>
  <c r="BT162" i="7"/>
  <c r="BU162" i="7"/>
  <c r="BY162" i="7"/>
  <c r="AY163" i="7"/>
  <c r="BB163" i="7"/>
  <c r="BE163" i="7"/>
  <c r="BH163" i="7"/>
  <c r="BK163" i="7"/>
  <c r="BN163" i="7"/>
  <c r="BQ163" i="7"/>
  <c r="BT163" i="7"/>
  <c r="BU163" i="7"/>
  <c r="BY163" i="7"/>
  <c r="AY164" i="7"/>
  <c r="BB164" i="7"/>
  <c r="BE164" i="7"/>
  <c r="BH164" i="7"/>
  <c r="BK164" i="7"/>
  <c r="BN164" i="7"/>
  <c r="BQ164" i="7"/>
  <c r="BT164" i="7"/>
  <c r="BU164" i="7"/>
  <c r="BY164" i="7"/>
  <c r="O161" i="7"/>
  <c r="P161" i="7" s="1"/>
  <c r="AY161" i="7"/>
  <c r="BB161" i="7"/>
  <c r="BE161" i="7"/>
  <c r="BH161" i="7"/>
  <c r="BK161" i="7"/>
  <c r="BN161" i="7"/>
  <c r="BQ161" i="7"/>
  <c r="BT161" i="7"/>
  <c r="BY161" i="7"/>
  <c r="AY160" i="7"/>
  <c r="BB160" i="7"/>
  <c r="BE160" i="7"/>
  <c r="BH160" i="7"/>
  <c r="BK160" i="7"/>
  <c r="BN160" i="7"/>
  <c r="BQ160" i="7"/>
  <c r="BT160" i="7"/>
  <c r="BU160" i="7"/>
  <c r="BY160" i="7"/>
  <c r="BY117" i="1"/>
  <c r="BV117" i="1"/>
  <c r="BU117" i="1"/>
  <c r="BT117" i="1"/>
  <c r="BQ117" i="1"/>
  <c r="BN117" i="1"/>
  <c r="BK117" i="1"/>
  <c r="BH117" i="1"/>
  <c r="BE117" i="1"/>
  <c r="O10" i="9" l="1"/>
  <c r="P10" i="9" s="1"/>
  <c r="I35" i="9"/>
  <c r="J35" i="9" s="1"/>
  <c r="I14" i="9"/>
  <c r="J14" i="9" s="1"/>
  <c r="I6" i="9"/>
  <c r="J6" i="9" s="1"/>
  <c r="I18" i="9"/>
  <c r="J18" i="9" s="1"/>
  <c r="I25" i="9"/>
  <c r="J25" i="9" s="1"/>
  <c r="I27" i="9"/>
  <c r="J27" i="9" s="1"/>
  <c r="I47" i="9"/>
  <c r="J47" i="9" s="1"/>
  <c r="O52" i="9"/>
  <c r="P52" i="9" s="1"/>
  <c r="I28" i="9"/>
  <c r="J28" i="9" s="1"/>
  <c r="O48" i="9"/>
  <c r="P48" i="9" s="1"/>
  <c r="O4" i="9"/>
  <c r="P4" i="9" s="1"/>
  <c r="I22" i="9"/>
  <c r="J22" i="9" s="1"/>
  <c r="I31" i="9"/>
  <c r="J31" i="9" s="1"/>
  <c r="I154" i="9"/>
  <c r="J154" i="9" s="1"/>
  <c r="O3" i="9"/>
  <c r="P3" i="9" s="1"/>
  <c r="I5" i="9"/>
  <c r="J5" i="9" s="1"/>
  <c r="O7" i="9"/>
  <c r="P7" i="9" s="1"/>
  <c r="I9" i="9"/>
  <c r="J9" i="9" s="1"/>
  <c r="I11" i="9"/>
  <c r="J11" i="9" s="1"/>
  <c r="I15" i="9"/>
  <c r="J15" i="9" s="1"/>
  <c r="I19" i="9"/>
  <c r="J19" i="9" s="1"/>
  <c r="I23" i="9"/>
  <c r="J23" i="9" s="1"/>
  <c r="I24" i="9"/>
  <c r="J24" i="9" s="1"/>
  <c r="I32" i="9"/>
  <c r="J32" i="9" s="1"/>
  <c r="I37" i="9"/>
  <c r="J37" i="9" s="1"/>
  <c r="O42" i="9"/>
  <c r="P42" i="9" s="1"/>
  <c r="I49" i="9"/>
  <c r="J49" i="9" s="1"/>
  <c r="O50" i="9"/>
  <c r="P50" i="9" s="1"/>
  <c r="I53" i="9"/>
  <c r="J53" i="9" s="1"/>
  <c r="O54" i="9"/>
  <c r="P54" i="9" s="1"/>
  <c r="O55" i="9"/>
  <c r="P55" i="9" s="1"/>
  <c r="O59" i="9"/>
  <c r="P59" i="9" s="1"/>
  <c r="I61" i="9"/>
  <c r="J61" i="9" s="1"/>
  <c r="O63" i="9"/>
  <c r="P63" i="9" s="1"/>
  <c r="I65" i="9"/>
  <c r="J65" i="9" s="1"/>
  <c r="O67" i="9"/>
  <c r="P67" i="9" s="1"/>
  <c r="I69" i="9"/>
  <c r="J69" i="9" s="1"/>
  <c r="O71" i="9"/>
  <c r="P71" i="9" s="1"/>
  <c r="I73" i="9"/>
  <c r="J73" i="9" s="1"/>
  <c r="O75" i="9"/>
  <c r="P75" i="9" s="1"/>
  <c r="I77" i="9"/>
  <c r="J77" i="9" s="1"/>
  <c r="O79" i="9"/>
  <c r="P79" i="9" s="1"/>
  <c r="I81" i="9"/>
  <c r="J81" i="9" s="1"/>
  <c r="O83" i="9"/>
  <c r="P83" i="9" s="1"/>
  <c r="I85" i="9"/>
  <c r="J85" i="9" s="1"/>
  <c r="O87" i="9"/>
  <c r="P87" i="9" s="1"/>
  <c r="I89" i="9"/>
  <c r="J89" i="9" s="1"/>
  <c r="O91" i="9"/>
  <c r="P91" i="9" s="1"/>
  <c r="I93" i="9"/>
  <c r="J93" i="9" s="1"/>
  <c r="O95" i="9"/>
  <c r="P95" i="9" s="1"/>
  <c r="I97" i="9"/>
  <c r="J97" i="9" s="1"/>
  <c r="O99" i="9"/>
  <c r="P99" i="9" s="1"/>
  <c r="I101" i="9"/>
  <c r="J101" i="9" s="1"/>
  <c r="O103" i="9"/>
  <c r="P103" i="9" s="1"/>
  <c r="I105" i="9"/>
  <c r="J105" i="9" s="1"/>
  <c r="O107" i="9"/>
  <c r="P107" i="9" s="1"/>
  <c r="I109" i="9"/>
  <c r="J109" i="9" s="1"/>
  <c r="I112" i="9"/>
  <c r="J112" i="9" s="1"/>
  <c r="I146" i="9"/>
  <c r="J146" i="9" s="1"/>
  <c r="I177" i="9"/>
  <c r="J177" i="9" s="1"/>
  <c r="I193" i="9"/>
  <c r="J193" i="9" s="1"/>
  <c r="O219" i="9"/>
  <c r="P219" i="9" s="1"/>
  <c r="O6" i="9"/>
  <c r="P6" i="9" s="1"/>
  <c r="I10" i="9"/>
  <c r="J10" i="9" s="1"/>
  <c r="I12" i="9"/>
  <c r="J12" i="9" s="1"/>
  <c r="I16" i="9"/>
  <c r="J16" i="9" s="1"/>
  <c r="I29" i="9"/>
  <c r="J29" i="9" s="1"/>
  <c r="I33" i="9"/>
  <c r="J33" i="9" s="1"/>
  <c r="I39" i="9"/>
  <c r="J39" i="9" s="1"/>
  <c r="O51" i="9"/>
  <c r="P51" i="9" s="1"/>
  <c r="I56" i="9"/>
  <c r="J56" i="9" s="1"/>
  <c r="O141" i="9"/>
  <c r="P141" i="9" s="1"/>
  <c r="O161" i="9"/>
  <c r="P161" i="9" s="1"/>
  <c r="O164" i="9"/>
  <c r="I224" i="9"/>
  <c r="J224" i="9" s="1"/>
  <c r="I254" i="9"/>
  <c r="J254" i="9" s="1"/>
  <c r="I249" i="9"/>
  <c r="J249" i="9" s="1"/>
  <c r="I228" i="9"/>
  <c r="J228" i="9" s="1"/>
  <c r="I220" i="9"/>
  <c r="J220" i="9" s="1"/>
  <c r="I216" i="9"/>
  <c r="J216" i="9" s="1"/>
  <c r="I212" i="9"/>
  <c r="J212" i="9" s="1"/>
  <c r="I208" i="9"/>
  <c r="J208" i="9" s="1"/>
  <c r="I204" i="9"/>
  <c r="J204" i="9" s="1"/>
  <c r="I200" i="9"/>
  <c r="J200" i="9" s="1"/>
  <c r="I196" i="9"/>
  <c r="J196" i="9" s="1"/>
  <c r="I192" i="9"/>
  <c r="J192" i="9" s="1"/>
  <c r="I188" i="9"/>
  <c r="J188" i="9" s="1"/>
  <c r="I184" i="9"/>
  <c r="J184" i="9" s="1"/>
  <c r="I180" i="9"/>
  <c r="J180" i="9" s="1"/>
  <c r="I176" i="9"/>
  <c r="J176" i="9" s="1"/>
  <c r="I172" i="9"/>
  <c r="J172" i="9" s="1"/>
  <c r="O170" i="9"/>
  <c r="P170" i="9" s="1"/>
  <c r="O167" i="9"/>
  <c r="P167" i="9" s="1"/>
  <c r="O163" i="9"/>
  <c r="I160" i="9"/>
  <c r="J160" i="9" s="1"/>
  <c r="I159" i="9"/>
  <c r="J159" i="9" s="1"/>
  <c r="I157" i="9"/>
  <c r="J157" i="9" s="1"/>
  <c r="I155" i="9"/>
  <c r="J155" i="9" s="1"/>
  <c r="I153" i="9"/>
  <c r="J153" i="9" s="1"/>
  <c r="O151" i="9"/>
  <c r="P151" i="9" s="1"/>
  <c r="I147" i="9"/>
  <c r="J147" i="9" s="1"/>
  <c r="I140" i="9"/>
  <c r="J140" i="9" s="1"/>
  <c r="O139" i="9"/>
  <c r="P139" i="9" s="1"/>
  <c r="I138" i="9"/>
  <c r="J138" i="9" s="1"/>
  <c r="I137" i="9"/>
  <c r="J137" i="9" s="1"/>
  <c r="I136" i="9"/>
  <c r="J136" i="9" s="1"/>
  <c r="O135" i="9"/>
  <c r="P135" i="9" s="1"/>
  <c r="I129" i="9"/>
  <c r="J129" i="9" s="1"/>
  <c r="O127" i="9"/>
  <c r="P127" i="9" s="1"/>
  <c r="I125" i="9"/>
  <c r="J125" i="9" s="1"/>
  <c r="O123" i="9"/>
  <c r="P123" i="9" s="1"/>
  <c r="I121" i="9"/>
  <c r="J121" i="9" s="1"/>
  <c r="O119" i="9"/>
  <c r="P119" i="9" s="1"/>
  <c r="I117" i="9"/>
  <c r="J117" i="9" s="1"/>
  <c r="I116" i="9"/>
  <c r="J116" i="9" s="1"/>
  <c r="I115" i="9"/>
  <c r="J115" i="9" s="1"/>
  <c r="I114" i="9"/>
  <c r="J114" i="9" s="1"/>
  <c r="O112" i="9"/>
  <c r="P112" i="9" s="1"/>
  <c r="I253" i="9"/>
  <c r="J253" i="9" s="1"/>
  <c r="I243" i="9"/>
  <c r="J243" i="9" s="1"/>
  <c r="I227" i="9"/>
  <c r="J227" i="9" s="1"/>
  <c r="I219" i="9"/>
  <c r="J219" i="9" s="1"/>
  <c r="I215" i="9"/>
  <c r="J215" i="9" s="1"/>
  <c r="I211" i="9"/>
  <c r="J211" i="9" s="1"/>
  <c r="I207" i="9"/>
  <c r="J207" i="9" s="1"/>
  <c r="I203" i="9"/>
  <c r="J203" i="9" s="1"/>
  <c r="I199" i="9"/>
  <c r="J199" i="9" s="1"/>
  <c r="I195" i="9"/>
  <c r="J195" i="9" s="1"/>
  <c r="I191" i="9"/>
  <c r="J191" i="9" s="1"/>
  <c r="I187" i="9"/>
  <c r="J187" i="9" s="1"/>
  <c r="I183" i="9"/>
  <c r="J183" i="9" s="1"/>
  <c r="I179" i="9"/>
  <c r="J179" i="9" s="1"/>
  <c r="I175" i="9"/>
  <c r="J175" i="9" s="1"/>
  <c r="O169" i="9"/>
  <c r="P169" i="9" s="1"/>
  <c r="I168" i="9"/>
  <c r="J168" i="9" s="1"/>
  <c r="I166" i="9"/>
  <c r="J166" i="9" s="1"/>
  <c r="I165" i="9"/>
  <c r="J165" i="9" s="1"/>
  <c r="I164" i="9"/>
  <c r="J164" i="9" s="1"/>
  <c r="I161" i="9"/>
  <c r="J161" i="9" s="1"/>
  <c r="I158" i="9"/>
  <c r="J158" i="9" s="1"/>
  <c r="O154" i="9"/>
  <c r="P154" i="9" s="1"/>
  <c r="O152" i="9"/>
  <c r="P152" i="9" s="1"/>
  <c r="I148" i="9"/>
  <c r="J148" i="9" s="1"/>
  <c r="O142" i="9"/>
  <c r="P142" i="9" s="1"/>
  <c r="I141" i="9"/>
  <c r="J141" i="9" s="1"/>
  <c r="I133" i="9"/>
  <c r="J133" i="9" s="1"/>
  <c r="I132" i="9"/>
  <c r="J132" i="9" s="1"/>
  <c r="I131" i="9"/>
  <c r="J131" i="9" s="1"/>
  <c r="I130" i="9"/>
  <c r="J130" i="9" s="1"/>
  <c r="O128" i="9"/>
  <c r="P128" i="9" s="1"/>
  <c r="I126" i="9"/>
  <c r="J126" i="9" s="1"/>
  <c r="O124" i="9"/>
  <c r="P124" i="9" s="1"/>
  <c r="I122" i="9"/>
  <c r="J122" i="9" s="1"/>
  <c r="O120" i="9"/>
  <c r="P120" i="9" s="1"/>
  <c r="I118" i="9"/>
  <c r="J118" i="9" s="1"/>
  <c r="O113" i="9"/>
  <c r="P113" i="9" s="1"/>
  <c r="I252" i="9"/>
  <c r="J252" i="9" s="1"/>
  <c r="I251" i="9"/>
  <c r="J251" i="9" s="1"/>
  <c r="I250" i="9"/>
  <c r="J250" i="9" s="1"/>
  <c r="I242" i="9"/>
  <c r="J242" i="9" s="1"/>
  <c r="I230" i="9"/>
  <c r="J230" i="9" s="1"/>
  <c r="I218" i="9"/>
  <c r="J218" i="9" s="1"/>
  <c r="I214" i="9"/>
  <c r="J214" i="9" s="1"/>
  <c r="I210" i="9"/>
  <c r="J210" i="9" s="1"/>
  <c r="I206" i="9"/>
  <c r="J206" i="9" s="1"/>
  <c r="I202" i="9"/>
  <c r="J202" i="9" s="1"/>
  <c r="I198" i="9"/>
  <c r="J198" i="9" s="1"/>
  <c r="I190" i="9"/>
  <c r="J190" i="9" s="1"/>
  <c r="I186" i="9"/>
  <c r="J186" i="9" s="1"/>
  <c r="I182" i="9"/>
  <c r="J182" i="9" s="1"/>
  <c r="I178" i="9"/>
  <c r="J178" i="9" s="1"/>
  <c r="I174" i="9"/>
  <c r="J174" i="9" s="1"/>
  <c r="I170" i="9"/>
  <c r="J170" i="9" s="1"/>
  <c r="I167" i="9"/>
  <c r="J167" i="9" s="1"/>
  <c r="I163" i="9"/>
  <c r="J163" i="9" s="1"/>
  <c r="I162" i="9"/>
  <c r="J162" i="9" s="1"/>
  <c r="O160" i="9"/>
  <c r="P160" i="9" s="1"/>
  <c r="O155" i="9"/>
  <c r="P155" i="9" s="1"/>
  <c r="O153" i="9"/>
  <c r="P153" i="9" s="1"/>
  <c r="I151" i="9"/>
  <c r="J151" i="9" s="1"/>
  <c r="I149" i="9"/>
  <c r="J149" i="9" s="1"/>
  <c r="O140" i="9"/>
  <c r="P140" i="9" s="1"/>
  <c r="I139" i="9"/>
  <c r="J139" i="9" s="1"/>
  <c r="O138" i="9"/>
  <c r="P138" i="9" s="1"/>
  <c r="I135" i="9"/>
  <c r="J135" i="9" s="1"/>
  <c r="I134" i="9"/>
  <c r="J134" i="9" s="1"/>
  <c r="I127" i="9"/>
  <c r="J127" i="9" s="1"/>
  <c r="O125" i="9"/>
  <c r="P125" i="9" s="1"/>
  <c r="I123" i="9"/>
  <c r="J123" i="9" s="1"/>
  <c r="O121" i="9"/>
  <c r="P121" i="9" s="1"/>
  <c r="I119" i="9"/>
  <c r="J119" i="9" s="1"/>
  <c r="I245" i="9"/>
  <c r="J245" i="9" s="1"/>
  <c r="I213" i="9"/>
  <c r="J213" i="9" s="1"/>
  <c r="I205" i="9"/>
  <c r="J205" i="9" s="1"/>
  <c r="I197" i="9"/>
  <c r="J197" i="9" s="1"/>
  <c r="O168" i="9"/>
  <c r="P168" i="9" s="1"/>
  <c r="I142" i="9"/>
  <c r="J142" i="9" s="1"/>
  <c r="O133" i="9"/>
  <c r="P133" i="9" s="1"/>
  <c r="I128" i="9"/>
  <c r="J128" i="9" s="1"/>
  <c r="O126" i="9"/>
  <c r="P126" i="9" s="1"/>
  <c r="I124" i="9"/>
  <c r="J124" i="9" s="1"/>
  <c r="O122" i="9"/>
  <c r="P122" i="9" s="1"/>
  <c r="I120" i="9"/>
  <c r="J120" i="9" s="1"/>
  <c r="O111" i="9"/>
  <c r="P111" i="9" s="1"/>
  <c r="I110" i="9"/>
  <c r="J110" i="9" s="1"/>
  <c r="O108" i="9"/>
  <c r="P108" i="9" s="1"/>
  <c r="I106" i="9"/>
  <c r="J106" i="9" s="1"/>
  <c r="O104" i="9"/>
  <c r="P104" i="9" s="1"/>
  <c r="I102" i="9"/>
  <c r="J102" i="9" s="1"/>
  <c r="O100" i="9"/>
  <c r="P100" i="9" s="1"/>
  <c r="I98" i="9"/>
  <c r="J98" i="9" s="1"/>
  <c r="O96" i="9"/>
  <c r="P96" i="9" s="1"/>
  <c r="I94" i="9"/>
  <c r="J94" i="9" s="1"/>
  <c r="O92" i="9"/>
  <c r="P92" i="9" s="1"/>
  <c r="I90" i="9"/>
  <c r="J90" i="9" s="1"/>
  <c r="O88" i="9"/>
  <c r="P88" i="9" s="1"/>
  <c r="I86" i="9"/>
  <c r="J86" i="9" s="1"/>
  <c r="O84" i="9"/>
  <c r="P84" i="9" s="1"/>
  <c r="I82" i="9"/>
  <c r="J82" i="9" s="1"/>
  <c r="O80" i="9"/>
  <c r="P80" i="9" s="1"/>
  <c r="I78" i="9"/>
  <c r="J78" i="9" s="1"/>
  <c r="O76" i="9"/>
  <c r="P76" i="9" s="1"/>
  <c r="I74" i="9"/>
  <c r="J74" i="9" s="1"/>
  <c r="O72" i="9"/>
  <c r="P72" i="9" s="1"/>
  <c r="I70" i="9"/>
  <c r="J70" i="9" s="1"/>
  <c r="O68" i="9"/>
  <c r="P68" i="9" s="1"/>
  <c r="I66" i="9"/>
  <c r="J66" i="9" s="1"/>
  <c r="O64" i="9"/>
  <c r="P64" i="9" s="1"/>
  <c r="I62" i="9"/>
  <c r="J62" i="9" s="1"/>
  <c r="O60" i="9"/>
  <c r="P60" i="9" s="1"/>
  <c r="I58" i="9"/>
  <c r="J58" i="9" s="1"/>
  <c r="I57" i="9"/>
  <c r="J57" i="9" s="1"/>
  <c r="I222" i="9"/>
  <c r="J222" i="9" s="1"/>
  <c r="I189" i="9"/>
  <c r="J189" i="9" s="1"/>
  <c r="I181" i="9"/>
  <c r="J181" i="9" s="1"/>
  <c r="I173" i="9"/>
  <c r="J173" i="9" s="1"/>
  <c r="I169" i="9"/>
  <c r="J169" i="9" s="1"/>
  <c r="I156" i="9"/>
  <c r="J156" i="9" s="1"/>
  <c r="I152" i="9"/>
  <c r="J152" i="9" s="1"/>
  <c r="I150" i="9"/>
  <c r="J150" i="9" s="1"/>
  <c r="I113" i="9"/>
  <c r="J113" i="9" s="1"/>
  <c r="I111" i="9"/>
  <c r="J111" i="9" s="1"/>
  <c r="O109" i="9"/>
  <c r="P109" i="9" s="1"/>
  <c r="I107" i="9"/>
  <c r="J107" i="9" s="1"/>
  <c r="O105" i="9"/>
  <c r="P105" i="9" s="1"/>
  <c r="I103" i="9"/>
  <c r="J103" i="9" s="1"/>
  <c r="O101" i="9"/>
  <c r="P101" i="9" s="1"/>
  <c r="I99" i="9"/>
  <c r="J99" i="9" s="1"/>
  <c r="O97" i="9"/>
  <c r="P97" i="9" s="1"/>
  <c r="I95" i="9"/>
  <c r="J95" i="9" s="1"/>
  <c r="O93" i="9"/>
  <c r="P93" i="9" s="1"/>
  <c r="I91" i="9"/>
  <c r="J91" i="9" s="1"/>
  <c r="O89" i="9"/>
  <c r="P89" i="9" s="1"/>
  <c r="I87" i="9"/>
  <c r="J87" i="9" s="1"/>
  <c r="O85" i="9"/>
  <c r="P85" i="9" s="1"/>
  <c r="I83" i="9"/>
  <c r="J83" i="9" s="1"/>
  <c r="O81" i="9"/>
  <c r="P81" i="9" s="1"/>
  <c r="I79" i="9"/>
  <c r="J79" i="9" s="1"/>
  <c r="O77" i="9"/>
  <c r="P77" i="9" s="1"/>
  <c r="I75" i="9"/>
  <c r="J75" i="9" s="1"/>
  <c r="O73" i="9"/>
  <c r="P73" i="9" s="1"/>
  <c r="I71" i="9"/>
  <c r="J71" i="9" s="1"/>
  <c r="O69" i="9"/>
  <c r="P69" i="9" s="1"/>
  <c r="I67" i="9"/>
  <c r="J67" i="9" s="1"/>
  <c r="O65" i="9"/>
  <c r="P65" i="9" s="1"/>
  <c r="I63" i="9"/>
  <c r="J63" i="9" s="1"/>
  <c r="O61" i="9"/>
  <c r="P61" i="9" s="1"/>
  <c r="I59" i="9"/>
  <c r="J59" i="9" s="1"/>
  <c r="O56" i="9"/>
  <c r="P56" i="9" s="1"/>
  <c r="I223" i="9"/>
  <c r="J223" i="9" s="1"/>
  <c r="I217" i="9"/>
  <c r="J217" i="9" s="1"/>
  <c r="I209" i="9"/>
  <c r="J209" i="9" s="1"/>
  <c r="I201" i="9"/>
  <c r="J201" i="9" s="1"/>
  <c r="O110" i="9"/>
  <c r="P110" i="9" s="1"/>
  <c r="I108" i="9"/>
  <c r="J108" i="9" s="1"/>
  <c r="O106" i="9"/>
  <c r="P106" i="9" s="1"/>
  <c r="I104" i="9"/>
  <c r="J104" i="9" s="1"/>
  <c r="O102" i="9"/>
  <c r="P102" i="9" s="1"/>
  <c r="I100" i="9"/>
  <c r="J100" i="9" s="1"/>
  <c r="O98" i="9"/>
  <c r="P98" i="9" s="1"/>
  <c r="I96" i="9"/>
  <c r="J96" i="9" s="1"/>
  <c r="O94" i="9"/>
  <c r="P94" i="9" s="1"/>
  <c r="I92" i="9"/>
  <c r="J92" i="9" s="1"/>
  <c r="O90" i="9"/>
  <c r="P90" i="9" s="1"/>
  <c r="I88" i="9"/>
  <c r="J88" i="9" s="1"/>
  <c r="O86" i="9"/>
  <c r="P86" i="9" s="1"/>
  <c r="I84" i="9"/>
  <c r="J84" i="9" s="1"/>
  <c r="O82" i="9"/>
  <c r="P82" i="9" s="1"/>
  <c r="I80" i="9"/>
  <c r="J80" i="9" s="1"/>
  <c r="O78" i="9"/>
  <c r="P78" i="9" s="1"/>
  <c r="I76" i="9"/>
  <c r="J76" i="9" s="1"/>
  <c r="O74" i="9"/>
  <c r="P74" i="9" s="1"/>
  <c r="I72" i="9"/>
  <c r="J72" i="9" s="1"/>
  <c r="O70" i="9"/>
  <c r="P70" i="9" s="1"/>
  <c r="I68" i="9"/>
  <c r="J68" i="9" s="1"/>
  <c r="O66" i="9"/>
  <c r="P66" i="9" s="1"/>
  <c r="I64" i="9"/>
  <c r="J64" i="9" s="1"/>
  <c r="O62" i="9"/>
  <c r="P62" i="9" s="1"/>
  <c r="I60" i="9"/>
  <c r="J60" i="9" s="1"/>
  <c r="O58" i="9"/>
  <c r="P58" i="9" s="1"/>
  <c r="I55" i="9"/>
  <c r="J55" i="9" s="1"/>
  <c r="O53" i="9"/>
  <c r="P53" i="9" s="1"/>
  <c r="I51" i="9"/>
  <c r="J51" i="9" s="1"/>
  <c r="O49" i="9"/>
  <c r="P49" i="9" s="1"/>
  <c r="I46" i="9"/>
  <c r="J46" i="9" s="1"/>
  <c r="I45" i="9"/>
  <c r="J45" i="9" s="1"/>
  <c r="I44" i="9"/>
  <c r="J44" i="9" s="1"/>
  <c r="I43" i="9"/>
  <c r="J43" i="9" s="1"/>
  <c r="I38" i="9"/>
  <c r="J38" i="9" s="1"/>
  <c r="I36" i="9"/>
  <c r="J36" i="9" s="1"/>
  <c r="I4" i="9"/>
  <c r="J4" i="9" s="1"/>
  <c r="I8" i="9"/>
  <c r="J8" i="9" s="1"/>
  <c r="I20" i="9"/>
  <c r="J20" i="9" s="1"/>
  <c r="I2" i="9"/>
  <c r="J2" i="9" s="1"/>
  <c r="I3" i="9"/>
  <c r="J3" i="9" s="1"/>
  <c r="O5" i="9"/>
  <c r="P5" i="9" s="1"/>
  <c r="I7" i="9"/>
  <c r="J7" i="9" s="1"/>
  <c r="I13" i="9"/>
  <c r="J13" i="9" s="1"/>
  <c r="I17" i="9"/>
  <c r="J17" i="9" s="1"/>
  <c r="I21" i="9"/>
  <c r="J21" i="9" s="1"/>
  <c r="I26" i="9"/>
  <c r="J26" i="9" s="1"/>
  <c r="I30" i="9"/>
  <c r="J30" i="9" s="1"/>
  <c r="I34" i="9"/>
  <c r="J34" i="9" s="1"/>
  <c r="O39" i="9"/>
  <c r="P39" i="9" s="1"/>
  <c r="I40" i="9"/>
  <c r="J40" i="9" s="1"/>
  <c r="I41" i="9"/>
  <c r="J41" i="9" s="1"/>
  <c r="I42" i="9"/>
  <c r="J42" i="9" s="1"/>
  <c r="O46" i="9"/>
  <c r="P46" i="9" s="1"/>
  <c r="I48" i="9"/>
  <c r="J48" i="9" s="1"/>
  <c r="I50" i="9"/>
  <c r="J50" i="9" s="1"/>
  <c r="I52" i="9"/>
  <c r="J52" i="9" s="1"/>
  <c r="I54" i="9"/>
  <c r="J54" i="9" s="1"/>
  <c r="I171" i="9"/>
  <c r="J171" i="9" s="1"/>
  <c r="I185" i="9"/>
  <c r="J185" i="9" s="1"/>
  <c r="BY116" i="1"/>
  <c r="BV116" i="1"/>
  <c r="BU116" i="1"/>
  <c r="BT116" i="1"/>
  <c r="BQ116" i="1"/>
  <c r="BN116" i="1"/>
  <c r="BK116" i="1"/>
  <c r="BH116" i="1"/>
  <c r="BE116" i="1"/>
  <c r="BY159" i="7" l="1"/>
  <c r="BT159" i="7"/>
  <c r="BQ159" i="7"/>
  <c r="BN159" i="7"/>
  <c r="BK159" i="7"/>
  <c r="BH159" i="7"/>
  <c r="BE159" i="7"/>
  <c r="BB159" i="7"/>
  <c r="AY159" i="7"/>
  <c r="BV115" i="1"/>
  <c r="BY115" i="1"/>
  <c r="BU115" i="1"/>
  <c r="BT115" i="1"/>
  <c r="BQ115" i="1"/>
  <c r="BN115" i="1"/>
  <c r="BK115" i="1"/>
  <c r="BH115" i="1"/>
  <c r="BE115" i="1"/>
  <c r="BY114" i="1"/>
  <c r="BU114" i="1"/>
  <c r="BT114" i="1"/>
  <c r="BQ114" i="1"/>
  <c r="BN114" i="1"/>
  <c r="BK114" i="1"/>
  <c r="BH114" i="1"/>
  <c r="BE114" i="1"/>
  <c r="BY113" i="1"/>
  <c r="BU113" i="1"/>
  <c r="BT113" i="1"/>
  <c r="BQ113" i="1"/>
  <c r="BN113" i="1"/>
  <c r="BK113" i="1"/>
  <c r="BH113" i="1"/>
  <c r="BE113" i="1"/>
  <c r="BY112" i="1"/>
  <c r="BU112" i="1"/>
  <c r="BT112" i="1"/>
  <c r="BQ112" i="1"/>
  <c r="BN112" i="1"/>
  <c r="BK112" i="1"/>
  <c r="BH112" i="1"/>
  <c r="BE112" i="1"/>
  <c r="BU109" i="1" l="1"/>
  <c r="BU111" i="1"/>
  <c r="BU110" i="1"/>
  <c r="BY111" i="1"/>
  <c r="BT111" i="1"/>
  <c r="BQ111" i="1"/>
  <c r="BN111" i="1"/>
  <c r="BK111" i="1"/>
  <c r="BH111" i="1"/>
  <c r="BE111" i="1"/>
  <c r="O112" i="1"/>
  <c r="P112" i="1" s="1"/>
  <c r="O111" i="1"/>
  <c r="P111" i="1" s="1"/>
  <c r="I111" i="1"/>
  <c r="J111" i="1" s="1"/>
  <c r="BY110" i="1" l="1"/>
  <c r="BT110" i="1"/>
  <c r="BQ110" i="1"/>
  <c r="BN110" i="1"/>
  <c r="BK110" i="1"/>
  <c r="BH110" i="1"/>
  <c r="BE110" i="1"/>
  <c r="O110" i="1"/>
  <c r="P110" i="1" s="1"/>
  <c r="I110" i="1"/>
  <c r="J110" i="1" s="1"/>
  <c r="BY109" i="1" l="1"/>
  <c r="BT109" i="1"/>
  <c r="BQ109" i="1"/>
  <c r="BN109" i="1"/>
  <c r="BK109" i="1"/>
  <c r="BH109" i="1"/>
  <c r="BE109" i="1"/>
  <c r="O109" i="1"/>
  <c r="P109" i="1" s="1"/>
  <c r="I109" i="1"/>
  <c r="J109" i="1" s="1"/>
  <c r="BY158" i="7"/>
  <c r="BV158" i="7"/>
  <c r="BU158" i="7"/>
  <c r="BT158" i="7"/>
  <c r="BQ158" i="7"/>
  <c r="BN158" i="7"/>
  <c r="BK158" i="7"/>
  <c r="BH158" i="7"/>
  <c r="BE158" i="7"/>
  <c r="BB158" i="7"/>
  <c r="AY158" i="7"/>
  <c r="P88" i="1"/>
  <c r="P89" i="1"/>
  <c r="BY108" i="1" l="1"/>
  <c r="BV108" i="1"/>
  <c r="BU108" i="1"/>
  <c r="BT108" i="1"/>
  <c r="BQ108" i="1"/>
  <c r="BN108" i="1"/>
  <c r="BK108" i="1"/>
  <c r="BH108" i="1"/>
  <c r="BE108" i="1"/>
  <c r="BY107" i="1" l="1"/>
  <c r="BV107" i="1"/>
  <c r="BU107" i="1"/>
  <c r="BT107" i="1"/>
  <c r="BQ107" i="1"/>
  <c r="BN107" i="1"/>
  <c r="BK107" i="1"/>
  <c r="BH107" i="1"/>
  <c r="BE107" i="1"/>
  <c r="BY106" i="1"/>
  <c r="BV106" i="1"/>
  <c r="BU106" i="1"/>
  <c r="BT106" i="1"/>
  <c r="BQ106" i="1"/>
  <c r="BN106" i="1"/>
  <c r="BK106" i="1"/>
  <c r="BH106" i="1"/>
  <c r="BE106" i="1"/>
  <c r="I107" i="1"/>
  <c r="J107" i="1" s="1"/>
  <c r="CV1" i="7"/>
  <c r="O2" i="7" s="1"/>
  <c r="P2" i="7" s="1"/>
  <c r="I2" i="7"/>
  <c r="J2" i="7" s="1"/>
  <c r="AX2" i="7"/>
  <c r="AY2" i="7"/>
  <c r="BA2" i="7"/>
  <c r="BB2" i="7"/>
  <c r="BE2" i="7"/>
  <c r="BH2" i="7"/>
  <c r="BK2" i="7"/>
  <c r="BN2" i="7"/>
  <c r="BQ2" i="7"/>
  <c r="BT2" i="7"/>
  <c r="I3" i="7"/>
  <c r="J3" i="7" s="1"/>
  <c r="AX3" i="7"/>
  <c r="AY3" i="7"/>
  <c r="BA3" i="7"/>
  <c r="BB3" i="7"/>
  <c r="BE3" i="7"/>
  <c r="BH3" i="7"/>
  <c r="BK3" i="7"/>
  <c r="BN3" i="7"/>
  <c r="BQ3" i="7"/>
  <c r="BT3" i="7"/>
  <c r="I4" i="7"/>
  <c r="J4" i="7" s="1"/>
  <c r="AX4" i="7"/>
  <c r="AY4" i="7"/>
  <c r="BA4" i="7"/>
  <c r="BB4" i="7"/>
  <c r="BE4" i="7"/>
  <c r="BH4" i="7"/>
  <c r="BK4" i="7"/>
  <c r="BN4" i="7"/>
  <c r="BQ4" i="7"/>
  <c r="BT4" i="7"/>
  <c r="I5" i="7"/>
  <c r="J5" i="7" s="1"/>
  <c r="AX5" i="7"/>
  <c r="AY5" i="7"/>
  <c r="BA5" i="7"/>
  <c r="BB5" i="7"/>
  <c r="BE5" i="7"/>
  <c r="BH5" i="7"/>
  <c r="BK5" i="7"/>
  <c r="BN5" i="7"/>
  <c r="BQ5" i="7"/>
  <c r="BT5" i="7"/>
  <c r="I6" i="7"/>
  <c r="J6" i="7" s="1"/>
  <c r="AX6" i="7"/>
  <c r="AY6" i="7"/>
  <c r="BA6" i="7"/>
  <c r="BB6" i="7"/>
  <c r="BE6" i="7"/>
  <c r="BH6" i="7"/>
  <c r="BK6" i="7"/>
  <c r="BN6" i="7"/>
  <c r="BQ6" i="7"/>
  <c r="BT6" i="7"/>
  <c r="I7" i="7"/>
  <c r="J7" i="7" s="1"/>
  <c r="AX7" i="7"/>
  <c r="AY7" i="7"/>
  <c r="BA7" i="7"/>
  <c r="BB7" i="7"/>
  <c r="BE7" i="7"/>
  <c r="BH7" i="7"/>
  <c r="BK7" i="7"/>
  <c r="BN7" i="7"/>
  <c r="BQ7" i="7"/>
  <c r="BT7" i="7"/>
  <c r="I8" i="7"/>
  <c r="J8" i="7" s="1"/>
  <c r="AX8" i="7"/>
  <c r="AY8" i="7"/>
  <c r="BA8" i="7"/>
  <c r="BB8" i="7"/>
  <c r="BE8" i="7"/>
  <c r="BH8" i="7"/>
  <c r="BK8" i="7"/>
  <c r="BN8" i="7"/>
  <c r="BQ8" i="7"/>
  <c r="BT8" i="7"/>
  <c r="I9" i="7"/>
  <c r="J9" i="7" s="1"/>
  <c r="AX9" i="7"/>
  <c r="AY9" i="7"/>
  <c r="BA9" i="7"/>
  <c r="BB9" i="7"/>
  <c r="BE9" i="7"/>
  <c r="BH9" i="7"/>
  <c r="BK9" i="7"/>
  <c r="BN9" i="7"/>
  <c r="BQ9" i="7"/>
  <c r="BT9" i="7"/>
  <c r="I10" i="7"/>
  <c r="J10" i="7" s="1"/>
  <c r="AX10" i="7"/>
  <c r="AY10" i="7"/>
  <c r="BA10" i="7"/>
  <c r="BB10" i="7"/>
  <c r="BE10" i="7"/>
  <c r="BH10" i="7"/>
  <c r="BK10" i="7"/>
  <c r="BN10" i="7"/>
  <c r="BQ10" i="7"/>
  <c r="BT10" i="7"/>
  <c r="I11" i="7"/>
  <c r="J11" i="7" s="1"/>
  <c r="AX11" i="7"/>
  <c r="AY11" i="7"/>
  <c r="BA11" i="7"/>
  <c r="BB11" i="7"/>
  <c r="BE11" i="7"/>
  <c r="BH11" i="7"/>
  <c r="BK11" i="7"/>
  <c r="BN11" i="7"/>
  <c r="BQ11" i="7"/>
  <c r="BT11" i="7"/>
  <c r="I12" i="7"/>
  <c r="J12" i="7" s="1"/>
  <c r="AX12" i="7"/>
  <c r="AY12" i="7"/>
  <c r="BA12" i="7"/>
  <c r="BB12" i="7"/>
  <c r="BE12" i="7"/>
  <c r="BH12" i="7"/>
  <c r="BK12" i="7"/>
  <c r="BN12" i="7"/>
  <c r="BQ12" i="7"/>
  <c r="BT12" i="7"/>
  <c r="I13" i="7"/>
  <c r="J13" i="7" s="1"/>
  <c r="AX13" i="7"/>
  <c r="AY13" i="7"/>
  <c r="BA13" i="7"/>
  <c r="BB13" i="7"/>
  <c r="BE13" i="7"/>
  <c r="BH13" i="7"/>
  <c r="BK13" i="7"/>
  <c r="BN13" i="7"/>
  <c r="BQ13" i="7"/>
  <c r="BT13" i="7"/>
  <c r="I14" i="7"/>
  <c r="J14" i="7" s="1"/>
  <c r="AX14" i="7"/>
  <c r="AY14" i="7"/>
  <c r="BA14" i="7"/>
  <c r="BB14" i="7"/>
  <c r="BE14" i="7"/>
  <c r="BH14" i="7"/>
  <c r="BK14" i="7"/>
  <c r="BN14" i="7"/>
  <c r="BQ14" i="7"/>
  <c r="BT14" i="7"/>
  <c r="I15" i="7"/>
  <c r="J15" i="7" s="1"/>
  <c r="AX15" i="7"/>
  <c r="AY15" i="7"/>
  <c r="BA15" i="7"/>
  <c r="BB15" i="7"/>
  <c r="BE15" i="7"/>
  <c r="BH15" i="7"/>
  <c r="BK15" i="7"/>
  <c r="BN15" i="7"/>
  <c r="BQ15" i="7"/>
  <c r="BT15" i="7"/>
  <c r="I16" i="7"/>
  <c r="J16" i="7" s="1"/>
  <c r="AX16" i="7"/>
  <c r="AY16" i="7"/>
  <c r="BA16" i="7"/>
  <c r="BB16" i="7"/>
  <c r="BE16" i="7"/>
  <c r="BH16" i="7"/>
  <c r="BK16" i="7"/>
  <c r="BN16" i="7"/>
  <c r="BQ16" i="7"/>
  <c r="BT16" i="7"/>
  <c r="I17" i="7"/>
  <c r="J17" i="7" s="1"/>
  <c r="AX17" i="7"/>
  <c r="AY17" i="7"/>
  <c r="BA17" i="7"/>
  <c r="BB17" i="7"/>
  <c r="BE17" i="7"/>
  <c r="BH17" i="7"/>
  <c r="BK17" i="7"/>
  <c r="BN17" i="7"/>
  <c r="BQ17" i="7"/>
  <c r="BT17" i="7"/>
  <c r="I18" i="7"/>
  <c r="J18" i="7" s="1"/>
  <c r="AX18" i="7"/>
  <c r="AY18" i="7"/>
  <c r="BA18" i="7"/>
  <c r="BB18" i="7"/>
  <c r="BE18" i="7"/>
  <c r="BH18" i="7"/>
  <c r="BK18" i="7"/>
  <c r="BN18" i="7"/>
  <c r="BQ18" i="7"/>
  <c r="BT18" i="7"/>
  <c r="I19" i="7"/>
  <c r="J19" i="7" s="1"/>
  <c r="AX19" i="7"/>
  <c r="AY19" i="7"/>
  <c r="BA19" i="7"/>
  <c r="BB19" i="7"/>
  <c r="BE19" i="7"/>
  <c r="BH19" i="7"/>
  <c r="BK19" i="7"/>
  <c r="BN19" i="7"/>
  <c r="BQ19" i="7"/>
  <c r="BT19" i="7"/>
  <c r="I20" i="7"/>
  <c r="J20" i="7" s="1"/>
  <c r="AX20" i="7"/>
  <c r="AY20" i="7"/>
  <c r="BA20" i="7"/>
  <c r="BB20" i="7"/>
  <c r="BE20" i="7"/>
  <c r="BH20" i="7"/>
  <c r="BK20" i="7"/>
  <c r="BN20" i="7"/>
  <c r="BQ20" i="7"/>
  <c r="BT20" i="7"/>
  <c r="I21" i="7"/>
  <c r="J21" i="7" s="1"/>
  <c r="P21" i="7"/>
  <c r="AX21" i="7"/>
  <c r="AY21" i="7"/>
  <c r="BA21" i="7"/>
  <c r="BB21" i="7"/>
  <c r="BE21" i="7"/>
  <c r="BH21" i="7"/>
  <c r="BK21" i="7"/>
  <c r="BN21" i="7"/>
  <c r="BQ21" i="7"/>
  <c r="BT21" i="7"/>
  <c r="I22" i="7"/>
  <c r="J22" i="7" s="1"/>
  <c r="AX22" i="7"/>
  <c r="AY22" i="7"/>
  <c r="BA22" i="7"/>
  <c r="BB22" i="7"/>
  <c r="BE22" i="7"/>
  <c r="BH22" i="7"/>
  <c r="BK22" i="7"/>
  <c r="BN22" i="7"/>
  <c r="BQ22" i="7"/>
  <c r="BT22" i="7"/>
  <c r="I23" i="7"/>
  <c r="J23" i="7" s="1"/>
  <c r="P23" i="7"/>
  <c r="AX23" i="7"/>
  <c r="AY23" i="7"/>
  <c r="BA23" i="7"/>
  <c r="BB23" i="7"/>
  <c r="BE23" i="7"/>
  <c r="BH23" i="7"/>
  <c r="BK23" i="7"/>
  <c r="BN23" i="7"/>
  <c r="BQ23" i="7"/>
  <c r="BT23" i="7"/>
  <c r="I24" i="7"/>
  <c r="J24" i="7" s="1"/>
  <c r="P24" i="7"/>
  <c r="AX24" i="7"/>
  <c r="AY24" i="7"/>
  <c r="BA24" i="7"/>
  <c r="BB24" i="7"/>
  <c r="BE24" i="7"/>
  <c r="BH24" i="7"/>
  <c r="BK24" i="7"/>
  <c r="BN24" i="7"/>
  <c r="BQ24" i="7"/>
  <c r="BT24" i="7"/>
  <c r="I25" i="7"/>
  <c r="J25" i="7" s="1"/>
  <c r="P25" i="7"/>
  <c r="AX25" i="7"/>
  <c r="AY25" i="7"/>
  <c r="BA25" i="7"/>
  <c r="BB25" i="7"/>
  <c r="BE25" i="7"/>
  <c r="BH25" i="7"/>
  <c r="BK25" i="7"/>
  <c r="BN25" i="7"/>
  <c r="BQ25" i="7"/>
  <c r="BT25" i="7"/>
  <c r="I26" i="7"/>
  <c r="J26" i="7" s="1"/>
  <c r="P26" i="7"/>
  <c r="AX26" i="7"/>
  <c r="AY26" i="7"/>
  <c r="BA26" i="7"/>
  <c r="BB26" i="7"/>
  <c r="BE26" i="7"/>
  <c r="BH26" i="7"/>
  <c r="BK26" i="7"/>
  <c r="BN26" i="7"/>
  <c r="BQ26" i="7"/>
  <c r="BT26" i="7"/>
  <c r="I27" i="7"/>
  <c r="J27" i="7" s="1"/>
  <c r="P27" i="7"/>
  <c r="AX27" i="7"/>
  <c r="AY27" i="7"/>
  <c r="BA27" i="7"/>
  <c r="BB27" i="7"/>
  <c r="BE27" i="7"/>
  <c r="BH27" i="7"/>
  <c r="BK27" i="7"/>
  <c r="BN27" i="7"/>
  <c r="BQ27" i="7"/>
  <c r="BT27" i="7"/>
  <c r="I28" i="7"/>
  <c r="J28" i="7" s="1"/>
  <c r="AX28" i="7"/>
  <c r="AY28" i="7"/>
  <c r="BA28" i="7"/>
  <c r="BB28" i="7"/>
  <c r="BE28" i="7"/>
  <c r="BH28" i="7"/>
  <c r="BK28" i="7"/>
  <c r="BN28" i="7"/>
  <c r="BQ28" i="7"/>
  <c r="BT28" i="7"/>
  <c r="I29" i="7"/>
  <c r="J29" i="7" s="1"/>
  <c r="AX29" i="7"/>
  <c r="AY29" i="7"/>
  <c r="BA29" i="7"/>
  <c r="BB29" i="7"/>
  <c r="BE29" i="7"/>
  <c r="BH29" i="7"/>
  <c r="BK29" i="7"/>
  <c r="BN29" i="7"/>
  <c r="BQ29" i="7"/>
  <c r="BT29" i="7"/>
  <c r="I30" i="7"/>
  <c r="J30" i="7" s="1"/>
  <c r="AX30" i="7"/>
  <c r="AY30" i="7"/>
  <c r="BA30" i="7"/>
  <c r="BB30" i="7"/>
  <c r="BE30" i="7"/>
  <c r="BH30" i="7"/>
  <c r="BK30" i="7"/>
  <c r="BN30" i="7"/>
  <c r="BQ30" i="7"/>
  <c r="BT30" i="7"/>
  <c r="I31" i="7"/>
  <c r="J31" i="7" s="1"/>
  <c r="AX31" i="7"/>
  <c r="AY31" i="7"/>
  <c r="BA31" i="7"/>
  <c r="BB31" i="7"/>
  <c r="BE31" i="7"/>
  <c r="BH31" i="7"/>
  <c r="BK31" i="7"/>
  <c r="BN31" i="7"/>
  <c r="BQ31" i="7"/>
  <c r="BT31" i="7"/>
  <c r="I32" i="7"/>
  <c r="J32" i="7" s="1"/>
  <c r="AX32" i="7"/>
  <c r="AY32" i="7"/>
  <c r="BA32" i="7"/>
  <c r="BB32" i="7"/>
  <c r="BE32" i="7"/>
  <c r="BH32" i="7"/>
  <c r="BK32" i="7"/>
  <c r="BN32" i="7"/>
  <c r="BQ32" i="7"/>
  <c r="BT32" i="7"/>
  <c r="I33" i="7"/>
  <c r="J33" i="7" s="1"/>
  <c r="AX33" i="7"/>
  <c r="AY33" i="7"/>
  <c r="BA33" i="7"/>
  <c r="BB33" i="7"/>
  <c r="BE33" i="7"/>
  <c r="BH33" i="7"/>
  <c r="BK33" i="7"/>
  <c r="BN33" i="7"/>
  <c r="BQ33" i="7"/>
  <c r="BT33" i="7"/>
  <c r="I34" i="7"/>
  <c r="J34" i="7" s="1"/>
  <c r="AX34" i="7"/>
  <c r="AY34" i="7"/>
  <c r="BA34" i="7"/>
  <c r="BB34" i="7"/>
  <c r="BE34" i="7"/>
  <c r="BH34" i="7"/>
  <c r="BK34" i="7"/>
  <c r="BN34" i="7"/>
  <c r="BQ34" i="7"/>
  <c r="BT34" i="7"/>
  <c r="I35" i="7"/>
  <c r="J35" i="7" s="1"/>
  <c r="AX35" i="7"/>
  <c r="AY35" i="7"/>
  <c r="BA35" i="7"/>
  <c r="BB35" i="7"/>
  <c r="BE35" i="7"/>
  <c r="BH35" i="7"/>
  <c r="BK35" i="7"/>
  <c r="BN35" i="7"/>
  <c r="BQ35" i="7"/>
  <c r="BT35" i="7"/>
  <c r="I36" i="7"/>
  <c r="J36" i="7" s="1"/>
  <c r="AX36" i="7"/>
  <c r="AY36" i="7"/>
  <c r="BA36" i="7"/>
  <c r="BB36" i="7"/>
  <c r="BE36" i="7"/>
  <c r="BH36" i="7"/>
  <c r="BK36" i="7"/>
  <c r="BN36" i="7"/>
  <c r="BQ36" i="7"/>
  <c r="BT36" i="7"/>
  <c r="I37" i="7"/>
  <c r="J37" i="7" s="1"/>
  <c r="AX37" i="7"/>
  <c r="AY37" i="7"/>
  <c r="BA37" i="7"/>
  <c r="BB37" i="7"/>
  <c r="BE37" i="7"/>
  <c r="BH37" i="7"/>
  <c r="BK37" i="7"/>
  <c r="BN37" i="7"/>
  <c r="BQ37" i="7"/>
  <c r="BT37" i="7"/>
  <c r="I38" i="7"/>
  <c r="J38" i="7" s="1"/>
  <c r="AX38" i="7"/>
  <c r="AY38" i="7"/>
  <c r="BA38" i="7"/>
  <c r="BB38" i="7"/>
  <c r="BE38" i="7"/>
  <c r="BH38" i="7"/>
  <c r="BK38" i="7"/>
  <c r="BN38" i="7"/>
  <c r="BQ38" i="7"/>
  <c r="BT38" i="7"/>
  <c r="I39" i="7"/>
  <c r="J39" i="7" s="1"/>
  <c r="AX39" i="7"/>
  <c r="AY39" i="7"/>
  <c r="BA39" i="7"/>
  <c r="BB39" i="7"/>
  <c r="BE39" i="7"/>
  <c r="BH39" i="7"/>
  <c r="BK39" i="7"/>
  <c r="BN39" i="7"/>
  <c r="BQ39" i="7"/>
  <c r="BT39" i="7"/>
  <c r="I40" i="7"/>
  <c r="J40" i="7" s="1"/>
  <c r="AX40" i="7"/>
  <c r="AY40" i="7"/>
  <c r="BA40" i="7"/>
  <c r="BB40" i="7"/>
  <c r="BE40" i="7"/>
  <c r="BH40" i="7"/>
  <c r="BK40" i="7"/>
  <c r="BN40" i="7"/>
  <c r="BQ40" i="7"/>
  <c r="BT40" i="7"/>
  <c r="I41" i="7"/>
  <c r="J41" i="7" s="1"/>
  <c r="AX41" i="7"/>
  <c r="AY41" i="7"/>
  <c r="BA41" i="7"/>
  <c r="BB41" i="7"/>
  <c r="BE41" i="7"/>
  <c r="BH41" i="7"/>
  <c r="BK41" i="7"/>
  <c r="BN41" i="7"/>
  <c r="BQ41" i="7"/>
  <c r="BT41" i="7"/>
  <c r="I42" i="7"/>
  <c r="J42" i="7" s="1"/>
  <c r="AX42" i="7"/>
  <c r="AY42" i="7"/>
  <c r="BA42" i="7"/>
  <c r="BB42" i="7"/>
  <c r="BE42" i="7"/>
  <c r="BH42" i="7"/>
  <c r="BK42" i="7"/>
  <c r="BN42" i="7"/>
  <c r="BQ42" i="7"/>
  <c r="BT42" i="7"/>
  <c r="I43" i="7"/>
  <c r="J43" i="7" s="1"/>
  <c r="AX43" i="7"/>
  <c r="AY43" i="7"/>
  <c r="BA43" i="7"/>
  <c r="BB43" i="7"/>
  <c r="BE43" i="7"/>
  <c r="BH43" i="7"/>
  <c r="BK43" i="7"/>
  <c r="BN43" i="7"/>
  <c r="BQ43" i="7"/>
  <c r="BT43" i="7"/>
  <c r="I44" i="7"/>
  <c r="J44" i="7" s="1"/>
  <c r="AX44" i="7"/>
  <c r="AY44" i="7"/>
  <c r="BA44" i="7"/>
  <c r="BB44" i="7"/>
  <c r="BE44" i="7"/>
  <c r="BH44" i="7"/>
  <c r="BK44" i="7"/>
  <c r="BN44" i="7"/>
  <c r="BQ44" i="7"/>
  <c r="BT44" i="7"/>
  <c r="I45" i="7"/>
  <c r="J45" i="7" s="1"/>
  <c r="AX45" i="7"/>
  <c r="AY45" i="7"/>
  <c r="BA45" i="7"/>
  <c r="BB45" i="7"/>
  <c r="BE45" i="7"/>
  <c r="BH45" i="7"/>
  <c r="BK45" i="7"/>
  <c r="BN45" i="7"/>
  <c r="BQ45" i="7"/>
  <c r="BT45" i="7"/>
  <c r="I46" i="7"/>
  <c r="J46" i="7" s="1"/>
  <c r="AX46" i="7"/>
  <c r="AY46" i="7"/>
  <c r="BA46" i="7"/>
  <c r="BB46" i="7"/>
  <c r="BE46" i="7"/>
  <c r="BH46" i="7"/>
  <c r="BK46" i="7"/>
  <c r="BN46" i="7"/>
  <c r="BQ46" i="7"/>
  <c r="BT46" i="7"/>
  <c r="I47" i="7"/>
  <c r="J47" i="7" s="1"/>
  <c r="AX47" i="7"/>
  <c r="AY47" i="7"/>
  <c r="BA47" i="7"/>
  <c r="BB47" i="7"/>
  <c r="BE47" i="7"/>
  <c r="BH47" i="7"/>
  <c r="BK47" i="7"/>
  <c r="BN47" i="7"/>
  <c r="BQ47" i="7"/>
  <c r="BT47" i="7"/>
  <c r="I48" i="7"/>
  <c r="J48" i="7" s="1"/>
  <c r="AX48" i="7"/>
  <c r="AY48" i="7"/>
  <c r="BA48" i="7"/>
  <c r="BB48" i="7"/>
  <c r="BE48" i="7"/>
  <c r="BH48" i="7"/>
  <c r="BK48" i="7"/>
  <c r="BN48" i="7"/>
  <c r="BQ48" i="7"/>
  <c r="BT48" i="7"/>
  <c r="I49" i="7"/>
  <c r="J49" i="7" s="1"/>
  <c r="AX49" i="7"/>
  <c r="AY49" i="7"/>
  <c r="BA49" i="7"/>
  <c r="BB49" i="7"/>
  <c r="BE49" i="7"/>
  <c r="BH49" i="7"/>
  <c r="BK49" i="7"/>
  <c r="BN49" i="7"/>
  <c r="BQ49" i="7"/>
  <c r="BT49" i="7"/>
  <c r="I50" i="7"/>
  <c r="J50" i="7" s="1"/>
  <c r="AX50" i="7"/>
  <c r="AY50" i="7"/>
  <c r="BA50" i="7"/>
  <c r="BB50" i="7"/>
  <c r="BE50" i="7"/>
  <c r="BH50" i="7"/>
  <c r="BK50" i="7"/>
  <c r="BN50" i="7"/>
  <c r="BQ50" i="7"/>
  <c r="BT50" i="7"/>
  <c r="I51" i="7"/>
  <c r="J51" i="7" s="1"/>
  <c r="AX51" i="7"/>
  <c r="AY51" i="7"/>
  <c r="BA51" i="7"/>
  <c r="BB51" i="7"/>
  <c r="BE51" i="7"/>
  <c r="BH51" i="7"/>
  <c r="BK51" i="7"/>
  <c r="BN51" i="7"/>
  <c r="BQ51" i="7"/>
  <c r="BT51" i="7"/>
  <c r="I52" i="7"/>
  <c r="J52" i="7" s="1"/>
  <c r="AX52" i="7"/>
  <c r="AY52" i="7"/>
  <c r="BA52" i="7"/>
  <c r="BB52" i="7"/>
  <c r="BE52" i="7"/>
  <c r="BH52" i="7"/>
  <c r="BK52" i="7"/>
  <c r="BN52" i="7"/>
  <c r="BQ52" i="7"/>
  <c r="BT52" i="7"/>
  <c r="I53" i="7"/>
  <c r="J53" i="7" s="1"/>
  <c r="AX53" i="7"/>
  <c r="AY53" i="7"/>
  <c r="BA53" i="7"/>
  <c r="BB53" i="7"/>
  <c r="BE53" i="7"/>
  <c r="BH53" i="7"/>
  <c r="BK53" i="7"/>
  <c r="BN53" i="7"/>
  <c r="BQ53" i="7"/>
  <c r="BT53" i="7"/>
  <c r="I54" i="7"/>
  <c r="J54" i="7" s="1"/>
  <c r="AX54" i="7"/>
  <c r="AY54" i="7"/>
  <c r="BA54" i="7"/>
  <c r="BB54" i="7"/>
  <c r="BE54" i="7"/>
  <c r="BH54" i="7"/>
  <c r="BK54" i="7"/>
  <c r="BN54" i="7"/>
  <c r="BQ54" i="7"/>
  <c r="BT54" i="7"/>
  <c r="I55" i="7"/>
  <c r="J55" i="7" s="1"/>
  <c r="AX55" i="7"/>
  <c r="AY55" i="7"/>
  <c r="BA55" i="7"/>
  <c r="BB55" i="7"/>
  <c r="BE55" i="7"/>
  <c r="BH55" i="7"/>
  <c r="BK55" i="7"/>
  <c r="BN55" i="7"/>
  <c r="BQ55" i="7"/>
  <c r="BT55" i="7"/>
  <c r="I56" i="7"/>
  <c r="J56" i="7" s="1"/>
  <c r="AX56" i="7"/>
  <c r="AY56" i="7"/>
  <c r="BA56" i="7"/>
  <c r="BB56" i="7"/>
  <c r="BE56" i="7"/>
  <c r="BH56" i="7"/>
  <c r="BK56" i="7"/>
  <c r="BN56" i="7"/>
  <c r="BQ56" i="7"/>
  <c r="BT56" i="7"/>
  <c r="I57" i="7"/>
  <c r="J57" i="7" s="1"/>
  <c r="AX57" i="7"/>
  <c r="AY57" i="7"/>
  <c r="BA57" i="7"/>
  <c r="BB57" i="7"/>
  <c r="BE57" i="7"/>
  <c r="BH57" i="7"/>
  <c r="BK57" i="7"/>
  <c r="BN57" i="7"/>
  <c r="BQ57" i="7"/>
  <c r="BT57" i="7"/>
  <c r="I58" i="7"/>
  <c r="J58" i="7" s="1"/>
  <c r="AX58" i="7"/>
  <c r="AY58" i="7"/>
  <c r="BA58" i="7"/>
  <c r="BB58" i="7"/>
  <c r="BE58" i="7"/>
  <c r="BH58" i="7"/>
  <c r="BK58" i="7"/>
  <c r="BN58" i="7"/>
  <c r="BQ58" i="7"/>
  <c r="BT58" i="7"/>
  <c r="I59" i="7"/>
  <c r="J59" i="7" s="1"/>
  <c r="AX59" i="7"/>
  <c r="AY59" i="7"/>
  <c r="BA59" i="7"/>
  <c r="BB59" i="7"/>
  <c r="BE59" i="7"/>
  <c r="BH59" i="7"/>
  <c r="BK59" i="7"/>
  <c r="BN59" i="7"/>
  <c r="BQ59" i="7"/>
  <c r="BT59" i="7"/>
  <c r="I60" i="7"/>
  <c r="J60" i="7" s="1"/>
  <c r="AX60" i="7"/>
  <c r="AY60" i="7"/>
  <c r="BA60" i="7"/>
  <c r="BB60" i="7"/>
  <c r="BE60" i="7"/>
  <c r="BH60" i="7"/>
  <c r="BK60" i="7"/>
  <c r="BN60" i="7"/>
  <c r="BQ60" i="7"/>
  <c r="BT60" i="7"/>
  <c r="I61" i="7"/>
  <c r="J61" i="7" s="1"/>
  <c r="AX61" i="7"/>
  <c r="AY61" i="7"/>
  <c r="BA61" i="7"/>
  <c r="BB61" i="7"/>
  <c r="BE61" i="7"/>
  <c r="BH61" i="7"/>
  <c r="BK61" i="7"/>
  <c r="BN61" i="7"/>
  <c r="BQ61" i="7"/>
  <c r="BT61" i="7"/>
  <c r="I62" i="7"/>
  <c r="J62" i="7" s="1"/>
  <c r="AX62" i="7"/>
  <c r="AY62" i="7"/>
  <c r="BA62" i="7"/>
  <c r="BB62" i="7"/>
  <c r="BE62" i="7"/>
  <c r="BH62" i="7"/>
  <c r="BK62" i="7"/>
  <c r="BN62" i="7"/>
  <c r="BQ62" i="7"/>
  <c r="BT62" i="7"/>
  <c r="I63" i="7"/>
  <c r="J63" i="7" s="1"/>
  <c r="AY63" i="7"/>
  <c r="BB63" i="7"/>
  <c r="BE63" i="7"/>
  <c r="BH63" i="7"/>
  <c r="BK63" i="7"/>
  <c r="BN63" i="7"/>
  <c r="BQ63" i="7"/>
  <c r="BT63" i="7"/>
  <c r="BY63" i="7"/>
  <c r="I64" i="7"/>
  <c r="J64" i="7" s="1"/>
  <c r="AY64" i="7"/>
  <c r="BB64" i="7"/>
  <c r="BE64" i="7"/>
  <c r="BH64" i="7"/>
  <c r="BK64" i="7"/>
  <c r="BN64" i="7"/>
  <c r="BQ64" i="7"/>
  <c r="BT64" i="7"/>
  <c r="BY64" i="7"/>
  <c r="I65" i="7"/>
  <c r="J65" i="7" s="1"/>
  <c r="AY65" i="7"/>
  <c r="BB65" i="7"/>
  <c r="BE65" i="7"/>
  <c r="BH65" i="7"/>
  <c r="BK65" i="7"/>
  <c r="BN65" i="7"/>
  <c r="BQ65" i="7"/>
  <c r="BT65" i="7"/>
  <c r="BY65" i="7"/>
  <c r="I66" i="7"/>
  <c r="J66" i="7" s="1"/>
  <c r="AY66" i="7"/>
  <c r="BB66" i="7"/>
  <c r="BE66" i="7"/>
  <c r="BH66" i="7"/>
  <c r="BK66" i="7"/>
  <c r="BN66" i="7"/>
  <c r="BQ66" i="7"/>
  <c r="BT66" i="7"/>
  <c r="BY66" i="7"/>
  <c r="I67" i="7"/>
  <c r="J67" i="7" s="1"/>
  <c r="AY67" i="7"/>
  <c r="BB67" i="7"/>
  <c r="BE67" i="7"/>
  <c r="BH67" i="7"/>
  <c r="BK67" i="7"/>
  <c r="BN67" i="7"/>
  <c r="BQ67" i="7"/>
  <c r="BT67" i="7"/>
  <c r="BY67" i="7"/>
  <c r="I68" i="7"/>
  <c r="J68" i="7" s="1"/>
  <c r="AY68" i="7"/>
  <c r="BB68" i="7"/>
  <c r="BE68" i="7"/>
  <c r="BH68" i="7"/>
  <c r="BK68" i="7"/>
  <c r="BN68" i="7"/>
  <c r="BQ68" i="7"/>
  <c r="BT68" i="7"/>
  <c r="BY68" i="7"/>
  <c r="I69" i="7"/>
  <c r="J69" i="7" s="1"/>
  <c r="AY69" i="7"/>
  <c r="BB69" i="7"/>
  <c r="BE69" i="7"/>
  <c r="BH69" i="7"/>
  <c r="BK69" i="7"/>
  <c r="BN69" i="7"/>
  <c r="BQ69" i="7"/>
  <c r="BT69" i="7"/>
  <c r="BY69" i="7"/>
  <c r="I70" i="7"/>
  <c r="J70" i="7" s="1"/>
  <c r="AY70" i="7"/>
  <c r="BB70" i="7"/>
  <c r="BE70" i="7"/>
  <c r="BH70" i="7"/>
  <c r="BK70" i="7"/>
  <c r="BN70" i="7"/>
  <c r="BQ70" i="7"/>
  <c r="BT70" i="7"/>
  <c r="BY70" i="7"/>
  <c r="I71" i="7"/>
  <c r="J71" i="7" s="1"/>
  <c r="AY71" i="7"/>
  <c r="BB71" i="7"/>
  <c r="BE71" i="7"/>
  <c r="BH71" i="7"/>
  <c r="BK71" i="7"/>
  <c r="BN71" i="7"/>
  <c r="BQ71" i="7"/>
  <c r="BT71" i="7"/>
  <c r="BY71" i="7"/>
  <c r="I72" i="7"/>
  <c r="J72" i="7" s="1"/>
  <c r="AY72" i="7"/>
  <c r="BB72" i="7"/>
  <c r="BE72" i="7"/>
  <c r="BH72" i="7"/>
  <c r="BK72" i="7"/>
  <c r="BN72" i="7"/>
  <c r="BQ72" i="7"/>
  <c r="BT72" i="7"/>
  <c r="BY72" i="7"/>
  <c r="I73" i="7"/>
  <c r="J73" i="7" s="1"/>
  <c r="AY73" i="7"/>
  <c r="BB73" i="7"/>
  <c r="BE73" i="7"/>
  <c r="BH73" i="7"/>
  <c r="BK73" i="7"/>
  <c r="BN73" i="7"/>
  <c r="BQ73" i="7"/>
  <c r="BT73" i="7"/>
  <c r="BY73" i="7"/>
  <c r="I74" i="7"/>
  <c r="J74" i="7" s="1"/>
  <c r="AY74" i="7"/>
  <c r="BB74" i="7"/>
  <c r="BE74" i="7"/>
  <c r="BH74" i="7"/>
  <c r="BK74" i="7"/>
  <c r="BN74" i="7"/>
  <c r="BQ74" i="7"/>
  <c r="BT74" i="7"/>
  <c r="BY74" i="7"/>
  <c r="I75" i="7"/>
  <c r="J75" i="7" s="1"/>
  <c r="AY75" i="7"/>
  <c r="BB75" i="7"/>
  <c r="BE75" i="7"/>
  <c r="BH75" i="7"/>
  <c r="BK75" i="7"/>
  <c r="BN75" i="7"/>
  <c r="BQ75" i="7"/>
  <c r="BT75" i="7"/>
  <c r="BY75" i="7"/>
  <c r="I76" i="7"/>
  <c r="J76" i="7" s="1"/>
  <c r="AY76" i="7"/>
  <c r="BB76" i="7"/>
  <c r="BE76" i="7"/>
  <c r="BH76" i="7"/>
  <c r="BK76" i="7"/>
  <c r="BN76" i="7"/>
  <c r="BQ76" i="7"/>
  <c r="BT76" i="7"/>
  <c r="BY76" i="7"/>
  <c r="I77" i="7"/>
  <c r="J77" i="7" s="1"/>
  <c r="AB77" i="7"/>
  <c r="AY77" i="7"/>
  <c r="BB77" i="7"/>
  <c r="BE77" i="7"/>
  <c r="BH77" i="7"/>
  <c r="BK77" i="7"/>
  <c r="BN77" i="7"/>
  <c r="BQ77" i="7"/>
  <c r="BT77" i="7"/>
  <c r="BY77" i="7"/>
  <c r="I78" i="7"/>
  <c r="J78" i="7" s="1"/>
  <c r="AB78" i="7"/>
  <c r="AY78" i="7"/>
  <c r="BB78" i="7"/>
  <c r="BE78" i="7"/>
  <c r="BH78" i="7"/>
  <c r="BK78" i="7"/>
  <c r="BN78" i="7"/>
  <c r="BQ78" i="7"/>
  <c r="BT78" i="7"/>
  <c r="BY78" i="7"/>
  <c r="I79" i="7"/>
  <c r="J79" i="7" s="1"/>
  <c r="AY79" i="7"/>
  <c r="BB79" i="7"/>
  <c r="BE79" i="7"/>
  <c r="BH79" i="7"/>
  <c r="BK79" i="7"/>
  <c r="BN79" i="7"/>
  <c r="BQ79" i="7"/>
  <c r="BT79" i="7"/>
  <c r="BY79" i="7"/>
  <c r="I80" i="7"/>
  <c r="J80" i="7" s="1"/>
  <c r="AY80" i="7"/>
  <c r="BB80" i="7"/>
  <c r="BE80" i="7"/>
  <c r="BH80" i="7"/>
  <c r="BK80" i="7"/>
  <c r="BN80" i="7"/>
  <c r="BQ80" i="7"/>
  <c r="BT80" i="7"/>
  <c r="BY80" i="7"/>
  <c r="I81" i="7"/>
  <c r="J81" i="7" s="1"/>
  <c r="AY81" i="7"/>
  <c r="BB81" i="7"/>
  <c r="BE81" i="7"/>
  <c r="BH81" i="7"/>
  <c r="BK81" i="7"/>
  <c r="BN81" i="7"/>
  <c r="BQ81" i="7"/>
  <c r="BT81" i="7"/>
  <c r="BY81" i="7"/>
  <c r="I82" i="7"/>
  <c r="J82" i="7" s="1"/>
  <c r="AY82" i="7"/>
  <c r="BB82" i="7"/>
  <c r="BE82" i="7"/>
  <c r="BH82" i="7"/>
  <c r="BK82" i="7"/>
  <c r="BN82" i="7"/>
  <c r="BQ82" i="7"/>
  <c r="BT82" i="7"/>
  <c r="BY82" i="7"/>
  <c r="I83" i="7"/>
  <c r="J83" i="7" s="1"/>
  <c r="AY83" i="7"/>
  <c r="BB83" i="7"/>
  <c r="BE83" i="7"/>
  <c r="BH83" i="7"/>
  <c r="BK83" i="7"/>
  <c r="BN83" i="7"/>
  <c r="BQ83" i="7"/>
  <c r="BT83" i="7"/>
  <c r="BY83" i="7"/>
  <c r="I84" i="7"/>
  <c r="J84" i="7" s="1"/>
  <c r="AY84" i="7"/>
  <c r="BB84" i="7"/>
  <c r="BE84" i="7"/>
  <c r="BH84" i="7"/>
  <c r="BK84" i="7"/>
  <c r="BN84" i="7"/>
  <c r="BQ84" i="7"/>
  <c r="BT84" i="7"/>
  <c r="BY84" i="7"/>
  <c r="I85" i="7"/>
  <c r="J85" i="7" s="1"/>
  <c r="AY85" i="7"/>
  <c r="BB85" i="7"/>
  <c r="BE85" i="7"/>
  <c r="BH85" i="7"/>
  <c r="BK85" i="7"/>
  <c r="BN85" i="7"/>
  <c r="BQ85" i="7"/>
  <c r="BT85" i="7"/>
  <c r="BY85" i="7"/>
  <c r="I86" i="7"/>
  <c r="J86" i="7" s="1"/>
  <c r="AY86" i="7"/>
  <c r="BB86" i="7"/>
  <c r="BE86" i="7"/>
  <c r="BH86" i="7"/>
  <c r="BK86" i="7"/>
  <c r="BN86" i="7"/>
  <c r="BQ86" i="7"/>
  <c r="BT86" i="7"/>
  <c r="BY86" i="7"/>
  <c r="I87" i="7"/>
  <c r="J87" i="7" s="1"/>
  <c r="AY87" i="7"/>
  <c r="BB87" i="7"/>
  <c r="BE87" i="7"/>
  <c r="BH87" i="7"/>
  <c r="BK87" i="7"/>
  <c r="BN87" i="7"/>
  <c r="BQ87" i="7"/>
  <c r="BT87" i="7"/>
  <c r="BY87" i="7"/>
  <c r="I88" i="7"/>
  <c r="J88" i="7" s="1"/>
  <c r="AY88" i="7"/>
  <c r="BB88" i="7"/>
  <c r="BE88" i="7"/>
  <c r="BH88" i="7"/>
  <c r="BK88" i="7"/>
  <c r="BN88" i="7"/>
  <c r="BQ88" i="7"/>
  <c r="BT88" i="7"/>
  <c r="BY88" i="7"/>
  <c r="I89" i="7"/>
  <c r="J89" i="7" s="1"/>
  <c r="AY89" i="7"/>
  <c r="BB89" i="7"/>
  <c r="BD89" i="7"/>
  <c r="BE89" i="7"/>
  <c r="BH89" i="7"/>
  <c r="BK89" i="7"/>
  <c r="BN89" i="7"/>
  <c r="BQ89" i="7"/>
  <c r="BT89" i="7"/>
  <c r="BY89" i="7"/>
  <c r="I90" i="7"/>
  <c r="J90" i="7" s="1"/>
  <c r="AY90" i="7"/>
  <c r="BB90" i="7"/>
  <c r="BE90" i="7"/>
  <c r="BH90" i="7"/>
  <c r="BK90" i="7"/>
  <c r="BN90" i="7"/>
  <c r="BQ90" i="7"/>
  <c r="BT90" i="7"/>
  <c r="BY90" i="7"/>
  <c r="I91" i="7"/>
  <c r="J91" i="7" s="1"/>
  <c r="AY91" i="7"/>
  <c r="BB91" i="7"/>
  <c r="BE91" i="7"/>
  <c r="BH91" i="7"/>
  <c r="BK91" i="7"/>
  <c r="BN91" i="7"/>
  <c r="BQ91" i="7"/>
  <c r="BT91" i="7"/>
  <c r="BY91" i="7"/>
  <c r="I92" i="7"/>
  <c r="J92" i="7" s="1"/>
  <c r="AY92" i="7"/>
  <c r="BB92" i="7"/>
  <c r="BE92" i="7"/>
  <c r="BH92" i="7"/>
  <c r="BK92" i="7"/>
  <c r="BN92" i="7"/>
  <c r="BQ92" i="7"/>
  <c r="BT92" i="7"/>
  <c r="BY92" i="7"/>
  <c r="I93" i="7"/>
  <c r="J93" i="7" s="1"/>
  <c r="AY93" i="7"/>
  <c r="BB93" i="7"/>
  <c r="BE93" i="7"/>
  <c r="BH93" i="7"/>
  <c r="BK93" i="7"/>
  <c r="BN93" i="7"/>
  <c r="BQ93" i="7"/>
  <c r="BT93" i="7"/>
  <c r="BY93" i="7"/>
  <c r="I94" i="7"/>
  <c r="J94" i="7" s="1"/>
  <c r="AY94" i="7"/>
  <c r="BB94" i="7"/>
  <c r="BE94" i="7"/>
  <c r="BH94" i="7"/>
  <c r="BK94" i="7"/>
  <c r="BN94" i="7"/>
  <c r="BQ94" i="7"/>
  <c r="BT94" i="7"/>
  <c r="BY94" i="7"/>
  <c r="I95" i="7"/>
  <c r="J95" i="7" s="1"/>
  <c r="AY95" i="7"/>
  <c r="BB95" i="7"/>
  <c r="BE95" i="7"/>
  <c r="BH95" i="7"/>
  <c r="BK95" i="7"/>
  <c r="BN95" i="7"/>
  <c r="BQ95" i="7"/>
  <c r="BT95" i="7"/>
  <c r="BY95" i="7"/>
  <c r="I96" i="7"/>
  <c r="J96" i="7" s="1"/>
  <c r="AY96" i="7"/>
  <c r="BB96" i="7"/>
  <c r="BE96" i="7"/>
  <c r="BH96" i="7"/>
  <c r="BK96" i="7"/>
  <c r="BN96" i="7"/>
  <c r="BQ96" i="7"/>
  <c r="BT96" i="7"/>
  <c r="BY96" i="7"/>
  <c r="I97" i="7"/>
  <c r="J97" i="7" s="1"/>
  <c r="AY97" i="7"/>
  <c r="BB97" i="7"/>
  <c r="BE97" i="7"/>
  <c r="BH97" i="7"/>
  <c r="BK97" i="7"/>
  <c r="BN97" i="7"/>
  <c r="BQ97" i="7"/>
  <c r="BT97" i="7"/>
  <c r="BY97" i="7"/>
  <c r="I98" i="7"/>
  <c r="J98" i="7" s="1"/>
  <c r="AY98" i="7"/>
  <c r="BB98" i="7"/>
  <c r="BE98" i="7"/>
  <c r="BH98" i="7"/>
  <c r="BK98" i="7"/>
  <c r="BN98" i="7"/>
  <c r="BQ98" i="7"/>
  <c r="BT98" i="7"/>
  <c r="BY98" i="7"/>
  <c r="I99" i="7"/>
  <c r="J99" i="7" s="1"/>
  <c r="O99" i="7"/>
  <c r="P99" i="7" s="1"/>
  <c r="AY99" i="7"/>
  <c r="BB99" i="7"/>
  <c r="BE99" i="7"/>
  <c r="BH99" i="7"/>
  <c r="BK99" i="7"/>
  <c r="BN99" i="7"/>
  <c r="BQ99" i="7"/>
  <c r="BT99" i="7"/>
  <c r="BY99" i="7"/>
  <c r="I100" i="7"/>
  <c r="J100" i="7" s="1"/>
  <c r="O100" i="7"/>
  <c r="P100" i="7" s="1"/>
  <c r="AX100" i="7"/>
  <c r="AZ100" i="7"/>
  <c r="BB100" i="7"/>
  <c r="BE100" i="7"/>
  <c r="BJ100" i="7"/>
  <c r="BM100" i="7"/>
  <c r="BP100" i="7"/>
  <c r="BS100" i="7"/>
  <c r="BV100" i="7"/>
  <c r="BY100" i="7"/>
  <c r="CC100" i="7"/>
  <c r="CF100" i="7"/>
  <c r="CK100" i="7"/>
  <c r="I101" i="7"/>
  <c r="J101" i="7" s="1"/>
  <c r="O101" i="7"/>
  <c r="P101" i="7" s="1"/>
  <c r="AY101" i="7"/>
  <c r="BB101" i="7"/>
  <c r="BE101" i="7"/>
  <c r="BH101" i="7"/>
  <c r="BK101" i="7"/>
  <c r="BN101" i="7"/>
  <c r="BQ101" i="7"/>
  <c r="BT101" i="7"/>
  <c r="BY101" i="7"/>
  <c r="I102" i="7"/>
  <c r="J102" i="7" s="1"/>
  <c r="O102" i="7"/>
  <c r="P102" i="7" s="1"/>
  <c r="AY102" i="7"/>
  <c r="BB102" i="7"/>
  <c r="BE102" i="7"/>
  <c r="BH102" i="7"/>
  <c r="BK102" i="7"/>
  <c r="BN102" i="7"/>
  <c r="BQ102" i="7"/>
  <c r="BT102" i="7"/>
  <c r="BY102" i="7"/>
  <c r="I103" i="7"/>
  <c r="J103" i="7" s="1"/>
  <c r="O103" i="7"/>
  <c r="P103" i="7" s="1"/>
  <c r="AY103" i="7"/>
  <c r="BB103" i="7"/>
  <c r="BE103" i="7"/>
  <c r="BH103" i="7"/>
  <c r="BK103" i="7"/>
  <c r="BN103" i="7"/>
  <c r="BQ103" i="7"/>
  <c r="BT103" i="7"/>
  <c r="BY103" i="7"/>
  <c r="I104" i="7"/>
  <c r="J104" i="7" s="1"/>
  <c r="O104" i="7"/>
  <c r="P104" i="7" s="1"/>
  <c r="AY104" i="7"/>
  <c r="BB104" i="7"/>
  <c r="BE104" i="7"/>
  <c r="BH104" i="7"/>
  <c r="BK104" i="7"/>
  <c r="BN104" i="7"/>
  <c r="BQ104" i="7"/>
  <c r="BT104" i="7"/>
  <c r="BY104" i="7"/>
  <c r="I105" i="7"/>
  <c r="J105" i="7" s="1"/>
  <c r="O105" i="7"/>
  <c r="P105" i="7" s="1"/>
  <c r="AY105" i="7"/>
  <c r="BB105" i="7"/>
  <c r="BE105" i="7"/>
  <c r="BH105" i="7"/>
  <c r="BK105" i="7"/>
  <c r="BN105" i="7"/>
  <c r="BQ105" i="7"/>
  <c r="BT105" i="7"/>
  <c r="BY105" i="7"/>
  <c r="I106" i="7"/>
  <c r="J106" i="7" s="1"/>
  <c r="P106" i="7"/>
  <c r="AY106" i="7"/>
  <c r="BB106" i="7"/>
  <c r="BE106" i="7"/>
  <c r="BH106" i="7"/>
  <c r="BK106" i="7"/>
  <c r="BN106" i="7"/>
  <c r="BQ106" i="7"/>
  <c r="BT106" i="7"/>
  <c r="BY106" i="7"/>
  <c r="I107" i="7"/>
  <c r="J107" i="7" s="1"/>
  <c r="P107" i="7"/>
  <c r="AY107" i="7"/>
  <c r="BB107" i="7"/>
  <c r="BE107" i="7"/>
  <c r="BH107" i="7"/>
  <c r="BK107" i="7"/>
  <c r="BN107" i="7"/>
  <c r="BQ107" i="7"/>
  <c r="BT107" i="7"/>
  <c r="BY107" i="7"/>
  <c r="I108" i="7"/>
  <c r="J108" i="7" s="1"/>
  <c r="P108" i="7"/>
  <c r="AY108" i="7"/>
  <c r="BB108" i="7"/>
  <c r="BE108" i="7"/>
  <c r="BH108" i="7"/>
  <c r="BK108" i="7"/>
  <c r="BN108" i="7"/>
  <c r="BQ108" i="7"/>
  <c r="BT108" i="7"/>
  <c r="BY108" i="7"/>
  <c r="I109" i="7"/>
  <c r="J109" i="7" s="1"/>
  <c r="P109" i="7"/>
  <c r="AY109" i="7"/>
  <c r="BB109" i="7"/>
  <c r="BE109" i="7"/>
  <c r="BH109" i="7"/>
  <c r="BK109" i="7"/>
  <c r="BN109" i="7"/>
  <c r="BQ109" i="7"/>
  <c r="BT109" i="7"/>
  <c r="BY109" i="7"/>
  <c r="I110" i="7"/>
  <c r="J110" i="7" s="1"/>
  <c r="P110" i="7"/>
  <c r="AY110" i="7"/>
  <c r="BB110" i="7"/>
  <c r="BE110" i="7"/>
  <c r="BH110" i="7"/>
  <c r="BK110" i="7"/>
  <c r="BN110" i="7"/>
  <c r="BQ110" i="7"/>
  <c r="BT110" i="7"/>
  <c r="BY110" i="7"/>
  <c r="I111" i="7"/>
  <c r="J111" i="7" s="1"/>
  <c r="P111" i="7"/>
  <c r="AY111" i="7"/>
  <c r="BB111" i="7"/>
  <c r="BE111" i="7"/>
  <c r="BH111" i="7"/>
  <c r="BK111" i="7"/>
  <c r="BN111" i="7"/>
  <c r="BQ111" i="7"/>
  <c r="BT111" i="7"/>
  <c r="BY111" i="7"/>
  <c r="I112" i="7"/>
  <c r="J112" i="7" s="1"/>
  <c r="P112" i="7"/>
  <c r="AY112" i="7"/>
  <c r="BB112" i="7"/>
  <c r="BE112" i="7"/>
  <c r="BH112" i="7"/>
  <c r="BK112" i="7"/>
  <c r="BN112" i="7"/>
  <c r="BQ112" i="7"/>
  <c r="BT112" i="7"/>
  <c r="BY112" i="7"/>
  <c r="I113" i="7"/>
  <c r="J113" i="7" s="1"/>
  <c r="P113" i="7"/>
  <c r="AY113" i="7"/>
  <c r="BB113" i="7"/>
  <c r="BE113" i="7"/>
  <c r="BH113" i="7"/>
  <c r="BK113" i="7"/>
  <c r="BN113" i="7"/>
  <c r="BQ113" i="7"/>
  <c r="BT113" i="7"/>
  <c r="BY113" i="7"/>
  <c r="I114" i="7"/>
  <c r="J114" i="7" s="1"/>
  <c r="P114" i="7"/>
  <c r="AY114" i="7"/>
  <c r="BB114" i="7"/>
  <c r="BE114" i="7"/>
  <c r="BH114" i="7"/>
  <c r="BK114" i="7"/>
  <c r="BN114" i="7"/>
  <c r="BQ114" i="7"/>
  <c r="BT114" i="7"/>
  <c r="BY114" i="7"/>
  <c r="I115" i="7"/>
  <c r="J115" i="7" s="1"/>
  <c r="O115" i="7"/>
  <c r="P115" i="7" s="1"/>
  <c r="AY115" i="7"/>
  <c r="BB115" i="7"/>
  <c r="BE115" i="7"/>
  <c r="BH115" i="7"/>
  <c r="BK115" i="7"/>
  <c r="BN115" i="7"/>
  <c r="BQ115" i="7"/>
  <c r="BT115" i="7"/>
  <c r="BY115" i="7"/>
  <c r="I116" i="7"/>
  <c r="J116" i="7" s="1"/>
  <c r="O116" i="7"/>
  <c r="P116" i="7" s="1"/>
  <c r="AY116" i="7"/>
  <c r="BB116" i="7"/>
  <c r="BE116" i="7"/>
  <c r="BH116" i="7"/>
  <c r="BK116" i="7"/>
  <c r="BN116" i="7"/>
  <c r="BQ116" i="7"/>
  <c r="BT116" i="7"/>
  <c r="BY116" i="7"/>
  <c r="I117" i="7"/>
  <c r="J117" i="7" s="1"/>
  <c r="AY117" i="7"/>
  <c r="BB117" i="7"/>
  <c r="BE117" i="7"/>
  <c r="BH117" i="7"/>
  <c r="BK117" i="7"/>
  <c r="BN117" i="7"/>
  <c r="BQ117" i="7"/>
  <c r="BT117" i="7"/>
  <c r="BY117" i="7"/>
  <c r="I118" i="7"/>
  <c r="J118" i="7" s="1"/>
  <c r="P118" i="7"/>
  <c r="AY118" i="7"/>
  <c r="BB118" i="7"/>
  <c r="BE118" i="7"/>
  <c r="BH118" i="7"/>
  <c r="BK118" i="7"/>
  <c r="BN118" i="7"/>
  <c r="BQ118" i="7"/>
  <c r="BT118" i="7"/>
  <c r="BY118" i="7"/>
  <c r="I119" i="7"/>
  <c r="J119" i="7" s="1"/>
  <c r="P119" i="7"/>
  <c r="AY119" i="7"/>
  <c r="BB119" i="7"/>
  <c r="BE119" i="7"/>
  <c r="BH119" i="7"/>
  <c r="BK119" i="7"/>
  <c r="BN119" i="7"/>
  <c r="BQ119" i="7"/>
  <c r="BT119" i="7"/>
  <c r="BY119" i="7"/>
  <c r="I120" i="7"/>
  <c r="J120" i="7" s="1"/>
  <c r="P120" i="7"/>
  <c r="AY120" i="7"/>
  <c r="BB120" i="7"/>
  <c r="BE120" i="7"/>
  <c r="BH120" i="7"/>
  <c r="BK120" i="7"/>
  <c r="BN120" i="7"/>
  <c r="BQ120" i="7"/>
  <c r="BT120" i="7"/>
  <c r="BY120" i="7"/>
  <c r="I121" i="7"/>
  <c r="J121" i="7" s="1"/>
  <c r="P121" i="7"/>
  <c r="AY121" i="7"/>
  <c r="BB121" i="7"/>
  <c r="BE121" i="7"/>
  <c r="BH121" i="7"/>
  <c r="BK121" i="7"/>
  <c r="BN121" i="7"/>
  <c r="BQ121" i="7"/>
  <c r="BT121" i="7"/>
  <c r="BY121" i="7"/>
  <c r="I122" i="7"/>
  <c r="J122" i="7" s="1"/>
  <c r="P122" i="7"/>
  <c r="AY122" i="7"/>
  <c r="BB122" i="7"/>
  <c r="BE122" i="7"/>
  <c r="BH122" i="7"/>
  <c r="BK122" i="7"/>
  <c r="BN122" i="7"/>
  <c r="BQ122" i="7"/>
  <c r="BT122" i="7"/>
  <c r="BY122" i="7"/>
  <c r="I123" i="7"/>
  <c r="J123" i="7" s="1"/>
  <c r="O123" i="7"/>
  <c r="P123" i="7" s="1"/>
  <c r="AY123" i="7"/>
  <c r="BB123" i="7"/>
  <c r="BE123" i="7"/>
  <c r="BH123" i="7"/>
  <c r="BK123" i="7"/>
  <c r="BN123" i="7"/>
  <c r="BQ123" i="7"/>
  <c r="BT123" i="7"/>
  <c r="BY123" i="7"/>
  <c r="I124" i="7"/>
  <c r="J124" i="7" s="1"/>
  <c r="O124" i="7"/>
  <c r="P124" i="7" s="1"/>
  <c r="AY124" i="7"/>
  <c r="BB124" i="7"/>
  <c r="BE124" i="7"/>
  <c r="BH124" i="7"/>
  <c r="BK124" i="7"/>
  <c r="BN124" i="7"/>
  <c r="BQ124" i="7"/>
  <c r="BT124" i="7"/>
  <c r="BY124" i="7"/>
  <c r="I125" i="7"/>
  <c r="J125" i="7" s="1"/>
  <c r="AY125" i="7"/>
  <c r="BB125" i="7"/>
  <c r="BE125" i="7"/>
  <c r="BH125" i="7"/>
  <c r="BK125" i="7"/>
  <c r="BN125" i="7"/>
  <c r="BQ125" i="7"/>
  <c r="BT125" i="7"/>
  <c r="BY125" i="7"/>
  <c r="I126" i="7"/>
  <c r="J126" i="7" s="1"/>
  <c r="AY126" i="7"/>
  <c r="BB126" i="7"/>
  <c r="BE126" i="7"/>
  <c r="BH126" i="7"/>
  <c r="BK126" i="7"/>
  <c r="BN126" i="7"/>
  <c r="BQ126" i="7"/>
  <c r="BT126" i="7"/>
  <c r="BY126" i="7"/>
  <c r="I127" i="7"/>
  <c r="J127" i="7" s="1"/>
  <c r="AY127" i="7"/>
  <c r="BB127" i="7"/>
  <c r="BE127" i="7"/>
  <c r="BH127" i="7"/>
  <c r="BK127" i="7"/>
  <c r="BN127" i="7"/>
  <c r="BQ127" i="7"/>
  <c r="BT127" i="7"/>
  <c r="BY127" i="7"/>
  <c r="I128" i="7"/>
  <c r="J128" i="7" s="1"/>
  <c r="AY128" i="7"/>
  <c r="BB128" i="7"/>
  <c r="BE128" i="7"/>
  <c r="BH128" i="7"/>
  <c r="BK128" i="7"/>
  <c r="BN128" i="7"/>
  <c r="BQ128" i="7"/>
  <c r="BT128" i="7"/>
  <c r="BY128" i="7"/>
  <c r="I129" i="7"/>
  <c r="J129" i="7" s="1"/>
  <c r="AY129" i="7"/>
  <c r="BB129" i="7"/>
  <c r="BE129" i="7"/>
  <c r="BH129" i="7"/>
  <c r="BK129" i="7"/>
  <c r="BN129" i="7"/>
  <c r="BQ129" i="7"/>
  <c r="BT129" i="7"/>
  <c r="BY129" i="7"/>
  <c r="I130" i="7"/>
  <c r="J130" i="7" s="1"/>
  <c r="AY130" i="7"/>
  <c r="BB130" i="7"/>
  <c r="BE130" i="7"/>
  <c r="BH130" i="7"/>
  <c r="BK130" i="7"/>
  <c r="BN130" i="7"/>
  <c r="BQ130" i="7"/>
  <c r="BT130" i="7"/>
  <c r="BY130" i="7"/>
  <c r="I131" i="7"/>
  <c r="J131" i="7" s="1"/>
  <c r="AY131" i="7"/>
  <c r="BB131" i="7"/>
  <c r="BE131" i="7"/>
  <c r="BH131" i="7"/>
  <c r="BK131" i="7"/>
  <c r="BN131" i="7"/>
  <c r="BQ131" i="7"/>
  <c r="BT131" i="7"/>
  <c r="BY131" i="7"/>
  <c r="I132" i="7"/>
  <c r="J132" i="7" s="1"/>
  <c r="AY132" i="7"/>
  <c r="BB132" i="7"/>
  <c r="BE132" i="7"/>
  <c r="BH132" i="7"/>
  <c r="BK132" i="7"/>
  <c r="BN132" i="7"/>
  <c r="BQ132" i="7"/>
  <c r="BT132" i="7"/>
  <c r="BY132" i="7"/>
  <c r="I133" i="7"/>
  <c r="J133" i="7" s="1"/>
  <c r="O133" i="7"/>
  <c r="P133" i="7" s="1"/>
  <c r="AY133" i="7"/>
  <c r="BB133" i="7"/>
  <c r="BE133" i="7"/>
  <c r="BH133" i="7"/>
  <c r="BK133" i="7"/>
  <c r="BN133" i="7"/>
  <c r="BQ133" i="7"/>
  <c r="BT133" i="7"/>
  <c r="BY133" i="7"/>
  <c r="I134" i="7"/>
  <c r="J134" i="7" s="1"/>
  <c r="AY134" i="7"/>
  <c r="BB134" i="7"/>
  <c r="BE134" i="7"/>
  <c r="BH134" i="7"/>
  <c r="BK134" i="7"/>
  <c r="BN134" i="7"/>
  <c r="BQ134" i="7"/>
  <c r="BT134" i="7"/>
  <c r="BY134" i="7"/>
  <c r="I135" i="7"/>
  <c r="J135" i="7" s="1"/>
  <c r="O135" i="7"/>
  <c r="P135" i="7" s="1"/>
  <c r="AY135" i="7"/>
  <c r="BB135" i="7"/>
  <c r="BE135" i="7"/>
  <c r="BH135" i="7"/>
  <c r="BK135" i="7"/>
  <c r="BN135" i="7"/>
  <c r="BQ135" i="7"/>
  <c r="BT135" i="7"/>
  <c r="BY135" i="7"/>
  <c r="I136" i="7"/>
  <c r="J136" i="7" s="1"/>
  <c r="AY136" i="7"/>
  <c r="BB136" i="7"/>
  <c r="BE136" i="7"/>
  <c r="BH136" i="7"/>
  <c r="BK136" i="7"/>
  <c r="BN136" i="7"/>
  <c r="BQ136" i="7"/>
  <c r="BT136" i="7"/>
  <c r="BY136" i="7"/>
  <c r="I137" i="7"/>
  <c r="J137" i="7" s="1"/>
  <c r="AY137" i="7"/>
  <c r="BB137" i="7"/>
  <c r="BE137" i="7"/>
  <c r="BH137" i="7"/>
  <c r="BK137" i="7"/>
  <c r="BN137" i="7"/>
  <c r="BQ137" i="7"/>
  <c r="BT137" i="7"/>
  <c r="BY137" i="7"/>
  <c r="I138" i="7"/>
  <c r="J138" i="7" s="1"/>
  <c r="O138" i="7"/>
  <c r="P138" i="7" s="1"/>
  <c r="AY138" i="7"/>
  <c r="BB138" i="7"/>
  <c r="BE138" i="7"/>
  <c r="BH138" i="7"/>
  <c r="BK138" i="7"/>
  <c r="BN138" i="7"/>
  <c r="BQ138" i="7"/>
  <c r="BT138" i="7"/>
  <c r="BY138" i="7"/>
  <c r="I139" i="7"/>
  <c r="J139" i="7" s="1"/>
  <c r="O139" i="7"/>
  <c r="P139" i="7" s="1"/>
  <c r="AY139" i="7"/>
  <c r="BB139" i="7"/>
  <c r="BE139" i="7"/>
  <c r="BH139" i="7"/>
  <c r="BK139" i="7"/>
  <c r="BN139" i="7"/>
  <c r="BQ139" i="7"/>
  <c r="BT139" i="7"/>
  <c r="BY139" i="7"/>
  <c r="I140" i="7"/>
  <c r="J140" i="7" s="1"/>
  <c r="AY140" i="7"/>
  <c r="BB140" i="7"/>
  <c r="BE140" i="7"/>
  <c r="BH140" i="7"/>
  <c r="BK140" i="7"/>
  <c r="BN140" i="7"/>
  <c r="BQ140" i="7"/>
  <c r="BT140" i="7"/>
  <c r="BY140" i="7"/>
  <c r="I141" i="7"/>
  <c r="J141" i="7" s="1"/>
  <c r="O141" i="7"/>
  <c r="P141" i="7" s="1"/>
  <c r="AY141" i="7"/>
  <c r="BB141" i="7"/>
  <c r="BE141" i="7"/>
  <c r="BH141" i="7"/>
  <c r="BK141" i="7"/>
  <c r="BN141" i="7"/>
  <c r="BQ141" i="7"/>
  <c r="BT141" i="7"/>
  <c r="BY141" i="7"/>
  <c r="I142" i="7"/>
  <c r="J142" i="7" s="1"/>
  <c r="AY142" i="7"/>
  <c r="BB142" i="7"/>
  <c r="BE142" i="7"/>
  <c r="BH142" i="7"/>
  <c r="BK142" i="7"/>
  <c r="BN142" i="7"/>
  <c r="BQ142" i="7"/>
  <c r="BT142" i="7"/>
  <c r="BY142" i="7"/>
  <c r="I143" i="7"/>
  <c r="J143" i="7" s="1"/>
  <c r="O143" i="7"/>
  <c r="P143" i="7" s="1"/>
  <c r="AY143" i="7"/>
  <c r="BB143" i="7"/>
  <c r="BE143" i="7"/>
  <c r="BH143" i="7"/>
  <c r="BK143" i="7"/>
  <c r="BN143" i="7"/>
  <c r="BQ143" i="7"/>
  <c r="BT143" i="7"/>
  <c r="BY143" i="7"/>
  <c r="I144" i="7"/>
  <c r="J144" i="7" s="1"/>
  <c r="AY144" i="7"/>
  <c r="BB144" i="7"/>
  <c r="BE144" i="7"/>
  <c r="BH144" i="7"/>
  <c r="BK144" i="7"/>
  <c r="BN144" i="7"/>
  <c r="BQ144" i="7"/>
  <c r="BT144" i="7"/>
  <c r="BY144" i="7"/>
  <c r="I145" i="7"/>
  <c r="J145" i="7" s="1"/>
  <c r="O145" i="7"/>
  <c r="P145" i="7" s="1"/>
  <c r="AY145" i="7"/>
  <c r="BB145" i="7"/>
  <c r="BE145" i="7"/>
  <c r="BH145" i="7"/>
  <c r="BK145" i="7"/>
  <c r="BN145" i="7"/>
  <c r="BQ145" i="7"/>
  <c r="BT145" i="7"/>
  <c r="BY145" i="7"/>
  <c r="I146" i="7"/>
  <c r="J146" i="7" s="1"/>
  <c r="AY146" i="7"/>
  <c r="BB146" i="7"/>
  <c r="BE146" i="7"/>
  <c r="BH146" i="7"/>
  <c r="BK146" i="7"/>
  <c r="BN146" i="7"/>
  <c r="BQ146" i="7"/>
  <c r="BT146" i="7"/>
  <c r="BY146" i="7"/>
  <c r="I147" i="7"/>
  <c r="J147" i="7" s="1"/>
  <c r="AY147" i="7"/>
  <c r="BB147" i="7"/>
  <c r="BE147" i="7"/>
  <c r="BH147" i="7"/>
  <c r="BK147" i="7"/>
  <c r="BN147" i="7"/>
  <c r="BQ147" i="7"/>
  <c r="BT147" i="7"/>
  <c r="BY147" i="7"/>
  <c r="I148" i="7"/>
  <c r="J148" i="7" s="1"/>
  <c r="AY148" i="7"/>
  <c r="BB148" i="7"/>
  <c r="BE148" i="7"/>
  <c r="BH148" i="7"/>
  <c r="BK148" i="7"/>
  <c r="BN148" i="7"/>
  <c r="BQ148" i="7"/>
  <c r="BT148" i="7"/>
  <c r="BY148" i="7"/>
  <c r="I149" i="7"/>
  <c r="J149" i="7" s="1"/>
  <c r="O149" i="7"/>
  <c r="P149" i="7" s="1"/>
  <c r="AY149" i="7"/>
  <c r="BB149" i="7"/>
  <c r="BE149" i="7"/>
  <c r="BH149" i="7"/>
  <c r="BK149" i="7"/>
  <c r="BN149" i="7"/>
  <c r="BQ149" i="7"/>
  <c r="BT149" i="7"/>
  <c r="BY149" i="7"/>
  <c r="I150" i="7"/>
  <c r="J150" i="7" s="1"/>
  <c r="AY150" i="7"/>
  <c r="BB150" i="7"/>
  <c r="BE150" i="7"/>
  <c r="BH150" i="7"/>
  <c r="BK150" i="7"/>
  <c r="BN150" i="7"/>
  <c r="BQ150" i="7"/>
  <c r="BT150" i="7"/>
  <c r="BY150" i="7"/>
  <c r="I151" i="7"/>
  <c r="J151" i="7" s="1"/>
  <c r="AY151" i="7"/>
  <c r="BB151" i="7"/>
  <c r="BE151" i="7"/>
  <c r="BH151" i="7"/>
  <c r="BK151" i="7"/>
  <c r="BN151" i="7"/>
  <c r="BQ151" i="7"/>
  <c r="BT151" i="7"/>
  <c r="BU151" i="7"/>
  <c r="BV151" i="7"/>
  <c r="BY151" i="7"/>
  <c r="I152" i="7"/>
  <c r="J152" i="7" s="1"/>
  <c r="AY152" i="7"/>
  <c r="BB152" i="7"/>
  <c r="BE152" i="7"/>
  <c r="BH152" i="7"/>
  <c r="BK152" i="7"/>
  <c r="BN152" i="7"/>
  <c r="BQ152" i="7"/>
  <c r="BT152" i="7"/>
  <c r="BU152" i="7"/>
  <c r="BV152" i="7"/>
  <c r="BY152" i="7"/>
  <c r="I153" i="7"/>
  <c r="J153" i="7" s="1"/>
  <c r="AY153" i="7"/>
  <c r="BB153" i="7"/>
  <c r="BE153" i="7"/>
  <c r="BH153" i="7"/>
  <c r="BK153" i="7"/>
  <c r="BN153" i="7"/>
  <c r="BQ153" i="7"/>
  <c r="BT153" i="7"/>
  <c r="BU153" i="7"/>
  <c r="BV153" i="7"/>
  <c r="BY153" i="7"/>
  <c r="I154" i="7"/>
  <c r="AY154" i="7"/>
  <c r="BB154" i="7"/>
  <c r="BE154" i="7"/>
  <c r="BH154" i="7"/>
  <c r="BK154" i="7"/>
  <c r="BN154" i="7"/>
  <c r="BQ154" i="7"/>
  <c r="BT154" i="7"/>
  <c r="BU154" i="7"/>
  <c r="BV154" i="7"/>
  <c r="BY154" i="7"/>
  <c r="AY155" i="7"/>
  <c r="BB155" i="7"/>
  <c r="BE155" i="7"/>
  <c r="BH155" i="7"/>
  <c r="BK155" i="7"/>
  <c r="BN155" i="7"/>
  <c r="BQ155" i="7"/>
  <c r="BT155" i="7"/>
  <c r="BU155" i="7"/>
  <c r="BY155" i="7"/>
  <c r="AY156" i="7"/>
  <c r="BB156" i="7"/>
  <c r="BE156" i="7"/>
  <c r="BH156" i="7"/>
  <c r="BK156" i="7"/>
  <c r="BN156" i="7"/>
  <c r="BQ156" i="7"/>
  <c r="BT156" i="7"/>
  <c r="BU156" i="7"/>
  <c r="BY156" i="7"/>
  <c r="O157" i="7"/>
  <c r="AY157" i="7"/>
  <c r="BB157" i="7"/>
  <c r="BE157" i="7"/>
  <c r="BH157" i="7"/>
  <c r="BK157" i="7"/>
  <c r="BN157" i="7"/>
  <c r="BQ157" i="7"/>
  <c r="BT157" i="7"/>
  <c r="BV157" i="7"/>
  <c r="BY157" i="7"/>
  <c r="O89" i="7" l="1"/>
  <c r="P89" i="7" s="1"/>
  <c r="O83" i="7"/>
  <c r="P83" i="7" s="1"/>
  <c r="O82" i="7"/>
  <c r="P82" i="7" s="1"/>
  <c r="O67" i="7"/>
  <c r="P67" i="7" s="1"/>
  <c r="O66" i="7"/>
  <c r="P66" i="7" s="1"/>
  <c r="O59" i="7"/>
  <c r="P59" i="7" s="1"/>
  <c r="O50" i="7"/>
  <c r="P50" i="7" s="1"/>
  <c r="O40" i="7"/>
  <c r="P40" i="7" s="1"/>
  <c r="O81" i="7"/>
  <c r="P81" i="7" s="1"/>
  <c r="O77" i="7"/>
  <c r="P77" i="7" s="1"/>
  <c r="O76" i="7"/>
  <c r="P76" i="7" s="1"/>
  <c r="O65" i="7"/>
  <c r="P65" i="7" s="1"/>
  <c r="O64" i="7"/>
  <c r="P64" i="7" s="1"/>
  <c r="O60" i="7"/>
  <c r="P60" i="7" s="1"/>
  <c r="O53" i="7"/>
  <c r="P53" i="7" s="1"/>
  <c r="O42" i="7"/>
  <c r="P42" i="7" s="1"/>
  <c r="O56" i="7"/>
  <c r="P56" i="7" s="1"/>
  <c r="O48" i="7"/>
  <c r="P48" i="7" s="1"/>
  <c r="O39" i="7"/>
  <c r="O38" i="7"/>
  <c r="P38" i="7" s="1"/>
  <c r="O37" i="7"/>
  <c r="P37" i="7" s="1"/>
  <c r="O36" i="7"/>
  <c r="P36" i="7" s="1"/>
  <c r="O35" i="7"/>
  <c r="P35" i="7" s="1"/>
  <c r="O34" i="7"/>
  <c r="P34" i="7" s="1"/>
  <c r="O33" i="7"/>
  <c r="P33" i="7" s="1"/>
  <c r="O32" i="7"/>
  <c r="P32" i="7" s="1"/>
  <c r="O31" i="7"/>
  <c r="P31" i="7" s="1"/>
  <c r="O30" i="7"/>
  <c r="P30" i="7" s="1"/>
  <c r="O29" i="7"/>
  <c r="P29" i="7" s="1"/>
  <c r="O28" i="7"/>
  <c r="P28" i="7" s="1"/>
  <c r="O80" i="7"/>
  <c r="P80" i="7" s="1"/>
  <c r="O78" i="7"/>
  <c r="P78" i="7" s="1"/>
  <c r="O75" i="7"/>
  <c r="P75" i="7" s="1"/>
  <c r="O74" i="7"/>
  <c r="P74" i="7" s="1"/>
  <c r="O61" i="7"/>
  <c r="P61" i="7" s="1"/>
  <c r="O55" i="7"/>
  <c r="P55" i="7" s="1"/>
  <c r="O45" i="7"/>
  <c r="P45" i="7" s="1"/>
  <c r="O88" i="7"/>
  <c r="P88" i="7" s="1"/>
  <c r="O85" i="7"/>
  <c r="P85" i="7" s="1"/>
  <c r="O84" i="7"/>
  <c r="P84" i="7" s="1"/>
  <c r="O73" i="7"/>
  <c r="P73" i="7" s="1"/>
  <c r="O72" i="7"/>
  <c r="P72" i="7" s="1"/>
  <c r="O69" i="7"/>
  <c r="P69" i="7" s="1"/>
  <c r="O68" i="7"/>
  <c r="P68" i="7" s="1"/>
  <c r="O58" i="7"/>
  <c r="P58" i="7" s="1"/>
  <c r="O51" i="7"/>
  <c r="P51" i="7" s="1"/>
  <c r="O43" i="7"/>
  <c r="P43" i="7" s="1"/>
  <c r="O52" i="7"/>
  <c r="P52" i="7" s="1"/>
  <c r="O47" i="7"/>
  <c r="P47" i="7" s="1"/>
  <c r="O44" i="7"/>
  <c r="P44" i="7" s="1"/>
  <c r="O98" i="7"/>
  <c r="P98" i="7" s="1"/>
  <c r="O97" i="7"/>
  <c r="P97" i="7" s="1"/>
  <c r="O96" i="7"/>
  <c r="P96" i="7" s="1"/>
  <c r="O95" i="7"/>
  <c r="P95" i="7" s="1"/>
  <c r="O94" i="7"/>
  <c r="P94" i="7" s="1"/>
  <c r="O93" i="7"/>
  <c r="P93" i="7" s="1"/>
  <c r="O92" i="7"/>
  <c r="P92" i="7" s="1"/>
  <c r="O91" i="7"/>
  <c r="P91" i="7" s="1"/>
  <c r="O90" i="7"/>
  <c r="P90" i="7" s="1"/>
  <c r="O87" i="7"/>
  <c r="P87" i="7" s="1"/>
  <c r="O86" i="7"/>
  <c r="P86" i="7" s="1"/>
  <c r="O79" i="7"/>
  <c r="P79" i="7" s="1"/>
  <c r="O71" i="7"/>
  <c r="P71" i="7" s="1"/>
  <c r="O70" i="7"/>
  <c r="P70" i="7" s="1"/>
  <c r="O63" i="7"/>
  <c r="P63" i="7" s="1"/>
  <c r="O57" i="7"/>
  <c r="P57" i="7" s="1"/>
  <c r="O54" i="7"/>
  <c r="P54" i="7" s="1"/>
  <c r="O49" i="7"/>
  <c r="P49" i="7" s="1"/>
  <c r="O46" i="7"/>
  <c r="P46" i="7" s="1"/>
  <c r="O41" i="7"/>
  <c r="P41" i="7" s="1"/>
  <c r="O20" i="7"/>
  <c r="P20" i="7" s="1"/>
  <c r="O19" i="7"/>
  <c r="P19" i="7" s="1"/>
  <c r="O10" i="7"/>
  <c r="P10" i="7" s="1"/>
  <c r="O9" i="7"/>
  <c r="P9" i="7" s="1"/>
  <c r="O8" i="7"/>
  <c r="P8" i="7" s="1"/>
  <c r="O7" i="7"/>
  <c r="P7" i="7" s="1"/>
  <c r="O4" i="7"/>
  <c r="P4" i="7" s="1"/>
  <c r="O3" i="7"/>
  <c r="P3" i="7" s="1"/>
  <c r="BY105" i="1"/>
  <c r="BV105" i="1"/>
  <c r="BU105" i="1"/>
  <c r="BT105" i="1"/>
  <c r="BQ105" i="1"/>
  <c r="BN105" i="1"/>
  <c r="BK105" i="1"/>
  <c r="BH105" i="1"/>
  <c r="BE105" i="1"/>
  <c r="BY104" i="1"/>
  <c r="BV104" i="1"/>
  <c r="BU104" i="1"/>
  <c r="BT104" i="1"/>
  <c r="BQ104" i="1"/>
  <c r="BN104" i="1"/>
  <c r="BK104" i="1"/>
  <c r="BH104" i="1"/>
  <c r="BE104" i="1"/>
  <c r="I104" i="1"/>
  <c r="J104" i="1" s="1"/>
  <c r="BY103" i="1" l="1"/>
  <c r="BV103" i="1"/>
  <c r="BU103" i="1"/>
  <c r="BT103" i="1"/>
  <c r="BQ103" i="1"/>
  <c r="BN103" i="1"/>
  <c r="BK103" i="1"/>
  <c r="BH103" i="1"/>
  <c r="BE103" i="1"/>
  <c r="I103" i="1"/>
  <c r="J103" i="1" s="1"/>
  <c r="BY102" i="1"/>
  <c r="BV102" i="1"/>
  <c r="BU102" i="1"/>
  <c r="BT102" i="1"/>
  <c r="BQ102" i="1"/>
  <c r="BN102" i="1"/>
  <c r="BK102" i="1"/>
  <c r="BH102" i="1"/>
  <c r="BE102" i="1"/>
  <c r="I102" i="1"/>
  <c r="J102" i="1" s="1"/>
  <c r="BY101" i="1"/>
  <c r="BV101" i="1"/>
  <c r="BU101" i="1"/>
  <c r="BT101" i="1"/>
  <c r="BQ101" i="1"/>
  <c r="BN101" i="1"/>
  <c r="BK101" i="1"/>
  <c r="BH101" i="1"/>
  <c r="BE101" i="1"/>
  <c r="I101" i="1"/>
  <c r="J101" i="1" s="1"/>
  <c r="BY100" i="1"/>
  <c r="BV100" i="1"/>
  <c r="BU100" i="1"/>
  <c r="BT100" i="1"/>
  <c r="BQ100" i="1"/>
  <c r="BN100" i="1"/>
  <c r="BK100" i="1"/>
  <c r="BH100" i="1"/>
  <c r="BE100" i="1"/>
  <c r="I100" i="1"/>
  <c r="J100" i="1" s="1"/>
  <c r="BY99" i="1"/>
  <c r="BV99" i="1"/>
  <c r="BU99" i="1"/>
  <c r="BT99" i="1"/>
  <c r="BQ99" i="1"/>
  <c r="BN99" i="1"/>
  <c r="BK99" i="1"/>
  <c r="BH99" i="1"/>
  <c r="BE99" i="1"/>
  <c r="I99" i="1"/>
  <c r="J99" i="1" s="1"/>
  <c r="BY98" i="1"/>
  <c r="BV98" i="1"/>
  <c r="BU98" i="1"/>
  <c r="BT98" i="1"/>
  <c r="BQ98" i="1"/>
  <c r="BN98" i="1"/>
  <c r="BK98" i="1"/>
  <c r="BH98" i="1"/>
  <c r="BE98" i="1"/>
  <c r="I98" i="1"/>
  <c r="J98" i="1" s="1"/>
  <c r="BY97" i="1"/>
  <c r="BV97" i="1"/>
  <c r="BU97" i="1"/>
  <c r="BT97" i="1"/>
  <c r="BQ97" i="1"/>
  <c r="BN97" i="1"/>
  <c r="BK97" i="1"/>
  <c r="BH97" i="1"/>
  <c r="BE97" i="1"/>
  <c r="I97" i="1"/>
  <c r="J97" i="1" s="1"/>
  <c r="BY96" i="1"/>
  <c r="BV96" i="1"/>
  <c r="BU96" i="1"/>
  <c r="BT96" i="1"/>
  <c r="BQ96" i="1"/>
  <c r="BN96" i="1"/>
  <c r="BK96" i="1"/>
  <c r="BH96" i="1"/>
  <c r="BE96" i="1"/>
  <c r="I96" i="1"/>
  <c r="J96" i="1" s="1"/>
  <c r="BY95" i="1"/>
  <c r="BV95" i="1"/>
  <c r="BU95" i="1"/>
  <c r="BT95" i="1"/>
  <c r="BQ95" i="1"/>
  <c r="BN95" i="1"/>
  <c r="BK95" i="1"/>
  <c r="BH95" i="1"/>
  <c r="BE95" i="1"/>
  <c r="BY94" i="1"/>
  <c r="BV94" i="1"/>
  <c r="BU94" i="1"/>
  <c r="BT94" i="1"/>
  <c r="BQ94" i="1"/>
  <c r="BN94" i="1"/>
  <c r="BK94" i="1"/>
  <c r="BH94" i="1"/>
  <c r="BE94" i="1"/>
  <c r="BY93" i="1"/>
  <c r="BV93" i="1"/>
  <c r="BU93" i="1"/>
  <c r="BT93" i="1"/>
  <c r="BQ93" i="1"/>
  <c r="BN93" i="1"/>
  <c r="BK93" i="1"/>
  <c r="BH93" i="1"/>
  <c r="BE93" i="1"/>
  <c r="I95" i="1"/>
  <c r="J95" i="1" s="1"/>
  <c r="I94" i="1"/>
  <c r="J94" i="1" s="1"/>
  <c r="BY92" i="1" l="1"/>
  <c r="BV92" i="1"/>
  <c r="BU92" i="1"/>
  <c r="BT92" i="1"/>
  <c r="BQ92" i="1"/>
  <c r="BN92" i="1"/>
  <c r="BK92" i="1"/>
  <c r="BH92" i="1"/>
  <c r="BE92" i="1"/>
  <c r="BV89" i="1"/>
  <c r="BU91" i="1"/>
  <c r="BU90" i="1"/>
  <c r="BU89" i="1"/>
  <c r="BU88" i="1"/>
  <c r="BU87" i="1"/>
  <c r="BY91" i="1"/>
  <c r="BV91" i="1"/>
  <c r="BT91" i="1"/>
  <c r="BQ91" i="1"/>
  <c r="BN91" i="1"/>
  <c r="BK91" i="1"/>
  <c r="BH91" i="1"/>
  <c r="BE91" i="1"/>
  <c r="BY90" i="1" l="1"/>
  <c r="BV90" i="1"/>
  <c r="BT90" i="1"/>
  <c r="BQ90" i="1"/>
  <c r="BN90" i="1"/>
  <c r="BK90" i="1"/>
  <c r="BH90" i="1"/>
  <c r="BE90" i="1"/>
  <c r="BH81" i="1" l="1"/>
  <c r="BH82" i="1"/>
  <c r="BH83" i="1"/>
  <c r="BH84" i="1"/>
  <c r="BH85" i="1"/>
  <c r="BH86" i="1"/>
  <c r="BH87" i="1"/>
  <c r="BH88" i="1"/>
  <c r="BH89" i="1"/>
  <c r="BE84" i="1"/>
  <c r="BE85" i="1"/>
  <c r="BE86" i="1"/>
  <c r="BE87" i="1"/>
  <c r="BE88" i="1"/>
  <c r="BE89" i="1"/>
  <c r="BT89" i="1" l="1"/>
  <c r="BQ89" i="1"/>
  <c r="BN89" i="1"/>
  <c r="BK89" i="1"/>
  <c r="BA89" i="1"/>
  <c r="AX89" i="1"/>
  <c r="I89" i="1"/>
  <c r="J89" i="1" s="1"/>
  <c r="BV88" i="1"/>
  <c r="BV87" i="1"/>
  <c r="BY88" i="1"/>
  <c r="BT88" i="1"/>
  <c r="BQ88" i="1"/>
  <c r="BN88" i="1"/>
  <c r="BK88" i="1"/>
  <c r="BY87" i="1"/>
  <c r="BT87" i="1"/>
  <c r="BQ87" i="1"/>
  <c r="BN87" i="1"/>
  <c r="BK87" i="1"/>
  <c r="I88" i="1"/>
  <c r="J88" i="1" s="1"/>
  <c r="BE20" i="1" l="1"/>
  <c r="BV81" i="1" l="1"/>
  <c r="BV80" i="1"/>
  <c r="BV79" i="1"/>
  <c r="BV78" i="1"/>
  <c r="BV77" i="1"/>
  <c r="BV76" i="1"/>
  <c r="BV75" i="1"/>
  <c r="BV74" i="1"/>
  <c r="BV73" i="1"/>
  <c r="BV72" i="1"/>
  <c r="BV71" i="1"/>
  <c r="BV70" i="1"/>
  <c r="BV69" i="1"/>
  <c r="BV68" i="1"/>
  <c r="BV67" i="1"/>
  <c r="BV66" i="1"/>
  <c r="BV65" i="1"/>
  <c r="BV64" i="1"/>
  <c r="BV63" i="1"/>
  <c r="BV62" i="1"/>
  <c r="BV61" i="1"/>
  <c r="BV60" i="1"/>
  <c r="BV57" i="1"/>
  <c r="BV56" i="1"/>
  <c r="BV55" i="1"/>
  <c r="BV54" i="1"/>
  <c r="BV53" i="1"/>
  <c r="BV52" i="1"/>
  <c r="BV51" i="1"/>
  <c r="BV50" i="1"/>
  <c r="BV49" i="1"/>
  <c r="BV48" i="1"/>
  <c r="BV47" i="1"/>
  <c r="BV46" i="1"/>
  <c r="BV45" i="1"/>
  <c r="BV44" i="1"/>
  <c r="BV43" i="1"/>
  <c r="BV42" i="1"/>
  <c r="BV41" i="1"/>
  <c r="BV40" i="1"/>
  <c r="BV39" i="1"/>
  <c r="BV38" i="1"/>
  <c r="BV36" i="1"/>
  <c r="BV35" i="1"/>
  <c r="BV34" i="1"/>
  <c r="BV32" i="1"/>
  <c r="BV31" i="1"/>
  <c r="BV30" i="1"/>
  <c r="BV29" i="1"/>
  <c r="BV28" i="1"/>
  <c r="BV27" i="1"/>
  <c r="BV26" i="1"/>
  <c r="BV25" i="1"/>
  <c r="BV24" i="1"/>
  <c r="BV23" i="1"/>
  <c r="BV5" i="1"/>
  <c r="BV6" i="1"/>
  <c r="BV7" i="1"/>
  <c r="BV8" i="1"/>
  <c r="BV9" i="1"/>
  <c r="BV10" i="1"/>
  <c r="BV11" i="1"/>
  <c r="BV12" i="1"/>
  <c r="BV13" i="1"/>
  <c r="BV14" i="1"/>
  <c r="BV15" i="1"/>
  <c r="BV16" i="1"/>
  <c r="BV17" i="1"/>
  <c r="BV18" i="1"/>
  <c r="BV19" i="1"/>
  <c r="BV20" i="1"/>
  <c r="BV21" i="1"/>
  <c r="BV4" i="1"/>
  <c r="BV3" i="1"/>
  <c r="BU81" i="1"/>
  <c r="BU80" i="1"/>
  <c r="BU79" i="1"/>
  <c r="BU78" i="1"/>
  <c r="BU77" i="1"/>
  <c r="BU76" i="1"/>
  <c r="BU75" i="1"/>
  <c r="BU74" i="1"/>
  <c r="BU73" i="1"/>
  <c r="BU72" i="1"/>
  <c r="BU71" i="1"/>
  <c r="BU70" i="1"/>
  <c r="BU69" i="1"/>
  <c r="BU68" i="1"/>
  <c r="BU67" i="1"/>
  <c r="BU66" i="1"/>
  <c r="BU65" i="1"/>
  <c r="BU64" i="1"/>
  <c r="BU63" i="1"/>
  <c r="BU62" i="1"/>
  <c r="BU61" i="1"/>
  <c r="BU60" i="1"/>
  <c r="BU57" i="1"/>
  <c r="BU56" i="1"/>
  <c r="BU55" i="1"/>
  <c r="BU54" i="1"/>
  <c r="BU53" i="1"/>
  <c r="BU52" i="1"/>
  <c r="BU51" i="1"/>
  <c r="BU50" i="1"/>
  <c r="BU49" i="1"/>
  <c r="BU48" i="1"/>
  <c r="BU47" i="1"/>
  <c r="BU46" i="1"/>
  <c r="BU45" i="1"/>
  <c r="BU44" i="1"/>
  <c r="BU43" i="1"/>
  <c r="BU42" i="1"/>
  <c r="BU41" i="1"/>
  <c r="BU40" i="1"/>
  <c r="BU39" i="1"/>
  <c r="BU38" i="1"/>
  <c r="BU35" i="1"/>
  <c r="BU34" i="1"/>
  <c r="BU33" i="1"/>
  <c r="BU31" i="1"/>
  <c r="BU30" i="1"/>
  <c r="BU29" i="1"/>
  <c r="BU28" i="1"/>
  <c r="BU27" i="1"/>
  <c r="BU26" i="1"/>
  <c r="BU25" i="1"/>
  <c r="BU24" i="1"/>
  <c r="BU23" i="1"/>
  <c r="BU22" i="1"/>
  <c r="BU21" i="1"/>
  <c r="BU20" i="1"/>
  <c r="BU19" i="1"/>
  <c r="BU18" i="1"/>
  <c r="BU17" i="1"/>
  <c r="BU16" i="1"/>
  <c r="BU15" i="1"/>
  <c r="BU14" i="1"/>
  <c r="BU12" i="1"/>
  <c r="BU11" i="1"/>
  <c r="BU10" i="1"/>
  <c r="BU9" i="1"/>
  <c r="BU8" i="1"/>
  <c r="BU7" i="1"/>
  <c r="BU6" i="1"/>
  <c r="BU5" i="1"/>
  <c r="BU4" i="1"/>
  <c r="BU3" i="1"/>
  <c r="BU2" i="1"/>
  <c r="BV2" i="1"/>
  <c r="AY2" i="1" l="1"/>
  <c r="BK8" i="1" l="1"/>
  <c r="L1" i="5" l="1"/>
  <c r="BN6" i="4"/>
  <c r="BK6" i="4"/>
  <c r="BI6" i="4"/>
  <c r="BG6" i="4"/>
  <c r="BC6" i="4"/>
  <c r="AZ6" i="4"/>
  <c r="AX6" i="4"/>
  <c r="AV6" i="4"/>
  <c r="BN5" i="4"/>
  <c r="BK5" i="4"/>
  <c r="BI5" i="4"/>
  <c r="BG5" i="4"/>
  <c r="BC5" i="4"/>
  <c r="AZ5" i="4"/>
  <c r="AX5" i="4"/>
  <c r="AV5" i="4"/>
  <c r="BN4" i="4"/>
  <c r="BK4" i="4"/>
  <c r="BI4" i="4"/>
  <c r="BG4" i="4"/>
  <c r="BC4" i="4"/>
  <c r="AZ4" i="4"/>
  <c r="AX4" i="4"/>
  <c r="AV4" i="4"/>
  <c r="BN3" i="4"/>
  <c r="BK3" i="4"/>
  <c r="BI3" i="4"/>
  <c r="BG3" i="4"/>
  <c r="BC3" i="4"/>
  <c r="AZ3" i="4"/>
  <c r="AX3" i="4"/>
  <c r="AV3" i="4"/>
  <c r="BN2" i="4"/>
  <c r="BK2" i="4"/>
  <c r="BI2" i="4"/>
  <c r="BG2" i="4"/>
  <c r="BC2" i="4"/>
  <c r="AZ2" i="4"/>
  <c r="AX2" i="4"/>
  <c r="AV2" i="4"/>
  <c r="CU1" i="4"/>
  <c r="O6" i="4" s="1"/>
  <c r="P6" i="4" s="1"/>
  <c r="AY79" i="3"/>
  <c r="AW79" i="3"/>
  <c r="AU79" i="3"/>
  <c r="AY78" i="3"/>
  <c r="AW78" i="3"/>
  <c r="AU78" i="3"/>
  <c r="AY77" i="3"/>
  <c r="AW77" i="3"/>
  <c r="AU77" i="3"/>
  <c r="AY76" i="3"/>
  <c r="AW76" i="3"/>
  <c r="AU76" i="3"/>
  <c r="AY75" i="3"/>
  <c r="AW75" i="3"/>
  <c r="AU75" i="3"/>
  <c r="AY74" i="3"/>
  <c r="AW74" i="3"/>
  <c r="AU74" i="3"/>
  <c r="AY73" i="3"/>
  <c r="AW73" i="3"/>
  <c r="AU73" i="3"/>
  <c r="AY72" i="3"/>
  <c r="AW72" i="3"/>
  <c r="AU72" i="3"/>
  <c r="AY71" i="3"/>
  <c r="AW71" i="3"/>
  <c r="AU71" i="3"/>
  <c r="AY70" i="3"/>
  <c r="AW70" i="3"/>
  <c r="AU70" i="3"/>
  <c r="AY69" i="3"/>
  <c r="AW69" i="3"/>
  <c r="AU69" i="3"/>
  <c r="AY68" i="3"/>
  <c r="AW68" i="3"/>
  <c r="AU68" i="3"/>
  <c r="AY67" i="3"/>
  <c r="AW67" i="3"/>
  <c r="AU67" i="3"/>
  <c r="AY66" i="3"/>
  <c r="AW66" i="3"/>
  <c r="AU66" i="3"/>
  <c r="AY65" i="3"/>
  <c r="AW65" i="3"/>
  <c r="AU65" i="3"/>
  <c r="AY64" i="3"/>
  <c r="AW64" i="3"/>
  <c r="AU64" i="3"/>
  <c r="AY63" i="3"/>
  <c r="AW63" i="3"/>
  <c r="AU63" i="3"/>
  <c r="AY62" i="3"/>
  <c r="AW62" i="3"/>
  <c r="AU62" i="3"/>
  <c r="AY61" i="3"/>
  <c r="AW61" i="3"/>
  <c r="AU61" i="3"/>
  <c r="AY60" i="3"/>
  <c r="AW60" i="3"/>
  <c r="AU60" i="3"/>
  <c r="AY59" i="3"/>
  <c r="AW59" i="3"/>
  <c r="AU59" i="3"/>
  <c r="AY58" i="3"/>
  <c r="AW58" i="3"/>
  <c r="AU58" i="3"/>
  <c r="AY57" i="3"/>
  <c r="AW57" i="3"/>
  <c r="AU57" i="3"/>
  <c r="AY56" i="3"/>
  <c r="AW56" i="3"/>
  <c r="AU56" i="3"/>
  <c r="AY55" i="3"/>
  <c r="AW55" i="3"/>
  <c r="AU55" i="3"/>
  <c r="AY54" i="3"/>
  <c r="AW54" i="3"/>
  <c r="AU54" i="3"/>
  <c r="AY53" i="3"/>
  <c r="AW53" i="3"/>
  <c r="AU53" i="3"/>
  <c r="AY52" i="3"/>
  <c r="AW52" i="3"/>
  <c r="AU52" i="3"/>
  <c r="AY51" i="3"/>
  <c r="AW51" i="3"/>
  <c r="AU51" i="3"/>
  <c r="AY50" i="3"/>
  <c r="AW50" i="3"/>
  <c r="AU50" i="3"/>
  <c r="AY49" i="3"/>
  <c r="AW49" i="3"/>
  <c r="AU49" i="3"/>
  <c r="AY48" i="3"/>
  <c r="AW48" i="3"/>
  <c r="AU48" i="3"/>
  <c r="AY47" i="3"/>
  <c r="AW47" i="3"/>
  <c r="AU47" i="3"/>
  <c r="AY46" i="3"/>
  <c r="AW46" i="3"/>
  <c r="AU46" i="3"/>
  <c r="AY45" i="3"/>
  <c r="AW45" i="3"/>
  <c r="AU45" i="3"/>
  <c r="AY44" i="3"/>
  <c r="AW44" i="3"/>
  <c r="AU44" i="3"/>
  <c r="AY43" i="3"/>
  <c r="AW43" i="3"/>
  <c r="AU43" i="3"/>
  <c r="AY42" i="3"/>
  <c r="AW42" i="3"/>
  <c r="AU42" i="3"/>
  <c r="AY41" i="3"/>
  <c r="AW41" i="3"/>
  <c r="AU41" i="3"/>
  <c r="AY40" i="3"/>
  <c r="AW40" i="3"/>
  <c r="AU40" i="3"/>
  <c r="AY39" i="3"/>
  <c r="AW39" i="3"/>
  <c r="AU39" i="3"/>
  <c r="AY38" i="3"/>
  <c r="AW38" i="3"/>
  <c r="AU38" i="3"/>
  <c r="AY37" i="3"/>
  <c r="AW37" i="3"/>
  <c r="AU37" i="3"/>
  <c r="AY36" i="3"/>
  <c r="AW36" i="3"/>
  <c r="AU36" i="3"/>
  <c r="AY35" i="3"/>
  <c r="AW35" i="3"/>
  <c r="AU35" i="3"/>
  <c r="AY34" i="3"/>
  <c r="AW34" i="3"/>
  <c r="AU34" i="3"/>
  <c r="AY33" i="3"/>
  <c r="AW33" i="3"/>
  <c r="AU33" i="3"/>
  <c r="AY32" i="3"/>
  <c r="AW32" i="3"/>
  <c r="AU32" i="3"/>
  <c r="AY31" i="3"/>
  <c r="AW31" i="3"/>
  <c r="AU31" i="3"/>
  <c r="AY30" i="3"/>
  <c r="AW30" i="3"/>
  <c r="AU30" i="3"/>
  <c r="AY29" i="3"/>
  <c r="AW29" i="3"/>
  <c r="AU29" i="3"/>
  <c r="AY28" i="3"/>
  <c r="AW28" i="3"/>
  <c r="AU28" i="3"/>
  <c r="AY27" i="3"/>
  <c r="AW27" i="3"/>
  <c r="AU27" i="3"/>
  <c r="AY26" i="3"/>
  <c r="AW26" i="3"/>
  <c r="AU26" i="3"/>
  <c r="AY25" i="3"/>
  <c r="AW25" i="3"/>
  <c r="AU25" i="3"/>
  <c r="BB24" i="3"/>
  <c r="AY24" i="3"/>
  <c r="AW24" i="3"/>
  <c r="AU24" i="3"/>
  <c r="BB23" i="3"/>
  <c r="AY23" i="3"/>
  <c r="AW23" i="3"/>
  <c r="AU23" i="3"/>
  <c r="BB22" i="3"/>
  <c r="AY22" i="3"/>
  <c r="AW22" i="3"/>
  <c r="AU22" i="3"/>
  <c r="AY21" i="3"/>
  <c r="AW21" i="3"/>
  <c r="AU21" i="3"/>
  <c r="BA20" i="3"/>
  <c r="AY20" i="3"/>
  <c r="AU20" i="3"/>
  <c r="BB18" i="3"/>
  <c r="AY18" i="3"/>
  <c r="AW18" i="3"/>
  <c r="AU18" i="3"/>
  <c r="BB17" i="3"/>
  <c r="AY17" i="3"/>
  <c r="AW17" i="3"/>
  <c r="AU17" i="3"/>
  <c r="BZ1" i="3"/>
  <c r="I4" i="4" l="1"/>
  <c r="J4" i="4" s="1"/>
  <c r="I5" i="4"/>
  <c r="J5" i="4" s="1"/>
  <c r="I2" i="4"/>
  <c r="J2" i="4" s="1"/>
  <c r="I6" i="4"/>
  <c r="J6" i="4" s="1"/>
  <c r="I3" i="4"/>
  <c r="J3" i="4" s="1"/>
  <c r="O2" i="4"/>
  <c r="P2" i="4" s="1"/>
  <c r="O3" i="4"/>
  <c r="P3" i="4" s="1"/>
  <c r="O4" i="4"/>
  <c r="P4" i="4" s="1"/>
  <c r="O5" i="4"/>
  <c r="P5" i="4" s="1"/>
  <c r="I76" i="3" l="1"/>
  <c r="I72" i="3"/>
  <c r="I68" i="3"/>
  <c r="I67" i="3"/>
  <c r="I66" i="3"/>
  <c r="I65" i="3"/>
  <c r="I64" i="3"/>
  <c r="I60" i="3"/>
  <c r="I59" i="3"/>
  <c r="I58" i="3"/>
  <c r="I57" i="3"/>
  <c r="I53" i="3"/>
  <c r="I49" i="3"/>
  <c r="I48" i="3"/>
  <c r="I47" i="3"/>
  <c r="I46" i="3"/>
  <c r="I45" i="3"/>
  <c r="I44" i="3"/>
  <c r="I43" i="3"/>
  <c r="I42" i="3"/>
  <c r="I41" i="3"/>
  <c r="I40" i="3"/>
  <c r="I39" i="3"/>
  <c r="I38" i="3"/>
  <c r="I32" i="3"/>
  <c r="I28" i="3"/>
  <c r="I24" i="3"/>
  <c r="I20" i="3"/>
  <c r="I18" i="3"/>
  <c r="I15" i="3"/>
  <c r="I11" i="3"/>
  <c r="I7" i="3"/>
  <c r="I3" i="3"/>
  <c r="I2" i="3"/>
  <c r="J2" i="3" s="1"/>
  <c r="I61" i="3"/>
  <c r="I54" i="3"/>
  <c r="I14" i="3"/>
  <c r="I79" i="3"/>
  <c r="I75" i="3"/>
  <c r="I71" i="3"/>
  <c r="I63" i="3"/>
  <c r="I56" i="3"/>
  <c r="I52" i="3"/>
  <c r="I37" i="3"/>
  <c r="I36" i="3"/>
  <c r="I31" i="3"/>
  <c r="I27" i="3"/>
  <c r="I23" i="3"/>
  <c r="I16" i="3"/>
  <c r="I12" i="3"/>
  <c r="I8" i="3"/>
  <c r="I4" i="3"/>
  <c r="I73" i="3"/>
  <c r="I33" i="3"/>
  <c r="I29" i="3"/>
  <c r="I25" i="3"/>
  <c r="I21" i="3"/>
  <c r="I78" i="3"/>
  <c r="I74" i="3"/>
  <c r="I70" i="3"/>
  <c r="I62" i="3"/>
  <c r="I55" i="3"/>
  <c r="I51" i="3"/>
  <c r="I35" i="3"/>
  <c r="I34" i="3"/>
  <c r="I30" i="3"/>
  <c r="I26" i="3"/>
  <c r="I22" i="3"/>
  <c r="I19" i="3"/>
  <c r="I17" i="3"/>
  <c r="I13" i="3"/>
  <c r="I9" i="3"/>
  <c r="I5" i="3"/>
  <c r="I77" i="3"/>
  <c r="I69" i="3"/>
  <c r="I50" i="3"/>
  <c r="I10" i="3"/>
  <c r="I6" i="3"/>
  <c r="O79" i="3" l="1"/>
  <c r="P79" i="3" s="1"/>
  <c r="O75" i="3"/>
  <c r="O71" i="3"/>
  <c r="O63" i="3"/>
  <c r="O56" i="3"/>
  <c r="O52" i="3"/>
  <c r="O37" i="3"/>
  <c r="O31" i="3"/>
  <c r="O27" i="3"/>
  <c r="O16" i="3"/>
  <c r="P16" i="3" s="1"/>
  <c r="O12" i="3"/>
  <c r="P12" i="3" s="1"/>
  <c r="O8" i="3"/>
  <c r="P8" i="3" s="1"/>
  <c r="O4" i="3"/>
  <c r="P4" i="3" s="1"/>
  <c r="O49" i="3"/>
  <c r="O32" i="3"/>
  <c r="O28" i="3"/>
  <c r="O15" i="3"/>
  <c r="P15" i="3" s="1"/>
  <c r="O11" i="3"/>
  <c r="P11" i="3" s="1"/>
  <c r="O7" i="3"/>
  <c r="P7" i="3" s="1"/>
  <c r="O3" i="3"/>
  <c r="P3" i="3" s="1"/>
  <c r="P2" i="3" s="1"/>
  <c r="O78" i="3"/>
  <c r="O74" i="3"/>
  <c r="O70" i="3"/>
  <c r="O62" i="3"/>
  <c r="O55" i="3"/>
  <c r="O51" i="3"/>
  <c r="O35" i="3"/>
  <c r="O30" i="3"/>
  <c r="O26" i="3"/>
  <c r="O19" i="3"/>
  <c r="O17" i="3"/>
  <c r="O13" i="3"/>
  <c r="P13" i="3" s="1"/>
  <c r="O9" i="3"/>
  <c r="P9" i="3" s="1"/>
  <c r="O5" i="3"/>
  <c r="P5" i="3" s="1"/>
  <c r="O60" i="3"/>
  <c r="O53" i="3"/>
  <c r="O77" i="3"/>
  <c r="O73" i="3"/>
  <c r="O69" i="3"/>
  <c r="O61" i="3"/>
  <c r="O54" i="3"/>
  <c r="O50" i="3"/>
  <c r="O33" i="3"/>
  <c r="O29" i="3"/>
  <c r="O25" i="3"/>
  <c r="O21" i="3"/>
  <c r="O14" i="3"/>
  <c r="P14" i="3" s="1"/>
  <c r="O10" i="3"/>
  <c r="P10" i="3" s="1"/>
  <c r="O6" i="3"/>
  <c r="P6" i="3" s="1"/>
  <c r="O2" i="3"/>
  <c r="O76" i="3"/>
  <c r="O72" i="3"/>
  <c r="O68" i="3"/>
  <c r="O20" i="3"/>
  <c r="O18" i="3"/>
  <c r="DC1" i="1" l="1"/>
  <c r="BB2" i="1"/>
  <c r="BE2" i="1"/>
  <c r="BH2" i="1"/>
  <c r="BK2" i="1"/>
  <c r="BN2" i="1"/>
  <c r="BQ2" i="1"/>
  <c r="BT2" i="1"/>
  <c r="AY3" i="1"/>
  <c r="BB3" i="1"/>
  <c r="BE3" i="1"/>
  <c r="BH3" i="1"/>
  <c r="BK3" i="1"/>
  <c r="BN3" i="1"/>
  <c r="BQ3" i="1"/>
  <c r="BT3" i="1"/>
  <c r="BY3" i="1"/>
  <c r="AY4" i="1"/>
  <c r="BB4" i="1"/>
  <c r="BE4" i="1"/>
  <c r="BH4" i="1"/>
  <c r="BK4" i="1"/>
  <c r="BN4" i="1"/>
  <c r="BQ4" i="1"/>
  <c r="BT4" i="1"/>
  <c r="BY4" i="1"/>
  <c r="AY5" i="1"/>
  <c r="BB5" i="1"/>
  <c r="BE5" i="1"/>
  <c r="BH5" i="1"/>
  <c r="BK5" i="1"/>
  <c r="BN5" i="1"/>
  <c r="BQ5" i="1"/>
  <c r="BT5" i="1"/>
  <c r="BY5" i="1"/>
  <c r="AY6" i="1"/>
  <c r="BB6" i="1"/>
  <c r="BE6" i="1"/>
  <c r="BH6" i="1"/>
  <c r="BK6" i="1"/>
  <c r="BN6" i="1"/>
  <c r="BQ6" i="1"/>
  <c r="BT6" i="1"/>
  <c r="BY6" i="1"/>
  <c r="O7" i="1"/>
  <c r="P7" i="1" s="1"/>
  <c r="AY7" i="1"/>
  <c r="BB7" i="1"/>
  <c r="BE7" i="1"/>
  <c r="BH7" i="1"/>
  <c r="BK7" i="1"/>
  <c r="BN7" i="1"/>
  <c r="BQ7" i="1"/>
  <c r="BT7" i="1"/>
  <c r="BY7" i="1"/>
  <c r="AY8" i="1"/>
  <c r="BB8" i="1"/>
  <c r="BE8" i="1"/>
  <c r="BH8" i="1"/>
  <c r="BN8" i="1"/>
  <c r="BQ8" i="1"/>
  <c r="BT8" i="1"/>
  <c r="BY8" i="1"/>
  <c r="AY9" i="1"/>
  <c r="BB9" i="1"/>
  <c r="BE9" i="1"/>
  <c r="BH9" i="1"/>
  <c r="BK9" i="1"/>
  <c r="BN9" i="1"/>
  <c r="BQ9" i="1"/>
  <c r="BT9" i="1"/>
  <c r="BY9" i="1"/>
  <c r="AY10" i="1"/>
  <c r="BB10" i="1"/>
  <c r="BE10" i="1"/>
  <c r="BH10" i="1"/>
  <c r="BK10" i="1"/>
  <c r="BN10" i="1"/>
  <c r="BQ10" i="1"/>
  <c r="BT10" i="1"/>
  <c r="BY10" i="1"/>
  <c r="AY11" i="1"/>
  <c r="BB11" i="1"/>
  <c r="BE11" i="1"/>
  <c r="BH11" i="1"/>
  <c r="BK11" i="1"/>
  <c r="BN11" i="1"/>
  <c r="BQ11" i="1"/>
  <c r="BT11" i="1"/>
  <c r="BY11" i="1"/>
  <c r="AY12" i="1"/>
  <c r="BB12" i="1"/>
  <c r="BE12" i="1"/>
  <c r="BH12" i="1"/>
  <c r="BK12" i="1"/>
  <c r="BN12" i="1"/>
  <c r="BQ12" i="1"/>
  <c r="BT12" i="1"/>
  <c r="BY12" i="1"/>
  <c r="AY13" i="1"/>
  <c r="BB13" i="1"/>
  <c r="BE13" i="1"/>
  <c r="BH13" i="1"/>
  <c r="BK13" i="1"/>
  <c r="BN13" i="1"/>
  <c r="BQ13" i="1"/>
  <c r="BY13" i="1"/>
  <c r="AY14" i="1"/>
  <c r="BB14" i="1"/>
  <c r="BE14" i="1"/>
  <c r="BH14" i="1"/>
  <c r="BK14" i="1"/>
  <c r="BN14" i="1"/>
  <c r="BQ14" i="1"/>
  <c r="BT14" i="1"/>
  <c r="BY14" i="1"/>
  <c r="AY15" i="1"/>
  <c r="BB15" i="1"/>
  <c r="BE15" i="1"/>
  <c r="BH15" i="1"/>
  <c r="BK15" i="1"/>
  <c r="BN15" i="1"/>
  <c r="BQ15" i="1"/>
  <c r="BT15" i="1"/>
  <c r="BY15" i="1"/>
  <c r="AY16" i="1"/>
  <c r="BB16" i="1"/>
  <c r="BE16" i="1"/>
  <c r="BH16" i="1"/>
  <c r="BK16" i="1"/>
  <c r="BN16" i="1"/>
  <c r="BQ16" i="1"/>
  <c r="BT16" i="1"/>
  <c r="BY16" i="1"/>
  <c r="AY17" i="1"/>
  <c r="BB17" i="1"/>
  <c r="BE17" i="1"/>
  <c r="BH17" i="1"/>
  <c r="BK17" i="1"/>
  <c r="BN17" i="1"/>
  <c r="BQ17" i="1"/>
  <c r="BT17" i="1"/>
  <c r="BY17" i="1"/>
  <c r="AY18" i="1"/>
  <c r="BB18" i="1"/>
  <c r="BE18" i="1"/>
  <c r="BH18" i="1"/>
  <c r="BK18" i="1"/>
  <c r="BN18" i="1"/>
  <c r="BQ18" i="1"/>
  <c r="BT18" i="1"/>
  <c r="BY18" i="1"/>
  <c r="AY19" i="1"/>
  <c r="BB19" i="1"/>
  <c r="BE19" i="1"/>
  <c r="BH19" i="1"/>
  <c r="BK19" i="1"/>
  <c r="BN19" i="1"/>
  <c r="BQ19" i="1"/>
  <c r="BT19" i="1"/>
  <c r="BY19" i="1"/>
  <c r="AY20" i="1"/>
  <c r="BB20" i="1"/>
  <c r="BH20" i="1"/>
  <c r="BK20" i="1"/>
  <c r="BN20" i="1"/>
  <c r="BQ20" i="1"/>
  <c r="BT20" i="1"/>
  <c r="BY20" i="1"/>
  <c r="AY21" i="1"/>
  <c r="BB21" i="1"/>
  <c r="BE21" i="1"/>
  <c r="BH21" i="1"/>
  <c r="BK21" i="1"/>
  <c r="BN21" i="1"/>
  <c r="BQ21" i="1"/>
  <c r="BT21" i="1"/>
  <c r="BY21" i="1"/>
  <c r="AY22" i="1"/>
  <c r="BB22" i="1"/>
  <c r="BE22" i="1"/>
  <c r="BH22" i="1"/>
  <c r="BK22" i="1"/>
  <c r="BN22" i="1"/>
  <c r="BQ22" i="1"/>
  <c r="BT22" i="1"/>
  <c r="BY22" i="1"/>
  <c r="O23" i="1"/>
  <c r="P23" i="1" s="1"/>
  <c r="AY23" i="1"/>
  <c r="BB23" i="1"/>
  <c r="BE23" i="1"/>
  <c r="BH23" i="1"/>
  <c r="BK23" i="1"/>
  <c r="BN23" i="1"/>
  <c r="BQ23" i="1"/>
  <c r="BT23" i="1"/>
  <c r="BY23" i="1"/>
  <c r="O24" i="1"/>
  <c r="P24" i="1" s="1"/>
  <c r="AY24" i="1"/>
  <c r="BB24" i="1"/>
  <c r="BE24" i="1"/>
  <c r="BH24" i="1"/>
  <c r="BK24" i="1"/>
  <c r="BN24" i="1"/>
  <c r="BQ24" i="1"/>
  <c r="BT24" i="1"/>
  <c r="BY24" i="1"/>
  <c r="AY25" i="1"/>
  <c r="BB25" i="1"/>
  <c r="BE25" i="1"/>
  <c r="BH25" i="1"/>
  <c r="BK25" i="1"/>
  <c r="BN25" i="1"/>
  <c r="BQ25" i="1"/>
  <c r="BT25" i="1"/>
  <c r="BY25" i="1"/>
  <c r="AY26" i="1"/>
  <c r="BB26" i="1"/>
  <c r="BE26" i="1"/>
  <c r="BH26" i="1"/>
  <c r="BK26" i="1"/>
  <c r="BN26" i="1"/>
  <c r="BQ26" i="1"/>
  <c r="BT26" i="1"/>
  <c r="BY26" i="1"/>
  <c r="AY27" i="1"/>
  <c r="BB27" i="1"/>
  <c r="BE27" i="1"/>
  <c r="BH27" i="1"/>
  <c r="BK27" i="1"/>
  <c r="BN27" i="1"/>
  <c r="BQ27" i="1"/>
  <c r="BT27" i="1"/>
  <c r="BY27" i="1"/>
  <c r="AY28" i="1"/>
  <c r="BB28" i="1"/>
  <c r="BE28" i="1"/>
  <c r="BH28" i="1"/>
  <c r="BK28" i="1"/>
  <c r="BN28" i="1"/>
  <c r="BQ28" i="1"/>
  <c r="BT28" i="1"/>
  <c r="BY28" i="1"/>
  <c r="AY29" i="1"/>
  <c r="BB29" i="1"/>
  <c r="BE29" i="1"/>
  <c r="BH29" i="1"/>
  <c r="BK29" i="1"/>
  <c r="BN29" i="1"/>
  <c r="BQ29" i="1"/>
  <c r="BT29" i="1"/>
  <c r="BY29" i="1"/>
  <c r="AY30" i="1"/>
  <c r="BB30" i="1"/>
  <c r="BE30" i="1"/>
  <c r="BH30" i="1"/>
  <c r="BK30" i="1"/>
  <c r="BN30" i="1"/>
  <c r="BQ30" i="1"/>
  <c r="BT30" i="1"/>
  <c r="BY30" i="1"/>
  <c r="AY31" i="1"/>
  <c r="BB31" i="1"/>
  <c r="BE31" i="1"/>
  <c r="BH31" i="1"/>
  <c r="BK31" i="1"/>
  <c r="BN31" i="1"/>
  <c r="BQ31" i="1"/>
  <c r="BT31" i="1"/>
  <c r="BY31" i="1"/>
  <c r="AY32" i="1"/>
  <c r="BB32" i="1"/>
  <c r="BE32" i="1"/>
  <c r="BH32" i="1"/>
  <c r="BK32" i="1"/>
  <c r="BN32" i="1"/>
  <c r="BQ32" i="1"/>
  <c r="BT32" i="1"/>
  <c r="BY32" i="1"/>
  <c r="AY33" i="1"/>
  <c r="BB33" i="1"/>
  <c r="BE33" i="1"/>
  <c r="BH33" i="1"/>
  <c r="BK33" i="1"/>
  <c r="BN33" i="1"/>
  <c r="BQ33" i="1"/>
  <c r="BT33" i="1"/>
  <c r="BY33" i="1"/>
  <c r="AY34" i="1"/>
  <c r="BB34" i="1"/>
  <c r="BE34" i="1"/>
  <c r="BH34" i="1"/>
  <c r="BK34" i="1"/>
  <c r="BN34" i="1"/>
  <c r="BQ34" i="1"/>
  <c r="BT34" i="1"/>
  <c r="BY34" i="1"/>
  <c r="AY35" i="1"/>
  <c r="BB35" i="1"/>
  <c r="BE35" i="1"/>
  <c r="BH35" i="1"/>
  <c r="BK35" i="1"/>
  <c r="BN35" i="1"/>
  <c r="BQ35" i="1"/>
  <c r="BT35" i="1"/>
  <c r="BY35" i="1"/>
  <c r="AY36" i="1"/>
  <c r="BB36" i="1"/>
  <c r="BE36" i="1"/>
  <c r="BH36" i="1"/>
  <c r="BK36" i="1"/>
  <c r="BN36" i="1"/>
  <c r="BQ36" i="1"/>
  <c r="BT36" i="1"/>
  <c r="BY36" i="1"/>
  <c r="AY37" i="1"/>
  <c r="BB37" i="1"/>
  <c r="BE37" i="1"/>
  <c r="BH37" i="1"/>
  <c r="BK37" i="1"/>
  <c r="BN37" i="1"/>
  <c r="BQ37" i="1"/>
  <c r="BT37" i="1"/>
  <c r="BY37" i="1"/>
  <c r="AY38" i="1"/>
  <c r="BB38" i="1"/>
  <c r="BE38" i="1"/>
  <c r="BH38" i="1"/>
  <c r="BK38" i="1"/>
  <c r="BN38" i="1"/>
  <c r="BQ38" i="1"/>
  <c r="BT38" i="1"/>
  <c r="BY38" i="1"/>
  <c r="AY39" i="1"/>
  <c r="BB39" i="1"/>
  <c r="BE39" i="1"/>
  <c r="BH39" i="1"/>
  <c r="BK39" i="1"/>
  <c r="BN39" i="1"/>
  <c r="BQ39" i="1"/>
  <c r="BT39" i="1"/>
  <c r="BY39" i="1"/>
  <c r="AY40" i="1"/>
  <c r="BB40" i="1"/>
  <c r="BE40" i="1"/>
  <c r="BH40" i="1"/>
  <c r="BK40" i="1"/>
  <c r="BN40" i="1"/>
  <c r="BQ40" i="1"/>
  <c r="BT40" i="1"/>
  <c r="BY40" i="1"/>
  <c r="AY41" i="1"/>
  <c r="BB41" i="1"/>
  <c r="BE41" i="1"/>
  <c r="BH41" i="1"/>
  <c r="BK41" i="1"/>
  <c r="BN41" i="1"/>
  <c r="BQ41" i="1"/>
  <c r="BT41" i="1"/>
  <c r="BY41" i="1"/>
  <c r="AY42" i="1"/>
  <c r="BB42" i="1"/>
  <c r="BE42" i="1"/>
  <c r="BH42" i="1"/>
  <c r="BK42" i="1"/>
  <c r="BN42" i="1"/>
  <c r="BQ42" i="1"/>
  <c r="BT42" i="1"/>
  <c r="BY42" i="1"/>
  <c r="AY43" i="1"/>
  <c r="BB43" i="1"/>
  <c r="BE43" i="1"/>
  <c r="BH43" i="1"/>
  <c r="BK43" i="1"/>
  <c r="BN43" i="1"/>
  <c r="BQ43" i="1"/>
  <c r="BT43" i="1"/>
  <c r="BY43" i="1"/>
  <c r="AY44" i="1"/>
  <c r="BB44" i="1"/>
  <c r="BE44" i="1"/>
  <c r="BH44" i="1"/>
  <c r="BK44" i="1"/>
  <c r="BN44" i="1"/>
  <c r="BQ44" i="1"/>
  <c r="BT44" i="1"/>
  <c r="BY44" i="1"/>
  <c r="AY45" i="1"/>
  <c r="BB45" i="1"/>
  <c r="BE45" i="1"/>
  <c r="BH45" i="1"/>
  <c r="BK45" i="1"/>
  <c r="BN45" i="1"/>
  <c r="BQ45" i="1"/>
  <c r="BT45" i="1"/>
  <c r="BY45" i="1"/>
  <c r="AY46" i="1"/>
  <c r="BB46" i="1"/>
  <c r="BE46" i="1"/>
  <c r="BH46" i="1"/>
  <c r="BK46" i="1"/>
  <c r="BN46" i="1"/>
  <c r="BQ46" i="1"/>
  <c r="BT46" i="1"/>
  <c r="BY46" i="1"/>
  <c r="AY47" i="1"/>
  <c r="BB47" i="1"/>
  <c r="BE47" i="1"/>
  <c r="BH47" i="1"/>
  <c r="BK47" i="1"/>
  <c r="BN47" i="1"/>
  <c r="BQ47" i="1"/>
  <c r="BT47" i="1"/>
  <c r="BY47" i="1"/>
  <c r="AY48" i="1"/>
  <c r="BB48" i="1"/>
  <c r="BE48" i="1"/>
  <c r="BH48" i="1"/>
  <c r="BK48" i="1"/>
  <c r="BN48" i="1"/>
  <c r="BQ48" i="1"/>
  <c r="BT48" i="1"/>
  <c r="BY48" i="1"/>
  <c r="AY49" i="1"/>
  <c r="BB49" i="1"/>
  <c r="BE49" i="1"/>
  <c r="BH49" i="1"/>
  <c r="BK49" i="1"/>
  <c r="BN49" i="1"/>
  <c r="BQ49" i="1"/>
  <c r="BT49" i="1"/>
  <c r="BY49" i="1"/>
  <c r="AY50" i="1"/>
  <c r="BB50" i="1"/>
  <c r="BE50" i="1"/>
  <c r="BH50" i="1"/>
  <c r="BK50" i="1"/>
  <c r="BN50" i="1"/>
  <c r="BQ50" i="1"/>
  <c r="BT50" i="1"/>
  <c r="BY50" i="1"/>
  <c r="AY51" i="1"/>
  <c r="BB51" i="1"/>
  <c r="BE51" i="1"/>
  <c r="BH51" i="1"/>
  <c r="BK51" i="1"/>
  <c r="BN51" i="1"/>
  <c r="BQ51" i="1"/>
  <c r="BT51" i="1"/>
  <c r="BY51" i="1"/>
  <c r="AY52" i="1"/>
  <c r="BB52" i="1"/>
  <c r="BE52" i="1"/>
  <c r="BH52" i="1"/>
  <c r="BK52" i="1"/>
  <c r="BN52" i="1"/>
  <c r="BQ52" i="1"/>
  <c r="BT52" i="1"/>
  <c r="BY52" i="1"/>
  <c r="AY53" i="1"/>
  <c r="BB53" i="1"/>
  <c r="BE53" i="1"/>
  <c r="BH53" i="1"/>
  <c r="BK53" i="1"/>
  <c r="BN53" i="1"/>
  <c r="BQ53" i="1"/>
  <c r="BT53" i="1"/>
  <c r="BY53" i="1"/>
  <c r="AY54" i="1"/>
  <c r="BB54" i="1"/>
  <c r="BE54" i="1"/>
  <c r="BH54" i="1"/>
  <c r="BK54" i="1"/>
  <c r="BN54" i="1"/>
  <c r="BQ54" i="1"/>
  <c r="BT54" i="1"/>
  <c r="BY54" i="1"/>
  <c r="AY55" i="1"/>
  <c r="BB55" i="1"/>
  <c r="BE55" i="1"/>
  <c r="BH55" i="1"/>
  <c r="BK55" i="1"/>
  <c r="BN55" i="1"/>
  <c r="BQ55" i="1"/>
  <c r="BT55" i="1"/>
  <c r="BY55" i="1"/>
  <c r="AY56" i="1"/>
  <c r="BB56" i="1"/>
  <c r="BE56" i="1"/>
  <c r="BH56" i="1"/>
  <c r="BK56" i="1"/>
  <c r="BN56" i="1"/>
  <c r="BQ56" i="1"/>
  <c r="BT56" i="1"/>
  <c r="BY56" i="1"/>
  <c r="AY57" i="1"/>
  <c r="BB57" i="1"/>
  <c r="BE57" i="1"/>
  <c r="BH57" i="1"/>
  <c r="BK57" i="1"/>
  <c r="BN57" i="1"/>
  <c r="BQ57" i="1"/>
  <c r="BT57" i="1"/>
  <c r="BY57" i="1"/>
  <c r="AY60" i="1"/>
  <c r="BB60" i="1"/>
  <c r="BE60" i="1"/>
  <c r="BH60" i="1"/>
  <c r="BK60" i="1"/>
  <c r="BN60" i="1"/>
  <c r="BQ60" i="1"/>
  <c r="BT60" i="1"/>
  <c r="BY60" i="1"/>
  <c r="AY61" i="1"/>
  <c r="BB61" i="1"/>
  <c r="BE61" i="1"/>
  <c r="BH61" i="1"/>
  <c r="BK61" i="1"/>
  <c r="BN61" i="1"/>
  <c r="BQ61" i="1"/>
  <c r="BT61" i="1"/>
  <c r="BY61" i="1"/>
  <c r="AY62" i="1"/>
  <c r="BB62" i="1"/>
  <c r="BE62" i="1"/>
  <c r="BH62" i="1"/>
  <c r="BK62" i="1"/>
  <c r="BN62" i="1"/>
  <c r="BQ62" i="1"/>
  <c r="BT62" i="1"/>
  <c r="BY62" i="1"/>
  <c r="AY63" i="1"/>
  <c r="BB63" i="1"/>
  <c r="BE63" i="1"/>
  <c r="BH63" i="1"/>
  <c r="BK63" i="1"/>
  <c r="BN63" i="1"/>
  <c r="BQ63" i="1"/>
  <c r="BT63" i="1"/>
  <c r="BY63" i="1"/>
  <c r="AY64" i="1"/>
  <c r="BB64" i="1"/>
  <c r="BE64" i="1"/>
  <c r="BH64" i="1"/>
  <c r="BK64" i="1"/>
  <c r="BN64" i="1"/>
  <c r="BQ64" i="1"/>
  <c r="BT64" i="1"/>
  <c r="BY64" i="1"/>
  <c r="AY65" i="1"/>
  <c r="BB65" i="1"/>
  <c r="BE65" i="1"/>
  <c r="BH65" i="1"/>
  <c r="BK65" i="1"/>
  <c r="BN65" i="1"/>
  <c r="BQ65" i="1"/>
  <c r="BT65" i="1"/>
  <c r="BY65" i="1"/>
  <c r="AY66" i="1"/>
  <c r="BB66" i="1"/>
  <c r="BE66" i="1"/>
  <c r="BH66" i="1"/>
  <c r="BK66" i="1"/>
  <c r="BN66" i="1"/>
  <c r="BQ66" i="1"/>
  <c r="BT66" i="1"/>
  <c r="BY66" i="1"/>
  <c r="AY67" i="1"/>
  <c r="BB67" i="1"/>
  <c r="BE67" i="1"/>
  <c r="BH67" i="1"/>
  <c r="BK67" i="1"/>
  <c r="BN67" i="1"/>
  <c r="BQ67" i="1"/>
  <c r="BT67" i="1"/>
  <c r="BY67" i="1"/>
  <c r="AY68" i="1"/>
  <c r="BB68" i="1"/>
  <c r="BE68" i="1"/>
  <c r="BH68" i="1"/>
  <c r="BK68" i="1"/>
  <c r="BN68" i="1"/>
  <c r="BQ68" i="1"/>
  <c r="BT68" i="1"/>
  <c r="BY68" i="1"/>
  <c r="AY69" i="1"/>
  <c r="BB69" i="1"/>
  <c r="BE69" i="1"/>
  <c r="BH69" i="1"/>
  <c r="BK69" i="1"/>
  <c r="BN69" i="1"/>
  <c r="BQ69" i="1"/>
  <c r="BT69" i="1"/>
  <c r="BY69" i="1"/>
  <c r="AY70" i="1"/>
  <c r="BB70" i="1"/>
  <c r="BE70" i="1"/>
  <c r="BH70" i="1"/>
  <c r="BK70" i="1"/>
  <c r="BN70" i="1"/>
  <c r="BQ70" i="1"/>
  <c r="BT70" i="1"/>
  <c r="BY70" i="1"/>
  <c r="AY71" i="1"/>
  <c r="BB71" i="1"/>
  <c r="BE71" i="1"/>
  <c r="BH71" i="1"/>
  <c r="BK71" i="1"/>
  <c r="BN71" i="1"/>
  <c r="BQ71" i="1"/>
  <c r="BT71" i="1"/>
  <c r="BY71" i="1"/>
  <c r="AY72" i="1"/>
  <c r="BB72" i="1"/>
  <c r="BE72" i="1"/>
  <c r="BH72" i="1"/>
  <c r="BK72" i="1"/>
  <c r="BN72" i="1"/>
  <c r="BQ72" i="1"/>
  <c r="BT72" i="1"/>
  <c r="BY72" i="1"/>
  <c r="AY73" i="1"/>
  <c r="BB73" i="1"/>
  <c r="BE73" i="1"/>
  <c r="BH73" i="1"/>
  <c r="BK73" i="1"/>
  <c r="BN73" i="1"/>
  <c r="BQ73" i="1"/>
  <c r="BT73" i="1"/>
  <c r="BY73" i="1"/>
  <c r="AY74" i="1"/>
  <c r="BB74" i="1"/>
  <c r="BE74" i="1"/>
  <c r="BH74" i="1"/>
  <c r="BK74" i="1"/>
  <c r="BN74" i="1"/>
  <c r="BQ74" i="1"/>
  <c r="BT74" i="1"/>
  <c r="BY74" i="1"/>
  <c r="AY75" i="1"/>
  <c r="BB75" i="1"/>
  <c r="BE75" i="1"/>
  <c r="BH75" i="1"/>
  <c r="BK75" i="1"/>
  <c r="BN75" i="1"/>
  <c r="BQ75" i="1"/>
  <c r="BT75" i="1"/>
  <c r="BY75" i="1"/>
  <c r="AY76" i="1"/>
  <c r="BB76" i="1"/>
  <c r="BE76" i="1"/>
  <c r="BH76" i="1"/>
  <c r="BK76" i="1"/>
  <c r="BN76" i="1"/>
  <c r="BQ76" i="1"/>
  <c r="BT76" i="1"/>
  <c r="BY76" i="1"/>
  <c r="AY77" i="1"/>
  <c r="BB77" i="1"/>
  <c r="BE77" i="1"/>
  <c r="BH77" i="1"/>
  <c r="BK77" i="1"/>
  <c r="BN77" i="1"/>
  <c r="BQ77" i="1"/>
  <c r="BT77" i="1"/>
  <c r="BY77" i="1"/>
  <c r="AY78" i="1"/>
  <c r="BB78" i="1"/>
  <c r="BE78" i="1"/>
  <c r="BH78" i="1"/>
  <c r="BK78" i="1"/>
  <c r="BN78" i="1"/>
  <c r="BQ78" i="1"/>
  <c r="BT78" i="1"/>
  <c r="BY78" i="1"/>
  <c r="AY79" i="1"/>
  <c r="BB79" i="1"/>
  <c r="BE79" i="1"/>
  <c r="BH79" i="1"/>
  <c r="BK79" i="1"/>
  <c r="BN79" i="1"/>
  <c r="BQ79" i="1"/>
  <c r="BT79" i="1"/>
  <c r="BY79" i="1"/>
  <c r="AY80" i="1"/>
  <c r="BB80" i="1"/>
  <c r="BE80" i="1"/>
  <c r="BH80" i="1"/>
  <c r="BK80" i="1"/>
  <c r="BN80" i="1"/>
  <c r="BQ80" i="1"/>
  <c r="BT80" i="1"/>
  <c r="BY80" i="1"/>
  <c r="BB81" i="1"/>
  <c r="BE81" i="1"/>
  <c r="BK81" i="1"/>
  <c r="BN81" i="1"/>
  <c r="BQ81" i="1"/>
  <c r="BT81" i="1"/>
  <c r="BY81" i="1"/>
  <c r="BE82" i="1"/>
  <c r="BK82" i="1"/>
  <c r="BN82" i="1"/>
  <c r="BQ82" i="1"/>
  <c r="BT82" i="1"/>
  <c r="BY82" i="1"/>
  <c r="P83" i="1"/>
  <c r="BE83" i="1"/>
  <c r="BK83" i="1"/>
  <c r="BN83" i="1"/>
  <c r="BQ83" i="1"/>
  <c r="BT83" i="1"/>
  <c r="BY83" i="1"/>
  <c r="O84" i="1"/>
  <c r="P84" i="1" s="1"/>
  <c r="BK84" i="1"/>
  <c r="BN84" i="1"/>
  <c r="BQ84" i="1"/>
  <c r="BT84" i="1"/>
  <c r="BY84" i="1"/>
  <c r="P85" i="1"/>
  <c r="BK85" i="1"/>
  <c r="BN85" i="1"/>
  <c r="BQ85" i="1"/>
  <c r="BT85" i="1"/>
  <c r="BY85" i="1"/>
  <c r="P86" i="1"/>
  <c r="BK86" i="1"/>
  <c r="BN86" i="1"/>
  <c r="BQ86" i="1"/>
  <c r="BT86" i="1"/>
  <c r="BY86" i="1"/>
  <c r="I271" i="7" l="1"/>
  <c r="J271" i="7" s="1"/>
  <c r="I272" i="7"/>
  <c r="J272" i="7" s="1"/>
  <c r="I274" i="7"/>
  <c r="J274" i="7" s="1"/>
  <c r="I273" i="7"/>
  <c r="J273" i="7" s="1"/>
  <c r="I275" i="7"/>
  <c r="J275" i="7" s="1"/>
  <c r="O273" i="7"/>
  <c r="P273" i="7" s="1"/>
  <c r="I276" i="7"/>
  <c r="J276" i="7" s="1"/>
  <c r="I267" i="7"/>
  <c r="J267" i="7" s="1"/>
  <c r="I268" i="7"/>
  <c r="J268" i="7" s="1"/>
  <c r="O268" i="7"/>
  <c r="P268" i="7" s="1"/>
  <c r="I270" i="7"/>
  <c r="J270" i="7" s="1"/>
  <c r="I269" i="7"/>
  <c r="J269" i="7" s="1"/>
  <c r="O270" i="7"/>
  <c r="P270" i="7" s="1"/>
  <c r="O269" i="7"/>
  <c r="P269" i="7" s="1"/>
  <c r="O266" i="7"/>
  <c r="P266" i="7" s="1"/>
  <c r="I266" i="7"/>
  <c r="J266" i="7" s="1"/>
  <c r="I264" i="7"/>
  <c r="J264" i="7" s="1"/>
  <c r="I265" i="7"/>
  <c r="J265" i="7" s="1"/>
  <c r="O264" i="7"/>
  <c r="O261" i="9"/>
  <c r="P261" i="9" s="1"/>
  <c r="I265" i="9"/>
  <c r="J265" i="9" s="1"/>
  <c r="I263" i="9"/>
  <c r="J263" i="9" s="1"/>
  <c r="O265" i="9"/>
  <c r="P265" i="9" s="1"/>
  <c r="I262" i="9"/>
  <c r="J262" i="9" s="1"/>
  <c r="I264" i="9"/>
  <c r="J264" i="9" s="1"/>
  <c r="I261" i="9"/>
  <c r="J261" i="9" s="1"/>
  <c r="O262" i="9"/>
  <c r="P262" i="9" s="1"/>
  <c r="I175" i="1"/>
  <c r="J175" i="1" s="1"/>
  <c r="O256" i="9"/>
  <c r="P256" i="9" s="1"/>
  <c r="I257" i="9"/>
  <c r="J257" i="9" s="1"/>
  <c r="I256" i="9"/>
  <c r="J256" i="9" s="1"/>
  <c r="I260" i="9"/>
  <c r="J260" i="9" s="1"/>
  <c r="I258" i="9"/>
  <c r="J258" i="9" s="1"/>
  <c r="O260" i="9"/>
  <c r="P260" i="9" s="1"/>
  <c r="O257" i="9"/>
  <c r="P257" i="9" s="1"/>
  <c r="I259" i="9"/>
  <c r="J259" i="9" s="1"/>
  <c r="O173" i="1"/>
  <c r="P173" i="1" s="1"/>
  <c r="I174" i="1"/>
  <c r="J174" i="1" s="1"/>
  <c r="I173" i="1"/>
  <c r="J173" i="1" s="1"/>
  <c r="I172" i="1"/>
  <c r="J172" i="1" s="1"/>
  <c r="O172" i="1"/>
  <c r="P172" i="1" s="1"/>
  <c r="I169" i="1"/>
  <c r="J169" i="1" s="1"/>
  <c r="I170" i="1"/>
  <c r="J170" i="1" s="1"/>
  <c r="O170" i="1"/>
  <c r="P170" i="1" s="1"/>
  <c r="I263" i="7"/>
  <c r="I168" i="1"/>
  <c r="J168" i="1" s="1"/>
  <c r="I166" i="1"/>
  <c r="J166" i="1" s="1"/>
  <c r="I167" i="1"/>
  <c r="J167" i="1" s="1"/>
  <c r="I165" i="1"/>
  <c r="J165" i="1" s="1"/>
  <c r="I262" i="7"/>
  <c r="J262" i="7" s="1"/>
  <c r="I163" i="1"/>
  <c r="J163" i="1" s="1"/>
  <c r="I164" i="1"/>
  <c r="J164" i="1" s="1"/>
  <c r="I261" i="7"/>
  <c r="I162" i="1"/>
  <c r="J162" i="1" s="1"/>
  <c r="I160" i="1"/>
  <c r="J160" i="1" s="1"/>
  <c r="I161" i="1"/>
  <c r="J161" i="1" s="1"/>
  <c r="I158" i="1"/>
  <c r="J158" i="1" s="1"/>
  <c r="I159" i="1"/>
  <c r="J159" i="1" s="1"/>
  <c r="I156" i="1"/>
  <c r="J156" i="1" s="1"/>
  <c r="I157" i="1"/>
  <c r="J157" i="1" s="1"/>
  <c r="I259" i="7"/>
  <c r="J259" i="7" s="1"/>
  <c r="I260" i="7"/>
  <c r="J260" i="7" s="1"/>
  <c r="I256" i="7"/>
  <c r="J256" i="7" s="1"/>
  <c r="I257" i="7"/>
  <c r="J257" i="7" s="1"/>
  <c r="I258" i="7"/>
  <c r="J258" i="7" s="1"/>
  <c r="O257" i="7"/>
  <c r="P257" i="7" s="1"/>
  <c r="O258" i="7"/>
  <c r="P258" i="7" s="1"/>
  <c r="I255" i="7"/>
  <c r="I155" i="1"/>
  <c r="J155" i="1" s="1"/>
  <c r="I254" i="7"/>
  <c r="J254" i="7" s="1"/>
  <c r="I252" i="7"/>
  <c r="J252" i="7" s="1"/>
  <c r="I253" i="7"/>
  <c r="J253" i="7" s="1"/>
  <c r="I232" i="7"/>
  <c r="J232" i="7" s="1"/>
  <c r="I247" i="7"/>
  <c r="J247" i="7" s="1"/>
  <c r="I250" i="7"/>
  <c r="J250" i="7" s="1"/>
  <c r="I251" i="7"/>
  <c r="J251" i="7" s="1"/>
  <c r="I248" i="7"/>
  <c r="J248" i="7" s="1"/>
  <c r="I249" i="7"/>
  <c r="J249" i="7" s="1"/>
  <c r="I246" i="7"/>
  <c r="J246" i="7" s="1"/>
  <c r="O246" i="7"/>
  <c r="P246" i="7" s="1"/>
  <c r="I242" i="7"/>
  <c r="J242" i="7" s="1"/>
  <c r="I244" i="7"/>
  <c r="J244" i="7" s="1"/>
  <c r="I243" i="7"/>
  <c r="J243" i="7" s="1"/>
  <c r="I245" i="7"/>
  <c r="J245" i="7" s="1"/>
  <c r="I240" i="7"/>
  <c r="J240" i="7" s="1"/>
  <c r="I241" i="7"/>
  <c r="J241" i="7" s="1"/>
  <c r="I238" i="7"/>
  <c r="J238" i="7" s="1"/>
  <c r="I239" i="7"/>
  <c r="J239" i="7" s="1"/>
  <c r="I236" i="7"/>
  <c r="J236" i="7" s="1"/>
  <c r="I237" i="7"/>
  <c r="J237" i="7" s="1"/>
  <c r="I234" i="7"/>
  <c r="J234" i="7" s="1"/>
  <c r="I235" i="7"/>
  <c r="J235" i="7" s="1"/>
  <c r="I233" i="7"/>
  <c r="J233" i="7" s="1"/>
  <c r="O233" i="7"/>
  <c r="P233" i="7" s="1"/>
  <c r="I143" i="1"/>
  <c r="J143" i="1" s="1"/>
  <c r="O255" i="9"/>
  <c r="P255" i="9" s="1"/>
  <c r="I255" i="9"/>
  <c r="J255" i="9" s="1"/>
  <c r="I141" i="1"/>
  <c r="J141" i="1" s="1"/>
  <c r="I142" i="1"/>
  <c r="J142" i="1" s="1"/>
  <c r="I231" i="7"/>
  <c r="J231" i="7" s="1"/>
  <c r="I58" i="1"/>
  <c r="J58" i="1" s="1"/>
  <c r="I139" i="1"/>
  <c r="J139" i="1" s="1"/>
  <c r="I140" i="1"/>
  <c r="J140" i="1" s="1"/>
  <c r="I157" i="7"/>
  <c r="J157" i="7" s="1"/>
  <c r="I158" i="7"/>
  <c r="J158" i="7" s="1"/>
  <c r="I155" i="7"/>
  <c r="J155" i="7" s="1"/>
  <c r="I159" i="7"/>
  <c r="J159" i="7" s="1"/>
  <c r="I156" i="7"/>
  <c r="J156" i="7" s="1"/>
  <c r="I137" i="1"/>
  <c r="J137" i="1" s="1"/>
  <c r="I136" i="1"/>
  <c r="J136" i="1" s="1"/>
  <c r="I135" i="1"/>
  <c r="J135" i="1" s="1"/>
  <c r="I132" i="1"/>
  <c r="J132" i="1" s="1"/>
  <c r="I134" i="1"/>
  <c r="J134" i="1" s="1"/>
  <c r="I130" i="1"/>
  <c r="J130" i="1" s="1"/>
  <c r="I131" i="1"/>
  <c r="J131" i="1" s="1"/>
  <c r="I127" i="1"/>
  <c r="J127" i="1" s="1"/>
  <c r="I128" i="1"/>
  <c r="J128" i="1" s="1"/>
  <c r="I126" i="1"/>
  <c r="J126" i="1" s="1"/>
  <c r="I230" i="7"/>
  <c r="J230" i="7" s="1"/>
  <c r="I125" i="1"/>
  <c r="J125" i="1" s="1"/>
  <c r="I124" i="1"/>
  <c r="J124" i="1" s="1"/>
  <c r="I229" i="7"/>
  <c r="J229" i="7" s="1"/>
  <c r="I120" i="1"/>
  <c r="J120" i="1" s="1"/>
  <c r="I123" i="1"/>
  <c r="J123" i="1" s="1"/>
  <c r="I119" i="1"/>
  <c r="J119" i="1" s="1"/>
  <c r="I228" i="7"/>
  <c r="J228" i="7" s="1"/>
  <c r="I118" i="1"/>
  <c r="J118" i="1" s="1"/>
  <c r="I226" i="7"/>
  <c r="J226" i="7" s="1"/>
  <c r="I227" i="7"/>
  <c r="J227" i="7" s="1"/>
  <c r="I224" i="7"/>
  <c r="J224" i="7" s="1"/>
  <c r="I225" i="7"/>
  <c r="J225" i="7" s="1"/>
  <c r="I220" i="7"/>
  <c r="J220" i="7" s="1"/>
  <c r="I221" i="7"/>
  <c r="J221" i="7" s="1"/>
  <c r="I222" i="7"/>
  <c r="J222" i="7" s="1"/>
  <c r="I223" i="7"/>
  <c r="J223" i="7" s="1"/>
  <c r="I218" i="7"/>
  <c r="J218" i="7" s="1"/>
  <c r="I219" i="7"/>
  <c r="J219" i="7" s="1"/>
  <c r="I216" i="7"/>
  <c r="J216" i="7" s="1"/>
  <c r="O216" i="7"/>
  <c r="P216" i="7" s="1"/>
  <c r="I217" i="7"/>
  <c r="J217" i="7" s="1"/>
  <c r="I215" i="7"/>
  <c r="J215" i="7" s="1"/>
  <c r="O215" i="7"/>
  <c r="P215" i="7" s="1"/>
  <c r="I210" i="7"/>
  <c r="J210" i="7" s="1"/>
  <c r="I211" i="7"/>
  <c r="J211" i="7" s="1"/>
  <c r="I212" i="7"/>
  <c r="J212" i="7" s="1"/>
  <c r="I213" i="7"/>
  <c r="J213" i="7" s="1"/>
  <c r="I214" i="7"/>
  <c r="J214" i="7" s="1"/>
  <c r="O212" i="7"/>
  <c r="P212" i="7" s="1"/>
  <c r="I205" i="7"/>
  <c r="J205" i="7" s="1"/>
  <c r="O208" i="7"/>
  <c r="P208" i="7" s="1"/>
  <c r="I209" i="7"/>
  <c r="J209" i="7" s="1"/>
  <c r="I207" i="7"/>
  <c r="J207" i="7" s="1"/>
  <c r="I208" i="7"/>
  <c r="J208" i="7" s="1"/>
  <c r="I206" i="7"/>
  <c r="J206" i="7" s="1"/>
  <c r="I203" i="7"/>
  <c r="J203" i="7" s="1"/>
  <c r="I204" i="7"/>
  <c r="J204" i="7" s="1"/>
  <c r="I202" i="7"/>
  <c r="J202" i="7" s="1"/>
  <c r="O202" i="7"/>
  <c r="P202" i="7" s="1"/>
  <c r="I200" i="7"/>
  <c r="J200" i="7" s="1"/>
  <c r="I201" i="7"/>
  <c r="J201" i="7" s="1"/>
  <c r="O200" i="7"/>
  <c r="P200" i="7" s="1"/>
  <c r="I198" i="7"/>
  <c r="J198" i="7" s="1"/>
  <c r="I199" i="7"/>
  <c r="J199" i="7" s="1"/>
  <c r="I196" i="7"/>
  <c r="J196" i="7" s="1"/>
  <c r="I197" i="7"/>
  <c r="J197" i="7" s="1"/>
  <c r="I192" i="7"/>
  <c r="J192" i="7" s="1"/>
  <c r="I193" i="7"/>
  <c r="J193" i="7" s="1"/>
  <c r="I194" i="7"/>
  <c r="J194" i="7" s="1"/>
  <c r="I195" i="7"/>
  <c r="J195" i="7" s="1"/>
  <c r="I190" i="7"/>
  <c r="J190" i="7" s="1"/>
  <c r="I191" i="7"/>
  <c r="J191" i="7" s="1"/>
  <c r="I189" i="7"/>
  <c r="J189" i="7" s="1"/>
  <c r="O189" i="7"/>
  <c r="P189" i="7" s="1"/>
  <c r="I185" i="7"/>
  <c r="J185" i="7" s="1"/>
  <c r="I186" i="7"/>
  <c r="J186" i="7" s="1"/>
  <c r="I187" i="7"/>
  <c r="J187" i="7" s="1"/>
  <c r="I188" i="7"/>
  <c r="J188" i="7" s="1"/>
  <c r="I175" i="7"/>
  <c r="J175" i="7" s="1"/>
  <c r="I179" i="7"/>
  <c r="J179" i="7" s="1"/>
  <c r="I183" i="7"/>
  <c r="J183" i="7" s="1"/>
  <c r="I176" i="7"/>
  <c r="J176" i="7" s="1"/>
  <c r="I180" i="7"/>
  <c r="J180" i="7" s="1"/>
  <c r="I184" i="7"/>
  <c r="J184" i="7" s="1"/>
  <c r="I177" i="7"/>
  <c r="J177" i="7" s="1"/>
  <c r="I181" i="7"/>
  <c r="J181" i="7" s="1"/>
  <c r="I178" i="7"/>
  <c r="J178" i="7" s="1"/>
  <c r="I182" i="7"/>
  <c r="J182" i="7" s="1"/>
  <c r="I165" i="7"/>
  <c r="J165" i="7" s="1"/>
  <c r="I166" i="7"/>
  <c r="J166" i="7" s="1"/>
  <c r="I167" i="7"/>
  <c r="J167" i="7" s="1"/>
  <c r="I168" i="7"/>
  <c r="J168" i="7" s="1"/>
  <c r="I169" i="7"/>
  <c r="J169" i="7" s="1"/>
  <c r="I170" i="7"/>
  <c r="J170" i="7" s="1"/>
  <c r="I171" i="7"/>
  <c r="J171" i="7" s="1"/>
  <c r="I172" i="7"/>
  <c r="J172" i="7" s="1"/>
  <c r="I173" i="7"/>
  <c r="J173" i="7" s="1"/>
  <c r="I174" i="7"/>
  <c r="J174" i="7" s="1"/>
  <c r="I162" i="7"/>
  <c r="J162" i="7" s="1"/>
  <c r="I163" i="7"/>
  <c r="J163" i="7" s="1"/>
  <c r="I164" i="7"/>
  <c r="J164" i="7" s="1"/>
  <c r="I160" i="7"/>
  <c r="J160" i="7" s="1"/>
  <c r="I161" i="7"/>
  <c r="J161" i="7" s="1"/>
  <c r="I116" i="1"/>
  <c r="J116" i="1" s="1"/>
  <c r="I117" i="1"/>
  <c r="J117" i="1" s="1"/>
  <c r="I115" i="1"/>
  <c r="J115" i="1" s="1"/>
  <c r="I113" i="1"/>
  <c r="J113" i="1" s="1"/>
  <c r="I114" i="1"/>
  <c r="J114" i="1" s="1"/>
  <c r="I108" i="1"/>
  <c r="J108" i="1" s="1"/>
  <c r="I112" i="1"/>
  <c r="J112" i="1" s="1"/>
  <c r="I105" i="1"/>
  <c r="J105" i="1" s="1"/>
  <c r="I106" i="1"/>
  <c r="J106" i="1" s="1"/>
  <c r="I93" i="1"/>
  <c r="J93" i="1" s="1"/>
  <c r="I91" i="1"/>
  <c r="J91" i="1" s="1"/>
  <c r="I92" i="1"/>
  <c r="J92" i="1" s="1"/>
  <c r="I90" i="1"/>
  <c r="J90" i="1" s="1"/>
  <c r="I87" i="1"/>
  <c r="J87" i="1" s="1"/>
  <c r="I2" i="1"/>
  <c r="J2" i="1" s="1"/>
  <c r="I60" i="1"/>
  <c r="J60" i="1" s="1"/>
  <c r="I85" i="1"/>
  <c r="J85" i="1" s="1"/>
  <c r="I68" i="1"/>
  <c r="J68" i="1" s="1"/>
  <c r="I66" i="1"/>
  <c r="J66" i="1" s="1"/>
  <c r="O36" i="1"/>
  <c r="I81" i="1"/>
  <c r="J81" i="1" s="1"/>
  <c r="I79" i="1"/>
  <c r="J79" i="1" s="1"/>
  <c r="I77" i="1"/>
  <c r="J77" i="1" s="1"/>
  <c r="I75" i="1"/>
  <c r="J75" i="1" s="1"/>
  <c r="I70" i="1"/>
  <c r="J70" i="1" s="1"/>
  <c r="I62" i="1"/>
  <c r="J62" i="1" s="1"/>
  <c r="I42" i="1"/>
  <c r="J42" i="1" s="1"/>
  <c r="I39" i="1"/>
  <c r="J39" i="1" s="1"/>
  <c r="O38" i="1"/>
  <c r="P38" i="1" s="1"/>
  <c r="O82" i="1"/>
  <c r="P82" i="1" s="1"/>
  <c r="I72" i="1"/>
  <c r="J72" i="1" s="1"/>
  <c r="I45" i="1"/>
  <c r="J45" i="1" s="1"/>
  <c r="I43" i="1"/>
  <c r="J43" i="1" s="1"/>
  <c r="I26" i="1"/>
  <c r="J26" i="1" s="1"/>
  <c r="I82" i="1"/>
  <c r="J82" i="1" s="1"/>
  <c r="I80" i="1"/>
  <c r="J80" i="1" s="1"/>
  <c r="I78" i="1"/>
  <c r="J78" i="1" s="1"/>
  <c r="I76" i="1"/>
  <c r="J76" i="1" s="1"/>
  <c r="I59" i="1"/>
  <c r="J59" i="1" s="1"/>
  <c r="I56" i="1"/>
  <c r="J56" i="1" s="1"/>
  <c r="I30" i="1"/>
  <c r="J30" i="1" s="1"/>
  <c r="I8" i="1"/>
  <c r="J8" i="1" s="1"/>
  <c r="I7" i="1"/>
  <c r="J7" i="1" s="1"/>
  <c r="I64" i="1"/>
  <c r="J64" i="1" s="1"/>
  <c r="I54" i="1"/>
  <c r="J54" i="1" s="1"/>
  <c r="I49" i="1"/>
  <c r="J49" i="1" s="1"/>
  <c r="I37" i="1"/>
  <c r="J37" i="1" s="1"/>
  <c r="I86" i="1"/>
  <c r="J86" i="1" s="1"/>
  <c r="I83" i="1"/>
  <c r="J83" i="1" s="1"/>
  <c r="I74" i="1"/>
  <c r="J74" i="1" s="1"/>
  <c r="I65" i="1"/>
  <c r="J65" i="1" s="1"/>
  <c r="I63" i="1"/>
  <c r="J63" i="1" s="1"/>
  <c r="I61" i="1"/>
  <c r="J61" i="1" s="1"/>
  <c r="I51" i="1"/>
  <c r="J51" i="1" s="1"/>
  <c r="I40" i="1"/>
  <c r="J40" i="1" s="1"/>
  <c r="I38" i="1"/>
  <c r="J38" i="1" s="1"/>
  <c r="I17" i="1"/>
  <c r="J17" i="1" s="1"/>
  <c r="I14" i="1"/>
  <c r="J14" i="1" s="1"/>
  <c r="I73" i="1"/>
  <c r="J73" i="1" s="1"/>
  <c r="I71" i="1"/>
  <c r="J71" i="1" s="1"/>
  <c r="I69" i="1"/>
  <c r="J69" i="1" s="1"/>
  <c r="I52" i="1"/>
  <c r="J52" i="1" s="1"/>
  <c r="I50" i="1"/>
  <c r="J50" i="1" s="1"/>
  <c r="I48" i="1"/>
  <c r="J48" i="1" s="1"/>
  <c r="I44" i="1"/>
  <c r="J44" i="1" s="1"/>
  <c r="I36" i="1"/>
  <c r="J36" i="1" s="1"/>
  <c r="I35" i="1"/>
  <c r="J35" i="1" s="1"/>
  <c r="I34" i="1"/>
  <c r="J34" i="1" s="1"/>
  <c r="I21" i="1"/>
  <c r="J21" i="1" s="1"/>
  <c r="I31" i="1"/>
  <c r="J31" i="1" s="1"/>
  <c r="I11" i="1"/>
  <c r="J11" i="1" s="1"/>
  <c r="I67" i="1"/>
  <c r="J67" i="1" s="1"/>
  <c r="I57" i="1"/>
  <c r="J57" i="1" s="1"/>
  <c r="I55" i="1"/>
  <c r="J55" i="1" s="1"/>
  <c r="I53" i="1"/>
  <c r="J53" i="1" s="1"/>
  <c r="I47" i="1"/>
  <c r="J47" i="1" s="1"/>
  <c r="I46" i="1"/>
  <c r="J46" i="1" s="1"/>
  <c r="I41" i="1"/>
  <c r="J41" i="1" s="1"/>
  <c r="O35" i="1"/>
  <c r="P35" i="1" s="1"/>
  <c r="I33" i="1"/>
  <c r="J33" i="1" s="1"/>
  <c r="I19" i="1"/>
  <c r="J19" i="1" s="1"/>
  <c r="I9" i="1"/>
  <c r="J9" i="1" s="1"/>
  <c r="I28" i="1"/>
  <c r="J28" i="1" s="1"/>
  <c r="I23" i="1"/>
  <c r="J23" i="1" s="1"/>
  <c r="I13" i="1"/>
  <c r="J13" i="1" s="1"/>
  <c r="I32" i="1"/>
  <c r="J32" i="1" s="1"/>
  <c r="I29" i="1"/>
  <c r="J29" i="1" s="1"/>
  <c r="I25" i="1"/>
  <c r="J25" i="1" s="1"/>
  <c r="I24" i="1"/>
  <c r="J24" i="1" s="1"/>
  <c r="I22" i="1"/>
  <c r="J22" i="1" s="1"/>
  <c r="I20" i="1"/>
  <c r="J20" i="1" s="1"/>
  <c r="I18" i="1"/>
  <c r="J18" i="1" s="1"/>
  <c r="I16" i="1"/>
  <c r="J16" i="1" s="1"/>
  <c r="O9" i="1"/>
  <c r="P9" i="1" s="1"/>
  <c r="I6" i="1"/>
  <c r="J6" i="1" s="1"/>
  <c r="O32" i="1"/>
  <c r="P32" i="1" s="1"/>
  <c r="I27" i="1"/>
  <c r="J27" i="1" s="1"/>
  <c r="I15" i="1"/>
  <c r="J15" i="1" s="1"/>
  <c r="I12" i="1"/>
  <c r="J12" i="1" s="1"/>
  <c r="O6" i="1"/>
  <c r="P6" i="1" s="1"/>
  <c r="O4" i="1"/>
  <c r="P4" i="1" s="1"/>
  <c r="I4" i="1"/>
  <c r="J4" i="1" s="1"/>
  <c r="I3" i="1"/>
  <c r="J3" i="1" s="1"/>
  <c r="I10" i="1"/>
  <c r="J10" i="1" s="1"/>
  <c r="O5" i="1"/>
  <c r="P5" i="1" s="1"/>
  <c r="I5" i="1"/>
  <c r="J5" i="1" s="1"/>
  <c r="O3" i="1"/>
  <c r="P3" i="1" s="1"/>
  <c r="I84" i="1" l="1"/>
  <c r="J84" i="1" s="1"/>
</calcChain>
</file>

<file path=xl/sharedStrings.xml><?xml version="1.0" encoding="utf-8"?>
<sst xmlns="http://schemas.openxmlformats.org/spreadsheetml/2006/main" count="26965" uniqueCount="3480">
  <si>
    <t>actualizado e hipervinculado 14/02/2019</t>
  </si>
  <si>
    <t>se Carreraea nuevo contrato pára el bien se hipervinculan contrato, acta de entrega  poliza y designacion el dia 28/12/2018</t>
  </si>
  <si>
    <t>POSITIVO</t>
  </si>
  <si>
    <t>Clara.giraldo@medellin.gov.co</t>
  </si>
  <si>
    <t>Secretaria de Suministros y Servicios</t>
  </si>
  <si>
    <t xml:space="preserve">Clara Lucia Giraldo Bustamante </t>
  </si>
  <si>
    <t>No tiene</t>
  </si>
  <si>
    <t>Calle 42C 88 30</t>
  </si>
  <si>
    <t>migr9@hotmail.com</t>
  </si>
  <si>
    <t xml:space="preserve">Margarita Isabel Gómez Rico </t>
  </si>
  <si>
    <t>Villa Suramericana la Aurora</t>
  </si>
  <si>
    <t xml:space="preserve">Local Comercial </t>
  </si>
  <si>
    <t>BF443L</t>
  </si>
  <si>
    <t>Calle 64 # 103C - 170 (0001)</t>
  </si>
  <si>
    <t>M-100001670</t>
  </si>
  <si>
    <t xml:space="preserve">No tiene </t>
  </si>
  <si>
    <t>ARR-0308</t>
  </si>
  <si>
    <t>Calle 64 103C - 174</t>
  </si>
  <si>
    <t>expresionycolor@hotmail.com</t>
  </si>
  <si>
    <t xml:space="preserve">Edgar Colorado Romero </t>
  </si>
  <si>
    <t>Calle 64 # 103C - 174 (0002)</t>
  </si>
  <si>
    <t>M-1000001646</t>
  </si>
  <si>
    <t>ARR-0309</t>
  </si>
  <si>
    <t>SE ACTUALIZAN INFORMES EL 19/03/2019..l dia 30/05/2018 se actualiza el Carreraonograma de visitas del año 2018 los informes ya hipervinculados son viejos ..</t>
  </si>
  <si>
    <t xml:space="preserve">No se presento </t>
  </si>
  <si>
    <t>INF4</t>
  </si>
  <si>
    <t>INF3</t>
  </si>
  <si>
    <t>INF2</t>
  </si>
  <si>
    <t>INF1</t>
  </si>
  <si>
    <t>Calle 47 38 07</t>
  </si>
  <si>
    <t>comasmf5221@gmail.com</t>
  </si>
  <si>
    <t>Franklin Alberto Comas Martinez</t>
  </si>
  <si>
    <t xml:space="preserve">Funcionamiento y puesta en marcha de parqueadero de vehículos livianos </t>
  </si>
  <si>
    <t>Lote</t>
  </si>
  <si>
    <t>1805</t>
  </si>
  <si>
    <t>USOP475L</t>
  </si>
  <si>
    <t xml:space="preserve">Calle 47 # 38 - 7 </t>
  </si>
  <si>
    <t>GU-1148155</t>
  </si>
  <si>
    <t>4600084028</t>
  </si>
  <si>
    <t>ARR-0103</t>
  </si>
  <si>
    <t>Calle 64A B 105A  93 AP508</t>
  </si>
  <si>
    <t>malesa.totumo.3@gmail.com</t>
  </si>
  <si>
    <t xml:space="preserve">Damaris Toro Bedoya </t>
  </si>
  <si>
    <t>Calle 64 # 103C - 196 (0005)</t>
  </si>
  <si>
    <t>16/1272019</t>
  </si>
  <si>
    <t>2582376-8</t>
  </si>
  <si>
    <t>ARR-0314</t>
  </si>
  <si>
    <t>se Carreraea nuevo contrato pára el bien se hipervinculan contrato poliza y designacion el dia 5/12/2018</t>
  </si>
  <si>
    <t>magdakeysi@hotmail.com</t>
  </si>
  <si>
    <t>Calle 64 103C - 178</t>
  </si>
  <si>
    <t>Magdalena Barrientos Martinez</t>
  </si>
  <si>
    <t>Calle 64 # 103C - 178 (0003)</t>
  </si>
  <si>
    <t>2582395-8</t>
  </si>
  <si>
    <t>ARR-0310</t>
  </si>
  <si>
    <t>actualizado e hipervinculado 11/03/2019</t>
  </si>
  <si>
    <t>sandra.ordonez@medellin.gov.co</t>
  </si>
  <si>
    <t>Sandra Patricia Ordoñez</t>
  </si>
  <si>
    <t>Calle 84 # 90A 63</t>
  </si>
  <si>
    <t>Adrian Antonio Gutierrez Villada</t>
  </si>
  <si>
    <t>CC BOLIVAR PRADO</t>
  </si>
  <si>
    <t>Local Comercial Ccp. Bolivar Prado</t>
  </si>
  <si>
    <t>04/11/1999</t>
  </si>
  <si>
    <t>10180220012 - 10180220017</t>
  </si>
  <si>
    <t>5169813 - 315310</t>
  </si>
  <si>
    <t>GOB 006LT / GOB 066 01L</t>
  </si>
  <si>
    <t>Carrera 51 # 56 - 25 (1289)</t>
  </si>
  <si>
    <t>N/A</t>
  </si>
  <si>
    <t>ARR</t>
  </si>
  <si>
    <t>actualizado e hipervinculado 24/07/2019</t>
  </si>
  <si>
    <t>nelly.moreno@medellin.gov.co</t>
  </si>
  <si>
    <t>María Nelly Moreno Moreno</t>
  </si>
  <si>
    <t>Carrera 55 # 51 - 91 (0147)</t>
  </si>
  <si>
    <t>Leonel de Jesus Parra Pelaez</t>
  </si>
  <si>
    <t xml:space="preserve">VENTA DE PESCADO CCP PESCADO Y COSECHA </t>
  </si>
  <si>
    <t>Local Comercial  Ccp Pescado Y Cosecha</t>
  </si>
  <si>
    <t>07/07/1999</t>
  </si>
  <si>
    <t>No regsitra activo</t>
  </si>
  <si>
    <t>Carrera 51 # 56 - 25 (1191)</t>
  </si>
  <si>
    <t>Luz Alba Espinosa Vera</t>
  </si>
  <si>
    <t>Carrera 51 # 56 - 25 (1051)</t>
  </si>
  <si>
    <t>Alexandra Melan Mora</t>
  </si>
  <si>
    <t>Carrera 51 # 56 - 25 (2087)</t>
  </si>
  <si>
    <t>Higinio de Jesus Rodriguez Rojas</t>
  </si>
  <si>
    <t>Carrera 51 # 56 - 25 (2299)</t>
  </si>
  <si>
    <t>Sandra Patricia Pareja Zapata</t>
  </si>
  <si>
    <t>Carrera 51 # 56 - 25 (2451)</t>
  </si>
  <si>
    <t xml:space="preserve">Maria de la Luz Muñoz de Alzate </t>
  </si>
  <si>
    <t>Calle 43 # 43 - 44</t>
  </si>
  <si>
    <t>Hernan Danilo Bustamante Vasquez</t>
  </si>
  <si>
    <t>Lote (Ebanistería Y/O Carpintería)</t>
  </si>
  <si>
    <t>LOTE</t>
  </si>
  <si>
    <t xml:space="preserve">IZ 079LA </t>
  </si>
  <si>
    <t>ARR-0167</t>
  </si>
  <si>
    <t>Carrera 51 # 56 - 25 (2161)</t>
  </si>
  <si>
    <t>Victor Manuel Alvarez Laverde</t>
  </si>
  <si>
    <t>Carrera 56 # 62 - 53</t>
  </si>
  <si>
    <t>evelioosorio58@gmail.com</t>
  </si>
  <si>
    <t xml:space="preserve">Evelio Antonio Osorio Herrera </t>
  </si>
  <si>
    <t>CC BOLIVAR PRADO Cafeteria</t>
  </si>
  <si>
    <t>Carrera 51 # 56 - 25 (2133)</t>
  </si>
  <si>
    <t>Carrera 51 # 56 - 25 (1365)</t>
  </si>
  <si>
    <t>Maria Azucena Martinez Pamplona</t>
  </si>
  <si>
    <t>Maria del Carmen Suarez Morales</t>
  </si>
  <si>
    <t>Carrera 51 # 56 - 25 (1367)</t>
  </si>
  <si>
    <t>Carrera 51 # 56 - 25 (1349)</t>
  </si>
  <si>
    <t>Amado de Jesus Gaviria Vanegas</t>
  </si>
  <si>
    <t>Carrera 51 # 56 - 25 (1317)</t>
  </si>
  <si>
    <t>Maria del Carmen Suarez Jaramillo</t>
  </si>
  <si>
    <t>Carrera 51 # 56 - 25 (1027)</t>
  </si>
  <si>
    <t>Patricia  Elena Marin Villada</t>
  </si>
  <si>
    <t>Carrera 51 # 56 - 25 (1004)</t>
  </si>
  <si>
    <t xml:space="preserve">Marta Milena Usme Murllo </t>
  </si>
  <si>
    <t>Carrera 44A # 41A - 43 (401)</t>
  </si>
  <si>
    <t>sergio5555@gmail.com</t>
  </si>
  <si>
    <t>Monica Maria Marin</t>
  </si>
  <si>
    <t xml:space="preserve">Edifico San Félix O Cajón </t>
  </si>
  <si>
    <t xml:space="preserve">Apartamento </t>
  </si>
  <si>
    <t>apt 401</t>
  </si>
  <si>
    <t>CBZ 316 08</t>
  </si>
  <si>
    <t>actualizado e hipervinculado 20/02/2019</t>
  </si>
  <si>
    <t>este contrato no se hizo entrega debido a que la puerta se encuentra condenada y no se puede abrir</t>
  </si>
  <si>
    <t>ALMEDELLIN1 
ALMEDELLIN31</t>
  </si>
  <si>
    <t>SECOP 1</t>
  </si>
  <si>
    <t>tba18@hotmail.com</t>
  </si>
  <si>
    <t>Widman Jimenez Ramirez</t>
  </si>
  <si>
    <t>C.C. JUANAMBÚ</t>
  </si>
  <si>
    <t>Local Comercial Ccp.. Juanambú</t>
  </si>
  <si>
    <t>GOB 356RPH</t>
  </si>
  <si>
    <t>Calle 55 # 50 - 101 (1111)</t>
  </si>
  <si>
    <t>Carrera 51 # 56 - 25 (1155)</t>
  </si>
  <si>
    <t>Luis Carlos Vergara Valencia</t>
  </si>
  <si>
    <t>Carrera 51 # 56 - 25 (2119)</t>
  </si>
  <si>
    <t>Guillermo Vargas Giraldo</t>
  </si>
  <si>
    <t>Carrera 51 # 56 - 25 (2115)</t>
  </si>
  <si>
    <t>Carlos Andres Yepes Ramirez</t>
  </si>
  <si>
    <t>Carrera 51 # 56 - 25 (1195)</t>
  </si>
  <si>
    <t>Jorgue Enrique Gutierrez</t>
  </si>
  <si>
    <t>Carrera 51 # 56 - 25 (1077)</t>
  </si>
  <si>
    <t xml:space="preserve">Leonardo de Jesus Cardeño Rueda </t>
  </si>
  <si>
    <t>CC BOLIVAR PRADO Venta y reparacion de electrodomesticos</t>
  </si>
  <si>
    <t xml:space="preserve">Acta de diligencia fallida para entrega de bien </t>
  </si>
  <si>
    <t>Carrera 51 # 56 - 25 (1133)</t>
  </si>
  <si>
    <t>Juan Guillermo Ortiz Castañeda</t>
  </si>
  <si>
    <t>Calle 30A # 55 - 64 (0023)</t>
  </si>
  <si>
    <t>anza617@hotmail.com</t>
  </si>
  <si>
    <t>Maria Esperanza Rios de Sanchez</t>
  </si>
  <si>
    <t xml:space="preserve"> Cerro Nutibara : Venta de artesanias </t>
  </si>
  <si>
    <t>Local Comercial Cerro Nutibara</t>
  </si>
  <si>
    <t xml:space="preserve"> 
16210060002</t>
  </si>
  <si>
    <t>EQR 31LT</t>
  </si>
  <si>
    <t>Carrera 51 # 36 - 25 (1139)</t>
  </si>
  <si>
    <t>Martha Cecilia Tobon Garcia</t>
  </si>
  <si>
    <t>CC BOLIVAR PRADO Venta de productos de aseo</t>
  </si>
  <si>
    <t>Carrera 51 # 56 - 25 (1139)</t>
  </si>
  <si>
    <t>Carrera 44A # 41A 35/43/47 (0202)</t>
  </si>
  <si>
    <t>renteria.cossio.luz1@gmail.com</t>
  </si>
  <si>
    <t>Luz Amparo Renteria Cossio</t>
  </si>
  <si>
    <t>Vivienda</t>
  </si>
  <si>
    <t>10140110016</t>
  </si>
  <si>
    <t>BZ433RPHARR</t>
  </si>
  <si>
    <t>4600084083</t>
  </si>
  <si>
    <t xml:space="preserve">Calle 46D # 2A </t>
  </si>
  <si>
    <t>haillinnichole@gamil.com</t>
  </si>
  <si>
    <t>Anngela Maria Araque Acevedo</t>
  </si>
  <si>
    <t>Angela Maria Araque Acevedo</t>
  </si>
  <si>
    <t>CC BOLIVAR PRADO Venta y reparacion de equipos mecanicos</t>
  </si>
  <si>
    <t>Carrera 51 # 56 - 25 (1397)</t>
  </si>
  <si>
    <t xml:space="preserve">Humberto Ordoñez Ibarguen </t>
  </si>
  <si>
    <t>CC BOLIVAR PRADO Reparacion de computadores</t>
  </si>
  <si>
    <t>Carrera 51 # 56 - 25 (1375)</t>
  </si>
  <si>
    <t>Carrera 10B 45AD - 8 (0301)</t>
  </si>
  <si>
    <t>leidy_1258@hotmail.com</t>
  </si>
  <si>
    <t>Leidy Johana Delgado Marin</t>
  </si>
  <si>
    <t>CC BOLIVAR PRADO Venta de fragancias y lociones</t>
  </si>
  <si>
    <t>Carrera 51 # 56 - 25 (1509)</t>
  </si>
  <si>
    <t>Calle 72 - 30 - 14</t>
  </si>
  <si>
    <t>Maria Patricia Macias de Arroyave</t>
  </si>
  <si>
    <t>CC BOLIVAR PRADO Venta de gaseosas</t>
  </si>
  <si>
    <t>Carrera 51 # 56 - 25 (1197)</t>
  </si>
  <si>
    <t>Calle 30A # 55 - 64 (0009)</t>
  </si>
  <si>
    <t>artesanias_sara@hotmail.com</t>
  </si>
  <si>
    <t>Lady Diana Santacruz Morales</t>
  </si>
  <si>
    <t>Carrera 63B # 32E - 25 (0208)</t>
  </si>
  <si>
    <t>Jose Luis Rendon Martinez</t>
  </si>
  <si>
    <t xml:space="preserve">Maria Martinez de Rendon </t>
  </si>
  <si>
    <t>Calle 30A # 55 - 64 (0014)</t>
  </si>
  <si>
    <t xml:space="preserve">Carrera 59 # 64 - 32 </t>
  </si>
  <si>
    <t>lanegraflor71@gmail.com</t>
  </si>
  <si>
    <t>Flor Maria Mosquera Caicedo</t>
  </si>
  <si>
    <t>CC BOLIVAR PRADO Venta de ropa y zapatos de segunda</t>
  </si>
  <si>
    <t>Carrera 51 # 56 - 25 (2221)</t>
  </si>
  <si>
    <t>Carrera 51 # 56 - 25</t>
  </si>
  <si>
    <t>Alba Nubia Marin Muñoz</t>
  </si>
  <si>
    <t>CC BOLIVAR PRADO Venta de Variedades</t>
  </si>
  <si>
    <t>Carrera 51 # 56 - 25 (1495)</t>
  </si>
  <si>
    <t>Alvaro Farit Varela Sepulveda</t>
  </si>
  <si>
    <t>CC BOLIVAR PRADO Venta de zapateria</t>
  </si>
  <si>
    <t>Carrera 51 # 56 - 25 (1341)</t>
  </si>
  <si>
    <t>Calle 113 # 51A - 66 (0202)</t>
  </si>
  <si>
    <t>fabiomuñoz1410@gmail.com</t>
  </si>
  <si>
    <t>Fabio Muñoz Tejada</t>
  </si>
  <si>
    <t>CC BOLIVAR PRADO Venta de frascos de locion</t>
  </si>
  <si>
    <t>Carrera 51 # 56 - 25 (1041)</t>
  </si>
  <si>
    <t>Calle 39AA # 96 - 17</t>
  </si>
  <si>
    <t>carvajaldario@gmail.com</t>
  </si>
  <si>
    <t>Dario Eleazer Carvajal Colorado</t>
  </si>
  <si>
    <t xml:space="preserve">CC BOLIVAR PRADO Venta de ropa </t>
  </si>
  <si>
    <t>Carrera 51 # 56 - 25 (1459)</t>
  </si>
  <si>
    <t>Calle 106A # 67 - 61</t>
  </si>
  <si>
    <t>Jhon Moises Valderrama Campo</t>
  </si>
  <si>
    <t>Carrera 51 # 56 - 25 (2075)</t>
  </si>
  <si>
    <t>se Carreraea nuevo contrato pára el bien se hipervinculan contrato, poliza, acta de entrega y designacion el dia 7/02/2019</t>
  </si>
  <si>
    <t>Carrera 55 # 51 - 91 (0151)</t>
  </si>
  <si>
    <t>nanita0486@hotmail.com</t>
  </si>
  <si>
    <t>Orlando Alberto Diaz Rodriguez</t>
  </si>
  <si>
    <t>GOB 004LT / GOB 004</t>
  </si>
  <si>
    <t>Carrera 76 # 89 - 05</t>
  </si>
  <si>
    <t>fannylon1963@gmail.com</t>
  </si>
  <si>
    <t>Fanny del Socorro Londoño Perez</t>
  </si>
  <si>
    <t>Carrera 55 # 51 - 91 (0154)</t>
  </si>
  <si>
    <t>Carrera 49B 107 SUR 158</t>
  </si>
  <si>
    <t>javylugo76@gmail.com</t>
  </si>
  <si>
    <t>Fransisco Javier Lugo Garcia</t>
  </si>
  <si>
    <t>C.C. MEDELLIN (Ropa y calzado )</t>
  </si>
  <si>
    <t>Local Comercial Ccp. Medellin</t>
  </si>
  <si>
    <t>10/10/2005</t>
  </si>
  <si>
    <t>GOB 52 02</t>
  </si>
  <si>
    <t>Calle 54 # 57 - 60 (0147)</t>
  </si>
  <si>
    <t>Calle 96 # 44A - 40</t>
  </si>
  <si>
    <t>perfumesjohn@hotmail.com</t>
  </si>
  <si>
    <t>John Jader Herrera Serna</t>
  </si>
  <si>
    <t>CC BOLIVAR PRADO: Venta de perfumes</t>
  </si>
  <si>
    <t>Carrera 51 # 56 - 25 (2237)</t>
  </si>
  <si>
    <t>Calle 109 - 48A -61 (0115)</t>
  </si>
  <si>
    <t>maneycorrea@yahoo.es</t>
  </si>
  <si>
    <t xml:space="preserve">Maney Correa Mena </t>
  </si>
  <si>
    <t>C.C. San Antonio Venta de ropa, variedades y textiles.</t>
  </si>
  <si>
    <t>Local Comercial C.C. San Antonio</t>
  </si>
  <si>
    <t>0757</t>
  </si>
  <si>
    <t xml:space="preserve">GOZ 225RPH </t>
  </si>
  <si>
    <t>Calle 46 # 45 - 84 (1168)</t>
  </si>
  <si>
    <t>ARR-0294</t>
  </si>
  <si>
    <t>Carrera 46A # 94 - 37</t>
  </si>
  <si>
    <t>Andres Mauricio Raigosa</t>
  </si>
  <si>
    <t>CC BOLIVAR PRADO: Venta de ropa y zapatos</t>
  </si>
  <si>
    <t>Carrera 51 # 97 -8 ( 0257)</t>
  </si>
  <si>
    <t>yzarrayaqueline3333@gmail.com</t>
  </si>
  <si>
    <t>Yaqueline del Carmen Yzarra Melen</t>
  </si>
  <si>
    <t>CC BOLIVAR PRADO: spa de uñas</t>
  </si>
  <si>
    <t>Carrera 51 # 56 - 25 (1071)</t>
  </si>
  <si>
    <t>Carrera 55 # 51 - 91 (0144)</t>
  </si>
  <si>
    <t>andre.m.j.m@gmail.com</t>
  </si>
  <si>
    <t>Cristina Isabel Arrieta Arias</t>
  </si>
  <si>
    <t>Calle 76 # 50 - 89</t>
  </si>
  <si>
    <t>paula1104@live.com</t>
  </si>
  <si>
    <t>Paula Andrea Lema Mesa</t>
  </si>
  <si>
    <t>CC BOLIVAR PRADO: venta de lociones</t>
  </si>
  <si>
    <t>Carrera 51 # 56 - 25 (1391)</t>
  </si>
  <si>
    <t xml:space="preserve">Carrera 50 # 84 - 48 </t>
  </si>
  <si>
    <t>yeras1973@gmail.com</t>
  </si>
  <si>
    <t>Luis Gerardo Gonzales Aguirre</t>
  </si>
  <si>
    <t>CC BOLIVAR PRADO: venta de portatiles y accesorios</t>
  </si>
  <si>
    <t>Carrera 51 # 56 - 25 (2117)</t>
  </si>
  <si>
    <t>Carrera 55 # 51 - 91 (0123)</t>
  </si>
  <si>
    <t>maximiliano1030.01@gmail.com</t>
  </si>
  <si>
    <t>Jorge Enrique Ramirez Martinez</t>
  </si>
  <si>
    <t>Calle 55 # 50 - 101 (1109)</t>
  </si>
  <si>
    <t>Luz Marina Agudelo Mejia</t>
  </si>
  <si>
    <t>C.C. JUANAMBÚ ( peluqueria )</t>
  </si>
  <si>
    <t>Carrera 33 X Calle 56 - 35 (0101)</t>
  </si>
  <si>
    <t>jescristosalva555@gmail.com</t>
  </si>
  <si>
    <t>Leyder Andres Mosquera Asprilla</t>
  </si>
  <si>
    <t>Venta unica y exclusivamente de fruta</t>
  </si>
  <si>
    <t>Calle 30A # 55 - 64</t>
  </si>
  <si>
    <t>Calle 64 # 103C - 192</t>
  </si>
  <si>
    <t>dgeidibianoon@hotmail.es</t>
  </si>
  <si>
    <t>Geidys Blandón Rentería</t>
  </si>
  <si>
    <t>geidibianoon@hotmail.es</t>
  </si>
  <si>
    <t>901200878-6</t>
  </si>
  <si>
    <t>Panadería La Aurora Robledo S.A.S</t>
  </si>
  <si>
    <t>BZ 443L</t>
  </si>
  <si>
    <t>Calle 64 # 103C - 192 (0004)</t>
  </si>
  <si>
    <t>2243661-9</t>
  </si>
  <si>
    <t>ARR-0311</t>
  </si>
  <si>
    <t>Calle 63D # 117F - 65</t>
  </si>
  <si>
    <t>mariselita200@hotmail.com</t>
  </si>
  <si>
    <t>Rosa Enith Quinto Palacios</t>
  </si>
  <si>
    <t>Carrera 55 # 51 - 91 (0121)</t>
  </si>
  <si>
    <t>Av. Calle 26 # 92 - 32 G1 Bogota</t>
  </si>
  <si>
    <t>notificacionesjudiciales@tigoune.com</t>
  </si>
  <si>
    <t>Ana Marina Jimenez Posada</t>
  </si>
  <si>
    <t>830114921-1</t>
  </si>
  <si>
    <t>Colombia Movil S.A. ESP</t>
  </si>
  <si>
    <t>Antena de Telecomuniciones</t>
  </si>
  <si>
    <t>01N-5045180</t>
  </si>
  <si>
    <t>TZ 001LTARR</t>
  </si>
  <si>
    <t>Carrera 64C # 72 - 58</t>
  </si>
  <si>
    <t>2510337-2</t>
  </si>
  <si>
    <t>Carrera 75B # 95 - 122</t>
  </si>
  <si>
    <t>oscargui1@hotmai.com</t>
  </si>
  <si>
    <t>Oscar Emilio Giraldo Ramirez</t>
  </si>
  <si>
    <t>Local Comercial Ccp. Juanambú</t>
  </si>
  <si>
    <t>Calle 55 # 50 - 101 (1143)</t>
  </si>
  <si>
    <t>Calle 54 # 57 - 60 (0349)</t>
  </si>
  <si>
    <t>Jose Alirio Londoño Varon</t>
  </si>
  <si>
    <t>CCP. MEDELLIN ( venta de electrodomesticos y electronicos)</t>
  </si>
  <si>
    <t>3161</t>
  </si>
  <si>
    <t>Calle 54 # 57 - 60 (0239)</t>
  </si>
  <si>
    <t>f.barra26@hotmail.com</t>
  </si>
  <si>
    <t>Fredy Alexis Barragan Moreno</t>
  </si>
  <si>
    <t>C.C. MEDELLIN ( venta de calzado y ropa)</t>
  </si>
  <si>
    <t>clara.giraldo@medellin.gov.co</t>
  </si>
  <si>
    <r>
      <t xml:space="preserve">Carrera 7 </t>
    </r>
    <r>
      <rPr>
        <i/>
        <sz val="12"/>
        <color theme="1"/>
        <rFont val="Arial"/>
        <family val="2"/>
      </rPr>
      <t xml:space="preserve"># </t>
    </r>
    <r>
      <rPr>
        <sz val="12"/>
        <color theme="1"/>
        <rFont val="Arial"/>
        <family val="2"/>
      </rPr>
      <t>85 - 77 (0009) Bogota</t>
    </r>
  </si>
  <si>
    <t>impuestossvb@servibanca.com.co</t>
  </si>
  <si>
    <t>Myriam Milena Alvarado Garcia</t>
  </si>
  <si>
    <t>830036645-7</t>
  </si>
  <si>
    <t>Sociedad al Servicio de la Tecnologia y Sistematizacion Bancaria Tecnibanca S.A</t>
  </si>
  <si>
    <t>Cajero Automatico</t>
  </si>
  <si>
    <t>SA 004</t>
  </si>
  <si>
    <t>Calle 44 # 52 -165</t>
  </si>
  <si>
    <t>21-44-101314833</t>
  </si>
  <si>
    <t xml:space="preserve">Calle 107A # 56 </t>
  </si>
  <si>
    <t>Julio Cesar Hincapie Botero</t>
  </si>
  <si>
    <t xml:space="preserve">C.C. SAN ANTONIO </t>
  </si>
  <si>
    <t xml:space="preserve">Local Comercial Ccp. San Antonio </t>
  </si>
  <si>
    <t>Calle 47 # 45 - 89 (1062)</t>
  </si>
  <si>
    <t>Carrera 44 # 89 - 177</t>
  </si>
  <si>
    <t>elkinvalencia51@gmail.com</t>
  </si>
  <si>
    <t>Maria Indelia Osorio Aguirre</t>
  </si>
  <si>
    <t>CCP. MEDELLIN</t>
  </si>
  <si>
    <t>Calle 54 # 57 - 60 (0015)</t>
  </si>
  <si>
    <t>Calle 93 X Carrera 31 - 06</t>
  </si>
  <si>
    <t>Olga Leonor Capote Zuñiga</t>
  </si>
  <si>
    <t>CC BOLIVAR PRADO: venta de gaseosas</t>
  </si>
  <si>
    <t>Carrera 51 # 56 - 25 (1207)</t>
  </si>
  <si>
    <t>Calle 103 # 86 - 49</t>
  </si>
  <si>
    <t>victorhinca@hotmail.com</t>
  </si>
  <si>
    <t>Victor Augusto Hincapie Vera</t>
  </si>
  <si>
    <t>CC BOLIVAR PRADO: venta de accesorios para vestir</t>
  </si>
  <si>
    <t>Carrera 51 # 56 - 25 (1229)</t>
  </si>
  <si>
    <t>Carrera 52 # 12 SUR 139 (0148)</t>
  </si>
  <si>
    <t>Marco Tulio Cantellon Miranda</t>
  </si>
  <si>
    <t>Carrera 55 # 51 - 91 (0148)</t>
  </si>
  <si>
    <t>Calle 54 # 57A 60 (0048)</t>
  </si>
  <si>
    <t>giro197@hotmail.com</t>
  </si>
  <si>
    <t xml:space="preserve">Elda Patricia Lopera </t>
  </si>
  <si>
    <t>Calle 54 # 57 - 60 (0048)</t>
  </si>
  <si>
    <t>Carrera 54 # 44 - 48 (0108)</t>
  </si>
  <si>
    <t>jfmadridv@hotmail.com</t>
  </si>
  <si>
    <t xml:space="preserve">Juan Fernando Velez Madrid </t>
  </si>
  <si>
    <t>71381635-9</t>
  </si>
  <si>
    <t>Sazón Y Sabor Gourmet</t>
  </si>
  <si>
    <t xml:space="preserve">RESTAURANTE CAM PISO 5 </t>
  </si>
  <si>
    <t xml:space="preserve">Área De Cocina Piso 5 </t>
  </si>
  <si>
    <t>30/4/17</t>
  </si>
  <si>
    <t>SA-004</t>
  </si>
  <si>
    <t>Calle 44 # 52 - 165 (0005)</t>
  </si>
  <si>
    <t>2520639-4</t>
  </si>
  <si>
    <t>ARR-0381</t>
  </si>
  <si>
    <t>Calle 54 # 57A 60 (0035)</t>
  </si>
  <si>
    <t>jazz-2008@hotmail.es</t>
  </si>
  <si>
    <t>Yarmin Dalfary Toro Perez</t>
  </si>
  <si>
    <t>Calle 54 # 57 - 60 (0035)</t>
  </si>
  <si>
    <t>Carrera 52 # 12 SUR 139 (0309)</t>
  </si>
  <si>
    <t>luismadi02019@gmail.com</t>
  </si>
  <si>
    <t>Luis Alberto Marin Diaz</t>
  </si>
  <si>
    <t>Carrera 55 # 51 - 91 (0128)</t>
  </si>
  <si>
    <t>Calle 63B # 45D - 15 BRR LA MANSION</t>
  </si>
  <si>
    <t>Ediz Elena Monsalve Acevedo</t>
  </si>
  <si>
    <t>Calle 54 # 57 - 60 (0148)</t>
  </si>
  <si>
    <t>erika-23-@hotmail.com</t>
  </si>
  <si>
    <t xml:space="preserve">Maria Josefina Alvarez </t>
  </si>
  <si>
    <t>Carrera 55 # 51 - 91 (0108)</t>
  </si>
  <si>
    <t>Carrera 55 # 51 - 91 (0116)</t>
  </si>
  <si>
    <t>Alvaro Antonio Benitez Arenas</t>
  </si>
  <si>
    <t>Carrera 44A # 41A - 43 (0204)</t>
  </si>
  <si>
    <t>diana.rios383@yahoo.es</t>
  </si>
  <si>
    <t>Diana Marcela Rios Zuluga</t>
  </si>
  <si>
    <t xml:space="preserve">Edifico San Felix O Cajon </t>
  </si>
  <si>
    <t>29/12/2006</t>
  </si>
  <si>
    <t>5030</t>
  </si>
  <si>
    <t>10</t>
  </si>
  <si>
    <t>CBF-316</t>
  </si>
  <si>
    <t>ARR-0099</t>
  </si>
  <si>
    <t>Calle 56A # 25BB - 29 (0206)</t>
  </si>
  <si>
    <t>Jenny Paola Delgado Ceña</t>
  </si>
  <si>
    <t>C.C SAN ANTONIO Local Comercial: Venta De Variedades</t>
  </si>
  <si>
    <t>Calle 46 # 45 - 084 (1112)</t>
  </si>
  <si>
    <t>Carrera 53 # 50 - 51 ( 402)</t>
  </si>
  <si>
    <t>tranCarreraistobal@une.net.co</t>
  </si>
  <si>
    <t>Rubén Dario Ospina Ortiz</t>
  </si>
  <si>
    <t>Transportes Rápido San Cristobal y Cia S.C.A.</t>
  </si>
  <si>
    <t>Deposito terminal de buses</t>
  </si>
  <si>
    <t>TT-015</t>
  </si>
  <si>
    <t>Calle 62 # 131 - 80</t>
  </si>
  <si>
    <t>M-100001615</t>
  </si>
  <si>
    <t>ARR-0078</t>
  </si>
  <si>
    <t>Calle 4SUR 30 # 132 (0128)</t>
  </si>
  <si>
    <t>manuelagongo@gmail.com</t>
  </si>
  <si>
    <t>Carlos Alberto González Londoño</t>
  </si>
  <si>
    <t>Venta de ferretería y eléctricos</t>
  </si>
  <si>
    <t>Local Comercial</t>
  </si>
  <si>
    <t>1662</t>
  </si>
  <si>
    <t xml:space="preserve"> 
14100100010</t>
  </si>
  <si>
    <t xml:space="preserve"> 
DC 051LTCD</t>
  </si>
  <si>
    <t>Calle 4 Sur # 30 - 132 (0128)</t>
  </si>
  <si>
    <t>515-49-99400000067</t>
  </si>
  <si>
    <t>ARR-0183</t>
  </si>
  <si>
    <t>Calle 47D # 78A - 5</t>
  </si>
  <si>
    <t>coonatra@une.net.co</t>
  </si>
  <si>
    <t>Luis Guillermo Escobar Saldarriaga</t>
  </si>
  <si>
    <t>Cooperativa Nacional de Transportadores Coonatra</t>
  </si>
  <si>
    <t xml:space="preserve"> 
Única y exclusivamente para parqueadero</t>
  </si>
  <si>
    <t>Depósitos De Buses</t>
  </si>
  <si>
    <t>3398</t>
  </si>
  <si>
    <t>TZ-017LA</t>
  </si>
  <si>
    <t>Calle 48E # 90A - 09</t>
  </si>
  <si>
    <t>515-49-99400000066</t>
  </si>
  <si>
    <t>ARR-0018</t>
  </si>
  <si>
    <t>Calle 4SUR 30 # 132 (0126)</t>
  </si>
  <si>
    <t>juanlgonzalez@hotmail.com</t>
  </si>
  <si>
    <t>Juan Luis González González</t>
  </si>
  <si>
    <t>Local Comercial: Miscelania la Visitacion</t>
  </si>
  <si>
    <t>12</t>
  </si>
  <si>
    <t>4463</t>
  </si>
  <si>
    <t>BF437 ARR2</t>
  </si>
  <si>
    <t>Calle 4 Sur #. 30 - 132. (0126)</t>
  </si>
  <si>
    <t>515-49-99400000064</t>
  </si>
  <si>
    <t>ARR-0184</t>
  </si>
  <si>
    <t xml:space="preserve">Carrera 89B # 89 - 101 </t>
  </si>
  <si>
    <t>linamoreno1@hotmail.es</t>
  </si>
  <si>
    <t>Lina Maria Moreno Palacios</t>
  </si>
  <si>
    <t>C.C. SAN ANTONIO ( venta de variedades )</t>
  </si>
  <si>
    <t>Calle 47 # 45 - 89 (1130)</t>
  </si>
  <si>
    <t>Calle 47 # 45 - 87</t>
  </si>
  <si>
    <t>dorisyanbal@hotmail.com</t>
  </si>
  <si>
    <t>Doris de Jesus Guzman</t>
  </si>
  <si>
    <t>Calle 46 # 45 - 084 (1064)</t>
  </si>
  <si>
    <t>Carrera 68A # 106C - 8</t>
  </si>
  <si>
    <t>paulagomez0716@hotmail.com</t>
  </si>
  <si>
    <t>Guillermo De Jesus Gomez Gomez</t>
  </si>
  <si>
    <t xml:space="preserve">
Venta de Abarrotes</t>
  </si>
  <si>
    <t>10/04/1967</t>
  </si>
  <si>
    <t>1406</t>
  </si>
  <si>
    <t>05040120001</t>
  </si>
  <si>
    <t>DC 140LT</t>
  </si>
  <si>
    <t>Carrera 68A # 106C - 08</t>
  </si>
  <si>
    <t>VIGENTE</t>
  </si>
  <si>
    <t>515-49-99400000065</t>
  </si>
  <si>
    <t>ARR-0032</t>
  </si>
  <si>
    <t>Carrera 50 # 53 - 43</t>
  </si>
  <si>
    <t>www.comfenalcoantioquia.com</t>
  </si>
  <si>
    <t>Carlos Andres Velasquez Zapata</t>
  </si>
  <si>
    <t>890900842-6</t>
  </si>
  <si>
    <t>Caja de Compensacion Familiar COMFENALCO</t>
  </si>
  <si>
    <t>2971</t>
  </si>
  <si>
    <t>No registra activo</t>
  </si>
  <si>
    <t>Carrera 76 # 18A - 31 (0172)</t>
  </si>
  <si>
    <t>Calle 41A # 44 - 19 (0002)</t>
  </si>
  <si>
    <t>glenisrestrepo@outlook.com</t>
  </si>
  <si>
    <t>Rose Mary Restrepo Gonzalez</t>
  </si>
  <si>
    <t>PISO 2</t>
  </si>
  <si>
    <t>1</t>
  </si>
  <si>
    <t>1664</t>
  </si>
  <si>
    <t>ARR-0096</t>
  </si>
  <si>
    <t>Carrera 8A # 58B - 101</t>
  </si>
  <si>
    <t>Yessica Edith Mosquera Ordoñez</t>
  </si>
  <si>
    <t>Calle 47 # 45 - 89 (1162)</t>
  </si>
  <si>
    <t>Calle 54 # 57 - 60 (0306)</t>
  </si>
  <si>
    <t>omarrj326@gmail.com</t>
  </si>
  <si>
    <t>Omar Orlando Ramirez Jaramillo</t>
  </si>
  <si>
    <t>C.C. MEDELLIN ( venta y reparación de televisores)</t>
  </si>
  <si>
    <t>OTRO SI 01</t>
  </si>
  <si>
    <t>Calle 64BE # 117H 33 AP (406)</t>
  </si>
  <si>
    <t>Alicia Gaviria Urango</t>
  </si>
  <si>
    <t>Villa Suramericana La Aurora</t>
  </si>
  <si>
    <t>Calle 64 # 103C - 200</t>
  </si>
  <si>
    <t>65-44-101178430</t>
  </si>
  <si>
    <t>ARR-0312</t>
  </si>
  <si>
    <t>Carrera 21 # 25 - 77 La Ceja</t>
  </si>
  <si>
    <t>cristiansilva17@hotmail.com</t>
  </si>
  <si>
    <t>Cristian Camilo Silva Zuluaga</t>
  </si>
  <si>
    <t>Mayorista Bloque 26 ( Venta de frutas y verduras )</t>
  </si>
  <si>
    <t>S/I</t>
  </si>
  <si>
    <t>ZDE 11</t>
  </si>
  <si>
    <t>Calle 84A # 47 - 50 (0026)</t>
  </si>
  <si>
    <t>2483481-9</t>
  </si>
  <si>
    <t>Carrera 44A # 41A -43 (303)</t>
  </si>
  <si>
    <t>Milena2.4@hotmail.com</t>
  </si>
  <si>
    <t>Nancy Milena Bermudez</t>
  </si>
  <si>
    <t>apt 303</t>
  </si>
  <si>
    <t>8 RPH 26 Cesion</t>
  </si>
  <si>
    <t>2372</t>
  </si>
  <si>
    <t>BF 434RPHARR</t>
  </si>
  <si>
    <t>Carrera 44A # 41A - 43 (303)</t>
  </si>
  <si>
    <t>ARR-0102</t>
  </si>
  <si>
    <t>Carrera 44A # 41A -43 (402)</t>
  </si>
  <si>
    <t>david-e25@hotmail.com</t>
  </si>
  <si>
    <t>Carmen Ligia Benitez Higuita</t>
  </si>
  <si>
    <t>apt 402</t>
  </si>
  <si>
    <t>CBF316 08AR</t>
  </si>
  <si>
    <t>ARR-0160</t>
  </si>
  <si>
    <t>Carrera 69 # 79 - 112 apt 301</t>
  </si>
  <si>
    <t>libelula.@hotmail.com</t>
  </si>
  <si>
    <t>Dora de Jesus Jaramillo Arboleda</t>
  </si>
  <si>
    <t>Caseta Cerro Volador</t>
  </si>
  <si>
    <t>07020010002</t>
  </si>
  <si>
    <t>Carrera 65 # 70 - 106 (0003)</t>
  </si>
  <si>
    <t>Calle 60 # 74A - 154</t>
  </si>
  <si>
    <t>jaime.220519@gmail.com</t>
  </si>
  <si>
    <t>Jose Casimiro Martinez Asprilla</t>
  </si>
  <si>
    <t>Carrera 65 # 70 - 106 (0002)</t>
  </si>
  <si>
    <t>Carrera 65 # 1- 51</t>
  </si>
  <si>
    <t>carmenisa1978@hotmail.com</t>
  </si>
  <si>
    <t>Fransisco Luis Perez Ochoa</t>
  </si>
  <si>
    <t>Carrera 65 # 70 - 106 (0001)</t>
  </si>
  <si>
    <t>Carrera 9A # 99 - 02 (0501) Bogota</t>
  </si>
  <si>
    <t>luis.rodriguez@tigo.com.co</t>
  </si>
  <si>
    <t>Colombia Movil S.A. Esp</t>
  </si>
  <si>
    <t>Antena De Telecomunicaciones  Cam</t>
  </si>
  <si>
    <t>10100020004</t>
  </si>
  <si>
    <t xml:space="preserve">Calle 44 # 52-165 </t>
  </si>
  <si>
    <t>21-44-101306957</t>
  </si>
  <si>
    <t>ARR-0268</t>
  </si>
  <si>
    <t>Carrera 74 # 53 - 145</t>
  </si>
  <si>
    <t>patriciahernandez@dropopular.com.co</t>
  </si>
  <si>
    <t>Mario De Jesus Tobon Tobon</t>
  </si>
  <si>
    <t>Dropopular S.A</t>
  </si>
  <si>
    <t>Farmacia Botica Junín Cam</t>
  </si>
  <si>
    <t>Carrera 44  # 52 - 165 SOTANO</t>
  </si>
  <si>
    <t>ARR-0210</t>
  </si>
  <si>
    <t>Calle 51 # 45 - 53</t>
  </si>
  <si>
    <t>Gildardo De Jesus Duque Rios</t>
  </si>
  <si>
    <t>100, 101 y 102</t>
  </si>
  <si>
    <t>2441782-0</t>
  </si>
  <si>
    <t>Carrera 60 # 83F - 35</t>
  </si>
  <si>
    <t>Orlando Arturo Lopez Giraldo</t>
  </si>
  <si>
    <t>Local Comercial  : Carniceria y Legumbreria</t>
  </si>
  <si>
    <t>60980380296</t>
  </si>
  <si>
    <t>Calle 65AA # 105 - 38 unidad residencial la cascada local 1 bloque 3</t>
  </si>
  <si>
    <t>Calle 30A 55 - 64</t>
  </si>
  <si>
    <t>ruby2805@hotmail.com</t>
  </si>
  <si>
    <t>Blanca Rubi Oquendo Rendón</t>
  </si>
  <si>
    <t>Local Comercial: venta de helados, granizados, alimentos y bebidas saborizadas</t>
  </si>
  <si>
    <t>EQR 31</t>
  </si>
  <si>
    <t>Calle 30A # 55 - 64 (0077)</t>
  </si>
  <si>
    <t>Antena de Telecomuniciones (Palmas)</t>
  </si>
  <si>
    <t xml:space="preserve">Antena </t>
  </si>
  <si>
    <t>17</t>
  </si>
  <si>
    <t>3825</t>
  </si>
  <si>
    <t>USOP 1566L</t>
  </si>
  <si>
    <t xml:space="preserve">Carrera 44 # 37 - 46 </t>
  </si>
  <si>
    <t>21-44-101306956</t>
  </si>
  <si>
    <t>ARR-0162</t>
  </si>
  <si>
    <t>Calle 77 A # 52 A 47</t>
  </si>
  <si>
    <t>chemr22@gmail.com</t>
  </si>
  <si>
    <t>Maria Dilma Santamaría</t>
  </si>
  <si>
    <t xml:space="preserve">Maria Dilma Santamaría </t>
  </si>
  <si>
    <t>2475538-6</t>
  </si>
  <si>
    <t>Carrera 48 # 16 SUR 27</t>
  </si>
  <si>
    <t>avendanoscar@hotmail.com</t>
  </si>
  <si>
    <t>Oscar Javier Avendaño Molina</t>
  </si>
  <si>
    <t>91,98 Y 99</t>
  </si>
  <si>
    <t>2475531-5</t>
  </si>
  <si>
    <t>proer124@hotmail.com</t>
  </si>
  <si>
    <t>Nilson Estiven Aguirre Oquendo</t>
  </si>
  <si>
    <t>adryss0224@hotmail.com</t>
  </si>
  <si>
    <t>Jorge Ivan Velasquez Quevedo</t>
  </si>
  <si>
    <t>Local Comercial: venta de Alimentos y bebidas</t>
  </si>
  <si>
    <t>Calle 30A # 55 - 64 (0049)</t>
  </si>
  <si>
    <t xml:space="preserve">ACTA DE SUSPERNSION </t>
  </si>
  <si>
    <t>Calle 35 # 52 - 54</t>
  </si>
  <si>
    <t>sirnoche@hotmail.com</t>
  </si>
  <si>
    <t>Edwin Alexis Palacios Bermúdez</t>
  </si>
  <si>
    <t>Local Comercial: venta de Alimentos preparados, hamburguesas y perros</t>
  </si>
  <si>
    <t>Calle 40 # 42 - 45</t>
  </si>
  <si>
    <t>yennifer.arenas@une.net.co</t>
  </si>
  <si>
    <t>Maria Teresa Gomez Alzate</t>
  </si>
  <si>
    <t>Calle 30A # 55 - 64 (0005)</t>
  </si>
  <si>
    <t>Calle 30A X Carrera 55 - 64</t>
  </si>
  <si>
    <t>escobarjader@correo.policia@gov.co</t>
  </si>
  <si>
    <t>Luz Dary Quiceno Sierra</t>
  </si>
  <si>
    <t>Luz Dary Quinceno Sierra</t>
  </si>
  <si>
    <t xml:space="preserve">Local Comercial: venta de artesanías y dulces </t>
  </si>
  <si>
    <t>Calle 30A # 55 - 64 (0063)</t>
  </si>
  <si>
    <t>Carrera 90AA X Calle 81 - 15</t>
  </si>
  <si>
    <t>camila1162@1162@gmail.com</t>
  </si>
  <si>
    <t>Maria Ines Hernandez Largo</t>
  </si>
  <si>
    <t>Local Comercial: venta de variedades, tenis , ropa y productos de belleza</t>
  </si>
  <si>
    <t xml:space="preserve">Calle 82 SUR 61 - 29 </t>
  </si>
  <si>
    <t>Rosalba Parra</t>
  </si>
  <si>
    <t>beaeleparsan@gmail.com</t>
  </si>
  <si>
    <t>Beatriz Elena Parra Santa</t>
  </si>
  <si>
    <t>Calle 30A # 55 - 64 (0073)</t>
  </si>
  <si>
    <t>Calle 60 - 74B - 020</t>
  </si>
  <si>
    <t>John Fredy Castillo Betancur</t>
  </si>
  <si>
    <t>bettyu428@yahoo.es</t>
  </si>
  <si>
    <t>Luz Stella Betancourt Enciso</t>
  </si>
  <si>
    <t>Calle 30A # 55 - 64 (0062)</t>
  </si>
  <si>
    <t>Calle 56C 17A - 35</t>
  </si>
  <si>
    <t>bealeparsan@gmail.com</t>
  </si>
  <si>
    <t>Luz Marieta Preciado Mora</t>
  </si>
  <si>
    <t>Odilia Margarita Preciado Mora</t>
  </si>
  <si>
    <t>Local Comercial: Venta de dulcería, agua, gaseosas, tinto y artesanías</t>
  </si>
  <si>
    <t>Calle 30A # 55 - 64 (0076)</t>
  </si>
  <si>
    <t>Calle 48 # 65 - 92</t>
  </si>
  <si>
    <t>alimentosdelidog@gmail.com</t>
  </si>
  <si>
    <t>Clara Hilda Ramirez Agudelo</t>
  </si>
  <si>
    <t>coofema1@une.net.co</t>
  </si>
  <si>
    <t>890985216-1</t>
  </si>
  <si>
    <t>Cooperativa De Trabajo Asociado Coofema</t>
  </si>
  <si>
    <t>Local Comercial: servicio de baños públicos</t>
  </si>
  <si>
    <t>Calle 30A # 55 - 64 (0019)</t>
  </si>
  <si>
    <t>Calle 51 # 48 - 49 guarne</t>
  </si>
  <si>
    <t>isazahenry@gmail.com</t>
  </si>
  <si>
    <t>Henry De Jesus Isaza Hincapié</t>
  </si>
  <si>
    <t>2464288-2</t>
  </si>
  <si>
    <t xml:space="preserve">Calle 84A # 47 - 50 </t>
  </si>
  <si>
    <t>Marco Aurelio Duque Ramirez</t>
  </si>
  <si>
    <t>2464708-4</t>
  </si>
  <si>
    <t>fabianzuluaga1976@gmail.com</t>
  </si>
  <si>
    <t>Fabián Aliver Zuluaga Zuluaga</t>
  </si>
  <si>
    <t>110 y 111</t>
  </si>
  <si>
    <t>2441841-7</t>
  </si>
  <si>
    <t xml:space="preserve">Fredy Alonso Zuluaga Duque </t>
  </si>
  <si>
    <t>901249269-2</t>
  </si>
  <si>
    <t>Legumbres Bizcocho S.A.S</t>
  </si>
  <si>
    <t>43A</t>
  </si>
  <si>
    <t>2441756-9</t>
  </si>
  <si>
    <t>Carrera 63 # 37 - 25</t>
  </si>
  <si>
    <t>dulcessuizamedellin@gmail.com</t>
  </si>
  <si>
    <t xml:space="preserve">Eliana Andrea Velez Chica </t>
  </si>
  <si>
    <t>Parques del Rio Medellín Etapa 1.1 B</t>
  </si>
  <si>
    <t>No Figura</t>
  </si>
  <si>
    <t>No figura</t>
  </si>
  <si>
    <t>001-1359342</t>
  </si>
  <si>
    <t>Carrera 62 X Calles 42D - 37 (0001)</t>
  </si>
  <si>
    <t>65-44-101176471</t>
  </si>
  <si>
    <t xml:space="preserve">Carrera 28 # 27D sur 138 </t>
  </si>
  <si>
    <t>cosecheo@hotmail.com</t>
  </si>
  <si>
    <t>Henry Alonso Botero Ramirez</t>
  </si>
  <si>
    <t>2463087-6</t>
  </si>
  <si>
    <t>Carrera 99 # 43 - 19</t>
  </si>
  <si>
    <t>edoarango1@gmail.com</t>
  </si>
  <si>
    <t>Eduardo Aranago Diaz</t>
  </si>
  <si>
    <t>Eduardo Arango Diaz</t>
  </si>
  <si>
    <t>Carrera 62 X Calles 42D - 37 (0003)</t>
  </si>
  <si>
    <t>M-100101748</t>
  </si>
  <si>
    <t>Carrera 62 X Calles 42D - 37 (0004)</t>
  </si>
  <si>
    <t>Calle 54 # 57 - 60 (0102)</t>
  </si>
  <si>
    <t>aidablandon2010@hotmail.com</t>
  </si>
  <si>
    <t>Aida Yulien Blandón Cuervo</t>
  </si>
  <si>
    <t>C.C. MEDELLIN ( venta de variedades)</t>
  </si>
  <si>
    <t>GOB52 - 201</t>
  </si>
  <si>
    <t>Calle 54 # 57 - 60 (0086)</t>
  </si>
  <si>
    <t>Robiria Vargas Alvarez</t>
  </si>
  <si>
    <t>C.C. MEDELLIN ( venta y reparación de computadores)</t>
  </si>
  <si>
    <t>Calle 43 # 44 - 10 (0205)</t>
  </si>
  <si>
    <t>marcela2519@hotmail.com</t>
  </si>
  <si>
    <t>Luz Mercedes De Suaza Saldarriaga</t>
  </si>
  <si>
    <t>Apartamento Vivienda Compartida</t>
  </si>
  <si>
    <t>APT 205</t>
  </si>
  <si>
    <t>CORVIDE</t>
  </si>
  <si>
    <t>30/10/2003</t>
  </si>
  <si>
    <t>MODIFICATORIO 1</t>
  </si>
  <si>
    <t>Calle 49C # 05 -106 Interior 201</t>
  </si>
  <si>
    <t>orposada@hotmail.com</t>
  </si>
  <si>
    <t>Orlando De Jesus Posada Londoño</t>
  </si>
  <si>
    <t>C.C. MEDELLIN ( local comercial)</t>
  </si>
  <si>
    <t>Calle 54 # 57 - 60 (0363)</t>
  </si>
  <si>
    <t xml:space="preserve">el acta de inicio la tiene el servidor henry david </t>
  </si>
  <si>
    <t>Calle 70 # 28 - 33 Interior 108</t>
  </si>
  <si>
    <t>castanoguillermo@gmail.com</t>
  </si>
  <si>
    <t>Luis Guillermo Castaño Marin</t>
  </si>
  <si>
    <t>Carrera 55 # 51 - 91 (0118)</t>
  </si>
  <si>
    <t>El día de la visita no hubo acceso al cerro nutibara</t>
  </si>
  <si>
    <t>Calle 4E X Carrera 80 - 13</t>
  </si>
  <si>
    <t xml:space="preserve">Eleyda Del Socorro Piedrahita </t>
  </si>
  <si>
    <t>Local Comercial: Venta de Carreraispetas</t>
  </si>
  <si>
    <t>Calle 30A # 55 - 64 (0060)</t>
  </si>
  <si>
    <t>Carrera 85 # 66 - 72 Interior 406</t>
  </si>
  <si>
    <t>imaria.zapata@gmail.com</t>
  </si>
  <si>
    <t>Lina Maria Zapata</t>
  </si>
  <si>
    <t>Carrera 62 X Calles 42D - 37</t>
  </si>
  <si>
    <t>M-100001500</t>
  </si>
  <si>
    <t>Calle 43 # 44 - 10 (0405)</t>
  </si>
  <si>
    <t>sabrinacardona419@gmail.com</t>
  </si>
  <si>
    <t>Sabrina Cardona Quinchia</t>
  </si>
  <si>
    <t>APT 405</t>
  </si>
  <si>
    <t>Carrera 59 # 70 - 349</t>
  </si>
  <si>
    <t>Orosman Leandro Posada Arias</t>
  </si>
  <si>
    <t>2442825-3</t>
  </si>
  <si>
    <t xml:space="preserve">ACTA DE ENTREGA DEL BIEN </t>
  </si>
  <si>
    <t>Carrera 29D 7A - 85</t>
  </si>
  <si>
    <t>mgiraldo66@hotmail.com</t>
  </si>
  <si>
    <t>Gloria Marcela Giraldo Henao</t>
  </si>
  <si>
    <t>jgiraldomallaguacatala@gmail.com</t>
  </si>
  <si>
    <t>Jose Herlindo. Giraldo Avendaño</t>
  </si>
  <si>
    <t xml:space="preserve">Local Comercial: Comercio, restaurante, bar, tienda mixta y asados </t>
  </si>
  <si>
    <t>Calle 30A # 55 - 64 (0054)</t>
  </si>
  <si>
    <t>Calle 54 # 57 - 60 (0140)</t>
  </si>
  <si>
    <t>rasaba66@gmail.com</t>
  </si>
  <si>
    <t xml:space="preserve">Rafael Antonio Salon Barrera </t>
  </si>
  <si>
    <t xml:space="preserve">Rafael Antonio Salón Barrera </t>
  </si>
  <si>
    <t>Calle 30A # 55 - 64 Interior 130</t>
  </si>
  <si>
    <t>jaimerrios@hotmail.com</t>
  </si>
  <si>
    <t xml:space="preserve">Humberto Ramirez Garcia </t>
  </si>
  <si>
    <t>Calle 30A # 55 - 64 (0012)</t>
  </si>
  <si>
    <t xml:space="preserve">Carrera 112 x Calle 48B - 39 </t>
  </si>
  <si>
    <t>Omar Antonio Muñoz Paniagua</t>
  </si>
  <si>
    <t>Local Comercial: Tienda y venta de jugos</t>
  </si>
  <si>
    <t>Calle 30A # 55 - 64 (0068)</t>
  </si>
  <si>
    <t>Carrrea 37A 99 - 15</t>
  </si>
  <si>
    <t>pachoromano@hotmail.com</t>
  </si>
  <si>
    <t xml:space="preserve">Francisco Javier Roman Orozco </t>
  </si>
  <si>
    <t xml:space="preserve">Maria Elvia Orozco Orozco </t>
  </si>
  <si>
    <t>Local Comercial: Tienda y venta de obleas</t>
  </si>
  <si>
    <t>Calle 30A # 55 - 64 (0064)</t>
  </si>
  <si>
    <t>NEGATIVO</t>
  </si>
  <si>
    <t>Calle 30A # 55 - 64 Interior 210</t>
  </si>
  <si>
    <t>yurleygomezj1@gmail.com</t>
  </si>
  <si>
    <t>Maria Omaira Jiménez Escudero</t>
  </si>
  <si>
    <t>Local Comercial: Venta de alimentos y bebidas</t>
  </si>
  <si>
    <t>Calle 30A # 55 - 64 (0003)</t>
  </si>
  <si>
    <t>Diagonal 45A # 28D - 60 (MARINILLA)</t>
  </si>
  <si>
    <t>albeirobuigo06@hotmail.com</t>
  </si>
  <si>
    <t>Silvia Piedad Gomez Garcia</t>
  </si>
  <si>
    <t>2442898-0</t>
  </si>
  <si>
    <t>Carrera 50A # 73A - 80</t>
  </si>
  <si>
    <t>Elkin Fredy Ramirez Alzate</t>
  </si>
  <si>
    <t>2442843-6</t>
  </si>
  <si>
    <t>Carrera 48 # 79 - 40</t>
  </si>
  <si>
    <t>Adolfo De Jesus Zuluaga Ramirez</t>
  </si>
  <si>
    <t>901128253-6</t>
  </si>
  <si>
    <t>Frutiverduras Zuluaga S.A.S</t>
  </si>
  <si>
    <t>2442805-6</t>
  </si>
  <si>
    <t>Roberto Antonio Ramirez Alzate</t>
  </si>
  <si>
    <t>2441761-6</t>
  </si>
  <si>
    <t>Calle 27D SUR # 28 - 80</t>
  </si>
  <si>
    <t>Ayliana Audrey Suarez Lara</t>
  </si>
  <si>
    <t>2442841-1</t>
  </si>
  <si>
    <t>Carrera 50 # 50 - 33 (santuario)</t>
  </si>
  <si>
    <t>Luis Fernando Gomez Cardona</t>
  </si>
  <si>
    <t>2440673-1</t>
  </si>
  <si>
    <t>DIAG 75B N 01 - 289 C 207</t>
  </si>
  <si>
    <t>jhonlopez300@une.net.co</t>
  </si>
  <si>
    <t xml:space="preserve">John Jairo Lopez Lopez </t>
  </si>
  <si>
    <t>2440653-4</t>
  </si>
  <si>
    <t>Carrera 46 -52A 60 SANTUARIO</t>
  </si>
  <si>
    <t>Pedro Augusto Duque Rios</t>
  </si>
  <si>
    <t>2442814-2</t>
  </si>
  <si>
    <t xml:space="preserve">Calle 84 A N 47 - 50 </t>
  </si>
  <si>
    <t>Ramón Antonio Zuluaga Zuluaga</t>
  </si>
  <si>
    <t>2440670-1</t>
  </si>
  <si>
    <t>cfrg411@gmail.com</t>
  </si>
  <si>
    <t>Francisco Fabián Ramirez Duque</t>
  </si>
  <si>
    <t>2442829-2</t>
  </si>
  <si>
    <t>Carrera 103 - 45A 64</t>
  </si>
  <si>
    <t>stiven8881@hotmail.com</t>
  </si>
  <si>
    <t>Johan Stiven Ayarza Cordoba</t>
  </si>
  <si>
    <t>gloriacordoba286@gmail.com</t>
  </si>
  <si>
    <t>Gloria Elena Cordoba Parra</t>
  </si>
  <si>
    <t>Local Comercial: Tienda venta de helados y granizados</t>
  </si>
  <si>
    <t>Calle 30A # 55 - 64 (0075)</t>
  </si>
  <si>
    <t>Calle 30A 55 - 60</t>
  </si>
  <si>
    <t>ambrosia07@hotmail.com</t>
  </si>
  <si>
    <t>Yeny Vingley Rondón Gutierrez</t>
  </si>
  <si>
    <t xml:space="preserve">Local Comercial: Venta de artesanías y tienda </t>
  </si>
  <si>
    <t>Calle 30A # 55 - 64 (0071)</t>
  </si>
  <si>
    <t>Carrera 67 20F 74</t>
  </si>
  <si>
    <t>dianysjara1986@gmail.com</t>
  </si>
  <si>
    <t>Maria Irene Lopez Diaz</t>
  </si>
  <si>
    <t>Local Comercial: Venta de granizados, raspados y tienda</t>
  </si>
  <si>
    <t>Calle 30A # 55 - 64 (0069)</t>
  </si>
  <si>
    <t>Calle 30A 55 - 64 PT 5</t>
  </si>
  <si>
    <t>Maria Margarita Rodriguez Arboleda</t>
  </si>
  <si>
    <t>Calle 30A # 55 - 64 (0067)</t>
  </si>
  <si>
    <t>Edelmira Martinez De Velasquez</t>
  </si>
  <si>
    <t>Calle 30A # 55 - 64 (0061)</t>
  </si>
  <si>
    <t>Calle 30 N 55-64</t>
  </si>
  <si>
    <t>fondodelpueblo@une.net.co</t>
  </si>
  <si>
    <t>Joaquin Guillermo Mejia Posada</t>
  </si>
  <si>
    <t>890930553-0</t>
  </si>
  <si>
    <t>Inversiones M Y R S.A.S</t>
  </si>
  <si>
    <t>Local Comercial: Venta de alimentos, licores y bebidas</t>
  </si>
  <si>
    <t>Calle 30A # 55 - 64 (0022)</t>
  </si>
  <si>
    <t>marllseg@hotmail.com</t>
  </si>
  <si>
    <t>Gleddy Marllie Serna Restrepo</t>
  </si>
  <si>
    <t>900673647-7</t>
  </si>
  <si>
    <t>Frutos Del Reino S.A.S</t>
  </si>
  <si>
    <t>2441845-6</t>
  </si>
  <si>
    <t>Calle 49 N 49 - 07 APT 501 SANTUARIO</t>
  </si>
  <si>
    <t>gomezquinteroelisamaria66@gmail.com</t>
  </si>
  <si>
    <t>Albeiro De Jesus Valencia Castaño</t>
  </si>
  <si>
    <t>2442823-9</t>
  </si>
  <si>
    <t>Calle 33C N 88A 169 INT 821</t>
  </si>
  <si>
    <t>papasoy.papas@hotmail.com</t>
  </si>
  <si>
    <t>Hector Hernan Aristizabal Atehortua</t>
  </si>
  <si>
    <t>2442807-0</t>
  </si>
  <si>
    <t>Luis Arsenio Ramirez Gomez</t>
  </si>
  <si>
    <t>2441792-4</t>
  </si>
  <si>
    <t>Calle 27D SUR N 28 - 80</t>
  </si>
  <si>
    <t>tatanena2009@hotmail.com</t>
  </si>
  <si>
    <t>2442839-6</t>
  </si>
  <si>
    <t>2442836-4</t>
  </si>
  <si>
    <t>Calle 84A N 77 - 70</t>
  </si>
  <si>
    <t>cesaraugusto-19@hotmail.com</t>
  </si>
  <si>
    <t>Francisco Luis Ramirez Duque</t>
  </si>
  <si>
    <t>2442827-8</t>
  </si>
  <si>
    <t>Calle 72A N 50 - 93 SUR ITAGUI</t>
  </si>
  <si>
    <t>jgilo520@gmail.com</t>
  </si>
  <si>
    <t>Luis Javier Gil Sanchez</t>
  </si>
  <si>
    <t>2442832-5</t>
  </si>
  <si>
    <t>Calle 29 SUR N 45A 60</t>
  </si>
  <si>
    <t>Teresa De Jesus Gomez De Giraldo</t>
  </si>
  <si>
    <t>2442855-4</t>
  </si>
  <si>
    <t>williampm26@hotmail.com</t>
  </si>
  <si>
    <t>William Ocampo Perez</t>
  </si>
  <si>
    <t>2441781-3</t>
  </si>
  <si>
    <t>2441771-1</t>
  </si>
  <si>
    <t>2441765-5</t>
  </si>
  <si>
    <t>Calle 85A N 48 - 31 ITAGUI</t>
  </si>
  <si>
    <t>Juan Guillermo Alvarez Arango</t>
  </si>
  <si>
    <t>900306213-1</t>
  </si>
  <si>
    <t>Agropecuaria De Papa S.A.S</t>
  </si>
  <si>
    <t>2441810-9</t>
  </si>
  <si>
    <t>Calle 32 - 27 16</t>
  </si>
  <si>
    <t xml:space="preserve">Cecilia De Jesus Montoya De Valencia </t>
  </si>
  <si>
    <t>2441830-6</t>
  </si>
  <si>
    <t>Carrera 48 AA 62A 162 SANTUARIO</t>
  </si>
  <si>
    <t>Ana Edelmira Garcia De Cardenas</t>
  </si>
  <si>
    <t>adrianaquintero@gmail.com</t>
  </si>
  <si>
    <t>Luz Adriana Quintero Ramirez</t>
  </si>
  <si>
    <t>2442863-3</t>
  </si>
  <si>
    <t>Carrera 79 N 70 - 349</t>
  </si>
  <si>
    <t>2442884-8</t>
  </si>
  <si>
    <t>Calle 84A N 47 - 50</t>
  </si>
  <si>
    <t>distripapesz@hotmail.com</t>
  </si>
  <si>
    <t>Edwin Alexander Zuluaga Giraldo</t>
  </si>
  <si>
    <t>2442871-2</t>
  </si>
  <si>
    <t>Blanca Cecilia Zuluaga Jaramillo</t>
  </si>
  <si>
    <t>2442862-6</t>
  </si>
  <si>
    <t>2442864-0</t>
  </si>
  <si>
    <t>43B</t>
  </si>
  <si>
    <t>2441758-3</t>
  </si>
  <si>
    <t>2442888-7</t>
  </si>
  <si>
    <t>2442887-1</t>
  </si>
  <si>
    <t>2442879-0</t>
  </si>
  <si>
    <t>zulu_yesica21@hotmail.com</t>
  </si>
  <si>
    <t>Yesica Marcela Zuluaga Durango</t>
  </si>
  <si>
    <t>2442860-1</t>
  </si>
  <si>
    <t>DIG 45A 28B 60</t>
  </si>
  <si>
    <t>Albeiro De Jesus Buitrago Gomez</t>
  </si>
  <si>
    <t>2442893-4</t>
  </si>
  <si>
    <t>Calle 35 N 65 D - 42</t>
  </si>
  <si>
    <t>wilfergallegogiraldo2@gmail.com</t>
  </si>
  <si>
    <t>Wilfer Alonso Gallego Giraldo</t>
  </si>
  <si>
    <t>Jose Henry Perdomo Callearos</t>
  </si>
  <si>
    <t>6 Y 7</t>
  </si>
  <si>
    <t>2442891-1</t>
  </si>
  <si>
    <t>B26 PUERTA 4 - 12</t>
  </si>
  <si>
    <t>2442875-1</t>
  </si>
  <si>
    <t>Calle 49 N 45 - 31</t>
  </si>
  <si>
    <t>Omar Orlando Duque Ramirez</t>
  </si>
  <si>
    <t>2442867-2</t>
  </si>
  <si>
    <t>Calle 14 SUR N 43A 240 EDIFICIO NAKARI APT 901</t>
  </si>
  <si>
    <t>natucha745@hotmail.com</t>
  </si>
  <si>
    <t xml:space="preserve">Jose Aliber Quintero Zuluaga </t>
  </si>
  <si>
    <t>Natalia Del Socorro Quintero</t>
  </si>
  <si>
    <t>2440662-0</t>
  </si>
  <si>
    <t>Carrera 49 N 48A - 14 APT 408</t>
  </si>
  <si>
    <t>jojeroso@gmail.com</t>
  </si>
  <si>
    <t>Johnson De Jesus Lopez Soto</t>
  </si>
  <si>
    <t>53 Y 52</t>
  </si>
  <si>
    <t>2442852-2</t>
  </si>
  <si>
    <t>2442870-5</t>
  </si>
  <si>
    <t>Calle 63 SUR N 43B 18</t>
  </si>
  <si>
    <t>joha720@hotmail.com</t>
  </si>
  <si>
    <t>Silvio Bedoya Giraldo</t>
  </si>
  <si>
    <t>2440677-0</t>
  </si>
  <si>
    <t>2441844-9</t>
  </si>
  <si>
    <t>Jose Libardo Vergara Marin</t>
  </si>
  <si>
    <t>2440656-6</t>
  </si>
  <si>
    <t>Calle 84A N 57 - 16</t>
  </si>
  <si>
    <t>Luis Alcides Gallego Giraldo</t>
  </si>
  <si>
    <t>2442811-0</t>
  </si>
  <si>
    <t>DIAG 75 CC N 01 - 110 CASA 118</t>
  </si>
  <si>
    <t>gaboval100@hotmail.com</t>
  </si>
  <si>
    <t>Gabriel Jaime Oquendo Valderrama</t>
  </si>
  <si>
    <t>2440645-5</t>
  </si>
  <si>
    <t>Carrera 48 AA N 52 A 54</t>
  </si>
  <si>
    <t>elkinzulu1@hotmail.com</t>
  </si>
  <si>
    <t>Elkin Alirio Zuluaga Zuluaga</t>
  </si>
  <si>
    <t>2441836-1</t>
  </si>
  <si>
    <t>Calle 77 A 40 - 49</t>
  </si>
  <si>
    <t>Eucario Alberto Giraldo Giraldo</t>
  </si>
  <si>
    <t>87 Y 88</t>
  </si>
  <si>
    <t>2442834-1</t>
  </si>
  <si>
    <t xml:space="preserve">55 Y 56 </t>
  </si>
  <si>
    <t>2441817-1</t>
  </si>
  <si>
    <t>Hernando De Jesus Alzate Mesa</t>
  </si>
  <si>
    <t>2440647-1</t>
  </si>
  <si>
    <t>Gustavo Alonso Giraldo Giraldo</t>
  </si>
  <si>
    <t>49A</t>
  </si>
  <si>
    <t>2442831-8</t>
  </si>
  <si>
    <t>Calle 66 SUR N 84 C 45 APT 113 TR 4</t>
  </si>
  <si>
    <t>jfromaña@hotmail.com</t>
  </si>
  <si>
    <t>John Fredy Romaña Giraldo</t>
  </si>
  <si>
    <t>2440655-9</t>
  </si>
  <si>
    <t>mitakatradiciondecafe@hotmail.com</t>
  </si>
  <si>
    <t>Piedad Del Socorro Arango Castañeda</t>
  </si>
  <si>
    <t>Marta Isabel Restrepo Arango</t>
  </si>
  <si>
    <t>CAFETERIA (MITAKA) CAM HALL PRIMER PISO</t>
  </si>
  <si>
    <t xml:space="preserve">Calle 44 # 52 -165 </t>
  </si>
  <si>
    <t>515-49-994000000047</t>
  </si>
  <si>
    <t>ARR-0207</t>
  </si>
  <si>
    <t>Carrera 57 N 4 - 36 , 2° PISO</t>
  </si>
  <si>
    <t>boterolei@hotmail.com</t>
  </si>
  <si>
    <t xml:space="preserve">Ruby Del Carmen Suarez Arrieta </t>
  </si>
  <si>
    <t>2442817-4</t>
  </si>
  <si>
    <t>Carrera 40 N 71 SUR SABANETA 511</t>
  </si>
  <si>
    <t>elpapodeloso@hotmail.com</t>
  </si>
  <si>
    <t xml:space="preserve">Hugo Eliecer Del Rio Del Rio </t>
  </si>
  <si>
    <t>2440676-3</t>
  </si>
  <si>
    <t>Carrera 73 A N 31 A -16</t>
  </si>
  <si>
    <t>hm6016@gmail.com</t>
  </si>
  <si>
    <t>Octavio De Jesus Muñoz Osorio</t>
  </si>
  <si>
    <t>2440667-7</t>
  </si>
  <si>
    <t>BIS 75 B N 1 - 175 INT 140</t>
  </si>
  <si>
    <t>julianquintero@hotmail.com</t>
  </si>
  <si>
    <t>Julian Quintero Ramirez</t>
  </si>
  <si>
    <t>2440659-8</t>
  </si>
  <si>
    <t xml:space="preserve">Calle 84 N 47 C - 50 </t>
  </si>
  <si>
    <t>adrianamanrique@gmail.com</t>
  </si>
  <si>
    <t>Adriana Maria Manrique Hernandez</t>
  </si>
  <si>
    <t>2440641-6</t>
  </si>
  <si>
    <t>Carrera 84 N 47 - 50</t>
  </si>
  <si>
    <t>2441798-8</t>
  </si>
  <si>
    <t>Calle 64 N 47 - 92</t>
  </si>
  <si>
    <t>Amado De Jesus Lopez Bilbao</t>
  </si>
  <si>
    <t>2442820-7</t>
  </si>
  <si>
    <t>SANTUARIO Calle 49 N 45 - 63</t>
  </si>
  <si>
    <t xml:space="preserve">Oscar Damián Giraldo Duque </t>
  </si>
  <si>
    <t xml:space="preserve">Oscar Damian Giraldo Duque </t>
  </si>
  <si>
    <t>2438129-1</t>
  </si>
  <si>
    <t>Jesus Maria Giraldo Garcia</t>
  </si>
  <si>
    <t>2440150-1</t>
  </si>
  <si>
    <t>Calle 46 N 69 - 04</t>
  </si>
  <si>
    <t>albataristizabal65@gmail.com</t>
  </si>
  <si>
    <t>Antonio Javier Aristizabal Giraldo</t>
  </si>
  <si>
    <t>2440129-6</t>
  </si>
  <si>
    <t>jairogiraldo7@hotmail.com</t>
  </si>
  <si>
    <t>Jairo Alberto Giraldo Montoya</t>
  </si>
  <si>
    <t>20A</t>
  </si>
  <si>
    <t>2440200-1</t>
  </si>
  <si>
    <t>2441751-2</t>
  </si>
  <si>
    <t>2440169-0</t>
  </si>
  <si>
    <t>wilferzuluaga@hotmail.com</t>
  </si>
  <si>
    <t>Wilfer Adolfo Zuluaga Quintero</t>
  </si>
  <si>
    <t>2438100-7</t>
  </si>
  <si>
    <t>gerenciacooasda@gmail.com</t>
  </si>
  <si>
    <t xml:space="preserve">Francisco De Paula Cardenas Ospina </t>
  </si>
  <si>
    <t>890905211-1</t>
  </si>
  <si>
    <t>Cooperativa De Artesanos De Antioquia Cooasda</t>
  </si>
  <si>
    <t>Local Comercial: Venta de artesanías</t>
  </si>
  <si>
    <t>E.P 1060</t>
  </si>
  <si>
    <t>Calle 30A # 55 - 64 (0013)</t>
  </si>
  <si>
    <t>Ivan Dario Gomez Ramirez</t>
  </si>
  <si>
    <t>Oscar Aristizabal Giraldo</t>
  </si>
  <si>
    <t>2441743-3</t>
  </si>
  <si>
    <t>2441783-8</t>
  </si>
  <si>
    <t>2441788-4</t>
  </si>
  <si>
    <t>107 Y 108</t>
  </si>
  <si>
    <t>2441760-9</t>
  </si>
  <si>
    <t>sinn3131@hotmail.com</t>
  </si>
  <si>
    <t>93 Y 94</t>
  </si>
  <si>
    <t>2441775-9</t>
  </si>
  <si>
    <t>2441779-8</t>
  </si>
  <si>
    <t>LUZ MERY DEL SOCORRO OSPINA SANCHEZ</t>
  </si>
  <si>
    <t>sebastian_oc10@hotmail.com</t>
  </si>
  <si>
    <t>Sebastian Antonio Ospina Castaño</t>
  </si>
  <si>
    <t>Luz Mery Del Socorro Ospina Sanchez</t>
  </si>
  <si>
    <t>smlc0919@gmail.com</t>
  </si>
  <si>
    <t xml:space="preserve">RAMON ANTONIO GOMEZ LOPEZ </t>
  </si>
  <si>
    <t xml:space="preserve">Maria Estella Castaño </t>
  </si>
  <si>
    <t xml:space="preserve">Ramón Antonio Gomez Lopez </t>
  </si>
  <si>
    <t xml:space="preserve">Local Comercial: Tienda </t>
  </si>
  <si>
    <t>2438052-1</t>
  </si>
  <si>
    <t>Calle 30A # 55 - 64 (0008)</t>
  </si>
  <si>
    <t>2438083-1</t>
  </si>
  <si>
    <t>lucho@hotmail.es</t>
  </si>
  <si>
    <t xml:space="preserve">Luis Fernando Valencia Moncada </t>
  </si>
  <si>
    <t>Calle 30A # 55 - 64 (0070)</t>
  </si>
  <si>
    <t>actualizado e hipervinculado 20/03/2019</t>
  </si>
  <si>
    <t>carlosmario286422@gmail.com</t>
  </si>
  <si>
    <t>Carlos Mario Alvarez Villa</t>
  </si>
  <si>
    <t>Calle 30A # 55 - 64 (0072)</t>
  </si>
  <si>
    <t>JESSICA ALEJANDRA OSPINA MONTAÑO</t>
  </si>
  <si>
    <t xml:space="preserve">Maria Alcira Alfonso Torres </t>
  </si>
  <si>
    <t>LUZ BETTY VALOYES TORRES</t>
  </si>
  <si>
    <t>bettylo428@yahoo.es</t>
  </si>
  <si>
    <t>Juana Petrona Torres Mosquera</t>
  </si>
  <si>
    <t>ARR-0348</t>
  </si>
  <si>
    <t>mariuniformes321@gmail.com</t>
  </si>
  <si>
    <t>Maria Alicia Orozco Quintero</t>
  </si>
  <si>
    <t>C.C. SAN ANTONIO ( Venta de ropa )</t>
  </si>
  <si>
    <t>8/10/2001</t>
  </si>
  <si>
    <t>Calle 046 # 45 - 84 (1136)</t>
  </si>
  <si>
    <t>pzuluaga@hotmail.es</t>
  </si>
  <si>
    <t>Nubia Del Socorro Betancur Quintero</t>
  </si>
  <si>
    <t>C.C. SAN ANTONIO ( Venta de variedades )</t>
  </si>
  <si>
    <t>Calle 046 # 45 - 84 (1142)</t>
  </si>
  <si>
    <t>2438086-1</t>
  </si>
  <si>
    <t xml:space="preserve">PENDIENTE DE OTRO SI PARA REALIZAR EL ACTA DE ENTREGA </t>
  </si>
  <si>
    <t>lopezalzate@gmail.com</t>
  </si>
  <si>
    <t xml:space="preserve">John Jaime Lopez Alzate </t>
  </si>
  <si>
    <t>C.C. BOLSOS (Venta de Bolsos y Maletas)</t>
  </si>
  <si>
    <t>Local Comercial Ccp. Los Bolsos</t>
  </si>
  <si>
    <t>7 Y Mezannine</t>
  </si>
  <si>
    <t>Calle 46 # 52 - 27 (0007)</t>
  </si>
  <si>
    <t>remapre@misena.edu.co</t>
  </si>
  <si>
    <t xml:space="preserve">Reina Mabel Preciado Medina </t>
  </si>
  <si>
    <t>Calle 54 # 57 - 60 (0061)</t>
  </si>
  <si>
    <t>jt8697274@gmail.com</t>
  </si>
  <si>
    <t>Jose Niel Narváez Tapia</t>
  </si>
  <si>
    <t>Calle 46 # 45 - 084 (1144)</t>
  </si>
  <si>
    <t>notificacionesjudiciales@davivienda.com</t>
  </si>
  <si>
    <t>Gisselle Paola Suarez Bustos</t>
  </si>
  <si>
    <t>860034313-7</t>
  </si>
  <si>
    <t>Banco Davivienda S.A</t>
  </si>
  <si>
    <t>Oficinas y Taquillas Bancarias</t>
  </si>
  <si>
    <t xml:space="preserve"> 
05170080003</t>
  </si>
  <si>
    <t>TT 001LT</t>
  </si>
  <si>
    <t>1004-1015041-01</t>
  </si>
  <si>
    <t>wilmarlondoño198791@hotmail.com</t>
  </si>
  <si>
    <t>Wilmar Londoño Jaramillo</t>
  </si>
  <si>
    <t>C.C. MEDELLIN ( venta y reparación de equipos de sonido)</t>
  </si>
  <si>
    <t>Calle 54 # 57 - 60 (0377)</t>
  </si>
  <si>
    <t>Claudia Patricia Vasco Londoño</t>
  </si>
  <si>
    <t>C.C. BOLSOS (CAFETERIA)</t>
  </si>
  <si>
    <t>1 Y Mezannine</t>
  </si>
  <si>
    <t>10/10/2001</t>
  </si>
  <si>
    <t>Calle 46 # 52 - 27 (0001)</t>
  </si>
  <si>
    <t>ARR-0305</t>
  </si>
  <si>
    <t>kepato2008@hotmail.com</t>
  </si>
  <si>
    <t>Claudia Patricia Alfonso</t>
  </si>
  <si>
    <t>Calle 30A # 55 - 64 (0030)</t>
  </si>
  <si>
    <t>Maria Eugenia Torres Arias</t>
  </si>
  <si>
    <t xml:space="preserve">Emilsen Oquendo Rendón </t>
  </si>
  <si>
    <t>Calle 30A # 55 - 64 (0034)</t>
  </si>
  <si>
    <t xml:space="preserve">Paula Andrea Valencia Sanchez </t>
  </si>
  <si>
    <t>Calle 30A # 55 - 64 (0027)</t>
  </si>
  <si>
    <t>Mari Luz Argaez Ramirez</t>
  </si>
  <si>
    <t>paulilazizazz@hotmail.com</t>
  </si>
  <si>
    <t>Paula Andrea Loaiza</t>
  </si>
  <si>
    <t>Calle 30A # 55 - 64 (0047)</t>
  </si>
  <si>
    <t xml:space="preserve">Evergisto Palomeque Buenaños </t>
  </si>
  <si>
    <t>Calle 30A # 55 - 64 (0032)</t>
  </si>
  <si>
    <t>guza54131@hotmail.com</t>
  </si>
  <si>
    <t>Jaime Antonio Arismendy Franco</t>
  </si>
  <si>
    <t>Local Comercial: Comida rápidas y bebidas</t>
  </si>
  <si>
    <t>Calle 30A # 55 - 64 (0038)</t>
  </si>
  <si>
    <t>andrea86241@hotmail.com</t>
  </si>
  <si>
    <t xml:space="preserve">Yarley Andrea Quintero Valencia </t>
  </si>
  <si>
    <t xml:space="preserve">Sandra Cristina Gutierrez Chavarria </t>
  </si>
  <si>
    <t xml:space="preserve">Local Comercial: tienda </t>
  </si>
  <si>
    <t>Calle 30A # 55 - 64 (0066)</t>
  </si>
  <si>
    <t>se Carreraea nuevo contrato pára el bien se hipervinculan contrato poliza y designacion el dia 13/12/2018</t>
  </si>
  <si>
    <t>CORREO</t>
  </si>
  <si>
    <t>charlamos@cafesential.com</t>
  </si>
  <si>
    <t xml:space="preserve">Edwin Camilo Pineda Gonzales </t>
  </si>
  <si>
    <t>Local Comercial Parque Biblioteca Floresta</t>
  </si>
  <si>
    <t>20/12/1940</t>
  </si>
  <si>
    <t>Calle 47 # 86 - 21</t>
  </si>
  <si>
    <t>496-49-99400000013</t>
  </si>
  <si>
    <t>Myriam Del Socorro Ossa</t>
  </si>
  <si>
    <t>APT 302</t>
  </si>
  <si>
    <t>Calle 43 # 44 - 10 (0302)</t>
  </si>
  <si>
    <t>Maria Clarisa Del Socorro Miranda Osorio</t>
  </si>
  <si>
    <t>APT 104</t>
  </si>
  <si>
    <t>Calle 43 # 44 - 10 (0104)</t>
  </si>
  <si>
    <t>Maria Angélica Bermúdez Correa</t>
  </si>
  <si>
    <t>APT 105</t>
  </si>
  <si>
    <t>Calle 43 # 44 - 10 (0105)</t>
  </si>
  <si>
    <t>Maria Magdalena Arango Garcia</t>
  </si>
  <si>
    <t>APT 403</t>
  </si>
  <si>
    <t>Calle 43 # 44 - 10 (0403)</t>
  </si>
  <si>
    <t xml:space="preserve">Rubiela De Jesus Castaño De Hernandez </t>
  </si>
  <si>
    <t>APT 201</t>
  </si>
  <si>
    <t>Calle 43 # 44 - 10 (0201)</t>
  </si>
  <si>
    <t>Yubisney Hurtado</t>
  </si>
  <si>
    <t>APT 402</t>
  </si>
  <si>
    <t>Calle 43 # 44 - 10 (0402)</t>
  </si>
  <si>
    <t>Yuri Vanessa Zapata</t>
  </si>
  <si>
    <t>APT 309</t>
  </si>
  <si>
    <t>Calle 43 # 44 - 10 (0309)</t>
  </si>
  <si>
    <t>Monica Maria Gallego Tulcán</t>
  </si>
  <si>
    <t>APT 404</t>
  </si>
  <si>
    <t>Calle 43 # 44 - 10 (0404)</t>
  </si>
  <si>
    <t xml:space="preserve">Aura Elisa Henao Henao </t>
  </si>
  <si>
    <t>Calle 54 # 57 - 60 (0201)</t>
  </si>
  <si>
    <t>ARR-0300</t>
  </si>
  <si>
    <t>Luz Mery Vargas Muñoz</t>
  </si>
  <si>
    <t>APT 409</t>
  </si>
  <si>
    <t>Calle 43 # 44 - 10 (0409)</t>
  </si>
  <si>
    <t>Esther Yolanda Velez Montoya</t>
  </si>
  <si>
    <t>Calle 55 # 50 - 101 (1089)</t>
  </si>
  <si>
    <t>Ivan Leonel Alvarez</t>
  </si>
  <si>
    <t>APT 307</t>
  </si>
  <si>
    <t>Calle 43 # 44 - 10 (0307)</t>
  </si>
  <si>
    <t>Luis Gildarado Giraldo Muñoz</t>
  </si>
  <si>
    <t>Luis Gildardo Giraldo Muñoz</t>
  </si>
  <si>
    <t>APT 406</t>
  </si>
  <si>
    <t>Calle 43 # 44 - 10 (0406)</t>
  </si>
  <si>
    <t xml:space="preserve">Beatriz Elena Guzman </t>
  </si>
  <si>
    <t>APT 306</t>
  </si>
  <si>
    <t>Calle 43 # 44 - 10 (0306)</t>
  </si>
  <si>
    <t>actualizado e hipervinculado 29/03/2019</t>
  </si>
  <si>
    <t xml:space="preserve">Reynaldo Henao Granada </t>
  </si>
  <si>
    <t>reynegron@gmail.com</t>
  </si>
  <si>
    <t>Rubén Dario Cano Ramirez</t>
  </si>
  <si>
    <t>C.C. MEDELLIN</t>
  </si>
  <si>
    <t>GOB52 - 301</t>
  </si>
  <si>
    <t>Calle 54 # 57 - 60 (0143)</t>
  </si>
  <si>
    <t>Calle 54 # 57 - 60 (0256)</t>
  </si>
  <si>
    <t>Merlyz Lobo Quintero</t>
  </si>
  <si>
    <t>Carrera 55 # 51 - 91 (0113)</t>
  </si>
  <si>
    <t>El Acta de Inicio del Contrato de Arrendamiento 4600079920 suscrito con Terminales de transportes, del cual fui designada como supervisora el día 6 de diciembre de 2019, según me comento el anterior supervisor, fue llevada a las oficinas para su firma,  pero nunca fue devuelta. Estuve tratando de comunicarme con el representante legal pero no fue posible</t>
  </si>
  <si>
    <t>Ovidio Antonio Buitrago Sierra</t>
  </si>
  <si>
    <t>subgerencia.financiera@terminalesmedellin.com</t>
  </si>
  <si>
    <t>Terminales De Transporte S.A</t>
  </si>
  <si>
    <t xml:space="preserve"> PARQUEADERO 1 Bajos de Puentes</t>
  </si>
  <si>
    <t>Parqueadero</t>
  </si>
  <si>
    <t>1 y 3</t>
  </si>
  <si>
    <t>19 - 28</t>
  </si>
  <si>
    <t>29/07/2011 - 17/12/2012</t>
  </si>
  <si>
    <t>2678 - 2372</t>
  </si>
  <si>
    <t>14220250030 -14220240076</t>
  </si>
  <si>
    <t>1058877 / 1080963</t>
  </si>
  <si>
    <t>BF 236LARR2</t>
  </si>
  <si>
    <t>Carrera 48SUR #  02 - 400 (0001)
Calle 004SUR # 48 - 113 (0003)</t>
  </si>
  <si>
    <t>ARR-0211</t>
  </si>
  <si>
    <t xml:space="preserve">Marco Aurelio Arboleda Arcila </t>
  </si>
  <si>
    <t>C.C. MEDELLIN (Reparación y Mtto de Electrodomésticos )</t>
  </si>
  <si>
    <t>GOB52 - 321</t>
  </si>
  <si>
    <t>Calle 54 # 57 - 60 (0321)</t>
  </si>
  <si>
    <t>ARR-0315</t>
  </si>
  <si>
    <t>Jesus Muñoz Zapata</t>
  </si>
  <si>
    <t>Calle 54 # 57 - 60 (0279)</t>
  </si>
  <si>
    <t>marinaortiz555@hotmail.com</t>
  </si>
  <si>
    <t>Luz Marina Ortiz Ospina</t>
  </si>
  <si>
    <t>18/09/2015</t>
  </si>
  <si>
    <t>Calle 66F # 96F - 04 (0102)</t>
  </si>
  <si>
    <t>2331567-1</t>
  </si>
  <si>
    <t>Ana Rita Bustamante Tobón</t>
  </si>
  <si>
    <t>Carrera 55 # 51 - 91 (0106)</t>
  </si>
  <si>
    <t>Calle 56FC 2072</t>
  </si>
  <si>
    <t>yulietcpc@hotmail.com</t>
  </si>
  <si>
    <t>Marta Elsi Perez Lotero</t>
  </si>
  <si>
    <t>Calle 54 # 57 - 60 (0031)</t>
  </si>
  <si>
    <t>entesdecontrol@eafit.edu.co</t>
  </si>
  <si>
    <t>Paula Andrea Arango Gutierrez</t>
  </si>
  <si>
    <t>890901389-5</t>
  </si>
  <si>
    <t>Universidad Eafit</t>
  </si>
  <si>
    <t>Puente peatonal</t>
  </si>
  <si>
    <t>Puente Peatonal</t>
  </si>
  <si>
    <t>08/07/1970</t>
  </si>
  <si>
    <t>Carrera 48 X Calle 5SUR</t>
  </si>
  <si>
    <t>2350902-7</t>
  </si>
  <si>
    <t>duberneycuartas@iCalleoud.com</t>
  </si>
  <si>
    <t>Duberney Cuartas Herrera</t>
  </si>
  <si>
    <t xml:space="preserve">Calle 54 # 57 - 60 </t>
  </si>
  <si>
    <t>syarce@serviciosnutresa.com</t>
  </si>
  <si>
    <t xml:space="preserve">carolina Fajardo Rojas </t>
  </si>
  <si>
    <t>mmoreno@colcafe.com.co</t>
  </si>
  <si>
    <t>3655600 ext 45740</t>
  </si>
  <si>
    <t>Miguel Moreno Munera</t>
  </si>
  <si>
    <t>gleusse@serviciosnutresa.com</t>
  </si>
  <si>
    <t>Colcafe S.A.S</t>
  </si>
  <si>
    <t xml:space="preserve">Puente Dual Colcafe </t>
  </si>
  <si>
    <t>Puente</t>
  </si>
  <si>
    <t>Antigua</t>
  </si>
  <si>
    <t xml:space="preserve">Calle 8 Sur # 50 - 67 </t>
  </si>
  <si>
    <t>2331856-5</t>
  </si>
  <si>
    <t>ARR-0212</t>
  </si>
  <si>
    <t>iherctorelypadilla@gmail.com</t>
  </si>
  <si>
    <t>Hector Eli Padilla Fajardo</t>
  </si>
  <si>
    <t>Calle 54 # 57 - 60 (0355)</t>
  </si>
  <si>
    <t>discos3d@hotmail.com</t>
  </si>
  <si>
    <t>Dios Enel Ramirez Mejia</t>
  </si>
  <si>
    <t>Dios En el Ramirez Mejia</t>
  </si>
  <si>
    <t>Calle 54 # 57 - 60 (0013)</t>
  </si>
  <si>
    <t>Martha Esperanza Méndez Reyes</t>
  </si>
  <si>
    <t>Calle 54 # 57 - 60 (0008)</t>
  </si>
  <si>
    <t>Carlos Arturo Cardenas Orozco</t>
  </si>
  <si>
    <t>Calle 54 # 57 - 60 (0004)</t>
  </si>
  <si>
    <t>gustavo.espi@hotmail.com</t>
  </si>
  <si>
    <t xml:space="preserve">Gustavo Alberto Espinosa Chaverra </t>
  </si>
  <si>
    <t>Calle 54 # 57 - 60 (0242)</t>
  </si>
  <si>
    <t xml:space="preserve">Ricardo De Jesus Moreno Vargas </t>
  </si>
  <si>
    <t>Calle 54 # 57 - 60 (0227)</t>
  </si>
  <si>
    <t>Luz Marina Cano De Sanchez</t>
  </si>
  <si>
    <t>INF6</t>
  </si>
  <si>
    <t>Leonardo Ramirez Acevedo</t>
  </si>
  <si>
    <t>Calle 54 # 57 - 60 (0010)</t>
  </si>
  <si>
    <t>ARR-0301</t>
  </si>
  <si>
    <t>Maria Elena Urrego Torres</t>
  </si>
  <si>
    <t>No Tiene</t>
  </si>
  <si>
    <t xml:space="preserve">C.C. MEDELLIN </t>
  </si>
  <si>
    <t>GOB52 147</t>
  </si>
  <si>
    <t>Calle 54 # 57 - 60 (0161)</t>
  </si>
  <si>
    <t>se Carreraea nuevo contrato pára el bien se hipervinculan contrato, acta de entrega  poliza y designacion el dia 20/02/2019</t>
  </si>
  <si>
    <t>sandyasmin1101@gmail.com</t>
  </si>
  <si>
    <t>Sandra Yasmin Graciano Oquendo</t>
  </si>
  <si>
    <t>APT 209</t>
  </si>
  <si>
    <t>Calle 43 # 44 - 10 (0209)</t>
  </si>
  <si>
    <t>stefaniarenteria@hotmail.com</t>
  </si>
  <si>
    <t>Remy Salas Mena</t>
  </si>
  <si>
    <t>APT 301</t>
  </si>
  <si>
    <t>Calle 43 # 44 - 10 (0301)</t>
  </si>
  <si>
    <t>INF5</t>
  </si>
  <si>
    <t>jorgeeliecer57571@gmail.com</t>
  </si>
  <si>
    <t>Jorge Eliecer Gomez Castaño</t>
  </si>
  <si>
    <t>Calle 54 # 57 - 60 (0359)</t>
  </si>
  <si>
    <t>Nelson Fernando Velez</t>
  </si>
  <si>
    <t>Calle 54 # 57 - 60 (0315)</t>
  </si>
  <si>
    <t xml:space="preserve">Samuel Vasquez Jaramillo </t>
  </si>
  <si>
    <t>Calle 54 # 57 - 60 (0170)</t>
  </si>
  <si>
    <t xml:space="preserve">Simón Echavarría Mazuera </t>
  </si>
  <si>
    <t>900408922-3</t>
  </si>
  <si>
    <t>Dgroupe S.A.S</t>
  </si>
  <si>
    <t>Plaza de Toros</t>
  </si>
  <si>
    <t>Plaza De Toros</t>
  </si>
  <si>
    <t>Carrera 063 #44A - 65</t>
  </si>
  <si>
    <t>gajayesa20@gmail.com</t>
  </si>
  <si>
    <t xml:space="preserve">Gabriel Jaime Alvarez Yepes </t>
  </si>
  <si>
    <t>C.C. MEDELLIN (Reparación y Mtto de Computadores )</t>
  </si>
  <si>
    <t>ARR-0383</t>
  </si>
  <si>
    <t>se Carreraea nuevo contrato pára el bien se hipervinculan contrato  y designacion y acta de entrega  el dia 20/12/2018</t>
  </si>
  <si>
    <t>goezCalleau@gmail.com</t>
  </si>
  <si>
    <t>Claudia Goez Higuita</t>
  </si>
  <si>
    <t>Calle 54 # 57 - 60 (0257)</t>
  </si>
  <si>
    <t xml:space="preserve">SE ACTUALIZA OTRO SI EL 7/03/2019El dia 1/08/2018 se actualiza el bien según infomre numero 2 se escanea he hipervincula y se envia el original para la custodia en el archivo de la unidada.....Se Carreraea un nuevo arrendamiento el dia 10/04/2018 donde se actualiza escanea e hipervinculan el contrato la poliza el acta de entrega , el designador de supervisor y el expediente fisico completo luesgo de esto se pasa a personal enCarreraagado de subir a cargue contable en aplicativo SAP </t>
  </si>
  <si>
    <t>INF7</t>
  </si>
  <si>
    <t>mchica@comfama.com.co</t>
  </si>
  <si>
    <t>Maria Adela Chica</t>
  </si>
  <si>
    <t>david.escobar@comfama.com.co</t>
  </si>
  <si>
    <t xml:space="preserve">David Escobar Arango </t>
  </si>
  <si>
    <t>Comfama</t>
  </si>
  <si>
    <t>Convenios</t>
  </si>
  <si>
    <t>Comfama - Edificio Vasquez</t>
  </si>
  <si>
    <t>20</t>
  </si>
  <si>
    <t xml:space="preserve">1050 </t>
  </si>
  <si>
    <t>10770030001</t>
  </si>
  <si>
    <t>EDC 173LARR / EDC 173A</t>
  </si>
  <si>
    <t>Carrera 52 # 44A  - 03</t>
  </si>
  <si>
    <t>GU140938</t>
  </si>
  <si>
    <t>ARR-0001</t>
  </si>
  <si>
    <t>El dia 07/06/2018 se actualizan las conseciones segun informes y actas de estas , son hipervinculadas en la casilla de acta de entrega y en el informe 1 de 2018 posterior a esto son entregados lo documentos al archivo de la unidad paraa su respectiva custodia...El dia 30/05/2018 se actualiza la programacion de las visitas para el año 2018 y 2019 los informes que se encuentran hipervinculados son informes viejos ...se actualizan los informes el 4/7/17 se envia el concepto de renovacion al archivo el día 22/11/17</t>
  </si>
  <si>
    <t>10/12/2019</t>
  </si>
  <si>
    <t>coplaflorez@une.net.co</t>
  </si>
  <si>
    <t>Hilda Maria Velez</t>
  </si>
  <si>
    <t xml:space="preserve">Juan Alberto Franco Moreno </t>
  </si>
  <si>
    <t>Cooperativa Multiactiva De La Plaza De Florez -Coplaflorez</t>
  </si>
  <si>
    <t>Concesión Plaza de Florez</t>
  </si>
  <si>
    <t>Plaza de Mercado</t>
  </si>
  <si>
    <t>DE03_DE03L</t>
  </si>
  <si>
    <t>Carrera 39 # 50 - 25</t>
  </si>
  <si>
    <t>AA023028</t>
  </si>
  <si>
    <t>PRORROGA 13</t>
  </si>
  <si>
    <t>ARR-0265</t>
  </si>
  <si>
    <t xml:space="preserve">El dia 07/06/2018 se actualizan las conseciones segun informes y actas de estas , son hipervinculadas en la casilla de acta de entrega y en el informe 1 de 2018 posterior a esto son entregados lo documentos al archivo de la unidad paraa su respectiva custodia...El dia 30/05/2018 se actualiza la programacion de las visitas para el año 2018 y 2019 los informes que se encuentran hipervinculados son informes viejos ...se actualizan los informes el 4/7/17 se envia el concepto de renovacion al archivo el día 22/11/17. Se renueva el 18/12/17 la poliza, el contrato, el acta de renovacion y se envia el expediente para cargue. </t>
  </si>
  <si>
    <t>seCarreraetariagerencia@plazaminorista.com</t>
  </si>
  <si>
    <t>Estefania Avendaño Taborda</t>
  </si>
  <si>
    <t>coomerca@une.net.co</t>
  </si>
  <si>
    <t>Julio Cesar Piedrahita Ricaurte</t>
  </si>
  <si>
    <t>Cooperativa De Comerciantes De La Plaza Minorista - Coomerca</t>
  </si>
  <si>
    <t>Concesión Plaza Minorista</t>
  </si>
  <si>
    <t>10060480004</t>
  </si>
  <si>
    <t>DE01_DE01L</t>
  </si>
  <si>
    <t>Carrera 55A # 57 - 80</t>
  </si>
  <si>
    <t>AA063020</t>
  </si>
  <si>
    <t>PRORROGA 10</t>
  </si>
  <si>
    <t>ARR-0264</t>
  </si>
  <si>
    <t>plazacampovaldes@hotmail.com</t>
  </si>
  <si>
    <t>Pilar Cardona</t>
  </si>
  <si>
    <t xml:space="preserve">Nicolas Hernan Gonzalez Gonzalez </t>
  </si>
  <si>
    <t>PLAZACAMPOVADES@HOTMAIL.COM</t>
  </si>
  <si>
    <t>Cooperativa Multiactiva Plaza Satélite De Mercado. Campo Valdes - Comuplazac</t>
  </si>
  <si>
    <t>Concesión Plaza Campo Valdes</t>
  </si>
  <si>
    <t>12942</t>
  </si>
  <si>
    <t>04140190001</t>
  </si>
  <si>
    <t>DE02_DE02</t>
  </si>
  <si>
    <t>Calle 80 # 49A - 40</t>
  </si>
  <si>
    <t>496-71-994000000002</t>
  </si>
  <si>
    <t>PRORROGA 8</t>
  </si>
  <si>
    <t>Contrato Concesion 1997</t>
  </si>
  <si>
    <t>ARR-0263</t>
  </si>
  <si>
    <t>El dia 07/06/2018 se actualizan las conseciones segun informes y actas de estas , son hipervinculadas en la casilla de acta de entrega y en el informe 1 de 2018 posterior a esto son entregados lo documentos al archivo de la unidad paraa su respectiva custodia...El dia 30/05/2018 se actualiza la programacion de las visitas para el año 2018 y 2019 los informes que se encuentran hipervinculados son informes viejos ....se actualizan los informes el 4/7/17 se envia el concepto de renovacion al archivo el día 22/11/17,SE ACTUALIZA INFOTMACION el 26/01/2018 de prorroga 14 y es hipervinculada</t>
  </si>
  <si>
    <t xml:space="preserve"> </t>
  </si>
  <si>
    <t>10/9/2019</t>
  </si>
  <si>
    <t>asoplazaantioquia@gmail.com</t>
  </si>
  <si>
    <t>Alenadra Henao</t>
  </si>
  <si>
    <t>coplaza@une.net.co</t>
  </si>
  <si>
    <t>Cesar Augusto Sinmaque Muñoz</t>
  </si>
  <si>
    <t>Cooperativa Multiactiva Plaza De La América - Coplaza</t>
  </si>
  <si>
    <t>Concesión Plaza de la América</t>
  </si>
  <si>
    <t>DE04L</t>
  </si>
  <si>
    <t>Calle 45 #  79A - 100</t>
  </si>
  <si>
    <t>535-74-994000000356</t>
  </si>
  <si>
    <t>PRORROGA 14</t>
  </si>
  <si>
    <t>ARR-0262</t>
  </si>
  <si>
    <t>actualizado e hipervinculado 13/02/2019</t>
  </si>
  <si>
    <t>Se actualiza el bien el dia 17/10/2018 según informe de supervision numero 4 ....Se actualiza el bien el día 26/07/2018 hipervinculando el acta de designación del supervisoel dia 30/05/2018 se actualiza el Carreraonograma de visitas del año 2018 los informes ya hipervinculados son viejos ..</t>
  </si>
  <si>
    <t>Albero Echeverry</t>
  </si>
  <si>
    <t>arquigrupogerencia@une.net.co</t>
  </si>
  <si>
    <t>Luis Alonso Gonzalez Alzate</t>
  </si>
  <si>
    <t>Arquigrupo</t>
  </si>
  <si>
    <t>Parqueaderos</t>
  </si>
  <si>
    <t>18</t>
  </si>
  <si>
    <t>11-12-03</t>
  </si>
  <si>
    <t>3541</t>
  </si>
  <si>
    <t>USOP1025LA</t>
  </si>
  <si>
    <t xml:space="preserve">Carrera 35 # 10 - 44 </t>
  </si>
  <si>
    <t>ARR-0076</t>
  </si>
  <si>
    <t>Se actualiza el bien el día 26/07/2018 hipervinculando el acta de designación del superviso</t>
  </si>
  <si>
    <t xml:space="preserve">Jorge Londoño De La Cuesta </t>
  </si>
  <si>
    <t>Empresas Publicas De Medellín E.S.P.</t>
  </si>
  <si>
    <t>Convenio</t>
  </si>
  <si>
    <t>20/12/2001</t>
  </si>
  <si>
    <t>10090090005</t>
  </si>
  <si>
    <t>BF 056AR / BF 056LARR</t>
  </si>
  <si>
    <t>Carrera 58 # 42 - 125</t>
  </si>
  <si>
    <t>ARR-0025</t>
  </si>
  <si>
    <t>Actualizacion</t>
  </si>
  <si>
    <t>Observaciones</t>
  </si>
  <si>
    <t xml:space="preserve">Fecha programada </t>
  </si>
  <si>
    <t xml:space="preserve">Fecha del informe </t>
  </si>
  <si>
    <t>Informe final</t>
  </si>
  <si>
    <t xml:space="preserve">Concepto de renovación </t>
  </si>
  <si>
    <t>Solicitud inicio de tramites de renovacion</t>
  </si>
  <si>
    <t>Informe 8</t>
  </si>
  <si>
    <t>Informe 7</t>
  </si>
  <si>
    <t>Informe 6</t>
  </si>
  <si>
    <t>Informe 5</t>
  </si>
  <si>
    <t>Informe 4</t>
  </si>
  <si>
    <t>Informe 3</t>
  </si>
  <si>
    <t>Informe 2</t>
  </si>
  <si>
    <t>Informe 1</t>
  </si>
  <si>
    <t>Estado en SECOP</t>
  </si>
  <si>
    <t>Usuario y clave</t>
  </si>
  <si>
    <t xml:space="preserve">SECOP </t>
  </si>
  <si>
    <t>E-Mail del supervisor</t>
  </si>
  <si>
    <t>Dependencia de supervisión</t>
  </si>
  <si>
    <t>Nombre del supervisor</t>
  </si>
  <si>
    <t>E-Mail</t>
  </si>
  <si>
    <t>Celular</t>
  </si>
  <si>
    <t>Teléfono</t>
  </si>
  <si>
    <t>Contacto o direccion</t>
  </si>
  <si>
    <t>Cédula o NIT</t>
  </si>
  <si>
    <t>Representante legal</t>
  </si>
  <si>
    <t>Nombre contratista o tenedor</t>
  </si>
  <si>
    <t xml:space="preserve">Total Canon Mensual </t>
  </si>
  <si>
    <t>Identidad, tipología o destinación</t>
  </si>
  <si>
    <t>Definición del inmueble</t>
  </si>
  <si>
    <t># Local</t>
  </si>
  <si>
    <t>Notaria</t>
  </si>
  <si>
    <t>Fecha</t>
  </si>
  <si>
    <t>Escritura N°</t>
  </si>
  <si>
    <t>CBML</t>
  </si>
  <si>
    <t>Matricula</t>
  </si>
  <si>
    <t>Dependencia cargo</t>
  </si>
  <si>
    <t xml:space="preserve">Codigo del activo </t>
  </si>
  <si>
    <t>Dirección</t>
  </si>
  <si>
    <t>Estado</t>
  </si>
  <si>
    <t xml:space="preserve">Control </t>
  </si>
  <si>
    <t>Fecha vencimiento póliza</t>
  </si>
  <si>
    <t>Fecha de inicio póliza</t>
  </si>
  <si>
    <t>Fecha de expedición</t>
  </si>
  <si>
    <t># de póliza</t>
  </si>
  <si>
    <t>Control</t>
  </si>
  <si>
    <t xml:space="preserve">Fecha del acta de renovacion </t>
  </si>
  <si>
    <t xml:space="preserve">Acta de renovacion </t>
  </si>
  <si>
    <t xml:space="preserve">Fecha De acta de entrega y recibo  </t>
  </si>
  <si>
    <t>Fecha de terminación</t>
  </si>
  <si>
    <t>Fecha inicio del contrato</t>
  </si>
  <si>
    <t>Fecha del contrato (firma)</t>
  </si>
  <si>
    <t>Contrato en SAP</t>
  </si>
  <si>
    <t>Expediente UABI</t>
  </si>
  <si>
    <t xml:space="preserve">Concepto de Renovación </t>
  </si>
  <si>
    <t>Fecha inf final</t>
  </si>
  <si>
    <t>ARR-0005</t>
  </si>
  <si>
    <t>006</t>
  </si>
  <si>
    <t>Carrera 42 # 47-38</t>
  </si>
  <si>
    <t>BF 177</t>
  </si>
  <si>
    <t>Secretaria Suministros y Servicios</t>
  </si>
  <si>
    <t>10150150001</t>
  </si>
  <si>
    <t>Acta de Cesion corvide  # 08</t>
  </si>
  <si>
    <t>11-2003</t>
  </si>
  <si>
    <t>Teatro porfirio Barba Jacob</t>
  </si>
  <si>
    <t>Contratos Subgeneris (Especiales)</t>
  </si>
  <si>
    <t>Ateneo - Teatro Porfirio Barba Jacob</t>
  </si>
  <si>
    <t>Nestor Jairo López Alvarez</t>
  </si>
  <si>
    <t>ateneodemedellin@gmail.com</t>
  </si>
  <si>
    <t>Maria Elena Zapata</t>
  </si>
  <si>
    <t>corporacionnateneoadmon@gmail.com</t>
  </si>
  <si>
    <t>ACTUALIZADO EL 13/03/2019</t>
  </si>
  <si>
    <t>ARR-0019</t>
  </si>
  <si>
    <t>002</t>
  </si>
  <si>
    <t>Carrera 55 #  35 - 35</t>
  </si>
  <si>
    <t>10120480001</t>
  </si>
  <si>
    <t xml:space="preserve"> Bajos de Puentes  </t>
  </si>
  <si>
    <t>Bomba De Gasolina-  Eduardo Santos</t>
  </si>
  <si>
    <t>Organización Terpel S.A.</t>
  </si>
  <si>
    <t>4705151  3811258</t>
  </si>
  <si>
    <t>eds.exposiciones@terpel.com</t>
  </si>
  <si>
    <t>Gabriel Fernando Gutierrez Garcia</t>
  </si>
  <si>
    <t>Marata Lisa Toro Briceño</t>
  </si>
  <si>
    <t>marta.toro@terpel.com</t>
  </si>
  <si>
    <t>ARR-0029</t>
  </si>
  <si>
    <t>019/2006</t>
  </si>
  <si>
    <t>NO FIGURA</t>
  </si>
  <si>
    <t>Av. Oriental con Calle 44 (San Juan)</t>
  </si>
  <si>
    <t>21-274103-03</t>
  </si>
  <si>
    <t xml:space="preserve">Lote </t>
  </si>
  <si>
    <t xml:space="preserve">Adservi Ltda. </t>
  </si>
  <si>
    <t>Ana Karina Valencia Calle/ Rocio Buritica</t>
  </si>
  <si>
    <t>ARR-0058</t>
  </si>
  <si>
    <t>018</t>
  </si>
  <si>
    <t>1994 INVAL</t>
  </si>
  <si>
    <t>Carrera 45 # 62-69 (201)</t>
  </si>
  <si>
    <t>CUL 055L</t>
  </si>
  <si>
    <t>08030230033</t>
  </si>
  <si>
    <t>695</t>
  </si>
  <si>
    <t>Yolanda Alvarez Gómez</t>
  </si>
  <si>
    <t xml:space="preserve">Johny Valencia </t>
  </si>
  <si>
    <t>312 709 63 83</t>
  </si>
  <si>
    <t>johnyvalencia90@hotmail.com</t>
  </si>
  <si>
    <t>Johny Valencia Alvarez</t>
  </si>
  <si>
    <t xml:space="preserve">Luis Ignacio Gallego Patiño </t>
  </si>
  <si>
    <t>Ignacio.gallego@medellin.gov.co</t>
  </si>
  <si>
    <t xml:space="preserve">ACTUALIZADO EL 13/03/2019,,no se puede liquidar debido a que se encuentra en procesos de acuerdo de pago </t>
  </si>
  <si>
    <t>BF 431 ARR</t>
  </si>
  <si>
    <t>3056</t>
  </si>
  <si>
    <t xml:space="preserve">Johny Valencia (284 46 44 - 312 709 63 83) </t>
  </si>
  <si>
    <t>ARR-0061</t>
  </si>
  <si>
    <t>Calle 121 x Carrera 63-30</t>
  </si>
  <si>
    <t>USOP1202LA</t>
  </si>
  <si>
    <t>05010400007</t>
  </si>
  <si>
    <t>Beatriz Ofelia Patiño Alvarez</t>
  </si>
  <si>
    <t>Jorge Alvarez</t>
  </si>
  <si>
    <t>ARR-0070</t>
  </si>
  <si>
    <t>098</t>
  </si>
  <si>
    <t>05-GU 048172</t>
  </si>
  <si>
    <t>Calle 10 con la Av. Regional del rio</t>
  </si>
  <si>
    <t>14190120001</t>
  </si>
  <si>
    <t>2367</t>
  </si>
  <si>
    <t>Bajos De Puentes</t>
  </si>
  <si>
    <t>Monterrey Gran Centro Comercial P.H.</t>
  </si>
  <si>
    <t>800021620-9</t>
  </si>
  <si>
    <t>4440860 - 3112929</t>
  </si>
  <si>
    <t>Dora Elena Isaza</t>
  </si>
  <si>
    <t>serviciosgenerales@monterrey.com.co</t>
  </si>
  <si>
    <t>Rogelio De Jesus Lopera Carvajal</t>
  </si>
  <si>
    <t>ARR-0082</t>
  </si>
  <si>
    <t>025/2007</t>
  </si>
  <si>
    <t xml:space="preserve">Carrera 34 # Calle 1 SUR B </t>
  </si>
  <si>
    <t>USOP1017LA.</t>
  </si>
  <si>
    <t>David Andrés Ricardo Gil</t>
  </si>
  <si>
    <t>ARR-0088</t>
  </si>
  <si>
    <t>Calle  41A  # 44-19/23</t>
  </si>
  <si>
    <t>BF436ARR</t>
  </si>
  <si>
    <t>ARR-0092</t>
  </si>
  <si>
    <t xml:space="preserve">sin numero </t>
  </si>
  <si>
    <t>Carrera 44A # 41A - 43 (302)</t>
  </si>
  <si>
    <t>Orquidea Del Socorro Zapata</t>
  </si>
  <si>
    <t>Miguel Ángel Viviesca Monsalve</t>
  </si>
  <si>
    <t>namibe59@gmail.com</t>
  </si>
  <si>
    <t>ARR-0094</t>
  </si>
  <si>
    <t>Carrera 44 # 41A - 35 (402)</t>
  </si>
  <si>
    <t>Maria Zulma Betancur Prado</t>
  </si>
  <si>
    <t>ARR-0098</t>
  </si>
  <si>
    <t>BF 435RPHARR</t>
  </si>
  <si>
    <t>CarreraA 44 N 43/67/73 APTO 101</t>
  </si>
  <si>
    <t>Edificio En Niquitao</t>
  </si>
  <si>
    <t>Acta de entrega</t>
  </si>
  <si>
    <t>ARR-0150</t>
  </si>
  <si>
    <t>Carrera 44A # 41A - 43 (101)</t>
  </si>
  <si>
    <t>Paulino De Jesus Castaño Arroyave</t>
  </si>
  <si>
    <t>Solicitud de Contratos</t>
  </si>
  <si>
    <t>Carrera 44A # 41A -43 (401)</t>
  </si>
  <si>
    <t>Sandro Antonio Florez Bermudez</t>
  </si>
  <si>
    <t xml:space="preserve">Monica Maria Marin </t>
  </si>
  <si>
    <t>Acta de renovacion 001</t>
  </si>
  <si>
    <t>POR VENCERSE</t>
  </si>
  <si>
    <t>Calle 43 # 46 - 12</t>
  </si>
  <si>
    <t>BS 079LA</t>
  </si>
  <si>
    <t>disemobilioduby@hotmail.com</t>
  </si>
  <si>
    <t>INF - FINAL</t>
  </si>
  <si>
    <t>ACTUALIZADO EL 13/03/2019 SE ENCUENTRA EN PROCESO DE PRORROGA , SE ESCANEA ACTUALIZA HE HIPERVINCULA EL CONECEPTO POSITIVO 23/02/2018 --SE ACTULIZO LA INFORMACION EL 11 DE MARZO DE 2016 EL CONTRATO NO CAMBIA DEBIDO A QUE FUE RENOVADO CON EL ACTA 01 DEL 29 NOV 2016</t>
  </si>
  <si>
    <t>ARR-0172</t>
  </si>
  <si>
    <t>044/2009</t>
  </si>
  <si>
    <t xml:space="preserve">Carrera 54 y 57 entre las Calle 36 y 37 </t>
  </si>
  <si>
    <t>Juan Guillermo Yepes Giraldo</t>
  </si>
  <si>
    <t>235651 444 71 07</t>
  </si>
  <si>
    <t>3117648209-3212525</t>
  </si>
  <si>
    <t>ARR-0195</t>
  </si>
  <si>
    <t>8080</t>
  </si>
  <si>
    <t>Corregimiento de Santa Elena, Lote Vereda EL Placer</t>
  </si>
  <si>
    <t>EDC 447LTARR/ MA-58L</t>
  </si>
  <si>
    <t xml:space="preserve"> 
90060000104</t>
  </si>
  <si>
    <t>2071</t>
  </si>
  <si>
    <t>3</t>
  </si>
  <si>
    <t>Antena y Contenedor</t>
  </si>
  <si>
    <t>Comcel S.A</t>
  </si>
  <si>
    <t>Juan Manuel Castañeda</t>
  </si>
  <si>
    <t xml:space="preserve">6169797 Ext. 3617 - 6280649 </t>
  </si>
  <si>
    <t>dianaj@comcel.com.co</t>
  </si>
  <si>
    <t>Andres Mauricio Roa Umaña</t>
  </si>
  <si>
    <t>6169797 Ext. 3617</t>
  </si>
  <si>
    <t>andres.roa@claro.com.co</t>
  </si>
  <si>
    <t>ARR-0199</t>
  </si>
  <si>
    <t>1759203-0</t>
  </si>
  <si>
    <t>OFICINA</t>
  </si>
  <si>
    <t>Oficina Hall De La Tesoreria, Cam</t>
  </si>
  <si>
    <t>Bancolombia S.A.</t>
  </si>
  <si>
    <t>890903938-8</t>
  </si>
  <si>
    <t>Javier De Jesús Urrego Ramirez</t>
  </si>
  <si>
    <t>cmposada@bancolombia.com</t>
  </si>
  <si>
    <t>Maria Cristina Villa Torres</t>
  </si>
  <si>
    <t>mvilla@bancolombia.com.co</t>
  </si>
  <si>
    <t xml:space="preserve">ACTUALIZADO EL 13/03/2019,,Se pasa al archivo el expediente  con el radicado N° 201720074724  el día 22/11/17 este este expediente está pendiente del acta de liquidación no se le ha hecho debido a que a los supervisores no los han designado como agentes liquidadores </t>
  </si>
  <si>
    <t>ARR-0201</t>
  </si>
  <si>
    <t>Calle 51 N 64C-07</t>
  </si>
  <si>
    <t>11</t>
  </si>
  <si>
    <t>CONTRATOS SUBGENERIS (ESPECIALES)</t>
  </si>
  <si>
    <t>Duque Giraldo (Interamericana De Viajes)</t>
  </si>
  <si>
    <t>Oscar Antonio Duque Perez</t>
  </si>
  <si>
    <t>515-49-994000000013</t>
  </si>
  <si>
    <t>Cafeteria (Mitaka) Cam</t>
  </si>
  <si>
    <t>mitakatradiciondelcafe@hotmail.com</t>
  </si>
  <si>
    <t xml:space="preserve">Luis ignacio gallego patiño </t>
  </si>
  <si>
    <t>ignacio.gallego@medellin.gov.co</t>
  </si>
  <si>
    <t xml:space="preserve">ACTUALIZADO EL 13/03/2019,,contrato anterior 4600059590 se actualiza la informacion en general del contrato el dia 17/3/17, esentrega a luis ignacio para qu ele haga el acta de liquidacion al contrato anterior </t>
  </si>
  <si>
    <t>ARR-0267</t>
  </si>
  <si>
    <t>1762568-4</t>
  </si>
  <si>
    <t xml:space="preserve">Calle 30A # 55-64 </t>
  </si>
  <si>
    <t>Local</t>
  </si>
  <si>
    <t>Local Comercial: Baños Públicos Cerro Nutibara</t>
  </si>
  <si>
    <t xml:space="preserve">Cooperativa De Trabajo Asociado Coofema </t>
  </si>
  <si>
    <t>ARR-0272</t>
  </si>
  <si>
    <t xml:space="preserve">ACTA DE RECIBO </t>
  </si>
  <si>
    <t>530-49-994000000011</t>
  </si>
  <si>
    <t>Calle 44 # 53A 11 (1701 -1 )</t>
  </si>
  <si>
    <t>1701-1</t>
  </si>
  <si>
    <t>Edificio Plaza De La Libertad: Mitaka Piso 1701-1 (Cafeteria)</t>
  </si>
  <si>
    <t>Julio Alonso Martinez Suarez</t>
  </si>
  <si>
    <t>jualma55@yahoo.com</t>
  </si>
  <si>
    <t>Hector Fabio Vsasquez</t>
  </si>
  <si>
    <t>ARR-0273</t>
  </si>
  <si>
    <t>530-49-994000000012</t>
  </si>
  <si>
    <t>2912/16</t>
  </si>
  <si>
    <t>Calle 44 # 53A - 11</t>
  </si>
  <si>
    <t>SA08</t>
  </si>
  <si>
    <t>1701-2</t>
  </si>
  <si>
    <t>Edificio Plaza De La Libertad Mitaka  1701-1701-2 (Cafeteria)</t>
  </si>
  <si>
    <t>310 8255818</t>
  </si>
  <si>
    <t>ACTUALIZADO EL 14/03/2019,,Contrato anterior 4600064243 se actualizatoda la informacion del dia 17/3/17</t>
  </si>
  <si>
    <t>ARR-0290</t>
  </si>
  <si>
    <t>Calle 47 # 45 - 89</t>
  </si>
  <si>
    <t xml:space="preserve">C.C. San Antonio </t>
  </si>
  <si>
    <t>José Bernardo Vélez Ospina</t>
  </si>
  <si>
    <t>ACTUALIZADO EL 14/03/2019,,Actualizado el 21/12/16 e H.V el con concepto de Renovacón (CR) el dia 7 de junio de 2017</t>
  </si>
  <si>
    <t>ARR-0292</t>
  </si>
  <si>
    <t>Calle 54 # 57 - 60</t>
  </si>
  <si>
    <t>C.C. Medellin</t>
  </si>
  <si>
    <t xml:space="preserve">Carlos Mario Villada Corrales </t>
  </si>
  <si>
    <t>ACTUALIZADO EL 14/03/2019</t>
  </si>
  <si>
    <t>Calle 46 # 45 - 84</t>
  </si>
  <si>
    <t xml:space="preserve">ACTUALIZADO EL 14/03/2019,,el contrato no sera liquidado debido a que se encuentra con unacuerdo de pago 920000001598 de 11/12/2017 hasta 11/12/2019 </t>
  </si>
  <si>
    <t>ARR-0295</t>
  </si>
  <si>
    <t>Calle 55 # 50 - 101</t>
  </si>
  <si>
    <t>C.C. Juanambú</t>
  </si>
  <si>
    <t>Omar Elias Torres Valencia</t>
  </si>
  <si>
    <t>ACTUALIZADO EL 14/03/2019,a este contrato no se le puede hacer cobro persuacibo , en el anexo esta la explicacion</t>
  </si>
  <si>
    <t>ARR-0296</t>
  </si>
  <si>
    <t>1781164-3</t>
  </si>
  <si>
    <t>Calle 44 # 52 - 165 Piso 5</t>
  </si>
  <si>
    <t>SA-04</t>
  </si>
  <si>
    <t>Cafetería</t>
  </si>
  <si>
    <t>Piso 5 Del Cam</t>
  </si>
  <si>
    <t>Cres &amp; Catering S.A.S</t>
  </si>
  <si>
    <t>900432387-3</t>
  </si>
  <si>
    <t>seguridadsocialcres@gmail.com</t>
  </si>
  <si>
    <t xml:space="preserve">Henrvin Giovany Hernandez Delgado </t>
  </si>
  <si>
    <t>ARR-0297</t>
  </si>
  <si>
    <t xml:space="preserve">Calle 54 # 51 - 60 </t>
  </si>
  <si>
    <t>GOB52 - 144</t>
  </si>
  <si>
    <t>Jhon Jairo Herrera Vasquez</t>
  </si>
  <si>
    <t xml:space="preserve">572 02 95 </t>
  </si>
  <si>
    <t>ARR-0298</t>
  </si>
  <si>
    <t xml:space="preserve">GOB52 - 140 </t>
  </si>
  <si>
    <t>Rafael Antonio Salon Barrera</t>
  </si>
  <si>
    <t xml:space="preserve">523 30 52 </t>
  </si>
  <si>
    <t>ARR-0299</t>
  </si>
  <si>
    <t>15/12/20016</t>
  </si>
  <si>
    <t>Calle 54 # 57-60</t>
  </si>
  <si>
    <t>GOB52 - 279</t>
  </si>
  <si>
    <t xml:space="preserve">511 72 91 </t>
  </si>
  <si>
    <t>ACTUALIZADO EL 14/03/2019.,,Se actualiza el bien hipervinculando el infrome final el dia 17/10/2018</t>
  </si>
  <si>
    <t>ARR-0302</t>
  </si>
  <si>
    <t>GOB52 - 359</t>
  </si>
  <si>
    <t>C.C. Medellin (Variedades)</t>
  </si>
  <si>
    <t>Jorge Eliecer Gómez Castaño</t>
  </si>
  <si>
    <t>ARR-0304</t>
  </si>
  <si>
    <t>28/11//2016</t>
  </si>
  <si>
    <t>Calle 46 # 52 - 27</t>
  </si>
  <si>
    <t>10070220010</t>
  </si>
  <si>
    <t>C.C. Bolsos (Venta De Bolsos)</t>
  </si>
  <si>
    <t>Jhon Jaime López Alzate</t>
  </si>
  <si>
    <t>Jhon Jaime Pópez Alzate</t>
  </si>
  <si>
    <t>ARR-0306</t>
  </si>
  <si>
    <t xml:space="preserve">Calle 46 # 54 - 61 </t>
  </si>
  <si>
    <t>6/5/1992</t>
  </si>
  <si>
    <t>C.C. Quincalla 2 (Venta De Herramienta)</t>
  </si>
  <si>
    <t>John Jairo Velasquez Arcila</t>
  </si>
  <si>
    <t xml:space="preserve">INF- FINAL </t>
  </si>
  <si>
    <t>ACTUALIZADO EL 14/03/2019..SE ENCUENTRA EN PROCESO DE PRORROGA , SE ESCANEA ACTUALIZA HE HIPERVINCULA EL CONECEPTO POSITIVO 23/02/2018</t>
  </si>
  <si>
    <t>ARR-0313</t>
  </si>
  <si>
    <t>Calle 64C # 72-58</t>
  </si>
  <si>
    <t>TT0001</t>
  </si>
  <si>
    <t>05170080003</t>
  </si>
  <si>
    <t>Espacios al interior de la secretaria de movilidad</t>
  </si>
  <si>
    <t>Maquinas Dispensadoras De Alimentos</t>
  </si>
  <si>
    <t>Kawy De Colombia - Vending Store S.A.S</t>
  </si>
  <si>
    <t>hjlopez@vendingstore.us</t>
  </si>
  <si>
    <t xml:space="preserve">Veronica Arango Quintero </t>
  </si>
  <si>
    <t>ACTUALIZADO EL 14/03/2019SE ENCUENTRA EN PROCESO DE PRORROGA , SE ESCANEA ACTUALIZA HE HIPERVINCULA EL CONECEPTO POSITIVO 23/02/2018</t>
  </si>
  <si>
    <t>ARR-0316</t>
  </si>
  <si>
    <t>GOB52 - 34</t>
  </si>
  <si>
    <t>C.C. Medellin (Reparación Y Mtto De Computadores )</t>
  </si>
  <si>
    <t xml:space="preserve">Pedro Luis Medina </t>
  </si>
  <si>
    <t>ACTUALIZADO EL 14/03/2019...SE ENCUENTRA EN PROCESO DE PRORROGA , SE ESCANEA ACTUALIZA HE HIPERVINCULA EL CONECEPTO POSITIVO 23/02/2018</t>
  </si>
  <si>
    <t>Otro si 01</t>
  </si>
  <si>
    <t>M-100000662</t>
  </si>
  <si>
    <t>Calle 64 # 103C - 170</t>
  </si>
  <si>
    <t>INF- FINAL</t>
  </si>
  <si>
    <t>ACTUALIZADO EL 14/03/2019...se actualiza la designacion des upervision el dia 5/09/2018...SE ENCUENTRA EN PROCESO DE RENOVACION , se escanea e hipervincula el informe final el dia 16/03/2018 se pasa para el archivo de la unidad ….se INGRESA A LA BD el día 9 de mayo de 2017</t>
  </si>
  <si>
    <t>65-44-101137478</t>
  </si>
  <si>
    <t>ACTUALIZADO EL 14/03/2019..SE ENCUENTRA EN PROCESO DE RENOVACION , se escanea e hipervincula el informe final el dia 16/03/2018 se pasa para el archivo de la unidad ….se INGRESA A LA BD el día 9 de mayo de 2017</t>
  </si>
  <si>
    <t>ARR-0307</t>
  </si>
  <si>
    <t xml:space="preserve">Ecoparque  mirador cerro el picacho  comuna 60  corregimiento San Carreraistobal </t>
  </si>
  <si>
    <t>USOP 1997L</t>
  </si>
  <si>
    <t>Caseta de Uso Comercial</t>
  </si>
  <si>
    <t>Eco Parque Mirador Cerro El Picacho (Caseta)</t>
  </si>
  <si>
    <t>Ronald Fredy Londoño Cardona</t>
  </si>
  <si>
    <t>djct278@hotmail.com</t>
  </si>
  <si>
    <t xml:space="preserve">ACTUALIZADO EL 14/03/2019..SE ENCUENTRA EN PROCESO DE RENOVACION , se escanea e hipervincula el informe final el dia 16/03/2018 se pasa para el archivo de la unidad </t>
  </si>
  <si>
    <t>M-100000676</t>
  </si>
  <si>
    <t>Calle 64 # 103C - 174</t>
  </si>
  <si>
    <t>ARR-0266</t>
  </si>
  <si>
    <t>1865136-9</t>
  </si>
  <si>
    <t>Carrera 64C # 72-58</t>
  </si>
  <si>
    <t xml:space="preserve">Cajero </t>
  </si>
  <si>
    <t>Cajero Electrónico Bancolombia (Movilidad)</t>
  </si>
  <si>
    <t>Bancolombia</t>
  </si>
  <si>
    <t>miperez@bancolombia.com.co</t>
  </si>
  <si>
    <t>Carlos Mario Posada Giraldo</t>
  </si>
  <si>
    <t>cmposada@bancolombia.com.co</t>
  </si>
  <si>
    <t xml:space="preserve">ACTUALIZADO EL 14/03/2019...Contrato anterior 4600061567  se actualiza el 16/8/17 se pasa para cargue contable </t>
  </si>
  <si>
    <t>ARR-0089</t>
  </si>
  <si>
    <t xml:space="preserve">Carrera 44 # 41A - 35 </t>
  </si>
  <si>
    <t>BF 433 RPH ARR</t>
  </si>
  <si>
    <t xml:space="preserve">Edifico San Félix El Cajón </t>
  </si>
  <si>
    <t>Blanca Nubia Restrepo Vda De Muñoz</t>
  </si>
  <si>
    <t>ACTUALIZADO EL 14/03/2019...El dia 01/08/2018 se actualiza el bien según infomre numero 2 se escanea he hipervincula y se envia el original para la custodia en el archivo de la unidada….Se ingresa la informacion el 3/11/17. Se hipervincula el dia 18/12/17</t>
  </si>
  <si>
    <t>530-49-994000000034</t>
  </si>
  <si>
    <t xml:space="preserve">Área de Cocina Piso 5 </t>
  </si>
  <si>
    <t xml:space="preserve">Restaurante Cam Piso 5 </t>
  </si>
  <si>
    <t>actualice informes el 27/03/2019ACTUALIZADO EL 14/03/2019</t>
  </si>
  <si>
    <t>ARR-0382</t>
  </si>
  <si>
    <t>520-49-994000000101</t>
  </si>
  <si>
    <t>Carrera 48 # 49 -14</t>
  </si>
  <si>
    <t xml:space="preserve"> GOB 071LT</t>
  </si>
  <si>
    <t>10190310006</t>
  </si>
  <si>
    <t>14/8/1986</t>
  </si>
  <si>
    <t>C.C. Libro Y La Cultura</t>
  </si>
  <si>
    <t>Gustavo Adolfo Quintero Gutierrez</t>
  </si>
  <si>
    <t>ARR-0384</t>
  </si>
  <si>
    <t>Calle 54 # 57 - 61</t>
  </si>
  <si>
    <t>GOB52 314</t>
  </si>
  <si>
    <t>10/10/2006</t>
  </si>
  <si>
    <t>C.C. Medellin (Reparación Y Mtto De Televisores )</t>
  </si>
  <si>
    <t xml:space="preserve">Joaquin Emilio Castaño Marin </t>
  </si>
  <si>
    <t>ARR-0385</t>
  </si>
  <si>
    <t>65-44-1011552880</t>
  </si>
  <si>
    <t>E,P 757</t>
  </si>
  <si>
    <t>08/11/2001</t>
  </si>
  <si>
    <t xml:space="preserve">Local Comercial  : Venta De Ropa </t>
  </si>
  <si>
    <t>Fabiola Caicedo Bejarano</t>
  </si>
  <si>
    <t>26,278,926</t>
  </si>
  <si>
    <t>Hija</t>
  </si>
  <si>
    <t>ACTUALIZADO EL 14/03/2019..Se crea en la base de datos el dia 26/01/2018 Hipervinculan contrato acta poliza y desigandor de supervisor</t>
  </si>
  <si>
    <t>Acta de Renovacion 001</t>
  </si>
  <si>
    <t>1747522-3</t>
  </si>
  <si>
    <t>mauriciogaviria@boticajunin.com.co</t>
  </si>
  <si>
    <t>Mauricio Gaviria Ramirez</t>
  </si>
  <si>
    <t xml:space="preserve">ACTUALIZADO EL 14/03/2019..se actualiza el bien el 9/04/2018 donde se escanea e hipervincula el acta de renovacion 001 </t>
  </si>
  <si>
    <t>ARR-0325</t>
  </si>
  <si>
    <t>GU-140076</t>
  </si>
  <si>
    <t>Local Comercial: Ventas De Artesanías  Cerro Nutibara</t>
  </si>
  <si>
    <t>Cooperativa Multiactiva De Artesanos De Antioquia "Cooasda"</t>
  </si>
  <si>
    <t>Fransisco De Paula Cardenas Ospina</t>
  </si>
  <si>
    <t>8,299,610</t>
  </si>
  <si>
    <t>ACTUALIZADO EL 14/03/2019..-Se crea en la base de datos el dia 26/01/2018</t>
  </si>
  <si>
    <t>ARR-0034</t>
  </si>
  <si>
    <t xml:space="preserve">Acta de renovacion 001 </t>
  </si>
  <si>
    <t>520-49-994000000185</t>
  </si>
  <si>
    <t xml:space="preserve"> Locales Comerciales</t>
  </si>
  <si>
    <t xml:space="preserve"> Salazares &amp; Cia. .S.C.A</t>
  </si>
  <si>
    <t>890.936.967-3</t>
  </si>
  <si>
    <t>311 3515161</t>
  </si>
  <si>
    <t>Jaime  Emilio Salazar Zuluaga.</t>
  </si>
  <si>
    <t>Ana Cecilia Salazar</t>
  </si>
  <si>
    <t>ACTUALIZADO EL 14/03/2019..SE ACTUALIZA INFOTMACION e hipervinvula el 26/01/2018 ,con base ala acta de renovacion 001, concepto positivo y poliza-Contrato anterior 4600059479 Se actualiza el 22 de marzo de 2017</t>
  </si>
  <si>
    <t>ARR-0303</t>
  </si>
  <si>
    <t>GOB52 - 366</t>
  </si>
  <si>
    <t>Luis Alfonso Vélez López</t>
  </si>
  <si>
    <t>ARR-0198</t>
  </si>
  <si>
    <t>1759188-8</t>
  </si>
  <si>
    <t>Calle 44 # 52-165</t>
  </si>
  <si>
    <t>Cajero Electronico-Plazoleta Central Cam</t>
  </si>
  <si>
    <t>mcvilla@bancolombia.com.co</t>
  </si>
  <si>
    <t>ACTUALIZADO EL 14/03/2019Se actualiza rl bien el dia 17/04/2018  con el acta de renovacion 001 y la nueva poliza las cuales son escaneadas he hipervinculadas para luego ser pasadas a personal encargado de cargar en sap</t>
  </si>
  <si>
    <t>ARR-0208</t>
  </si>
  <si>
    <t>1759213-4</t>
  </si>
  <si>
    <t>Calle 44 N 52 -165</t>
  </si>
  <si>
    <t>Oficinas Bancolombia Sótano Cam</t>
  </si>
  <si>
    <t>ACTUALIZADO EL 14/03/2019..Se actualiza rl bien el dia 20/04/2018  con el acta de renovacion 001 y la nueva poliza las cuales son escaneadas he hipervinculadas para luego ser pasadas a personal encargado de cargar en sap</t>
  </si>
  <si>
    <t>ARR-0206</t>
  </si>
  <si>
    <t>530-49-994000000021</t>
  </si>
  <si>
    <t xml:space="preserve"> Cafetería Heliconias</t>
  </si>
  <si>
    <t>ACTUALIZADO EL 14/03/2019..el dia 30/05/2018 se actualiza el cronograma de visitas del año 2018 los informes ya hipervinculados son viejos ...Se actiualiza infotmacion y se hipevincula el acta de renovacion la cual tiene consigo la renovacion de la poliza (pag.5)el dia 03/01/2018 -Se actualiza la informacion el dia 1 de marzo de 2017</t>
  </si>
  <si>
    <t>4600073346</t>
  </si>
  <si>
    <t>Carrera 48 S 02 400</t>
  </si>
  <si>
    <t xml:space="preserve"> Parqueadero 1 Y 3 Bajos De Puentes</t>
  </si>
  <si>
    <t>267 70 75</t>
  </si>
  <si>
    <t>notificacionesjudiciales@terminalesmedellin.com</t>
  </si>
  <si>
    <t>gerencia@terminalesmedellin.com</t>
  </si>
  <si>
    <t>Raúl Alejandro Mesa Correa</t>
  </si>
  <si>
    <t xml:space="preserve">ACTUALIZADO EL 14/03/2019...se actualiza el bien el dia 9/04/2018 con base al expediente fisico donde se escanena hipervinculan el contrato poliza acta de inicio y designador de supervisor posterior se pasa a cargue contable </t>
  </si>
  <si>
    <t>65-44-101155088</t>
  </si>
  <si>
    <t xml:space="preserve">Local Comercial  : Expendio De Comidas Preparadas </t>
  </si>
  <si>
    <t xml:space="preserve">ACTUALIZADO EL 14/03/2019...Se crea un nuevo arrendamiento el dia 10/04/2018 donde se actualiza escanea e hipervinculan el contrato la poliza el acta de entrega , el designador de supervisor y el expediente fisico completo luesgo de esto se pasa a personal encragado de subir a cargue contable en aplicativo SAP </t>
  </si>
  <si>
    <t>Calle 65AA N° 105 - 38 unidad residencial la cascada local 1 bloque 3</t>
  </si>
  <si>
    <t>Local Comercial  : Carniceria Y Legumbreria</t>
  </si>
  <si>
    <t>ACTUALIZADO EL 14/03/2019.</t>
  </si>
  <si>
    <t>ARR-0012</t>
  </si>
  <si>
    <t xml:space="preserve"> 003</t>
  </si>
  <si>
    <t>Carrera 51 # 13 - 158</t>
  </si>
  <si>
    <t>USOP947 13L</t>
  </si>
  <si>
    <t>15044083006</t>
  </si>
  <si>
    <t>Para Practicas de microfútbol y voleibol</t>
  </si>
  <si>
    <t>S.I. Leonisa S.A.</t>
  </si>
  <si>
    <t>Víctor Miguel Pérez Monsalve</t>
  </si>
  <si>
    <t>vperez@leonisa.com</t>
  </si>
  <si>
    <t>Ana Maria Franco fernadez</t>
  </si>
  <si>
    <t>afrancofe@une.net.co</t>
  </si>
  <si>
    <t>Se actualiza el bien hipervinculando el informe 3 el dia 18/09/2018...el dia 30/05/2018 se actualiza el Carreraonograma de visitas del año 2018 los informes ya hipervinculados son viejos ..El dia 07/03/2018 se actualiza la poliza vigente se escnanea hipervincula y guarda en la carpeta de orfeo de soporte de arrendamientos</t>
  </si>
  <si>
    <t>ARR-0013</t>
  </si>
  <si>
    <t>040</t>
  </si>
  <si>
    <t>BO-2378577</t>
  </si>
  <si>
    <t>Calle 44 # 52 - 165</t>
  </si>
  <si>
    <t>SA 04LARR 4 / SA 04ARR 4</t>
  </si>
  <si>
    <t>10100030004</t>
  </si>
  <si>
    <t>3030</t>
  </si>
  <si>
    <t>Local Comercial (Cajero Automático)</t>
  </si>
  <si>
    <t>BCSC S.A. BANCO CAJA SOCIAL  CAM (Sótano)</t>
  </si>
  <si>
    <t xml:space="preserve">Bcsc S.A. Banco Caja Social </t>
  </si>
  <si>
    <t>5766700 EXT 21513</t>
  </si>
  <si>
    <t>Jorge Enrique Jaimes Jaimes</t>
  </si>
  <si>
    <t>sdiez@fundacionsocial.com.co</t>
  </si>
  <si>
    <t>Sergio Andres Diez Munera</t>
  </si>
  <si>
    <t xml:space="preserve">Acta de Termiancion </t>
  </si>
  <si>
    <t>Se actualiza el bien el día 26/07/2018 hipervinculando el acta de designación del supervisoel dia 30/05/2018 se actualiza el Carreraonograma de visitas del año 2018 los informes ya hipervinculados son viejos ..</t>
  </si>
  <si>
    <t>ARR-0016</t>
  </si>
  <si>
    <t xml:space="preserve"> 0032</t>
  </si>
  <si>
    <t>535-49-994000000001</t>
  </si>
  <si>
    <t xml:space="preserve">Carrera 74 #° 39C - 32 </t>
  </si>
  <si>
    <t>11080440000</t>
  </si>
  <si>
    <t>6119</t>
  </si>
  <si>
    <t xml:space="preserve">Caseta </t>
  </si>
  <si>
    <t>Caseta de estacionamiento de taxis de Cootrasnmede</t>
  </si>
  <si>
    <t>Cooperativa De Transportadores Cootrasmed</t>
  </si>
  <si>
    <t>Jorge Alberto Zarate Montoya</t>
  </si>
  <si>
    <t>2659692 ext. 1108</t>
  </si>
  <si>
    <t>ctmgerencia@une.net.co</t>
  </si>
  <si>
    <t>Luis Fernando Oquendo</t>
  </si>
  <si>
    <t>dirsistemas@ctmcootransmede.com</t>
  </si>
  <si>
    <t>Se actualiza el bien hipervinculando el informe 3 el dia 18/09/2018...el dia 30/05/2018 se actualiza el Carreraonograma de visitas del año 2018 los informes ya hipervinculados son viejos ..</t>
  </si>
  <si>
    <t xml:space="preserve"> 0013</t>
  </si>
  <si>
    <t>496-49-994000000002</t>
  </si>
  <si>
    <t>Calle 48E X Carrera 90A</t>
  </si>
  <si>
    <t>TZ-017LA-</t>
  </si>
  <si>
    <t>6</t>
  </si>
  <si>
    <t>Coonatra</t>
  </si>
  <si>
    <t>Orlando De Jesús Pérez Guerra</t>
  </si>
  <si>
    <t>3513562  4144949-101</t>
  </si>
  <si>
    <t>adielacañas.coonatra@une.net.co</t>
  </si>
  <si>
    <t>beatriz Molina</t>
  </si>
  <si>
    <t>el dia 20/11/2018 se actualiza el bien con la poliza de sguros el dia 30/05/2018 se actualiza el Carreraonograma de visitas del año 2018 los informes ya hipervinculados son viejos ..</t>
  </si>
  <si>
    <t>Adiela Cañas</t>
  </si>
  <si>
    <t>ARR-0024</t>
  </si>
  <si>
    <t>0027</t>
  </si>
  <si>
    <t xml:space="preserve">Carrera 55AB # 67 </t>
  </si>
  <si>
    <t>BF 3951</t>
  </si>
  <si>
    <t>10040360001</t>
  </si>
  <si>
    <t xml:space="preserve"> Para papelería y fotocopiadora Bajos de Puentes peatonal de la U de A</t>
  </si>
  <si>
    <t xml:space="preserve">Elkin Chalarca Hoyos </t>
  </si>
  <si>
    <t>kinchaho@hotmail.com</t>
  </si>
  <si>
    <t>Maria Imelda Ramiréz Duque</t>
  </si>
  <si>
    <t>mirada1934@hotmail.com</t>
  </si>
  <si>
    <t>SE ACTUALIZAN LOS INFORMES EL 27/03/2019SE ACTUALIZAN LOS INFORMES EL DIA 27/03/2019Se actualiza el bien hipervinculando el informe 3 el dia 18/09/2018...El dia 5/07/2018 se actualiza el bien hipervinculando la poliza de seguros y el informe numero 1 de 2018, se pasa el expediente fisico ala supervisora del contrato....el dia 30/05/2018 se actualiza el Carreraonograma de visitas del año 2018 los informes ya hipervinculados son viejos ..</t>
  </si>
  <si>
    <t>ARR-0028</t>
  </si>
  <si>
    <t>0017</t>
  </si>
  <si>
    <t>M - 100001514</t>
  </si>
  <si>
    <t>Carrera 43B X Calle 9</t>
  </si>
  <si>
    <t>EDC116LTARR</t>
  </si>
  <si>
    <t>Caseta</t>
  </si>
  <si>
    <t>Solo para el funcionamiento de servicios de Taxis</t>
  </si>
  <si>
    <t>Flota Bernal</t>
  </si>
  <si>
    <t>flotabernalsa@une.net.co</t>
  </si>
  <si>
    <t xml:space="preserve">Yoban Guillermo Cardenas </t>
  </si>
  <si>
    <t>edisdson D. Valencia Tabares</t>
  </si>
  <si>
    <t>edisonvalencia@flotabernal.com.co</t>
  </si>
  <si>
    <t>Se actualiza el bien el día 26/07/2018 hipervinculando el acta de designación del superviso...el dia 30/05/2018 se actualiza el Carreraonograma de visitas del año 2018 los informes ya hipervinculados son viejos ..</t>
  </si>
  <si>
    <t xml:space="preserve"> 0017</t>
  </si>
  <si>
    <t>ARR-0031</t>
  </si>
  <si>
    <t xml:space="preserve"> 0018</t>
  </si>
  <si>
    <t>Acta de renovación 001</t>
  </si>
  <si>
    <t>2158687-6</t>
  </si>
  <si>
    <t xml:space="preserve">Calle 16 # 28 - 60 </t>
  </si>
  <si>
    <t>09150030001</t>
  </si>
  <si>
    <t>Transversal Superior Vía Las Palmas Restaurante Hatoviejo</t>
  </si>
  <si>
    <t>Parqueaderos: 
Funcionamiento de parqueadero de visitantes en el establecimiento de comercio</t>
  </si>
  <si>
    <t>Hato Viejo Ltda.</t>
  </si>
  <si>
    <t>oficina@hatoviejo.com</t>
  </si>
  <si>
    <t>Edgar Jaime Isaza Isaza</t>
  </si>
  <si>
    <t xml:space="preserve">2686811 - 5752300 </t>
  </si>
  <si>
    <t>Estefany Hernandez</t>
  </si>
  <si>
    <t>SE ACTUALIZAN LOS INFORMES EL DIA 29/03/2019Se actualiza el bien el día 26/07/2018 hipervinculando el acta de designación del superviso...el dia 30/05/2018 se actualiza el Carreraonograma de visitas del año 2018 los informes ya hipervinculados son viejos ..</t>
  </si>
  <si>
    <t>0019</t>
  </si>
  <si>
    <t xml:space="preserve">Acta de renovacion 001/2014 del </t>
  </si>
  <si>
    <t>496-49-994000000010</t>
  </si>
  <si>
    <t>Sebastiangomez0101@outlook.com</t>
  </si>
  <si>
    <t xml:space="preserve">Maribel Morales hernandez </t>
  </si>
  <si>
    <t xml:space="preserve">Se actualiza el bien según informe 3 se hipervincula en la base de datos de arredamiento el dia 26/09/2018.…se hipervincula la designacion de supervision el dia 19/07/2018 se recibio por correo de parte de la supervisora desiganda en el momento no a pasado el documento originalSE ACTUALIZA EL BIEN EL DIA 19/06/2018 SEGÚN INFORME 2 el dia 30/05/2018 se actualiza el Carreraonograma de visitas del año 2018 los informes ya hipervinculados son viejos ..Se actualiza la poliza el dia 22/11/17 </t>
  </si>
  <si>
    <t>ARR-0041</t>
  </si>
  <si>
    <t>0023</t>
  </si>
  <si>
    <t>1028013-1</t>
  </si>
  <si>
    <t>Carrera 50A # 8 SUR - 63</t>
  </si>
  <si>
    <t>URB500L</t>
  </si>
  <si>
    <t xml:space="preserve">
Única me y exclusivamente para el funcionamiento de una báscula y un tanque de ACPM</t>
  </si>
  <si>
    <t>Microplast Antonio Palacio Y Cia. S.A. "Microplast"</t>
  </si>
  <si>
    <t>Jaime Alberto Palacio Botero</t>
  </si>
  <si>
    <t>jegonzalez@miCarreraoplast.com</t>
  </si>
  <si>
    <t>Juan Esteban Gonzalez</t>
  </si>
  <si>
    <t>SE ACTUALIZAN LOS INFORMES EL 28/03/2019Se actualiza el bien hipervinculando el informe 3 el dia 18/09/2018..Se actualiza el bien el día 26/07/2018 hipervinculando el acta de designación del superviso...el dia 30/05/2018 se actualiza el Carreraonograma de visitas del año 2018 los informes ya hipervinculados son viejos ..</t>
  </si>
  <si>
    <t>ARR-0048</t>
  </si>
  <si>
    <t>004</t>
  </si>
  <si>
    <t>05-GU114925</t>
  </si>
  <si>
    <t>Carrera 53 # 30 - 27</t>
  </si>
  <si>
    <t>IUP004 02 A</t>
  </si>
  <si>
    <t>15002014001</t>
  </si>
  <si>
    <t xml:space="preserve"> Bajos De Puentes  </t>
  </si>
  <si>
    <t>Para servicio de Parqueadero de la Compañía</t>
  </si>
  <si>
    <t>Landers Y Cia S.A.</t>
  </si>
  <si>
    <t>3500060  (1220)</t>
  </si>
  <si>
    <t>Mauricio Arturo Aycardi Villaneda</t>
  </si>
  <si>
    <t>info@landers.com.co</t>
  </si>
  <si>
    <t xml:space="preserve">DAYRON TABAREZ </t>
  </si>
  <si>
    <t>SE ACTUALIZAN LOS INFOMES EL 28/03/2019Se actualiza el bien hipervinculando el informe 3 el dia 18/09/2018 ..el dia 30/05/2018 se actualiza el Carreraonograma de visitas del año 2018 los informes ya hipervinculados son viejos ..</t>
  </si>
  <si>
    <t>ARR-0049</t>
  </si>
  <si>
    <t xml:space="preserve"> 006</t>
  </si>
  <si>
    <t>NB-100000718</t>
  </si>
  <si>
    <t>SA 04ARR 6 / SA 04LARR 6</t>
  </si>
  <si>
    <t xml:space="preserve"> Cajero SERVIBANCA CAM</t>
  </si>
  <si>
    <t>Asociación Para La Sistematización Bancaria- Servibanca</t>
  </si>
  <si>
    <t>miv@servibanca.com.co</t>
  </si>
  <si>
    <t>Ana Lucia Rodriguez Villarroga</t>
  </si>
  <si>
    <t>Miguel Ignacio Velasquez</t>
  </si>
  <si>
    <t>ARR-0053</t>
  </si>
  <si>
    <t>0006</t>
  </si>
  <si>
    <t>Calle 119 X Carrera 65</t>
  </si>
  <si>
    <t>TT 016  A / URB898 001AR</t>
  </si>
  <si>
    <t>05030549076</t>
  </si>
  <si>
    <t xml:space="preserve"> Para el funcionamiento de las rutas 264 y 270</t>
  </si>
  <si>
    <t>Transportes Castilla S.A. Deposito Buses Castilla (Boyacá Las Brisas)</t>
  </si>
  <si>
    <t>Juan Carlos Restrepo Bueno</t>
  </si>
  <si>
    <t xml:space="preserve">425 63 00 </t>
  </si>
  <si>
    <t>gerenciatmc@masmedellin.com</t>
  </si>
  <si>
    <t>Jorge Medina Orrego</t>
  </si>
  <si>
    <t>dirjuridica@masmedellin.com</t>
  </si>
  <si>
    <t>20/092018</t>
  </si>
  <si>
    <t xml:space="preserve">
SE ACTUALIZA LOS INFORMES EL 28/03/2019Se actualiza el bien según informe 3 se hipervincula en la base de datos de arredamiento el dia 26/09/2018.…
SE ACTUALIZA EL BIEN EL DIA 19/06/2018 SEGÚN INFORME 2..el dia 30/05/2018 se actualiza el Carreraonograma de visitas del año 2018 los informes ya hipervinculados son viejos ..</t>
  </si>
  <si>
    <t>ARR-0064</t>
  </si>
  <si>
    <t>007</t>
  </si>
  <si>
    <t>Calle 99 X Carrera 78</t>
  </si>
  <si>
    <t>TT 019  A / URB779 67LAR</t>
  </si>
  <si>
    <t>78507 MALO</t>
  </si>
  <si>
    <t>06060480001</t>
  </si>
  <si>
    <t>4987</t>
  </si>
  <si>
    <t xml:space="preserve">
Para el funcionamiento del parqueadero, deposito de buses y despacho de vehículos de servicio publico</t>
  </si>
  <si>
    <t>Transportes Castilla S.A.</t>
  </si>
  <si>
    <t>425 63 00 - 4481008</t>
  </si>
  <si>
    <t>31/11/2019</t>
  </si>
  <si>
    <t>Se actualiza el bien el día 26/07/2018 hipervinculando el acta de designación del superviso..el dia 30/05/2018 se actualiza el Carreraonograma de visitas del año 2018 los informes ya hipervinculados son viejos ..</t>
  </si>
  <si>
    <t>ARR-0065</t>
  </si>
  <si>
    <t>008</t>
  </si>
  <si>
    <t>Carrera 78B # 107A - 02</t>
  </si>
  <si>
    <t>TT 009  A / TT 09LARR</t>
  </si>
  <si>
    <t>06010210002</t>
  </si>
  <si>
    <t xml:space="preserve"> Para el funcionamiento de las rutas 280-290 y 263</t>
  </si>
  <si>
    <t>Se actualiza el bien el día 26/07/2018 hipervinculando el acta de designación del supervisoel dia 30/05/2018 se actualiza el Carreraonograma de visitas del año 2018 los informes ya hipervinculados son viejos ..Según Acta de Renovacón el contrato tendra una duración de 5 años contados a partir de la firma de este se actualiza el dia 17/5/17</t>
  </si>
  <si>
    <t>Carrera 78B # 104A - 02</t>
  </si>
  <si>
    <t>ARR-0074</t>
  </si>
  <si>
    <t xml:space="preserve"> 026</t>
  </si>
  <si>
    <t>Carrera 46 # 27 - 62</t>
  </si>
  <si>
    <t>URB998 L</t>
  </si>
  <si>
    <t xml:space="preserve"> 
14010140008</t>
  </si>
  <si>
    <t>1554</t>
  </si>
  <si>
    <t>8</t>
  </si>
  <si>
    <t xml:space="preserve"> 
Única y exclusivamente para la actividad comercial de taller de mecánica automotriz, enderezada y pintura</t>
  </si>
  <si>
    <t>Taller Turex  Sociedad De Hecho</t>
  </si>
  <si>
    <t>Jesús Elkin Correa Tobón</t>
  </si>
  <si>
    <t xml:space="preserve">232 33 80 </t>
  </si>
  <si>
    <t>julian.sernac@hotmail.com</t>
  </si>
  <si>
    <t>JULIÁN ESTEBAN SERNA CORREA</t>
  </si>
  <si>
    <t>el dia 30/05/2018 se actualiza el Carreraonograma de visitas del año 2018 los informes ya hipervinculados son viejos ..</t>
  </si>
  <si>
    <t>009</t>
  </si>
  <si>
    <t>M-100000046</t>
  </si>
  <si>
    <t>Transportes Rápido San Cristobal &amp; Cia.</t>
  </si>
  <si>
    <t>Omeralada ospina Jaramillo</t>
  </si>
  <si>
    <t>gardenia577@hotmail.com</t>
  </si>
  <si>
    <t>ACTUALIZADOS LOS INFORMES EL 27/03/2019el dia 26/07/2018 se actualiza el bien hipervinculando la nueva poliza vigente y el cambio de designacion del supervisor ...el dia 30/05/2018 se actualiza el Carreraonograma de visitas del año 2018 los informes ya hipervinculados son viejos ..</t>
  </si>
  <si>
    <t>ARR-0079</t>
  </si>
  <si>
    <t>010</t>
  </si>
  <si>
    <t>Acta de renovacion 001/2013</t>
  </si>
  <si>
    <t>05-GU126827</t>
  </si>
  <si>
    <t>Carrera 43 # 33 - 57 bloque 2 ( 0201)</t>
  </si>
  <si>
    <t>USOP894LA</t>
  </si>
  <si>
    <t xml:space="preserve"> 
16110020099</t>
  </si>
  <si>
    <t>2992</t>
  </si>
  <si>
    <t xml:space="preserve">
Funcionamiento de montaje y desarrollo de una sala de ventas del proyecto de vivienda AVIVA</t>
  </si>
  <si>
    <t>Diseño Urbano S.A</t>
  </si>
  <si>
    <t>Rodrigo Muñoz Menéndez</t>
  </si>
  <si>
    <t>262-21-11/3850000 
ext 122 y 125</t>
  </si>
  <si>
    <t>tzuluaga@vyp.com.co</t>
  </si>
  <si>
    <t>Beatriz Molina</t>
  </si>
  <si>
    <t>se hipervincula el acta de designacion de supervisor el dia 24/10/2018 ,,,el dia 03/09/2018 se actualiza el bein segun acta de renovacion y poliza de sguros las cuales son escaneadas e hipervinduladas en base de datos posteriormente se pasan para su custodia en ela rchivo de la unidad...El dia 18/07/2018 se actualiza el bien según infomre numero 2 se escanea he hipervincula y se envia el original para la custodia en el archivo de la unidada...el dia 30/05/2018 se actualiza el Carreraonograma de visitas del año 2018 los informes ya hipervinculados son viejos ..</t>
  </si>
  <si>
    <t>ARR-0101</t>
  </si>
  <si>
    <t>530-49-994000000020</t>
  </si>
  <si>
    <t>Calle 65 # 77- 09</t>
  </si>
  <si>
    <t>URB514L</t>
  </si>
  <si>
    <t>07030020004</t>
  </si>
  <si>
    <t>Calle (Lote)</t>
  </si>
  <si>
    <t>Lote: 
Única y exclusivamente para el funcionamiento de aserrío</t>
  </si>
  <si>
    <t xml:space="preserve">Sergio Alberto Sanchez Aristizabal </t>
  </si>
  <si>
    <t>Sergio A. Sanchez Aristizabal</t>
  </si>
  <si>
    <t>1904/2018</t>
  </si>
  <si>
    <t>SE ACTUALIZAN LOS INFORMES EL 29/03/2019Se actualiza el bien según informe 3 se hipervincula en la base de datos de arredamiento el dia 26/09/2018.…SE ACTUALIZA EL BIEN EL DIA 19/06/2018 SEGÚN INFORME 2 ..el dia 30/05/2018 se actualiza el Carreraonograma de visitas del año 2018 los informes ya hipervinculados son viejos ..</t>
  </si>
  <si>
    <t>039</t>
  </si>
  <si>
    <t>GU-114890</t>
  </si>
  <si>
    <t>Leticia Martinez</t>
  </si>
  <si>
    <t>ARR-0105</t>
  </si>
  <si>
    <t>038</t>
  </si>
  <si>
    <t>360-49-99400000795</t>
  </si>
  <si>
    <t>Calle 32 # 85 - 03</t>
  </si>
  <si>
    <t xml:space="preserve"> 
TT 20L</t>
  </si>
  <si>
    <t>1264</t>
  </si>
  <si>
    <t xml:space="preserve">  Única y exclusivamente para  el funcionamiento de buses de Santa rutas 315 y 316</t>
  </si>
  <si>
    <t>Sociedad Antioqueña De Transportes Ltda. - Santra</t>
  </si>
  <si>
    <t>Ivan Dario Restrepo Rojas</t>
  </si>
  <si>
    <t xml:space="preserve">3730039  - 3733613 - </t>
  </si>
  <si>
    <t>ivan_rpo@hotmail.com</t>
  </si>
  <si>
    <t>Carlos Ivan Restrepo Sepúlveda</t>
  </si>
  <si>
    <t>4447006 ex102</t>
  </si>
  <si>
    <t>carlos.restrepo@santra.com.co</t>
  </si>
  <si>
    <t>El dia 18/07/2018 se actualiza el bien según infomre numero 2 se escanea he hipervincula y se envia el original para la custodia en el archivo de la unidada..el dia 30/05/2018 se actualiza el Carreraonograma de visitas del año 2018 los informes ya hipervinculados son viejos ..</t>
  </si>
  <si>
    <t>ARR-0106</t>
  </si>
  <si>
    <t>030</t>
  </si>
  <si>
    <t>Carrera 72 # 102 - 20</t>
  </si>
  <si>
    <t>URB776 029</t>
  </si>
  <si>
    <t>05090100003</t>
  </si>
  <si>
    <t>1203</t>
  </si>
  <si>
    <t>2</t>
  </si>
  <si>
    <t xml:space="preserve"> Terminal de Buses de las Rutas 262 y 265</t>
  </si>
  <si>
    <t xml:space="preserve">4481008 ext 137 y 191  </t>
  </si>
  <si>
    <t>SE ACTUALIZAN INFORMES EL 29/03/2019Se actualiza el bien según informe 3 se hipervincula en la base de datos de arredamiento el dia 26/09/2018.…se hipervincula la designacion de supervision el dia 19/07/2018 se recibio por correo de parte de la supervisora desiganda en el momento no a pasado el documento original...SE ACTUALIZA EL BIEN EL DIA 19/06/2018 SEGÚN INFORME 2 ...el dia 30/05/2018 se actualiza el Carreraonograma de visitas del año 2018 los informes ya hipervinculados son viejos ..</t>
  </si>
  <si>
    <t>ARR-0107</t>
  </si>
  <si>
    <t xml:space="preserve"> 0012</t>
  </si>
  <si>
    <t>1541367-2</t>
  </si>
  <si>
    <t>Calle 72 # 64C - 55</t>
  </si>
  <si>
    <t>URB716A</t>
  </si>
  <si>
    <t>05140200002</t>
  </si>
  <si>
    <t>632</t>
  </si>
  <si>
    <t>4</t>
  </si>
  <si>
    <t xml:space="preserve">
Para parqueadero, maniobra de vehículos, instalación de elementos para el control ambiental</t>
  </si>
  <si>
    <t>Concretos Argos S.A.S</t>
  </si>
  <si>
    <t>Gustavo Mauricio Ossa Echeverri</t>
  </si>
  <si>
    <t>gbernal@argos.com.co</t>
  </si>
  <si>
    <t xml:space="preserve">Paola Escobar </t>
  </si>
  <si>
    <t>SE ACTUALIZAN LOS INFORMES EL 27/03/2019Se actualiza el bien según informe 3 se hipervincula en la base de datos de arredamiento el dia 26/09/2018.…Se actualiza el bein el dia 26/07/2018 hipervinculando el acta de designacion del supervisor SE ACTUALIZA EL BIEN EL DIA 19/06/2018 SEGÚN INFORME 2 .el dia 30/05/2018 se actualiza el Carreraonograma de visitas del año 2018 los informes ya hipervinculados son viejos ..</t>
  </si>
  <si>
    <t xml:space="preserve"> 0034/2014</t>
  </si>
  <si>
    <t>Juan Luis Gonzalez Gonzalez</t>
  </si>
  <si>
    <t>0033</t>
  </si>
  <si>
    <t>Local Comercial: 
Venta de juguetería, detalles para regalar, productos de aseo, entre otros</t>
  </si>
  <si>
    <t>Nora Elena Ramirez Gonzalez</t>
  </si>
  <si>
    <t>SE ACTUALIZAN LOS INFORMES EL 29/03/2018Se actualiza el bien el día 26/07/2018 hipervinculando el acta de designación del superviso..el dia 30/05/2018 se actualiza el Carreraonograma de visitas del año 2018 los informes ya hipervinculados son viejos ..</t>
  </si>
  <si>
    <t>ARR-0191</t>
  </si>
  <si>
    <t>031</t>
  </si>
  <si>
    <t>Calle 10A # 22 - 137</t>
  </si>
  <si>
    <t xml:space="preserve"> 
OP 002LT</t>
  </si>
  <si>
    <t>1788</t>
  </si>
  <si>
    <t>16</t>
  </si>
  <si>
    <t>Antena de Telecomuniciones (Chuscalito)</t>
  </si>
  <si>
    <t>Colombia Móvil S.A. Esp</t>
  </si>
  <si>
    <t>Hernán Vicente Hernández Patiño</t>
  </si>
  <si>
    <t>Hernan.hernandez@tigoune.com</t>
  </si>
  <si>
    <t>Lina Marcela Carrillo</t>
  </si>
  <si>
    <t>lina.carrillo@tigo.com.co</t>
  </si>
  <si>
    <t>ARR-0192</t>
  </si>
  <si>
    <t>035</t>
  </si>
  <si>
    <t>Carrera 50 # 2 Sur - 271</t>
  </si>
  <si>
    <t>USOP-342</t>
  </si>
  <si>
    <t>2935</t>
  </si>
  <si>
    <t>Premex S.A.</t>
  </si>
  <si>
    <t>Mauricio Mesa Mesa</t>
  </si>
  <si>
    <t>6041500 ext 227</t>
  </si>
  <si>
    <t>premex@premexcorp.com</t>
  </si>
  <si>
    <t>Luz Dary Sanchez</t>
  </si>
  <si>
    <t>luzdary.sanchez@premex.com</t>
  </si>
  <si>
    <t>SE ACTUALIZAN LOS INFORMES EL 28/03/2019Se actualiza el bien hipervinculando el informe 3 el dia 18/09/2018..el dia 30/05/2018 se actualiza el Carreraonograma de visitas del año 2018 los informes ya hipervinculados son viejos ..</t>
  </si>
  <si>
    <t>ARR-0214</t>
  </si>
  <si>
    <t xml:space="preserve"> 024</t>
  </si>
  <si>
    <t>Antena de Telecomuniciones (Movilidad)</t>
  </si>
  <si>
    <t>Hernan Vicente Patiño</t>
  </si>
  <si>
    <t xml:space="preserve">Se actualiza el bien según informe 3 se hipervincula en la base de datos de arredamiento el dia 26/09/2018.…Se actualiza el bien el día 26/07/2018 hipervinculando el acta de designación del superviso...SE ACTUALIZA EL BIEN EL DIA 20/04/2018 SEGÚN INFORME 2 DE 2018 EL DIA 19/06/2018  el dia 30/05/2018 se actualiza el Carreraonograma de visitas del año 2018 los informes que se encuentra hipervinculados son viejos </t>
  </si>
  <si>
    <t>ARR-0020</t>
  </si>
  <si>
    <t xml:space="preserve"> 014</t>
  </si>
  <si>
    <t>Calle 47A # 100 - 06</t>
  </si>
  <si>
    <t>URB403 001</t>
  </si>
  <si>
    <t>13080030001</t>
  </si>
  <si>
    <t>7306</t>
  </si>
  <si>
    <t xml:space="preserve"> Para Única Y Exclusivamente Para El Funcionamiento Del Establecimiento De Comercio.</t>
  </si>
  <si>
    <t>Carlos Antonio Agudelo Palacio</t>
  </si>
  <si>
    <t>eudrey@hotmail.com</t>
  </si>
  <si>
    <t>Edinson Eudrey Agudelo</t>
  </si>
  <si>
    <t>ARR-0009</t>
  </si>
  <si>
    <t>0002</t>
  </si>
  <si>
    <t>M-100000977</t>
  </si>
  <si>
    <t>Carrera 89 # 18D</t>
  </si>
  <si>
    <t>TT 008LT</t>
  </si>
  <si>
    <t>16130020019</t>
  </si>
  <si>
    <t>3047</t>
  </si>
  <si>
    <t>9</t>
  </si>
  <si>
    <t xml:space="preserve">
Para parqueadero, depósito de buses y despacho de vehículos de servicio publico urbano</t>
  </si>
  <si>
    <t>Cooperativa De Transportadores De Belén "Cootrabel"</t>
  </si>
  <si>
    <t>Hernando  De Jesus Duque Ramirez</t>
  </si>
  <si>
    <t xml:space="preserve">2509911  
</t>
  </si>
  <si>
    <t>cootrabel@une.net.co</t>
  </si>
  <si>
    <t>Oswaldo Peréz Saraz</t>
  </si>
  <si>
    <t>contador@cootrabel.com.co</t>
  </si>
  <si>
    <t>15/06/2018</t>
  </si>
  <si>
    <t>Se actualizo la poliza el dia 7/02/2019..se hipervincula el acta de designacion el dia 29/10/2018 ....El dia 18/07/2018 se actualiza el bien según infomre numero 2 se escanea he hipervincula y se envia el original para la custodia en el archivo de la unidada...el dia 30/05/2018 se actualiza el Carreraonograma de visitas del año 2018 los informes ya hipervinculados son viejos ..</t>
  </si>
  <si>
    <t>4600076592</t>
  </si>
  <si>
    <t>INF-4</t>
  </si>
  <si>
    <t xml:space="preserve">SE ACTUALIZA EL BIEN EL DIA 20/04/2018 SEGÚN INFORME 4 </t>
  </si>
  <si>
    <t>ARR-0037</t>
  </si>
  <si>
    <t xml:space="preserve"> 0022</t>
  </si>
  <si>
    <t>Calle 92B X Carrera 72A - 73</t>
  </si>
  <si>
    <t>URB368 10 A</t>
  </si>
  <si>
    <t xml:space="preserve"> 
05140380001</t>
  </si>
  <si>
    <t>Luis Enrique Lopez Oquendo</t>
  </si>
  <si>
    <t xml:space="preserve">INF5 </t>
  </si>
  <si>
    <t>se actualizan los informes el 28/03/2019 Se actualiza el bien según informe 3 se hipervincula en la base de datos de arredamiento el dia 26/09/2018.…se actualiza el bien según poliza de seguros la cual es escaneada e hipervinculada luesgo se pasa expediente a la supervisora del contrato SE ACTUALIZA EL BIEN EL DIA 19/06/2018 SEGÚN INFORME 2,,el dia 30/05/2018 se actualiza el Carreraonograma de visitas del año 2018 los informes ya hipervinculados son viejos ..</t>
  </si>
  <si>
    <t>65-44-101166043</t>
  </si>
  <si>
    <t>Calle 64 # 103C - 178 (0006)</t>
  </si>
  <si>
    <t xml:space="preserve">Alicia Gaviria Urango </t>
  </si>
  <si>
    <t xml:space="preserve">JUAN FERNANDO VELEZ MADRID </t>
  </si>
  <si>
    <t>21/06/2019</t>
  </si>
  <si>
    <t>Se actualiza el bien el dia 26/11/2018  con nuevo cntrato hipervinculandolo y tambn la poliza , falta el acta y la desiogancionEl dia 1/08/2018 se actualiza el bien según infomre numero 2 se escanea he hipervincula y se envia el original para la custodia en el archivo de la unidada…</t>
  </si>
  <si>
    <t>2237129-7</t>
  </si>
  <si>
    <t>MAGDALENA BARRIENTOS MARTINEZ</t>
  </si>
  <si>
    <t>GEIDYS BLANDON RENTERIA</t>
  </si>
  <si>
    <t>2248955-1</t>
  </si>
  <si>
    <t>Calle 30A # 55 - 64 (0039)</t>
  </si>
  <si>
    <t xml:space="preserve">Local Comercial: venta de comidas </t>
  </si>
  <si>
    <t xml:space="preserve">Maria Elena Carvajal Bustamante </t>
  </si>
  <si>
    <t>mariaelena43033@gmail.com</t>
  </si>
  <si>
    <t>2250215-6</t>
  </si>
  <si>
    <t>Calle 30A # 55 - 64 (0028)</t>
  </si>
  <si>
    <t>Luz Marina Valencia Quiñones</t>
  </si>
  <si>
    <t>isa25zapata@gmail.com</t>
  </si>
  <si>
    <t xml:space="preserve">Genarina Quiñones Cordoba </t>
  </si>
  <si>
    <t>2249940-6</t>
  </si>
  <si>
    <t>Calle 30A # 55 - 64 (0037)</t>
  </si>
  <si>
    <t xml:space="preserve">Luz Marina Calle Rengifo </t>
  </si>
  <si>
    <t>2250198-9</t>
  </si>
  <si>
    <t>Calle 30A # 55 - 64 (0042)</t>
  </si>
  <si>
    <t>Ana Lucila Ochoa Oquendo</t>
  </si>
  <si>
    <t>2250621-3</t>
  </si>
  <si>
    <t>Calle 30A # 55 - 64 (0033)</t>
  </si>
  <si>
    <t xml:space="preserve">Maria Nubiela Moncada Escobar </t>
  </si>
  <si>
    <t>micuenta-33@hotmail.com</t>
  </si>
  <si>
    <t xml:space="preserve">Niny Johana Salazar Moncada </t>
  </si>
  <si>
    <t>se Carreraea nuevo contrato pára el bien se hipervinculan contrato poliza y designacion el dia 19/12/2018</t>
  </si>
  <si>
    <t>2251117-7</t>
  </si>
  <si>
    <t>Local Comercial: venta de Artesanías</t>
  </si>
  <si>
    <t xml:space="preserve">Maria Esperanza Rios De Sanchez </t>
  </si>
  <si>
    <t>se Carreraea nuevo contrato pára el bien se hipervinculan contrato, acta de entrega  poliza y designacion el dia 27/12/2018</t>
  </si>
  <si>
    <t>M-100001327</t>
  </si>
  <si>
    <t>M-1000001323</t>
  </si>
  <si>
    <t>2236775-0</t>
  </si>
  <si>
    <t>2407153-4</t>
  </si>
  <si>
    <t>Calle 44 # 53 A - 11 (0017)</t>
  </si>
  <si>
    <t>ACTA DE ENTREGA ANTICIPADA</t>
  </si>
  <si>
    <t xml:space="preserve">GOBERNACION DE ANTIOQUIA </t>
  </si>
  <si>
    <t>PISO 17</t>
  </si>
  <si>
    <t>Termiancion anticipada 30/11/2019</t>
  </si>
  <si>
    <t>2247899-2</t>
  </si>
  <si>
    <t xml:space="preserve">Lady Diana Santacruz Morales </t>
  </si>
  <si>
    <t xml:space="preserve">Lady Diana Santacarrerauz Morales </t>
  </si>
  <si>
    <t>ACTA DE TERMINACION</t>
  </si>
  <si>
    <t>2255636-6</t>
  </si>
  <si>
    <t xml:space="preserve">Local Comercial: venta de artesanías </t>
  </si>
  <si>
    <t xml:space="preserve">Maria Martinez De Rendón </t>
  </si>
  <si>
    <t>JOSE LUIS RENDON MARTINEZ</t>
  </si>
  <si>
    <t>incomat@une.net.co</t>
  </si>
  <si>
    <t>2255625-5</t>
  </si>
  <si>
    <t>Calle 30A # 55 - 64 (0035)</t>
  </si>
  <si>
    <t>Ana Libia Arias Jiménez</t>
  </si>
  <si>
    <t>ARR-0276</t>
  </si>
  <si>
    <t>2258788-0</t>
  </si>
  <si>
    <t>TT 01 LT</t>
  </si>
  <si>
    <t>Rapipharma S.A.S</t>
  </si>
  <si>
    <t>rapipharma@gmail.com</t>
  </si>
  <si>
    <t>Simón Jaramillo Urrea</t>
  </si>
  <si>
    <t>yeny Marcela Suarez</t>
  </si>
  <si>
    <t>anaurrea@une.net.co</t>
  </si>
  <si>
    <t>2258553-7</t>
  </si>
  <si>
    <t xml:space="preserve">Jorgue Luis Atehortua Perez </t>
  </si>
  <si>
    <t>sara.tortu@hotmail.es</t>
  </si>
  <si>
    <t>Jesus Antonio Hernandez Céspedes</t>
  </si>
  <si>
    <t>angelicaospina12@hotmail.com</t>
  </si>
  <si>
    <t>se Carreraea nuevo contrato pára el bien se hipervinculan contrato poliza y designacion el dia 26/12/2018</t>
  </si>
  <si>
    <t>2258459-2</t>
  </si>
  <si>
    <t>Calle 42C # 95 - 50</t>
  </si>
  <si>
    <t>12080130040</t>
  </si>
  <si>
    <t xml:space="preserve"> CAFETERÍA</t>
  </si>
  <si>
    <t xml:space="preserve">Maria Margarita Uribe Arango </t>
  </si>
  <si>
    <t>se Carreraea nuevo contrato pára el bien se hipervinculan contrato, acta de entrega y designacion el dia 10/01/2019</t>
  </si>
  <si>
    <t>Calle 44 # 52 - 165   
Carrera 64C # 72 - 58</t>
  </si>
  <si>
    <t>93223 - 5045180</t>
  </si>
  <si>
    <t xml:space="preserve">Locales Comerciales </t>
  </si>
  <si>
    <t xml:space="preserve">MAQUINAS DISPENSADORAS DE ALIMENTOS </t>
  </si>
  <si>
    <t>Logiventas S.A.S ( Rapipharma )</t>
  </si>
  <si>
    <t>901144304-0</t>
  </si>
  <si>
    <t>rapifacilventas@gmail.com</t>
  </si>
  <si>
    <t>Maria Alejandra Cortes Giraldo</t>
  </si>
  <si>
    <t>2260074-7</t>
  </si>
  <si>
    <t>Calle 50E # 75A - 94</t>
  </si>
  <si>
    <t>EDU</t>
  </si>
  <si>
    <t>Local Comercial CAFETERIA</t>
  </si>
  <si>
    <t>Diocelina Arango Muñeton</t>
  </si>
  <si>
    <t>electronicomylenacano@gmail.com</t>
  </si>
  <si>
    <t>DIOCELINA ARANGO MUÑETON</t>
  </si>
  <si>
    <t>se Carreraea nuevo contrato pára el bien se hipervinculan contrato, poliza, acta de entrega y designacion el dia 21/01/2019</t>
  </si>
  <si>
    <t>ARR-0027</t>
  </si>
  <si>
    <t>4600077773</t>
  </si>
  <si>
    <t xml:space="preserve">Carrera 31 # 29 - 19 </t>
  </si>
  <si>
    <t xml:space="preserve"> 
09130940007</t>
  </si>
  <si>
    <t>2764</t>
  </si>
  <si>
    <t>Centro logístico de Transporte Publico</t>
  </si>
  <si>
    <t>Flota La Milagrosa S.A.</t>
  </si>
  <si>
    <t>flotalamilagrosa@gmail.com</t>
  </si>
  <si>
    <t>Yombler Uberimar Giraldo Noreña</t>
  </si>
  <si>
    <t>Carrera 48 # 49 - 14 (0103)</t>
  </si>
  <si>
    <t>Local Comercial Ccp. Libro Y La Cultura</t>
  </si>
  <si>
    <t>C.C. Libro y La Cultura</t>
  </si>
  <si>
    <t>Calle 54 # 57 - 60 (0296)</t>
  </si>
  <si>
    <t>C.C. MEDELLIN  PELUQUERIA</t>
  </si>
  <si>
    <t xml:space="preserve">Gloria Estella Jaramillo Chalarca </t>
  </si>
  <si>
    <t>Carrera 48 # 49 -14 (0125)</t>
  </si>
  <si>
    <t>Local Comercial  Ccp. Libro Y La Cultura</t>
  </si>
  <si>
    <t>Juan Carlos Cordoba Murillo</t>
  </si>
  <si>
    <t>papeleriaexito@gmail.com</t>
  </si>
  <si>
    <t>Carrera 55 # 51 - 91 (0149)</t>
  </si>
  <si>
    <t xml:space="preserve">Adriana Maria Ramirez Quiceno </t>
  </si>
  <si>
    <t>danielabedoyaramirez19@gmail.com</t>
  </si>
  <si>
    <t>Carrera 55 # 51 - 91 (0115)</t>
  </si>
  <si>
    <t xml:space="preserve">Jhon Jairo Arias Benítez </t>
  </si>
  <si>
    <t>pesqueramaryrio015@hotmail.com</t>
  </si>
  <si>
    <t xml:space="preserve">C.C. MEDELLIN VENTA DE TENNIS Y ROPA </t>
  </si>
  <si>
    <t xml:space="preserve">Gladys Amparo Moreno Rosero </t>
  </si>
  <si>
    <t>actualizado e hipervinculado 21/02/2019</t>
  </si>
  <si>
    <t>Calle 54 # 57 - 60 (0365)</t>
  </si>
  <si>
    <t>C.C. MEDELLIN Reparación compra y venta de computadores</t>
  </si>
  <si>
    <t>Wilson David Yepes Bonilla</t>
  </si>
  <si>
    <t>monitorcomputo@hotmail.es</t>
  </si>
  <si>
    <t>actualizado e hipervinculado 26/02/2019</t>
  </si>
  <si>
    <t>520-49-99400000250</t>
  </si>
  <si>
    <t>Cafetería (Transito y Transporte)</t>
  </si>
  <si>
    <t xml:space="preserve"> Salazares &amp; Cía.. .S.C.A</t>
  </si>
  <si>
    <t>nanasala@une.net.co</t>
  </si>
  <si>
    <t>ANA CECILIA SALAZAR</t>
  </si>
  <si>
    <t>actualizado e hipervinculado 01/03/2019</t>
  </si>
  <si>
    <t>Carrera 51 # 56 - 25 (1181)</t>
  </si>
  <si>
    <t>CC BOLIVAR PRADO: venta de miscelánea y variedades</t>
  </si>
  <si>
    <t xml:space="preserve">Orfa Nelly Giraldo Buritica </t>
  </si>
  <si>
    <t>2298383-2</t>
  </si>
  <si>
    <t>Diagonal 79 X Calle 18 A - 30</t>
  </si>
  <si>
    <t>12/05/2008</t>
  </si>
  <si>
    <t xml:space="preserve">Cafetería </t>
  </si>
  <si>
    <t xml:space="preserve">Sandra Marcela Jiménez Valderrama </t>
  </si>
  <si>
    <t>sanmarce69@yahoo.com</t>
  </si>
  <si>
    <t>530-49-994000000044</t>
  </si>
  <si>
    <t>Calle 44 # 53A 11 (17012 )</t>
  </si>
  <si>
    <t>Edificio Plaza de La Libertad: MITAKA PISO 1701-1 (CAFETERIA)</t>
  </si>
  <si>
    <t>2341864-7</t>
  </si>
  <si>
    <t>Ana Maria Arango Márquez</t>
  </si>
  <si>
    <t>anitaarango@hotmail.com</t>
  </si>
  <si>
    <t>Calle 54 # 57 - 60 (0144)</t>
  </si>
  <si>
    <t>Calle 54 # 57 - 60 (0224)</t>
  </si>
  <si>
    <t>Diana Isabel Cano Ardila</t>
  </si>
  <si>
    <t>ARR-0213</t>
  </si>
  <si>
    <t>CarreraA 44  # 52 - 165</t>
  </si>
  <si>
    <t>CAJERO BBVA CAM</t>
  </si>
  <si>
    <t>Banco BBVA</t>
  </si>
  <si>
    <t>860003020-1</t>
  </si>
  <si>
    <t>notifica.co@bbva.com</t>
  </si>
  <si>
    <t>Monica Viveros Bravo</t>
  </si>
  <si>
    <t>ARR-0277</t>
  </si>
  <si>
    <t>2331447-6</t>
  </si>
  <si>
    <t xml:space="preserve">Se Ubica una maquina dispensadora de productos farmacéuticos </t>
  </si>
  <si>
    <t xml:space="preserve">Asociación De Mujeres De Antioquia - Grupo Amda </t>
  </si>
  <si>
    <t>paulaandrea2020@gmail.com</t>
  </si>
  <si>
    <t>Isabel Cristina Restrepo Montoya</t>
  </si>
  <si>
    <t>isabelCarreraistina2146@gmail.com</t>
  </si>
  <si>
    <t>Calle 47 # 45 - 89 (1486)</t>
  </si>
  <si>
    <t>Angélica Lucero Granados Cañas</t>
  </si>
  <si>
    <t>gelenn.2016@gmail.com</t>
  </si>
  <si>
    <t>11/28/2019</t>
  </si>
  <si>
    <t>Diagonal 79 X Calle 18 A - 30 (0002)</t>
  </si>
  <si>
    <t>Jenny Elena Restrepo Montoya</t>
  </si>
  <si>
    <t>yennyr62@gmail.com</t>
  </si>
  <si>
    <t>ACTA DE ENTREGA</t>
  </si>
  <si>
    <t xml:space="preserve">PARQUEADERO Cerro Nutibara </t>
  </si>
  <si>
    <t>315 500 16 00</t>
  </si>
  <si>
    <t>mgiraldogg@hotmail.com</t>
  </si>
  <si>
    <t>Calle 43 # 44 - 10 (0102)</t>
  </si>
  <si>
    <t>APT 102</t>
  </si>
  <si>
    <t xml:space="preserve">Juan Camilo Florez Montoya </t>
  </si>
  <si>
    <t>camiloverdolaga12345@hotmail.com</t>
  </si>
  <si>
    <t>Libia Irene Gallego Arias</t>
  </si>
  <si>
    <t>n3n3@gmail.com</t>
  </si>
  <si>
    <t xml:space="preserve">Fecha de acta de entrega y recibo  </t>
  </si>
  <si>
    <t>Fecha inf 1</t>
  </si>
  <si>
    <t>Fecha inf 2</t>
  </si>
  <si>
    <t>Fecha inf 3</t>
  </si>
  <si>
    <t>Acta de terminacion de contratos</t>
  </si>
  <si>
    <t>Acta de liquidación de contratos</t>
  </si>
  <si>
    <t>ARR-0293</t>
  </si>
  <si>
    <t>1647117-4</t>
  </si>
  <si>
    <t>6927</t>
  </si>
  <si>
    <t>Cafeteria</t>
  </si>
  <si>
    <t>Metroparques</t>
  </si>
  <si>
    <t>Maria Eugenia Bedoya Ospina</t>
  </si>
  <si>
    <t>3401200 Ex 219</t>
  </si>
  <si>
    <t xml:space="preserve">Maria Cortes Londoño </t>
  </si>
  <si>
    <t>3401200 ex111</t>
  </si>
  <si>
    <t>maria.bedoya@metroparques.com.co</t>
  </si>
  <si>
    <t xml:space="preserve">Javier Dario </t>
  </si>
  <si>
    <t>javier.moncada@medellin.gov.co</t>
  </si>
  <si>
    <t>La fecha de terminación de contrato  no coincide entre informes, el 24/4/17 me dice el supervisor luis ignacio que este contrato esta liquidado</t>
  </si>
  <si>
    <t>ARR-0275</t>
  </si>
  <si>
    <t>TERMINADO</t>
  </si>
  <si>
    <t>1373389-3</t>
  </si>
  <si>
    <t xml:space="preserve">Calle 53 A # 40-101
</t>
  </si>
  <si>
    <t>SA08 13</t>
  </si>
  <si>
    <t>Maquina Dispensadora (Novaventa)</t>
  </si>
  <si>
    <t xml:space="preserve"> Plaza De La Libertad (Personeria)</t>
  </si>
  <si>
    <t>Novaventas S.A.S</t>
  </si>
  <si>
    <t>Sandra Victoria Perez Ruiz</t>
  </si>
  <si>
    <t>sperezr@novaventas.com.co</t>
  </si>
  <si>
    <t>Hector Emilio Mejia Duque</t>
  </si>
  <si>
    <t>hemejia@novaventa.com</t>
  </si>
  <si>
    <t>ARR-0014</t>
  </si>
  <si>
    <t>011</t>
  </si>
  <si>
    <t xml:space="preserve"> 001</t>
  </si>
  <si>
    <t>71-994000000008</t>
  </si>
  <si>
    <t>Carrera 87C # 31A 45</t>
  </si>
  <si>
    <t>URB 413 02LA</t>
  </si>
  <si>
    <t>232248 MALO</t>
  </si>
  <si>
    <t>16160400040</t>
  </si>
  <si>
    <t>1354</t>
  </si>
  <si>
    <t>Depositos de Buses</t>
  </si>
  <si>
    <t xml:space="preserve">
Para Parqueadero De Buses, Busetas Y Microbuses</t>
  </si>
  <si>
    <t xml:space="preserve">Coonatra Cooperativa Nal De Transporte Las Violestas </t>
  </si>
  <si>
    <t>Orlando De Jesús  Pérez Guerra</t>
  </si>
  <si>
    <t>4413350 (101)</t>
  </si>
  <si>
    <t>ARR-0173</t>
  </si>
  <si>
    <t>013</t>
  </si>
  <si>
    <t>Acta de renovacion 003</t>
  </si>
  <si>
    <t>Carrera 86  49</t>
  </si>
  <si>
    <t>URB475 003</t>
  </si>
  <si>
    <t>Constructora Capital</t>
  </si>
  <si>
    <t>Felipe Echeverri Jaramillo</t>
  </si>
  <si>
    <t xml:space="preserve">448 74 40
</t>
  </si>
  <si>
    <t>31/6/2017</t>
  </si>
  <si>
    <t>Se envia para descargue en SAP el 29/8/17 con el radicado N° 201720051570</t>
  </si>
  <si>
    <t>ARR-0011</t>
  </si>
  <si>
    <t>079</t>
  </si>
  <si>
    <t>Calle 3C x CarreraS 78B y 79AA</t>
  </si>
  <si>
    <t>USOP226LA</t>
  </si>
  <si>
    <t>2509911       2509912
2509911</t>
  </si>
  <si>
    <t>ARR-0205</t>
  </si>
  <si>
    <t>Carrera 84 # 33-01</t>
  </si>
  <si>
    <t>URB1406L 07</t>
  </si>
  <si>
    <t>Promotora Bosque Verde S.A.</t>
  </si>
  <si>
    <t>Diego Vallejo Lopez</t>
  </si>
  <si>
    <t>3136343 Contacto: Lina Otero</t>
  </si>
  <si>
    <t>se entrega al archivo el dia 26/10/17 con radicado N° 201720066807</t>
  </si>
  <si>
    <t>ARR-0057</t>
  </si>
  <si>
    <t>4600058847</t>
  </si>
  <si>
    <t>Carrera 52 # 52-43</t>
  </si>
  <si>
    <t>EDC354ARR</t>
  </si>
  <si>
    <t>10190580001</t>
  </si>
  <si>
    <t>1838</t>
  </si>
  <si>
    <t>Planta Telefonica</t>
  </si>
  <si>
    <t>Convenios - Planta Telefonica</t>
  </si>
  <si>
    <t>Une Epm Telecomunicaciones S.A.E.S.P-Telco</t>
  </si>
  <si>
    <t>Jose Leopoldo Gutierrez</t>
  </si>
  <si>
    <t>leopoldo.gutierre@tigoune.com</t>
  </si>
  <si>
    <t>Duvan Eliecer Correa Echavarria</t>
  </si>
  <si>
    <t>duvan.correa@une.com.co</t>
  </si>
  <si>
    <t xml:space="preserve">El dia 05/03/2018 se actualiza el bien escaneando e hipervinculando el acta de terminacion liquidacion, infomre final ademas de el contrato ya terminado con su poliza y acta de entrega , se envia para descargue en aplicativo SAP </t>
  </si>
  <si>
    <t>ARR-0080</t>
  </si>
  <si>
    <t>Carrera 64A # 72-58</t>
  </si>
  <si>
    <t>LOCAL</t>
  </si>
  <si>
    <t xml:space="preserve">Fotocopiadora Secretaria De Movilidad </t>
  </si>
  <si>
    <t>Fernando Leon Cortés Hoyos</t>
  </si>
  <si>
    <t>f7334@hotmail.com</t>
  </si>
  <si>
    <t xml:space="preserve">El dia 20/04/2018 se actualiza el bien escaneando e hipervinculando el acta de terminacion liquidacion, infomre final ademas de el contrato ya terminado con su poliza  ,Acta de entrega se envia para descargue en aplicativo SAP </t>
  </si>
  <si>
    <t>ARR-0270</t>
  </si>
  <si>
    <t xml:space="preserve">Carrera 65 # 67-51 </t>
  </si>
  <si>
    <t>EQR 083L</t>
  </si>
  <si>
    <t>81616 MALA</t>
  </si>
  <si>
    <t>Venta De Guarapo Y Frutas Cerro El Volador</t>
  </si>
  <si>
    <t>Jose Casemiro Martinez Asprilla</t>
  </si>
  <si>
    <t>juanes1206@hotmail.com</t>
  </si>
  <si>
    <t>Juan Esteban Martinez Ibarguen</t>
  </si>
  <si>
    <t>ARR-0021</t>
  </si>
  <si>
    <t>Calle 91A # 72 - 39</t>
  </si>
  <si>
    <t>EQR 004LT</t>
  </si>
  <si>
    <t>05140400038</t>
  </si>
  <si>
    <t>2254</t>
  </si>
  <si>
    <t>Dioscor Antonio Herrera Cortes</t>
  </si>
  <si>
    <t xml:space="preserve">Martha Herrera Cortes </t>
  </si>
  <si>
    <t xml:space="preserve">El dia 20/04/2018 se actualiza el bien escaneando e hipervinculando el acta de terminacion liquidacion, infomre final ademas de el contrato ya terminado con su poliza se envia para descargue en aplicativo SAP </t>
  </si>
  <si>
    <t>71-99400000016</t>
  </si>
  <si>
    <t>Carrera 44A # 41A-43 APTO. 204</t>
  </si>
  <si>
    <t xml:space="preserve">El dia 20/04/2018 se actualiza el bien escaneando e hipervinculando el acta de terminacion liquidacion, infomre final ademas de el contrato ya terminado con su poliza y acta de entrga se envia para descargue en aplicativo SAP </t>
  </si>
  <si>
    <t>53049940000000002</t>
  </si>
  <si>
    <t xml:space="preserve">Espacio </t>
  </si>
  <si>
    <t xml:space="preserve">Se Ubica Una Maquina Dispensadora De Productos Farmacuticos </t>
  </si>
  <si>
    <t>isabelcristina2146@gmail.com</t>
  </si>
  <si>
    <t xml:space="preserve">El dia 20/04/2018 se actualiza el bien escaneando e hipervinculando el acta de terminacion liquidacion, infomre final ademas de el contrato ya terminado  se envia para descargue en aplicativo SAP </t>
  </si>
  <si>
    <t>ARR-0269</t>
  </si>
  <si>
    <t xml:space="preserve">Acta de Renovacion No.01 </t>
  </si>
  <si>
    <t>Calle 44 N 52-165 -PISO 5 CAM</t>
  </si>
  <si>
    <t xml:space="preserve"> Cafeteria 5 Piso Cam</t>
  </si>
  <si>
    <t>Confenalco</t>
  </si>
  <si>
    <t xml:space="preserve">Carlos Mario Estrada Molina </t>
  </si>
  <si>
    <t>emailinstitucional@comfenalcoantioquia.gov.co</t>
  </si>
  <si>
    <t>Catalina  Davila Escobar</t>
  </si>
  <si>
    <t>Catalina.davila@comfenalcoantioquia.com</t>
  </si>
  <si>
    <t>ORDEN DE ARCHIVO</t>
  </si>
  <si>
    <t>06/30/2016</t>
  </si>
  <si>
    <t xml:space="preserve">El dia 02/05/2018 se actualiza el bien escaneando e hipervinculando el acta de terminacion liquidacion, infomre final ademas de el contrato ya terminado y el acta de entrega  se envia para descargue en aplicativo SAP </t>
  </si>
  <si>
    <t>NB-100002083</t>
  </si>
  <si>
    <t xml:space="preserve">Carrera 44 # 38 </t>
  </si>
  <si>
    <t>Antena</t>
  </si>
  <si>
    <t>Antena De Telecomuniciones (Palmas)</t>
  </si>
  <si>
    <t>3451300  E#T 4503</t>
  </si>
  <si>
    <t>3/17/2016</t>
  </si>
  <si>
    <t>El dia 11/07/2018 se actualiza el bien según acat de liquidacion acta de entrega contrato e infome final estos son escaneados e hipervinculados en la base de datos de arrendamientos posterior se pasan fisicos al personal encaragdo de descargarlo del aplicativo SAP</t>
  </si>
  <si>
    <t>05-GU-119223</t>
  </si>
  <si>
    <t>3451300  EXT 14244</t>
  </si>
  <si>
    <t>lina.carrillo@tigoune.com.co</t>
  </si>
  <si>
    <t>El dia 11/07/2018 se actualiza el bien según acat de liquidacion acta de entrega  e infome final estos son escaneados e hipervinculados en la base de datos de arrendamientos posterior se pasan fisicos al personal encaragdo de descargarlo del aplicativo SAP</t>
  </si>
  <si>
    <t>ARR-0002</t>
  </si>
  <si>
    <t>001</t>
  </si>
  <si>
    <t>VENCIDO</t>
  </si>
  <si>
    <t>Calle 48 # 55-50</t>
  </si>
  <si>
    <t>BF 438LARR / BF438 ARR</t>
  </si>
  <si>
    <t xml:space="preserve">Secretaria de Gobierno </t>
  </si>
  <si>
    <t>Banco Popular S.A.</t>
  </si>
  <si>
    <t>Nubia Ines Sanabria Nieto</t>
  </si>
  <si>
    <t>5768103     Ext 3230</t>
  </si>
  <si>
    <t>Se actualiza el bien el día 26/07/2018 hipervinculando el acta de designación del superviso , ademas de esto se liquida el contrato de forma anticipada por lo tanto se hipervincula el acta de liquidacion bilateral ...el dia 30/05/2018 se actualiza el cronograma de visitas del año 2018 los informes ya hipervinculados son viejos ..</t>
  </si>
  <si>
    <t>65-44-101152072</t>
  </si>
  <si>
    <t>C.C. Medellin (Reparacion Y Mtto De Computadores )</t>
  </si>
  <si>
    <t xml:space="preserve">GABRIEL JAIME ALVAREZ YEPES </t>
  </si>
  <si>
    <t>Acta de Terminacion  de Contratos</t>
  </si>
  <si>
    <t>Acta de liquidación de Contratos</t>
  </si>
  <si>
    <t xml:space="preserve">se actualiza el bien hipervinculando el acta de termiancion y liquidacion el dia 5/12/2018 ...No se presento </t>
  </si>
  <si>
    <t>contrato 025</t>
  </si>
  <si>
    <t>Acta de renovacion 001/2014 del</t>
  </si>
  <si>
    <t>Cajero Bbva Cam</t>
  </si>
  <si>
    <t>Banco Bbva</t>
  </si>
  <si>
    <t>Jorge Alberto Hernadez Merino</t>
  </si>
  <si>
    <t>diana.mendez@bbva.com</t>
  </si>
  <si>
    <t>Diana Carolina Mendez</t>
  </si>
  <si>
    <t>se actualiza el bien hipervinculando el acta de  liquidacion el dia 14/12/2018</t>
  </si>
  <si>
    <t>ARR-0081</t>
  </si>
  <si>
    <t xml:space="preserve"> 028</t>
  </si>
  <si>
    <t>22/11/20013</t>
  </si>
  <si>
    <t>Acta de renovacio 001</t>
  </si>
  <si>
    <t>CDM02-0019171-00</t>
  </si>
  <si>
    <t>Carrera 64C # 72- 58</t>
  </si>
  <si>
    <t>Intalación De Cajero Automatico Y Elementos Necesarios Para Su Funcionamiento</t>
  </si>
  <si>
    <t>5768103 E#T 3230</t>
  </si>
  <si>
    <t>Sandra Roldan Piedrahita</t>
  </si>
  <si>
    <t>se hipervinculan acta de liquidacion y terminacion del contrato el dia 21/01/2019</t>
  </si>
  <si>
    <t>ARR-0033</t>
  </si>
  <si>
    <t xml:space="preserve"> 0020</t>
  </si>
  <si>
    <t>520-49-994000000050</t>
  </si>
  <si>
    <t>GRANJA TULIO OSPINA, machado bello-antioquia</t>
  </si>
  <si>
    <t>EQR 012LAA</t>
  </si>
  <si>
    <t>BELLO</t>
  </si>
  <si>
    <t>Lote: Servidumbre Temporal Y Acopio De Material Procedente Del Dragado Del Rio Medellin</t>
  </si>
  <si>
    <t xml:space="preserve">Indes Ltda                                                                                         </t>
  </si>
  <si>
    <t>Oswaldo Ortega Vahos</t>
  </si>
  <si>
    <t>INFORME 1-2018</t>
  </si>
  <si>
    <t xml:space="preserve">INFORME FINAL </t>
  </si>
  <si>
    <t xml:space="preserve">Escritura de cesion </t>
  </si>
  <si>
    <t xml:space="preserve">este contrato fue entregado y liquidado por medio de una escritura de cesion ala gobernacion de antioquia la cual se hara cargo de la supervision del inmueble </t>
  </si>
  <si>
    <t>ARR-0215</t>
  </si>
  <si>
    <t>SA08-13</t>
  </si>
  <si>
    <t>Secretaria de Salud</t>
  </si>
  <si>
    <t>Savia Salud  Cam</t>
  </si>
  <si>
    <t>Alianza Medellin -Antioquia Eps S.A.S</t>
  </si>
  <si>
    <t>Carlos Mario Ramirez Ramirez</t>
  </si>
  <si>
    <t>yanneth.correa@saviasaludeps.com</t>
  </si>
  <si>
    <t>Yanneth bibiana Correa</t>
  </si>
  <si>
    <t xml:space="preserve">el dia 30/05/2018 se actualiza el cronograma de visitas del año 2018 los informes que se encuentra hipervinculkados mas el acta de liquidacion son viejos </t>
  </si>
  <si>
    <t>ARR-0036</t>
  </si>
  <si>
    <t xml:space="preserve"> 021</t>
  </si>
  <si>
    <t>496-71-994000000006</t>
  </si>
  <si>
    <t xml:space="preserve">Carrera 68A # 106C-10 </t>
  </si>
  <si>
    <t>Venta De Verduras Y Legumbres</t>
  </si>
  <si>
    <t>Juan De Jesus Moncada Montoya</t>
  </si>
  <si>
    <t>Beatriz.moncada2@gmail.com</t>
  </si>
  <si>
    <t>Dency Meneses</t>
  </si>
  <si>
    <t xml:space="preserve">ACTUALIZO INFORMES E HIPERVINCULOS EL 28/03/2019se actualizo el 7/03/2019 pasandose para liquidados </t>
  </si>
  <si>
    <t>65-44-101155092</t>
  </si>
  <si>
    <t>Local Comercial: Venta De Alimentos Y Bebidas  Cerro Nutibara</t>
  </si>
  <si>
    <t xml:space="preserve">ACTUALIZADO EL 14/03/2019….Se crea en la base de datos el dia 05/02/2018 Hipervinculan contrato acta poliza y desigandor de supervisor La señora LUZ BETTY VALOYES TORRES figura en el contrato como coarrendataria </t>
  </si>
  <si>
    <t>1885214-0</t>
  </si>
  <si>
    <t>Calle 64 # 103C - 196</t>
  </si>
  <si>
    <t xml:space="preserve">DAMARIS TORO BEDOYA </t>
  </si>
  <si>
    <t>ACTUALIZADO EL 14/03/2019..Se actualiza el bien con el informe final y el concepto positivo para la renovacion el dia 10/07/2018</t>
  </si>
  <si>
    <t>M-100000665</t>
  </si>
  <si>
    <t>Geidys Blandon Renteria</t>
  </si>
  <si>
    <t>M-100000670</t>
  </si>
  <si>
    <t>Calle 64 # 103C - 178</t>
  </si>
  <si>
    <t>ACTUALIZADO EL 14/03/2019...SE ENCUENTRA EN PROCESO DE RENOVACION , se escanea e hipervincula el informe final el dia 16/03/2018 se pasa para el archivo de la unidad ….se INGRESA A LA BD el día 9 de mayo de 2017</t>
  </si>
  <si>
    <t>C.C. Medellin (Reparacion Y Mtto De Electrodomesticos )</t>
  </si>
  <si>
    <t xml:space="preserve">MARCO AURELIO ARBOLEDA ARCILA </t>
  </si>
  <si>
    <t xml:space="preserve">ACTUALIZADO EL 14/03/2019,,SE ENCUENTRA EN PROCESO DE PRORROGA , SE ESCANEA ACTUALIZA HE HIPERVINCULA EL CONECEPTO POSITIVO 23/02/2018 ...Se ingresa a la base de datos el dia 16/8/17 se hipervincula la informacion </t>
  </si>
  <si>
    <t xml:space="preserve">AURA ELISA HENAO HENAO </t>
  </si>
  <si>
    <t>ACTUALIZADO EL 14/03/2019..Se actualiza el bien hipervinculando el infrome final el dia 17/10/2018</t>
  </si>
  <si>
    <t>ARR-0278</t>
  </si>
  <si>
    <t>34071-994000000311</t>
  </si>
  <si>
    <t xml:space="preserve">Carrera 95 # 42C - 02 </t>
  </si>
  <si>
    <t>12080020001</t>
  </si>
  <si>
    <t>3721</t>
  </si>
  <si>
    <t>Casa</t>
  </si>
  <si>
    <t>Casa De Habitacion</t>
  </si>
  <si>
    <t xml:space="preserve">Comunidad El Buen Pastor </t>
  </si>
  <si>
    <t>Hermana Carmen Cecilia Patiño Cardona</t>
  </si>
  <si>
    <t>carmelitapat@gmail.com</t>
  </si>
  <si>
    <t xml:space="preserve">Hermana Hilda Garcia </t>
  </si>
  <si>
    <t>hildagarciarbp@gmail.com</t>
  </si>
  <si>
    <t>02</t>
  </si>
  <si>
    <t>Secretaria de Movilidad</t>
  </si>
  <si>
    <t>Simon Jaramillo Urrea</t>
  </si>
  <si>
    <t>Orden de archivo</t>
  </si>
  <si>
    <t>actualizado el 20/06/2019</t>
  </si>
  <si>
    <t>ARR-0274</t>
  </si>
  <si>
    <t>Calle 44 # 52 165</t>
  </si>
  <si>
    <t>Javier Ramirez Torres</t>
  </si>
  <si>
    <t>jaramirez@colvista.com</t>
  </si>
  <si>
    <t xml:space="preserve">Camilo Sierra </t>
  </si>
  <si>
    <t>1278785-0</t>
  </si>
  <si>
    <t>gleusse@serviciosnuetresa.com</t>
  </si>
  <si>
    <t>4600062121</t>
  </si>
  <si>
    <t>Carrera 41A # 44 - 23 (201)</t>
  </si>
  <si>
    <t>10140090014</t>
  </si>
  <si>
    <t>jiechrlotk13@gmail.com</t>
  </si>
  <si>
    <t>Jeniffer Charlot Restrepo</t>
  </si>
  <si>
    <t>ARR-0045</t>
  </si>
  <si>
    <t>018-BO-2470751</t>
  </si>
  <si>
    <t xml:space="preserve">Calle 44 N 65-152 </t>
  </si>
  <si>
    <t>SA04 ARR 5 / SA 04LARR 5</t>
  </si>
  <si>
    <t xml:space="preserve"> Cam</t>
  </si>
  <si>
    <t>Precoodes</t>
  </si>
  <si>
    <t>2668595  2661174   2664489</t>
  </si>
  <si>
    <t>Andres Felipe Hernandez Chalarca</t>
  </si>
  <si>
    <t>4600059479</t>
  </si>
  <si>
    <t>Cafeteria (Transito Y Transporte)</t>
  </si>
  <si>
    <t xml:space="preserve">Edifico San Felix El Cajon </t>
  </si>
  <si>
    <t>BLANCA NUBIA RESTREPO VDA DE MUÑOZ</t>
  </si>
  <si>
    <t>4600061887</t>
  </si>
  <si>
    <t>MARIA ZULMA BETANCUR PRADO</t>
  </si>
  <si>
    <t>4600062001</t>
  </si>
  <si>
    <t>NANCY MILENA BERMUDEZ</t>
  </si>
  <si>
    <t>4600061884</t>
  </si>
  <si>
    <t>PAULINO DE JESUS CASTAÑO ARROYAVE</t>
  </si>
  <si>
    <t>4600059777</t>
  </si>
  <si>
    <t>4600058848</t>
  </si>
  <si>
    <t>4600058846</t>
  </si>
  <si>
    <t>JULIO ALONSO MARTINEZ SUAREZ</t>
  </si>
  <si>
    <t>4600059590</t>
  </si>
  <si>
    <t>4600059779</t>
  </si>
  <si>
    <t>Farmacia Botica Junin Cam</t>
  </si>
  <si>
    <t>actualizado el 30/07/2019</t>
  </si>
  <si>
    <t>71-994000000012</t>
  </si>
  <si>
    <t>Carrera 31 # 29 - 10</t>
  </si>
  <si>
    <t xml:space="preserve"> 
TT 003LT</t>
  </si>
  <si>
    <t>Centro Logistico De Transporte Publico</t>
  </si>
  <si>
    <t>Elsa Stella Duarte Pinilla</t>
  </si>
  <si>
    <t>Jorge Enrique Aldana Castiblanco</t>
  </si>
  <si>
    <t>jorgeenriquealdanac@gmail.com</t>
  </si>
  <si>
    <t>ARR-0044</t>
  </si>
  <si>
    <t>Carrera 68 # 95-39</t>
  </si>
  <si>
    <t>DC 175LT</t>
  </si>
  <si>
    <t>05110270049</t>
  </si>
  <si>
    <t>Comidas</t>
  </si>
  <si>
    <t>Norberto Antonio Zamarra Bedoya</t>
  </si>
  <si>
    <t xml:space="preserve">Mauricio Mesa Mesa </t>
  </si>
  <si>
    <t>Johan Marcelo Rendon Rodriguez</t>
  </si>
  <si>
    <t>ARR-0055</t>
  </si>
  <si>
    <t>Calle 95 y 95A # Carrera 80</t>
  </si>
  <si>
    <t>5008523 (lote de mayor extencion)</t>
  </si>
  <si>
    <t>Local Comercial: Comidas</t>
  </si>
  <si>
    <t>Wilson Alexander Londoño</t>
  </si>
  <si>
    <t>ARR-0073</t>
  </si>
  <si>
    <t>Carrera 62 # 65-01 Int. 102.</t>
  </si>
  <si>
    <t>7</t>
  </si>
  <si>
    <t>Fanny Osorio Ocampo</t>
  </si>
  <si>
    <t xml:space="preserve">2130771 - 2639675
4385852
</t>
  </si>
  <si>
    <t>314 557 80 99</t>
  </si>
  <si>
    <t>ARR-0093</t>
  </si>
  <si>
    <t>Carrera 44A # 41A-43 (404)</t>
  </si>
  <si>
    <t xml:space="preserve">Maria Magnolia Muñoz Zuleta </t>
  </si>
  <si>
    <t>milena.mz@hotmail.com</t>
  </si>
  <si>
    <t xml:space="preserve">Maria Magnolia Muñoñz Zuleta </t>
  </si>
  <si>
    <t xml:space="preserve">Ana Milena Muñoz </t>
  </si>
  <si>
    <t>ARR-0154</t>
  </si>
  <si>
    <t>223/2008</t>
  </si>
  <si>
    <t>Carrera 40 C #  49</t>
  </si>
  <si>
    <t>URB 122  01LA</t>
  </si>
  <si>
    <t>Cooperativa Asociado De Trabajo-"Coonaser"</t>
  </si>
  <si>
    <t>Esteban Zapata Torres</t>
  </si>
  <si>
    <t>300 6499633</t>
  </si>
  <si>
    <t>ARR-0196</t>
  </si>
  <si>
    <t>0022</t>
  </si>
  <si>
    <t>Carrera 48 # 10 - 01</t>
  </si>
  <si>
    <t>IUP037 236LA</t>
  </si>
  <si>
    <t>5542</t>
  </si>
  <si>
    <t>James Humberto Martinez Garcia</t>
  </si>
  <si>
    <t>312 2043008</t>
  </si>
  <si>
    <t>johndmg1@hotmail.com</t>
  </si>
  <si>
    <t xml:space="preserve">Eliana Giraldo Caro </t>
  </si>
  <si>
    <t>elianagiraldocaro@hotmail.com</t>
  </si>
  <si>
    <t>ARR-0203</t>
  </si>
  <si>
    <t>036</t>
  </si>
  <si>
    <t>Carrera 54 # 40A - 18</t>
  </si>
  <si>
    <t>BF 403 21</t>
  </si>
  <si>
    <t xml:space="preserve"> 
10110200004</t>
  </si>
  <si>
    <t>Parqueadreo Tubos Rojos 109</t>
  </si>
  <si>
    <t>Elizabet Rivas Rendon</t>
  </si>
  <si>
    <t>2629479/ 2551450</t>
  </si>
  <si>
    <t>ARR-0204</t>
  </si>
  <si>
    <t>037</t>
  </si>
  <si>
    <t>Parqueadero No.111 Edificio Nuevo Centro La Alpujarra (TubosRojos)</t>
  </si>
  <si>
    <t>BF 403 23</t>
  </si>
  <si>
    <t>Parqueadero 111, Tubos Rojos</t>
  </si>
  <si>
    <t>Diana Carolina Leon Roldan</t>
  </si>
  <si>
    <t>ARR-0095</t>
  </si>
  <si>
    <t>Carrera 44 # 41A - 35 (304)</t>
  </si>
  <si>
    <t xml:space="preserve">Esperanza Velasco Sánchez </t>
  </si>
  <si>
    <t xml:space="preserve">ESPERANZA VELASCO SÁNCHEZ </t>
  </si>
  <si>
    <t>ARR-0159</t>
  </si>
  <si>
    <t>Local Comercial (Servicio De Fotocopiado)</t>
  </si>
  <si>
    <t>Mauricio Alberto García Uribe</t>
  </si>
  <si>
    <t>asistenciagerencia@portafolio.net.co</t>
  </si>
  <si>
    <t>ARR-0038</t>
  </si>
  <si>
    <t>4600067416</t>
  </si>
  <si>
    <t>Local Comercial (Movilidad_Comidas Rapidas)</t>
  </si>
  <si>
    <t>Luis Fernando Ceballos Sanchez</t>
  </si>
  <si>
    <t>4410299-4457903</t>
  </si>
  <si>
    <t>asesoriasjuridicas711@gmail.com</t>
  </si>
  <si>
    <t>Liliana Patricia Chica C</t>
  </si>
  <si>
    <t>ARR-0042</t>
  </si>
  <si>
    <t>530-47-994000006495</t>
  </si>
  <si>
    <t xml:space="preserve">Calle 12 S # 48 - 01 </t>
  </si>
  <si>
    <t>USOP178 01A</t>
  </si>
  <si>
    <t>14220110011</t>
  </si>
  <si>
    <t>1211</t>
  </si>
  <si>
    <t>Bulevar Bajos De Puentes</t>
  </si>
  <si>
    <t>JOSE HERLINDO. GIRALDO AVENDAÑO</t>
  </si>
  <si>
    <t>ARR-0052</t>
  </si>
  <si>
    <t>Carrera 64AA # 121-70 entre Calle 120 y Quebrada La Madera</t>
  </si>
  <si>
    <t>USOP174 002</t>
  </si>
  <si>
    <t xml:space="preserve"> 
05010400006</t>
  </si>
  <si>
    <t>Taller Industrial Panamericano Ltda.</t>
  </si>
  <si>
    <t>Carlos Ramon Velilla Londoño</t>
  </si>
  <si>
    <t>4615094   4615182</t>
  </si>
  <si>
    <t>ARR-0090</t>
  </si>
  <si>
    <t>Carrera 44 # 41A - 35 (201)</t>
  </si>
  <si>
    <t>Luis Fernando Trujillo Gonzalez (Fallecido)</t>
  </si>
  <si>
    <t xml:space="preserve">Martha Naranjo </t>
  </si>
  <si>
    <t>ARR-0110</t>
  </si>
  <si>
    <t>Carrera 44A # 41A - 43 (203)</t>
  </si>
  <si>
    <t>Martha Cecilia Alzate Suarez</t>
  </si>
  <si>
    <t xml:space="preserve">Carlos Alberto Ruiz Otalvaro </t>
  </si>
  <si>
    <t>ARR-0155</t>
  </si>
  <si>
    <t>071</t>
  </si>
  <si>
    <t>CarreraA 81 N 32B-03</t>
  </si>
  <si>
    <t>TT 1</t>
  </si>
  <si>
    <t>16018</t>
  </si>
  <si>
    <t>2447</t>
  </si>
  <si>
    <t>Jaime De Jesús Orrego Osorio</t>
  </si>
  <si>
    <t>250 93 37</t>
  </si>
  <si>
    <t>JAIME DE JESÚS ORREGO OSORIO</t>
  </si>
  <si>
    <t>ARR-0163</t>
  </si>
  <si>
    <t>21-44-101073770</t>
  </si>
  <si>
    <t>Fotocopiadora varios puntos de la Alcaldia de Medellin</t>
  </si>
  <si>
    <t>SA 4</t>
  </si>
  <si>
    <t>Datapoint</t>
  </si>
  <si>
    <t>Jorge Eduardo Gomez Botero</t>
  </si>
  <si>
    <t>10,236,646</t>
  </si>
  <si>
    <t>ARR-0197</t>
  </si>
  <si>
    <t>1759169-8</t>
  </si>
  <si>
    <t>Cajero Electronico-Hall Tesoreria Cam</t>
  </si>
  <si>
    <t>ARR-0209</t>
  </si>
  <si>
    <t>014</t>
  </si>
  <si>
    <t>520-71-994000000024</t>
  </si>
  <si>
    <t>Carrera 48B # 4 SUR - 08</t>
  </si>
  <si>
    <t>BF 236LARR1</t>
  </si>
  <si>
    <t>Jose William Echavarria Rengifo</t>
  </si>
  <si>
    <t>williampuchas@hotmail.com</t>
  </si>
  <si>
    <t>JOSE WILLIAM ECHAVARRIA RENGIFO</t>
  </si>
  <si>
    <t>ARR-0010</t>
  </si>
  <si>
    <t>003</t>
  </si>
  <si>
    <t>Carrera 70 # Calle 9</t>
  </si>
  <si>
    <t>EQR 027LT</t>
  </si>
  <si>
    <t>ARR-0091</t>
  </si>
  <si>
    <t>M-100000684</t>
  </si>
  <si>
    <t xml:space="preserve">Carrera 44A # 41A - 35 </t>
  </si>
  <si>
    <t>BF 434 RPH ARR</t>
  </si>
  <si>
    <t>Nicolas Antonio Pulgarin Vargas</t>
  </si>
  <si>
    <t>NICOLAS ANTONIO PULGARIN VARGAS</t>
  </si>
  <si>
    <t>ARR-00047</t>
  </si>
  <si>
    <t>Local Comercial (Movilidad_Cafeteria)</t>
  </si>
  <si>
    <t>Lady Johana Castaño Restrepo</t>
  </si>
  <si>
    <t>ARR-0202</t>
  </si>
  <si>
    <t>Parqueadero #o.137 Edificio #uevo Centro La Alpujarra (TubosRojos)</t>
  </si>
  <si>
    <t>BF 403 25</t>
  </si>
  <si>
    <t>Claudia Maria Lara Gonzalez</t>
  </si>
  <si>
    <t>301 5883171</t>
  </si>
  <si>
    <t>ARR-0271</t>
  </si>
  <si>
    <t>05-GU-118925</t>
  </si>
  <si>
    <t>Calle 44 N 52-165</t>
  </si>
  <si>
    <t xml:space="preserve">Oficina </t>
  </si>
  <si>
    <t>616, Oficina 621 Parcial, Oficina 709 Parcial, Oficina De Especialistas Sap Piso 13. Solo Para Servicio De Apoyo Tecnologico A La Plataforma Informatica Del Municipio De Medellin Cam</t>
  </si>
  <si>
    <t>Une Epm Telecomunicaciones</t>
  </si>
  <si>
    <t>900092385-9</t>
  </si>
  <si>
    <t>Maximiliano Francisco Duque Arango</t>
  </si>
  <si>
    <t>Mary Patricia Partiño Vasquez</t>
  </si>
  <si>
    <t>mayda.salleg@marsgh.com</t>
  </si>
  <si>
    <t>14-44-101109278</t>
  </si>
  <si>
    <t>1806/2019</t>
  </si>
  <si>
    <t>Calle 52 Carrera 011 - 148</t>
  </si>
  <si>
    <t>27/06/2013</t>
  </si>
  <si>
    <t>Cooperativa</t>
  </si>
  <si>
    <t>Cooperativa De Transporte Villatina Cootransvi</t>
  </si>
  <si>
    <t>811014492-3</t>
  </si>
  <si>
    <t>cootransvi@live.com</t>
  </si>
  <si>
    <t>Jimmy Alexis Gomez Ossa</t>
  </si>
  <si>
    <t>BO 3002603</t>
  </si>
  <si>
    <t>Calle 59A # 35 - 55</t>
  </si>
  <si>
    <t xml:space="preserve">Secretaria de Medio Ambiente </t>
  </si>
  <si>
    <t>Lote Para Reoger Escombros De Demolicion</t>
  </si>
  <si>
    <t>Juan Pablo Bolivar Usma</t>
  </si>
  <si>
    <t>sinesco@sinesco.co</t>
  </si>
  <si>
    <t>Santiago Sepulveda Zapata</t>
  </si>
  <si>
    <t>santiago.sepulveda@medellin.gov.co</t>
  </si>
  <si>
    <t>3 y 4</t>
  </si>
  <si>
    <t>C.C. Bolsos (Cafeteria)</t>
  </si>
  <si>
    <t>CLAUDIA PATRICIA VASCO LONDOÑO</t>
  </si>
  <si>
    <t xml:space="preserve">Fecha De Acta De Entrega y Recibo  </t>
  </si>
  <si>
    <t xml:space="preserve">Acta De Renovacion </t>
  </si>
  <si>
    <t xml:space="preserve">Fecha Del Acta De Renovacion </t>
  </si>
  <si>
    <t>Fecha de Expedición</t>
  </si>
  <si>
    <t>Fecha de inicio Póliza</t>
  </si>
  <si>
    <t xml:space="preserve">Codigo del Activo </t>
  </si>
  <si>
    <t>Dependencia Cargo</t>
  </si>
  <si>
    <t>MATRÍCULA</t>
  </si>
  <si>
    <t>ESCRITURA N°</t>
  </si>
  <si>
    <t>FECHA</t>
  </si>
  <si>
    <t>NOTARIA</t>
  </si>
  <si>
    <t xml:space="preserve"># LOCAL </t>
  </si>
  <si>
    <t>Definición del Inmueble</t>
  </si>
  <si>
    <t>Tipología o destinación</t>
  </si>
  <si>
    <t xml:space="preserve">Fecha de incremento </t>
  </si>
  <si>
    <t>E-MAIL</t>
  </si>
  <si>
    <t>Representante Legal</t>
  </si>
  <si>
    <t>Contacto</t>
  </si>
  <si>
    <t>Nombre del Supervisor</t>
  </si>
  <si>
    <t>E-Mail del Supervisor</t>
  </si>
  <si>
    <t>Informe Final</t>
  </si>
  <si>
    <t>Fecha inf Final</t>
  </si>
  <si>
    <t>OBSERVACIONES</t>
  </si>
  <si>
    <t>CL 45 #  79A - 100</t>
  </si>
  <si>
    <t>Locales Comerciales</t>
  </si>
  <si>
    <t>Concesion Plaza de la America</t>
  </si>
  <si>
    <t>COOPERATIVA MULTIACTIVA PLAZA DE LA AMERICA - COPLAZA</t>
  </si>
  <si>
    <t>CESAR AUGUSTO SINMAQUE MUÑOZ</t>
  </si>
  <si>
    <t>01-2017</t>
  </si>
  <si>
    <t>02-2017</t>
  </si>
  <si>
    <t>03-2017</t>
  </si>
  <si>
    <t xml:space="preserve">Los supervisores no tienen competencia para dar concepto sobre conceciones </t>
  </si>
  <si>
    <t>CL 80 # 49a - 40</t>
  </si>
  <si>
    <t>Concesion Plaza Campo Valdes</t>
  </si>
  <si>
    <t>COOPERATIVA MULTIACTIVA PLAZA SATÉLITE DE MERCADO. CAMPO VALDES - COMUPLAZAC</t>
  </si>
  <si>
    <t xml:space="preserve">NICOLAS HERNAN GONZALEZ GONZALEZ </t>
  </si>
  <si>
    <t>261</t>
  </si>
  <si>
    <t>AA014649</t>
  </si>
  <si>
    <t>CR 55A # 57 - 80</t>
  </si>
  <si>
    <t>Concesion Plaza Minorista</t>
  </si>
  <si>
    <t>COOPERATIVA DE COMERCIANTES DE LA PLAZA MINORISTA - COOMERCA</t>
  </si>
  <si>
    <t>JULIO CESAR PIEDRAHITA RICAURTE</t>
  </si>
  <si>
    <t>secretariagerencia@plazaminorista.com</t>
  </si>
  <si>
    <t>financiera@plazaminorista.com.co</t>
  </si>
  <si>
    <t xml:space="preserve">El dia 30/05/2018 se actualiza la programacion de las visitas para el año 2018 y 2019 los informes que se encuentran hipervinculados son informes viejos ...se actualizan los informes el 4/7/17 se envia el concepto de renovacion al archivo el día 22/11/17. Se renueva el 18/12/17 la poliza, el contrato, el acta de renovacion y se envia el expediente para cargue. </t>
  </si>
  <si>
    <t>AA033429</t>
  </si>
  <si>
    <t>CR 39 # 50 - 25</t>
  </si>
  <si>
    <t>Concesion Plaza de Florez</t>
  </si>
  <si>
    <t>COOPERATIVA MULTIACTIVA DE LA PLAZA DE FLOREZ -COPLAFLOREZ</t>
  </si>
  <si>
    <t>N° CONTRATO / ACTA</t>
  </si>
  <si>
    <t>F. inicio</t>
  </si>
  <si>
    <t>F. term</t>
  </si>
  <si>
    <t>Otro si</t>
  </si>
  <si>
    <t>ESTADO DEL CONTRATO</t>
  </si>
  <si>
    <t>DOCUMENTO DE TENENCIA 
(SI / 0)</t>
  </si>
  <si>
    <t>DESCRIPCIÓN DEL INMUEBLE</t>
  </si>
  <si>
    <t>MATRICULA</t>
  </si>
  <si>
    <t>CCP</t>
  </si>
  <si>
    <t>NOMBRE Y APELLIDOS
(ARRENDATARIO / COMODATARIO)</t>
  </si>
  <si>
    <t>Abogado</t>
  </si>
  <si>
    <t>Supervisor</t>
  </si>
  <si>
    <t>134-2003</t>
  </si>
  <si>
    <t>SI</t>
  </si>
  <si>
    <t>CCP EL LIBRO 103</t>
  </si>
  <si>
    <t>CCP EL LIBRO</t>
  </si>
  <si>
    <t>Diana Carolina</t>
  </si>
  <si>
    <t xml:space="preserve"> el contrato se prorrogara por un termino igual al inicialmente pactado y asi sucesivamente(1 año)</t>
  </si>
  <si>
    <t>ARR 016</t>
  </si>
  <si>
    <t>0 VIGENTE</t>
  </si>
  <si>
    <t>CCP MEDELLIN 8</t>
  </si>
  <si>
    <t>CCP MEDELLIN</t>
  </si>
  <si>
    <t xml:space="preserve">contrato vigente </t>
  </si>
  <si>
    <t>Contrato de concesion</t>
  </si>
  <si>
    <t>CCP MEDELLIN 134</t>
  </si>
  <si>
    <t>Maria Fabiola Isaza De Castañeda</t>
  </si>
  <si>
    <t>si antes del vencimiento el municipio de medellin no manifiesta por escrito la intencion de darlo por terminado se renovara  automaticamente</t>
  </si>
  <si>
    <t>Nro. 14</t>
  </si>
  <si>
    <t>Si</t>
  </si>
  <si>
    <t>CCP MEDELLIN 170</t>
  </si>
  <si>
    <t>Samuel Vasquez Jaramillo</t>
  </si>
  <si>
    <t>vigente</t>
  </si>
  <si>
    <t>Nro. 33</t>
  </si>
  <si>
    <t>CCP MEDELLIN 224</t>
  </si>
  <si>
    <t>Eduard James Rosso Velez</t>
  </si>
  <si>
    <t>de no darse aviso, se prorrogara por una mensualidad y asi sucesivamente, ante en ausencia de comunicacion de no prorrogarlo</t>
  </si>
  <si>
    <t>CCP MEDELLIN 270</t>
  </si>
  <si>
    <t>Orlando De Jesus Giraldo Salazar</t>
  </si>
  <si>
    <t>Se Desco0ce</t>
  </si>
  <si>
    <t>CCP MEDELLIN 311</t>
  </si>
  <si>
    <t>Ricardo Alberto Giraldo Pulgarin</t>
  </si>
  <si>
    <t xml:space="preserve">si antes del vencimiento del termino, el municipio de medellin no manifiesta la intencion de darlo por terminado, se renovara por un termino igual al pactado </t>
  </si>
  <si>
    <t>Se desco0ce</t>
  </si>
  <si>
    <t>marzo 21 de 1996</t>
  </si>
  <si>
    <t>CCP SAN ANTONIO 1048</t>
  </si>
  <si>
    <t>CCP SAN ANTONIO</t>
  </si>
  <si>
    <t>Luz Marina Quintero Gallego</t>
  </si>
  <si>
    <t xml:space="preserve">si antes del vencimiento del termino el municipio de medellin no manifiesta por escrito su intencion de darlo por terminado, este se renovara por un termino legal igual al pactado </t>
  </si>
  <si>
    <t>CCP EL LIBRO 235</t>
  </si>
  <si>
    <t>José de Jesús López López</t>
  </si>
  <si>
    <t>Felipe</t>
  </si>
  <si>
    <t>Se observa dentro del expediente la resolución No. 17735 del 29/09/2014 donde se envia a cobro jurídico al señor José de Jesús López López por deuda de concepto de canones de arrendamiento; Ha recibido 5 notificaciones de cobro persuasivo (la ultima del 16/05/2019 por una deuda de $ 25.435.541). Se recomienda cancelar la facturación y proceder a enviar a restitución el inmueble respecto a la negativa de cancelar la deuda por parte del usuario</t>
  </si>
  <si>
    <t>CCP LOS BOLSOS 14</t>
  </si>
  <si>
    <t>CCP LOS BOLSOS</t>
  </si>
  <si>
    <t>Jorge Villada Román</t>
  </si>
  <si>
    <t>En el expediente reposa el contrato de arrendamiento 086 de 2005 firmado por las partes 02/11/2005 y en su clausula tercera contempla la prorroga por una mensualidad y así sucesivamente en ausencia de la comunicación de no prorrogarlo. No hay resoluación o comunicado que de por terminado dicho contrato, sin embargo el 24/09/2015 se envió una invitación a suscribir contrato de arrendamiento. A la fecha no hay reporte de incumplimiento en pago de canones de arrendamiento por lo cual se recomienda que se termine dicho contrato y se suscriba uno nuevo si no tiene deudas pendientes con el municipio ya que este contrato desde el 2005 está vigente.</t>
  </si>
  <si>
    <t>ARR 009 DE 2005</t>
  </si>
  <si>
    <t>21 de febrero de 2015</t>
  </si>
  <si>
    <t>CCP MEDELLIN 99</t>
  </si>
  <si>
    <t>Gloria Maria Muñoz Astudillo</t>
  </si>
  <si>
    <t>En el expediente reposa el contrato de arrendamiento 144 de 2004 firmado el 30/04/2004 en favor de Javier Alonso Ramírez Rivera, contrato de arrendamiento 009 de 2005 firmado el 01/02/2005 en favor de la señora Gloria Maria Muñoz Astullido. Se le solicitó la entrega voluntaria del inmueble el 24/06/2013. Si bien el contrato no se encuentra vigente, se sigue su facturación ya que la usuaria dispone de este. Se le ha enviado notificación de cobro persuasivo (septiembre y octubre del 2015 y por ultimo en el 24/10/2017 donde adeuda $ 670.499). Se recomienda enviar el inmueble a restitución por la deuda que esta usuaria tiene, ademas de no entregar el bien inmueble cuando se le solicitó.</t>
  </si>
  <si>
    <t>Nro. 183</t>
  </si>
  <si>
    <t>CCP MEDELLIN 298</t>
  </si>
  <si>
    <t>Humberto Antonio Gonzalez Londoño</t>
  </si>
  <si>
    <t>En el expediente se observa el contrato de arrendamiento 183 del 2004 firmado 10/06/2004 (el acta de entrega se hizo anticipadamente de la firma del contrato 02/06/2004), el contrato no está vigente pero se ha seguido facturando por su clausula septima donde establece que se seguirá pagando mientras ocupa el inmueble. Se solicitó la entrega voluntaria del inmueble y la invitación a formalizar su tenencia. Se recomienda enviar a restitución el inmueble.</t>
  </si>
  <si>
    <t>CCP MEDELLIN 381</t>
  </si>
  <si>
    <t>Wilson De Jesús Restrepo Gómez</t>
  </si>
  <si>
    <t>Se encuentra en el expediente el contrato de arrendamiento 662 del 2000 firmado el 01/06/2000, reposa también una segunda modificación al contrato de arrendamiento 662 del 2000 firmado el 03/02/2003. Se recomienda verificar la ocupación del inmueble ya que en expediente no reposa la información suficiente.</t>
  </si>
  <si>
    <t>CCP QUINCALLA 1 24</t>
  </si>
  <si>
    <t>CCP QUINCALLA 1</t>
  </si>
  <si>
    <t>Samuel de Jesús Álvarez Acevedo</t>
  </si>
  <si>
    <t>Se encuentra en el expediente el contrato de concesión de uso normal firmado el 25/09/1997, Se le envió una invitación a suscribir contrato de arrendamiento el 24/09/2015 y la solicitud de entrega voluntaria del local comercial el 23/12/2015 (se notificó a su hijo). Se recomienda verificar si el señor Edgar Alvarez es el tenedor e invitarlo a contratar, de lo contrario proceder con la restitución. Verificar si por la prorroga automatica se ha venido facturando todo este tiempo a nombre de Samuel Alvarez.</t>
  </si>
  <si>
    <t>CCP SAN ANTONIO 37</t>
  </si>
  <si>
    <t>Federico de Jesus Villada Porras</t>
  </si>
  <si>
    <t>Se encuentra un contrato de arrendamiento 037 del 2006 firmado el 16/03/2006. El 14/02/2014 se realizó notificación de requerimiento de pago de arrendamiento. Se recomienda verificar el estado de la deuda y la voluntad de pagar, de lo contrario iniciar proceso de restitución.</t>
  </si>
  <si>
    <t>Nro. 094</t>
  </si>
  <si>
    <t>CCP SAN ANTONIO 1316</t>
  </si>
  <si>
    <t>Cristi0 Mosquera Lemus</t>
  </si>
  <si>
    <t>Se observa contrato de concesión de uso normal sin firmar. Promesa de compraventa firmada el 29/12/2000; se realizó compraventa por medio de la escritura pública 603 del 12/05/2004 de la Notaría 6 de Medellín.</t>
  </si>
  <si>
    <t>si</t>
  </si>
  <si>
    <t>Dos casa de habitación con los numeros 2 y 3 de la manzana 52</t>
  </si>
  <si>
    <t>Arquidiocesis de Medellin Sede Parroquia el Limonar 1 etapa II - contrato con prorroga automatica-</t>
  </si>
  <si>
    <t>890905006-8</t>
  </si>
  <si>
    <t>Se solicitó a la supervisora Sandra Patricia Ordoñez para que suscribiera las actas de terminación y liquidación del contrato ya que el comodatario manifestó querer entregar el inmueble</t>
  </si>
  <si>
    <t>CCP EL LIBRO 145</t>
  </si>
  <si>
    <t>Luis Adolfo Baena More0</t>
  </si>
  <si>
    <t>Juan Camilo</t>
  </si>
  <si>
    <t xml:space="preserve">Se presenta prórroga mensual, no existe en el expediente ninguna comunicación escrita por la cual el Municipio manifieste la intención de no renovar el contrato. Se debe enviar comunicación escrita al arrendatario con un mes de anticipación para terminar el contrato, el contrato se prorroga los 26 de cada mes.  
</t>
  </si>
  <si>
    <t>Res 106 de 1996</t>
  </si>
  <si>
    <t>CCP JUANAMBÚ 1217</t>
  </si>
  <si>
    <t>CCP JUANAMBÚ</t>
  </si>
  <si>
    <t>Gustavo Adolfo Ruiz Vélez</t>
  </si>
  <si>
    <t xml:space="preserve">El contrato de concesión de uso normal celebrado mediante resolución 106 de 1996 se viene prorrogando desde la fecha de vencimiento del término inicialmente pactado. No se evidencia en el expediente documento alguno en el que se declare la terminación del mismo.
</t>
  </si>
  <si>
    <t>CCP MEDELLIN 131</t>
  </si>
  <si>
    <t>Luz Mery Gulfo Acosta</t>
  </si>
  <si>
    <t xml:space="preserve">El contrato de concesión de uso normal celebrado el 1 de junio de 1997 se viene prorrogando por un término igual al inicialmente pactado, pues no se evidencia en el expediente documento alguno en el que se dé por terminado el mismo.
</t>
  </si>
  <si>
    <t>Nro. 385</t>
  </si>
  <si>
    <t>CCP MEDELLIN 385</t>
  </si>
  <si>
    <t>Dubian De Jesus Vergara Arbeláez</t>
  </si>
  <si>
    <t>El contrato de concesión de uso normal celebrado el 28 de diciembre de 1994 se viene prorrogando por un término igual al inicialmente pactado, pues no se evidencia en el expediente documento alguno en el que se dé por terminado el mismo.</t>
  </si>
  <si>
    <t>CCP QUINCALLA 1 33</t>
  </si>
  <si>
    <t>Gustavo de Jesús Zapata</t>
  </si>
  <si>
    <t xml:space="preserve">El contrato de concesión de uso normal celebrado el 25 de septiembre de 1997 se viene prorrogando por un término igual al inicialmente pactado, aunque en el expediente se evidencian actas de liquidación y de terminación del contrato, las mismas no se encuentran firmadas, por lo que no tienen ninguna validez. </t>
  </si>
  <si>
    <t>ARR 132 DE 2004</t>
  </si>
  <si>
    <t>CCP EL LIBRO 111</t>
  </si>
  <si>
    <t>Fredy Perdomo Rodriguez</t>
  </si>
  <si>
    <t>Luz Dary</t>
  </si>
  <si>
    <t>037/2003</t>
  </si>
  <si>
    <t>CCP EL LIBRO 152</t>
  </si>
  <si>
    <t>Rosa Eliza Cardona Quintero</t>
  </si>
  <si>
    <t>El 23  de cada mes se genera la prorroga mensual, se debe notificar de forma escrita  que no se va a renovar mas antes del 23 de agosto</t>
  </si>
  <si>
    <t>CCP MEDELLIN 22</t>
  </si>
  <si>
    <t>Raimundo De Jesus Londoño Londoño</t>
  </si>
  <si>
    <t>El 21 de cada mes se genera la prorroga mensual, se debe notificar de forma escrita  que no se va a renovar mas antes del 21 de agosto</t>
  </si>
  <si>
    <t>CCP MEDELLIN 86</t>
  </si>
  <si>
    <t>Flor De Maria Alvarez Hernandez</t>
  </si>
  <si>
    <t>El contrato se encuentra vigente por 1 año y vence el 7 de marzo de 2020</t>
  </si>
  <si>
    <t>Nro. 215</t>
  </si>
  <si>
    <t>CCP MEDELLIN 200</t>
  </si>
  <si>
    <t>John Jairo Gutiérrez Osorio</t>
  </si>
  <si>
    <t>El 02 de cada mes se genera la prorroga mensual, se debe notificar de forma escrita  que no se va a renovar mas antes del 02 de agosto</t>
  </si>
  <si>
    <t>sin información</t>
  </si>
  <si>
    <t>CCP MEDELLIN 280</t>
  </si>
  <si>
    <t>Leoncio De Jesus Serna Osorio</t>
  </si>
  <si>
    <t>El contrato se encuentra vigente por 1 año y vence el 8 de marzo de 2020</t>
  </si>
  <si>
    <t>074 DE 2005</t>
  </si>
  <si>
    <t>CCP PESCADO 146</t>
  </si>
  <si>
    <t>CCP PESCADO</t>
  </si>
  <si>
    <t>Jaime De Jesus Corrales Manrique</t>
  </si>
  <si>
    <t>El 20 de cada mes se genera la prorroga mensual, se debe notificar de forma escrita  que no se va a renovar mas antes del 20 de agosto</t>
  </si>
  <si>
    <t>ARR 018 DE 2003</t>
  </si>
  <si>
    <t>CCP EL LIBRO 151</t>
  </si>
  <si>
    <t>Julia Liliana Osorio Becerra</t>
  </si>
  <si>
    <t>Sixta</t>
  </si>
  <si>
    <t>CCP MEDELLIN 85</t>
  </si>
  <si>
    <t>Ana Rosa Reyes Quintana</t>
  </si>
  <si>
    <t>El contrato de concesion de uso normal, tiene renovacion automatica anual desde el 1 de agosto de 996</t>
  </si>
  <si>
    <t>CCP MEDELLIN 196</t>
  </si>
  <si>
    <t>Luis Norberto Gomez Zuluaga</t>
  </si>
  <si>
    <t>En el contrato de concesion tiene renovacion automatica anual</t>
  </si>
  <si>
    <t>CCP MEDELLIN 315</t>
  </si>
  <si>
    <t>Tiene renovacion automatica anual, cada 20 de septiembre.</t>
  </si>
  <si>
    <t>ARR 094</t>
  </si>
  <si>
    <t>CCP PESCADO 122</t>
  </si>
  <si>
    <t>Nancy Lucero Tobón Giraldo</t>
  </si>
  <si>
    <t>Tiene el contrato de arrendamiento 094 del 2005, con prorrogas anuales automatica cada 20 de diciembre.</t>
  </si>
  <si>
    <t xml:space="preserve">ACTA DE PRESTAMO PROVISIONAL </t>
  </si>
  <si>
    <t>CCP EL LIBRO 116</t>
  </si>
  <si>
    <t>Nohemi Franco Góez</t>
  </si>
  <si>
    <t>Verónica</t>
  </si>
  <si>
    <t xml:space="preserve">El último contrato de concesión es del 1 julio de 1997, el cual tiene prorroga automática, y al no existir a la fecha manifestación por escrito por parte de la Administración para darlo por terminado, se encuentra vigente, cuya ultima renovación fue el 1 de julio de 2019. En junio de 2017 se le envió requerimiento de pago N° 1. </t>
  </si>
  <si>
    <t>Nro. 095</t>
  </si>
  <si>
    <t>CCP MEDELLIN 94</t>
  </si>
  <si>
    <t>Ruth Stella Uribe</t>
  </si>
  <si>
    <t xml:space="preserve">Se observa en el expediente que respecto del local 94 del CCP Medellín, existen dos contratos de arrendamiento: N°  095 del 2001 con el señor Orlando Restrepo Echeverry modificado en el 2003 y el cual no tiene prorroga automática y el contrato N° 079 de 2005 con Ruth Estella Uribe el cual tiene prorroga automática, cuyo termino es de 1 año y se renueva el 7 de octubre de 2019. En mayo de 2018 se le realizó a la señora Ruth, cobro persuasivo por valor de canon de arrendamiento. </t>
  </si>
  <si>
    <t>CCP MEDELLIN 293</t>
  </si>
  <si>
    <t>Luis Amador Orozco Gomez</t>
  </si>
  <si>
    <t xml:space="preserve">Tiene contrato de concesión suscrito el 1 de julio de 1997 entre el Municipio de Medellín y el señor Luis amador, con un termino de 1 año. Tiene prorroga automática, al no existir manifestación de del Municipio para darlo por terminado, el contrato se renovó el 1 de julio de 2019. Se encuentra vigente a la fecha y vence el 1 de julio de 2020. Tiene requerimiento de pago del valor de canon en el 2006 y en abril de 2018. </t>
  </si>
  <si>
    <t>Nro. 26</t>
  </si>
  <si>
    <t>CCP MEDELLIN 363</t>
  </si>
  <si>
    <t>Oneiber Manuel Pérez Méndez</t>
  </si>
  <si>
    <t xml:space="preserve">Contrato de arrendamiento 026 del 2006 suscrito el 9 de marzo de 2006, con un término de 1 año. La última prorroga automática fue el 9 de marzo de 2019 por lo cual a la fecha se encuentra vigente. Se vence el 9 de marzo de 2020. En septiembre de 2011 se le hace requerimiento de pago por mora y en junio de 2013 se le hace solicitud de entrega voluntaria del local so pena de iniciar proceso de reucuperación. Se hizo acuerdo de pago el 4 de diciembre de 2015, pero en mayo de 2018 se realiza de nuevo cobro persuasivo. </t>
  </si>
  <si>
    <t>Edificio Empresas Públicas de Medellín</t>
  </si>
  <si>
    <t>EMPRESAS PUBLICAS DE MEDELLÍN E.S.P.</t>
  </si>
  <si>
    <t xml:space="preserve">Contrato de arrendamiento 085 de 2002 celebrado entre el Municipio y Empresas Públicas de Medellín, con un término de 50 años contados a partir del 21 de diciembre de 2001. Tiene prorroga automática, a la fecha se encuentra vigente. </t>
  </si>
  <si>
    <t>237/2001</t>
  </si>
  <si>
    <t>Modificacion</t>
  </si>
  <si>
    <t>CCP EL LIBRO 112</t>
  </si>
  <si>
    <t>SE DESCO0CE</t>
  </si>
  <si>
    <t>Jhon Jairo Franco Góez</t>
  </si>
  <si>
    <t>Yudis</t>
  </si>
  <si>
    <t xml:space="preserve">Tanto el contrato como su ultima modificación establecen que mientras que el arrendatario siga usando el local debe seguir pagando el canon de arrendamiento sin que esto se configure en una prorroga. se debe cobrar todos los valores adeudados, e iniciar la nueva contratación o pasar a restitución. </t>
  </si>
  <si>
    <t>CCP EL LIBRO 156</t>
  </si>
  <si>
    <t>Martha Irene Bustamante de Barrientos</t>
  </si>
  <si>
    <t>Nro. 023</t>
  </si>
  <si>
    <t>CCP MEDELLIN 26</t>
  </si>
  <si>
    <t>Gilberto Antonio Cataño Suarez</t>
  </si>
  <si>
    <t>Tiene renovación mensual que termina el 15 de cada mes, se debe nombrar supervisor al contrato y se puede cobrar todos los dineros adeudados</t>
  </si>
  <si>
    <t>CCP MEDELLIN 91</t>
  </si>
  <si>
    <t>Luis Alberto Gomez Jimenez</t>
  </si>
  <si>
    <t>Nro. 105</t>
  </si>
  <si>
    <t>CCP MEDELLIN 143</t>
  </si>
  <si>
    <t>Rubén Darío Ca0 Ramirez</t>
  </si>
  <si>
    <t>Tiene renovación mensual que termina el 02 de cada mes, se debe nombrar supervisor al contrato y se puede cobrar todos los dineros adeudados</t>
  </si>
  <si>
    <t>CCP MEDELLIN 288</t>
  </si>
  <si>
    <t>José Humberto Cortez Gallego</t>
  </si>
  <si>
    <t>Tiene clausula automaticas por periodos de 1 año la ultima renovación empezo el 8 de marzo, por lo tanto se debe nombrar supervisor</t>
  </si>
  <si>
    <t>CCP MEDELLIN 325</t>
  </si>
  <si>
    <t>Augusto Leon Velez</t>
  </si>
  <si>
    <t>Tiene clausula automaticas por periodos de 1 año la ultima renovación empezo el 17 de julio, por lo tanto se debe nombrar supervisor</t>
  </si>
  <si>
    <t>CCP PESCADO 152</t>
  </si>
  <si>
    <t>Jesús Antonio Cardona Sánchez</t>
  </si>
  <si>
    <t xml:space="preserve">En el contrato se establece que mientras que el arrendatario siga usando el local debe seguir pagando el canon de arrendamiento sin que esto se configure en una prorroga. se debe cobrar todos los valores adeudados, e iniciar la nueva contratación o pasar a restitución. </t>
  </si>
  <si>
    <t>Nro. 258</t>
  </si>
  <si>
    <t>CCP QUINCALLA 2 13</t>
  </si>
  <si>
    <t>CCP QUINCALLA 2</t>
  </si>
  <si>
    <t>Uriel Arley Franco Tobon</t>
  </si>
  <si>
    <t>Nro. 031 de 2003</t>
  </si>
  <si>
    <t>Se Desconoce</t>
  </si>
  <si>
    <t>CCP EL LIBRO 114</t>
  </si>
  <si>
    <t>Reinaldo Carrillo Prada</t>
  </si>
  <si>
    <t xml:space="preserve">Clara Giraldo </t>
  </si>
  <si>
    <t>Nro. 149 de 2003</t>
  </si>
  <si>
    <t>CCP EL LIBRO 133</t>
  </si>
  <si>
    <t>Jean Pierre Yepes Grisales</t>
  </si>
  <si>
    <t>Nro. 007 de 2004</t>
  </si>
  <si>
    <t>CCP EL LIBRO 129</t>
  </si>
  <si>
    <t>Jhon Bayron Duque Ramirez</t>
  </si>
  <si>
    <t>Nro. 017 de 2006</t>
  </si>
  <si>
    <t>CCP EL LIBRO 132</t>
  </si>
  <si>
    <t>Luis Eduardo Palomino Gonzales</t>
  </si>
  <si>
    <t>CCP MEDELLIN 343</t>
  </si>
  <si>
    <t>Humberto Vergara Tabares</t>
  </si>
  <si>
    <t>Nro. 004 de 2007</t>
  </si>
  <si>
    <t>CCP MEDELLIN 245</t>
  </si>
  <si>
    <t>Maria Salome Morales Quintero</t>
  </si>
  <si>
    <t>CCP MEDELLIN 383</t>
  </si>
  <si>
    <t>Octavio Restrepo Gomez</t>
  </si>
  <si>
    <t>Nro. 144 de 2005</t>
  </si>
  <si>
    <t>CCP MEDELLIN 70</t>
  </si>
  <si>
    <t>Javier Alonso Ramirez Rivera</t>
  </si>
  <si>
    <t>Nro. 027 de 2007</t>
  </si>
  <si>
    <t>CCP MEDELLIN 210</t>
  </si>
  <si>
    <t>Heriberto Betancur Santamaria</t>
  </si>
  <si>
    <t>CCP QUINCALLA  28</t>
  </si>
  <si>
    <t>Bernardo de Jesus Muñoz Garcia</t>
  </si>
  <si>
    <t>Nro. 157 de 2003</t>
  </si>
  <si>
    <t>CCP EL LIBRO 131</t>
  </si>
  <si>
    <t>Fernando Sancez Sanchez</t>
  </si>
  <si>
    <t>Nro. 526 de 2001</t>
  </si>
  <si>
    <t>CCP MEDELLIN 227</t>
  </si>
  <si>
    <t xml:space="preserve">Fabio de Jesus Correa Betancur </t>
  </si>
  <si>
    <t>Nro. 080 de 2005</t>
  </si>
  <si>
    <t>Nicolas de Jesus Londoño Garcia</t>
  </si>
  <si>
    <t>Nro. 033 de 2004</t>
  </si>
  <si>
    <t>CCP EL LIBRO 241</t>
  </si>
  <si>
    <t xml:space="preserve">Jose Raul Aristizabal Duque </t>
  </si>
  <si>
    <t>Nro. 020 de 2006</t>
  </si>
  <si>
    <t>CCP MEDELLIN 294</t>
  </si>
  <si>
    <t>Luz Mila Mesa Arboleda</t>
  </si>
  <si>
    <t>Nro. 076 de 2005</t>
  </si>
  <si>
    <t>CCP MEDELLIN 96</t>
  </si>
  <si>
    <t>Wiliam Andres Zapata Gaviria</t>
  </si>
  <si>
    <t>Nro. 047 de 2005</t>
  </si>
  <si>
    <t>CCP PESCADO 91</t>
  </si>
  <si>
    <t>Oscar Daniel Yepez Quintero</t>
  </si>
  <si>
    <t>Nro. 022 de 2003</t>
  </si>
  <si>
    <t>CCP EL LIBRO 124</t>
  </si>
  <si>
    <t>Yeison Edgardo Bedoya Cardona</t>
  </si>
  <si>
    <t>Nro. 139 de 2003</t>
  </si>
  <si>
    <t>CCP EL LIBRO 240</t>
  </si>
  <si>
    <t>Hernan de Jesus Salamanca Acosta</t>
  </si>
  <si>
    <t>Nro. 236 de 2004</t>
  </si>
  <si>
    <t>CCP EL LIBRO 202</t>
  </si>
  <si>
    <t>Noelia Jimenez Rengifo</t>
  </si>
  <si>
    <t>Nro. 027 de 2004</t>
  </si>
  <si>
    <t>CCP EL LIBRO 216</t>
  </si>
  <si>
    <t>Gilberto de jesus Marulanda Henao</t>
  </si>
  <si>
    <t>Nro. 003 de 2004</t>
  </si>
  <si>
    <t>CCP EL LIBRO 234</t>
  </si>
  <si>
    <t>Victor Hugo Gonzales Restrepo</t>
  </si>
  <si>
    <t>Nro. 023 de 2006</t>
  </si>
  <si>
    <t>CCP EL LIBRO 147</t>
  </si>
  <si>
    <t>Mauricio Velez Gomez</t>
  </si>
  <si>
    <t>CCP MEDELLIN 76</t>
  </si>
  <si>
    <t>Gladys Antonia Ramirez Rivera</t>
  </si>
  <si>
    <t>Nro. 203 de 2004</t>
  </si>
  <si>
    <t>CCP MEDELLIN 172</t>
  </si>
  <si>
    <t>Ruth Mery Lopez Quintero</t>
  </si>
  <si>
    <t>Nro. 34 de 2003</t>
  </si>
  <si>
    <t>CCP MEDELLIN 2</t>
  </si>
  <si>
    <t>Estebana del Socorro Perez Montes</t>
  </si>
  <si>
    <t>CCP MEDELLIN 236</t>
  </si>
  <si>
    <t>Luis Alfonso Posada Osorio</t>
  </si>
  <si>
    <t>Nro. 216 de 2004</t>
  </si>
  <si>
    <t>CCP MEDELLIN 89</t>
  </si>
  <si>
    <t>Manuel Salvador Gil Gomez</t>
  </si>
  <si>
    <t>CCP MEDELLIN 320</t>
  </si>
  <si>
    <t>Hector de jesus Muñeton Muñoz</t>
  </si>
  <si>
    <t>Nro. 60 de 2007</t>
  </si>
  <si>
    <t>CCP MEDELLIN 113</t>
  </si>
  <si>
    <t>Duber de Jesus Lezcano Martinez</t>
  </si>
  <si>
    <t>CCP QUINCALLA  15</t>
  </si>
  <si>
    <t>Orlando Rendon Granada</t>
  </si>
  <si>
    <t>CCP QUINCALLA  36</t>
  </si>
  <si>
    <t>Yulder de Jesus Osorio Rivera</t>
  </si>
  <si>
    <t>Nro. 126 de 2003</t>
  </si>
  <si>
    <t>CCP QUINCALLA 2  09</t>
  </si>
  <si>
    <t>Jose Rufino Gil Guarin</t>
  </si>
  <si>
    <t>Nro. 143 de 2003</t>
  </si>
  <si>
    <t>CCP EL LIBRO 105</t>
  </si>
  <si>
    <t xml:space="preserve">Amado de Jesus Marin Duque </t>
  </si>
  <si>
    <t>CCP MEDELLIN 42</t>
  </si>
  <si>
    <t>Gloria Elena Restrepo de Piedrahita</t>
  </si>
  <si>
    <t>Nro. 130 de 2003</t>
  </si>
  <si>
    <t>CCP EL LIBRO 34</t>
  </si>
  <si>
    <t>Jaime Uriel Vasquez Giraldo</t>
  </si>
  <si>
    <t>CCP MEDELLIN 51</t>
  </si>
  <si>
    <t>Martin Alberto Quiceno Montoya</t>
  </si>
  <si>
    <t>CCP MEDELLIN 183</t>
  </si>
  <si>
    <t>Mauricio de Jesus Ortiz Gonzales</t>
  </si>
  <si>
    <t>Nro. 147 de 2003</t>
  </si>
  <si>
    <t>CCP EL LIBRO 218</t>
  </si>
  <si>
    <t xml:space="preserve">Javier Antonio Lince Eusse </t>
  </si>
  <si>
    <t>Nro. 039 de 2007</t>
  </si>
  <si>
    <t>CCP EL LIBRO 212</t>
  </si>
  <si>
    <t>Edilia de Jesus Patiño Rodriguez</t>
  </si>
  <si>
    <t>Nro. 177 de 2004</t>
  </si>
  <si>
    <t>CCP EL LIBRO 233</t>
  </si>
  <si>
    <t>Mariela Rosa Maya Perez</t>
  </si>
  <si>
    <t>Nro. 098 de 2006</t>
  </si>
  <si>
    <t>CCP EL LIBRO 208</t>
  </si>
  <si>
    <t>Alexander Lopez Garcia</t>
  </si>
  <si>
    <t>Nro. 303 de 2001</t>
  </si>
  <si>
    <t>CCP MEDELLIN 147</t>
  </si>
  <si>
    <t>Fanny David Guevara</t>
  </si>
  <si>
    <t>CCP MEDELLIN 122</t>
  </si>
  <si>
    <t xml:space="preserve">Gloria Amparo Arango Alzate </t>
  </si>
  <si>
    <t>CCP MEDELLIN 37</t>
  </si>
  <si>
    <t>Aida Zulia Renteria Cordoba</t>
  </si>
  <si>
    <t>Nro. 73 de 2005</t>
  </si>
  <si>
    <t>CCP PESCADO 46</t>
  </si>
  <si>
    <t>Fabio de Jesus Garcia Garcia</t>
  </si>
  <si>
    <t>Nro. 40 de 2004</t>
  </si>
  <si>
    <t>CCP MEDELLIN 75</t>
  </si>
  <si>
    <t>Vianney Astrid Pelaez Zapata</t>
  </si>
  <si>
    <t>Maria Nelly</t>
  </si>
  <si>
    <t>CCP MEDELLIN 299</t>
  </si>
  <si>
    <t>Ana Rocio Arnago Arango</t>
  </si>
  <si>
    <t>Nro. 12 de 2007</t>
  </si>
  <si>
    <t>Orlando de Jesus Vargas Vargas</t>
  </si>
  <si>
    <t>Nro. 22 de 2006</t>
  </si>
  <si>
    <t>CCP MEDELLIN 1</t>
  </si>
  <si>
    <t>Fabio Humberto Giaraldo Lopez</t>
  </si>
  <si>
    <t>Nro. 155 de 2003</t>
  </si>
  <si>
    <t>CCP PESCADO 9</t>
  </si>
  <si>
    <t>Alvaro de Jesus Cano Gomez</t>
  </si>
  <si>
    <t>Nro. 36 de 2008</t>
  </si>
  <si>
    <t>CCP EL LIBRO 238</t>
  </si>
  <si>
    <t>Alcides de Jesus Morales Ocampo</t>
  </si>
  <si>
    <t>CCP MEDELLIN 114</t>
  </si>
  <si>
    <t>Jose Luis Cardona Montoya</t>
  </si>
  <si>
    <t>Nro. 11 de 2005</t>
  </si>
  <si>
    <t>CCP EL LIBRO 217</t>
  </si>
  <si>
    <t>Jose Fernando Valdez Vasquez</t>
  </si>
  <si>
    <t>Nro. 135 de 2006</t>
  </si>
  <si>
    <t>CCP EL LIBRO 209</t>
  </si>
  <si>
    <t>Luis Fernando Valdez Ortiz</t>
  </si>
  <si>
    <t>Nro. 5 de 2004</t>
  </si>
  <si>
    <t>CCP QUINCALLA  1  18</t>
  </si>
  <si>
    <t>Carmen Eliana Oliveros Toro</t>
  </si>
  <si>
    <t>Nro. 44 de 2004</t>
  </si>
  <si>
    <t>CCP EL LIBRO 231</t>
  </si>
  <si>
    <t>Marco Tulio Vallejo Restrepo</t>
  </si>
  <si>
    <t>CCP EL LIBRO 228</t>
  </si>
  <si>
    <t>Nelson Dario Giraldo Rendon</t>
  </si>
  <si>
    <t>Nro. 121 de 2004</t>
  </si>
  <si>
    <t>CCP EL LIBRO 127</t>
  </si>
  <si>
    <t>Martha Ines Torres Mazo</t>
  </si>
  <si>
    <t>Nro. 9 de 2004</t>
  </si>
  <si>
    <t>CCP EL LIBRO 206</t>
  </si>
  <si>
    <t>Juan Guillermo Aguilar hernandez</t>
  </si>
  <si>
    <t>Nro. 156 de 2003</t>
  </si>
  <si>
    <t>CCP EL LIBRO 207</t>
  </si>
  <si>
    <t>Daniel Ignacio Corrales Corrales</t>
  </si>
  <si>
    <t>CCP MEDELLIN 267</t>
  </si>
  <si>
    <t>Guillermo Leon Resetrepo Henao</t>
  </si>
  <si>
    <t>Nro. 127 de 2004</t>
  </si>
  <si>
    <t>CCP MEDELLIN 90</t>
  </si>
  <si>
    <t>Jose Alberto Molina Torres</t>
  </si>
  <si>
    <t>CCP MEDELLIN 118</t>
  </si>
  <si>
    <t>Jose Alberto Bedoya Pinillo</t>
  </si>
  <si>
    <t>Nro. 96 de 2005</t>
  </si>
  <si>
    <t>CCP MEDELLIN 387</t>
  </si>
  <si>
    <t>Juan Esteban Vergara Usma</t>
  </si>
  <si>
    <t>CCP MEDELLIN 231</t>
  </si>
  <si>
    <t>David Antonio Marin Montes</t>
  </si>
  <si>
    <t>Nro. 013 de 2007</t>
  </si>
  <si>
    <t>CCP MEDELLIN 60</t>
  </si>
  <si>
    <t xml:space="preserve">Carlos Alberto Carvajal </t>
  </si>
  <si>
    <t>Nro. 110 de 2004</t>
  </si>
  <si>
    <t>CCP EL LIBRO 140</t>
  </si>
  <si>
    <t>Maria Rocio Arboleda Escobar</t>
  </si>
  <si>
    <t>Nro. 65 de 2007</t>
  </si>
  <si>
    <t>CCP MEDELLIN 7</t>
  </si>
  <si>
    <t>Alba Lucia Hernandez Arenas</t>
  </si>
  <si>
    <t>Nro. 21 de 2005</t>
  </si>
  <si>
    <t>CCP MEDELLIN 71</t>
  </si>
  <si>
    <t>Juan Carlos Sepulveda Grisales</t>
  </si>
  <si>
    <t>CCP MEDELLIN 384</t>
  </si>
  <si>
    <t>Carlos Fernando Restrepo Gomez</t>
  </si>
  <si>
    <t>Nro. 81 de 2007</t>
  </si>
  <si>
    <t>CCP PESCADO 19</t>
  </si>
  <si>
    <t>Bernardo Antonio Castaño Castaño</t>
  </si>
  <si>
    <t>CCP EL LIBRO 121</t>
  </si>
  <si>
    <t>Manuel Perdomo Rodriguez</t>
  </si>
  <si>
    <t>Nro. 22 de 2005</t>
  </si>
  <si>
    <t>CCP MEDELLIN 33</t>
  </si>
  <si>
    <t>Mario Alberto Bermudez lopez</t>
  </si>
  <si>
    <t>Nro. 14 de 2004</t>
  </si>
  <si>
    <t>CCP EL LIBRO 128</t>
  </si>
  <si>
    <t>Guillermo Angulo Benitez</t>
  </si>
  <si>
    <t>Nro. 031 de 2004</t>
  </si>
  <si>
    <t>CCP EL LIBRO 220</t>
  </si>
  <si>
    <t>Uriel Gaviria Castrillon</t>
  </si>
  <si>
    <t>Nro. 12 de 2005</t>
  </si>
  <si>
    <t>CCP MEDELLIN 39</t>
  </si>
  <si>
    <t>Elmer Yulian Giraldo Lopez</t>
  </si>
  <si>
    <t>Nro. 125 de 2001</t>
  </si>
  <si>
    <t>CCP MEDELLIN 128</t>
  </si>
  <si>
    <t>Homer Enrique Estrada Bellojin</t>
  </si>
  <si>
    <t>Nro. 173 de 2002</t>
  </si>
  <si>
    <t>CCP PESCADO 5</t>
  </si>
  <si>
    <t>Rosalba Turberquia Garcia</t>
  </si>
  <si>
    <t>Nro. 153 de 2003</t>
  </si>
  <si>
    <t>CCP EL LIBRO 214</t>
  </si>
  <si>
    <t>Juan Carrilo</t>
  </si>
  <si>
    <t>Nro. 60 de 2004</t>
  </si>
  <si>
    <t>CCP EL LIBRO 210</t>
  </si>
  <si>
    <t>Fabio Rojas Parra</t>
  </si>
  <si>
    <t>Nro. 5 de 2005</t>
  </si>
  <si>
    <t>CCP MEDELLIN 9</t>
  </si>
  <si>
    <t>Ivan Dario Jimenez Buitrago</t>
  </si>
  <si>
    <t>Nro. 2 de 2005</t>
  </si>
  <si>
    <t>CCP EL LIBRO 222</t>
  </si>
  <si>
    <t>Silvia Ines Tabares Castaño</t>
  </si>
  <si>
    <t>CCP MEDELLIN 230</t>
  </si>
  <si>
    <t>Luis Carlos grisales</t>
  </si>
  <si>
    <t>Nro. 62 de 2004</t>
  </si>
  <si>
    <t>CCP MEDELLIN 45</t>
  </si>
  <si>
    <t>Olga Lucia Giraldo Salazar</t>
  </si>
  <si>
    <t>Nro. 217 de 2004</t>
  </si>
  <si>
    <t>CCP MEDELLIN 235</t>
  </si>
  <si>
    <t>Nelson Dario Aguilar Suarez</t>
  </si>
  <si>
    <t>Nro. 78 de 2004</t>
  </si>
  <si>
    <t>CCP EL LIBRO 232</t>
  </si>
  <si>
    <t>Luis Carlos Calle Misas</t>
  </si>
  <si>
    <t>Nro. 21 de 2006</t>
  </si>
  <si>
    <t>CCP EL LIBRO 64</t>
  </si>
  <si>
    <t>Ediberto Montoya Correa</t>
  </si>
  <si>
    <t>CCP QUINCALLA  1  46</t>
  </si>
  <si>
    <t>Bernardo Antonio Montes</t>
  </si>
  <si>
    <t>Nro. 80 de 2007</t>
  </si>
  <si>
    <t>CCP EL LIBRO 102</t>
  </si>
  <si>
    <t>Yasmin Adeira Zuluaga Aristizabal</t>
  </si>
  <si>
    <t>Nro. 11 de 2007</t>
  </si>
  <si>
    <t>CCP MEDELLIN 92</t>
  </si>
  <si>
    <t>Luis Alberto Portillo de la Vega</t>
  </si>
  <si>
    <t>CCP MEDELLIN 239</t>
  </si>
  <si>
    <t>Maria del Consuelo Giraldo Zuluaga</t>
  </si>
  <si>
    <t>CCP MEDELLIN 34</t>
  </si>
  <si>
    <t>Pedro Luis Medina</t>
  </si>
  <si>
    <t>Nro. 11 de 2006</t>
  </si>
  <si>
    <t>Jose Lopez Lopez</t>
  </si>
  <si>
    <t>CCP QUINCALLA  1  1</t>
  </si>
  <si>
    <t>Jose Alberto Osorio Rodriguez</t>
  </si>
  <si>
    <t>5149000 EXT 45220</t>
  </si>
  <si>
    <t xml:space="preserve">Mireya Moreno Valderrama </t>
  </si>
  <si>
    <t>sdlopez@davivienda.com</t>
  </si>
  <si>
    <t>Carrera 43a 1 sur</t>
  </si>
  <si>
    <t>31/3720</t>
  </si>
  <si>
    <t>65-44-101183880</t>
  </si>
  <si>
    <t>ACTA DE TERMIANCION</t>
  </si>
  <si>
    <t>SECOP 2</t>
  </si>
  <si>
    <t xml:space="preserve">Usuario supervisor </t>
  </si>
  <si>
    <t>17/4/20</t>
  </si>
  <si>
    <t>15/4/20</t>
  </si>
  <si>
    <t>OTRO SI 02</t>
  </si>
  <si>
    <t>Calle 54 # 57 - 60 (0319)</t>
  </si>
  <si>
    <t>Jose Rodolfo Vaquez Jaramillo</t>
  </si>
  <si>
    <t>Callle 54 # 57 - 60</t>
  </si>
  <si>
    <t>Suspendido</t>
  </si>
  <si>
    <t>OTRO SI</t>
  </si>
  <si>
    <t>ACTA DE RECIBO</t>
  </si>
  <si>
    <t>scastro@bancolombia.com.co</t>
  </si>
  <si>
    <t>Mauricio Botero Wolff</t>
  </si>
  <si>
    <t>Carrera 46 # 27 - 95 OFICINA 222</t>
  </si>
  <si>
    <t>30/4/20</t>
  </si>
  <si>
    <t>mfcorrea@davivienda.com</t>
  </si>
  <si>
    <t>Sandra Ordoñez</t>
  </si>
  <si>
    <t>Notificacion de no prorroga</t>
  </si>
  <si>
    <t>Calle 47 # 45 - 89 (1134)</t>
  </si>
  <si>
    <t>Luz Elena Garcia</t>
  </si>
  <si>
    <t>Calle 54 # 15 A  06 (302)</t>
  </si>
  <si>
    <t>Calle 47 # 45 - 89 (1322)</t>
  </si>
  <si>
    <t>Heber Manuel Caballero Blanco</t>
  </si>
  <si>
    <t>hebercaballero817@gmail.com</t>
  </si>
  <si>
    <t>Carrera 43 # 64 - 30  (110)</t>
  </si>
  <si>
    <t>Carrera 55 # 51 - 91 (0125)</t>
  </si>
  <si>
    <t>Luis Enrique Cantellon Miranda</t>
  </si>
  <si>
    <t>Carrera 55 # 51-91 (125)</t>
  </si>
  <si>
    <t xml:space="preserve">Carrera 55 # 51 91 </t>
  </si>
  <si>
    <t>Carrera 55 # 51 - 91 (0146)</t>
  </si>
  <si>
    <t>Jaime Jesus Corrales Manrique</t>
  </si>
  <si>
    <t>Carrera 92 # 40 - 22</t>
  </si>
  <si>
    <t>Carrera 55 # 51 - 91 (0145)</t>
  </si>
  <si>
    <t>Fernan Manuel Diaz Romero</t>
  </si>
  <si>
    <t>Calle 86 # 46 - 20</t>
  </si>
  <si>
    <t>Carrera 55 # 51 - 91 (0131)</t>
  </si>
  <si>
    <t>Maria Girleza Alvarez Alvarez</t>
  </si>
  <si>
    <t>Carrera 48 b # 111 - 85 ( 101 )</t>
  </si>
  <si>
    <t>Carrera 55 # 51 - 91 (0127)</t>
  </si>
  <si>
    <t xml:space="preserve">John Fredy Mejia Ortiz </t>
  </si>
  <si>
    <t>jfm0314@hotmail.com</t>
  </si>
  <si>
    <t>Carrera 55 # 51 - 91 (0126)</t>
  </si>
  <si>
    <t>Gladys Arleth Arrieta Arias</t>
  </si>
  <si>
    <t>yisneyyelvis@gmail.com</t>
  </si>
  <si>
    <t>Carrera 56 # 54 - 37</t>
  </si>
  <si>
    <t>Carrera 55 # 51 - 91 (0119)</t>
  </si>
  <si>
    <t>Ana Jacinta Palacios Palacios</t>
  </si>
  <si>
    <t>Carrera 51 # 90 38</t>
  </si>
  <si>
    <t>Carrera 55 # 51 - 91 (0112)</t>
  </si>
  <si>
    <t>Jose Manuel Zuleta Avendaño</t>
  </si>
  <si>
    <t>manuelzuleta9@gmail.com</t>
  </si>
  <si>
    <t>Calle 102a - 84 - 12</t>
  </si>
  <si>
    <t>Arnaldo Ortega Valencia</t>
  </si>
  <si>
    <t>orteganidia50@gmail.com</t>
  </si>
  <si>
    <t>Calle 80 c # 72 c - 96</t>
  </si>
  <si>
    <t>Carrera 51 # 56-26</t>
  </si>
  <si>
    <t>Carrera 51 # 56 - 25 (1329)</t>
  </si>
  <si>
    <t>Elizabeth Passos Garcia</t>
  </si>
  <si>
    <t>elicrica@hotmail.com</t>
  </si>
  <si>
    <t>2438782-1</t>
  </si>
  <si>
    <t>Calle 120 # 50B - 97</t>
  </si>
  <si>
    <t>Carrera 51 # 56 - 25 (1189)</t>
  </si>
  <si>
    <t>Wilson Perea Cossio</t>
  </si>
  <si>
    <t>CC BOLIVAR PRADO: venta y reparacion de elementos electronicos</t>
  </si>
  <si>
    <t>Carrera 51 # 56 - 25 (1231)</t>
  </si>
  <si>
    <t>Jose Humberto Piedrahita</t>
  </si>
  <si>
    <t>Carrera 51 # 56 26</t>
  </si>
  <si>
    <t>taticano@111hotmail.com</t>
  </si>
  <si>
    <t>Calle 50 E 75 A 94</t>
  </si>
  <si>
    <t>Carrera 51 # 56 - 25 (1033)</t>
  </si>
  <si>
    <t>Daniela Fernandez Henao</t>
  </si>
  <si>
    <t>fernandezhenao2@gmail.com</t>
  </si>
  <si>
    <t>515-49-99400000108</t>
  </si>
  <si>
    <t xml:space="preserve">Carrera 77 33 a 78 </t>
  </si>
  <si>
    <t>515-47-994000008892</t>
  </si>
  <si>
    <t>Hall primer piso del CAM</t>
  </si>
  <si>
    <t>Cres &amp; Catering Group S.A.S</t>
  </si>
  <si>
    <t>cooreventoscres@gmail.com</t>
  </si>
  <si>
    <t xml:space="preserve">Calle 24 sur # 39 - 36 </t>
  </si>
  <si>
    <t>65-44-1011192301</t>
  </si>
  <si>
    <t>Lote Cerro Nutibara</t>
  </si>
  <si>
    <t>Alirio Antonio Tavera Gomez</t>
  </si>
  <si>
    <t>santiago.tavera@proyectavera.com</t>
  </si>
  <si>
    <t>Carrera 55 # 51 - 91 (0129)</t>
  </si>
  <si>
    <t>Carlos Alberto Vazquez Garcia</t>
  </si>
  <si>
    <t xml:space="preserve">Carrera 55 # 51 - 91 </t>
  </si>
  <si>
    <t>Carrera 55 # 51 - 91 (0150)</t>
  </si>
  <si>
    <t>renzopalacio1960@gmail.com</t>
  </si>
  <si>
    <t>Renzo Palacio Otalvaro</t>
  </si>
  <si>
    <t>Calle 55 # 50 - 101 (1131)</t>
  </si>
  <si>
    <t>Nicolas Humberto Garcia</t>
  </si>
  <si>
    <t>oscar2018giraldo@gmail.com</t>
  </si>
  <si>
    <t>Carrera 75 B 92 - 90</t>
  </si>
  <si>
    <t>Carrera 55 # 51 - 91 (0101)</t>
  </si>
  <si>
    <t>Luis Alfonso Usuga Lopez</t>
  </si>
  <si>
    <t>Calle 70 # 70 - 128 (0301)</t>
  </si>
  <si>
    <t>Carrera 55 # 51 - 91 (0111)</t>
  </si>
  <si>
    <t>Gladys Maria Cossio Tapia</t>
  </si>
  <si>
    <t>samirprittys24@hotmail.com</t>
  </si>
  <si>
    <t>Carrera 55 # 51-91 (0111)</t>
  </si>
  <si>
    <t>Ana Cecilia Salazar Restrepo</t>
  </si>
  <si>
    <t>Calle 18 AA sur # 29 C (0807)</t>
  </si>
  <si>
    <t>Carrera 46 # 43 - 44</t>
  </si>
  <si>
    <t>6/7/2000</t>
  </si>
  <si>
    <t>Carrera 44 A # 40 - 21</t>
  </si>
  <si>
    <t>Calle 46 # 45 - 084 (1050)</t>
  </si>
  <si>
    <t>Transito Maria Tangarife Parra</t>
  </si>
  <si>
    <t>Carrera 46 # 29 - 01</t>
  </si>
  <si>
    <t>Calle 54 # 57 - 60 (0047)</t>
  </si>
  <si>
    <t>mariangel.grajales7@gmail.com</t>
  </si>
  <si>
    <t>Mariangel Grajales Delgado</t>
  </si>
  <si>
    <t>Calle 46 # 45 - 084 (1220)</t>
  </si>
  <si>
    <t>Ana Rita Cano Osorio</t>
  </si>
  <si>
    <t>analatia1@hotmail.com</t>
  </si>
  <si>
    <t>Calle 77 E # 93 A - 31 (00002)</t>
  </si>
  <si>
    <t>Calle 46 # 45 - 084 (1146)</t>
  </si>
  <si>
    <t>Eugenia Maria Agudelo Sanchez</t>
  </si>
  <si>
    <t>alejasierra1128@gmail.com</t>
  </si>
  <si>
    <t>Calle 50 # 28 - 21</t>
  </si>
  <si>
    <t>Carrera 55 # 51 - 91 (0142)</t>
  </si>
  <si>
    <t>Yimer Antonio Quinchia Parra</t>
  </si>
  <si>
    <t>yimerquinchia20@gmail.com</t>
  </si>
  <si>
    <t>Carrera 48 # 49 - 14 (0153)</t>
  </si>
  <si>
    <t>Juan Fransisco Molina Serna</t>
  </si>
  <si>
    <t>Carrera 36 # 50 - 100</t>
  </si>
  <si>
    <t>Carrera 55 # 51 - 91 (0011)</t>
  </si>
  <si>
    <t>VENTA DE PESCADO CCP PESCADO Y COSECHA CAVA</t>
  </si>
  <si>
    <t>Nancy Lucero Tobon Giraldo</t>
  </si>
  <si>
    <t>oscarmejia1407@gmail.com</t>
  </si>
  <si>
    <t>Carrera 55 # 51 - 91 (0153)</t>
  </si>
  <si>
    <t>Oscar Dario Mejia Ortiz</t>
  </si>
  <si>
    <t>Carrera 55 # 51 - 91</t>
  </si>
  <si>
    <t>Carrea 47 A #  74 - 39 (0301)</t>
  </si>
  <si>
    <t>Merlin Yaneth Hinestroza Mosquera</t>
  </si>
  <si>
    <t>Calle 57 C # 19 - 005</t>
  </si>
  <si>
    <t>Calle 47 # 45 - 89 (1140)</t>
  </si>
  <si>
    <t>Lucero Carvajal Salazar</t>
  </si>
  <si>
    <t>lucerocarsa@gmail.com</t>
  </si>
  <si>
    <t>Calle 56 E # 25 - 14</t>
  </si>
  <si>
    <t>Erwin Roberto  Duncan</t>
  </si>
  <si>
    <t>Carrera 9 A 99 - 02</t>
  </si>
  <si>
    <t>Calle 64 # 103 C - 192</t>
  </si>
  <si>
    <t>21-44-101343497</t>
  </si>
  <si>
    <t>21-44-101343049</t>
  </si>
  <si>
    <t>INF8</t>
  </si>
  <si>
    <t>515-49-994000000114</t>
  </si>
  <si>
    <t>15-44-101238317</t>
  </si>
  <si>
    <t>15-44-101238319</t>
  </si>
  <si>
    <t>15-44-101238318</t>
  </si>
  <si>
    <t>Carrera 55 # 51 - 91 (0152)</t>
  </si>
  <si>
    <t>Jesus Antonio Cardona Sanchez</t>
  </si>
  <si>
    <t>antoniocardona925@gmail.com</t>
  </si>
  <si>
    <t>Acta de termiancion</t>
  </si>
  <si>
    <t>Acta de Recibo</t>
  </si>
  <si>
    <t>4600089553</t>
  </si>
  <si>
    <t>Carrera 55 # 51 - 91 (0143)</t>
  </si>
  <si>
    <t>Atanasio Guadid Benitez Rodriguez</t>
  </si>
  <si>
    <t>515-49-99400000016</t>
  </si>
  <si>
    <t>Diligencia fallida</t>
  </si>
  <si>
    <t>Local Comercial Cerro Volador</t>
  </si>
  <si>
    <t>Calle 54 # 57 - 60 (0324)</t>
  </si>
  <si>
    <t>Flor Angela Cardona Ramirez</t>
  </si>
  <si>
    <t>el.enigmapop@gmail.com</t>
  </si>
  <si>
    <t>Calle 84A # 47 - 50 (0026-28)</t>
  </si>
  <si>
    <t>Hector Alonso Rendon Ardila</t>
  </si>
  <si>
    <t>isaacrendon02@gmail.com</t>
  </si>
  <si>
    <t xml:space="preserve">Calle 132 sur # 55 - 37 </t>
  </si>
  <si>
    <t>Carrera 48 # 49 - 14 (0150)</t>
  </si>
  <si>
    <t>Julio Cesar Arboleda Escobar</t>
  </si>
  <si>
    <t>jilibrosbonanaza@gmail.com</t>
  </si>
  <si>
    <t>Carrera 48 # 49 - 14</t>
  </si>
  <si>
    <t>Carrera 48 # 49 - 14 (0237)</t>
  </si>
  <si>
    <t>Daniel Cano Henao</t>
  </si>
  <si>
    <t>d.cano794@pascualbravo.edu.co</t>
  </si>
  <si>
    <t>Carrera 48 # 49 - 14 (0113)</t>
  </si>
  <si>
    <t>Gilberto Galvis Jimenez</t>
  </si>
  <si>
    <t>gigalvis@hotmail.com</t>
  </si>
  <si>
    <t>2864346-8</t>
  </si>
  <si>
    <t>M-1000001935</t>
  </si>
  <si>
    <t>Calle 54 # 57 - 60 (0366)</t>
  </si>
  <si>
    <t>Berta Lilia Gallego Valencia</t>
  </si>
  <si>
    <t>marthavel2010@gmail.com</t>
  </si>
  <si>
    <t>Carrera 48 # 49 - 14 (0111)</t>
  </si>
  <si>
    <t>Carrera 48 # 49 - 14 (0146)</t>
  </si>
  <si>
    <t>Jhon Fredy de Jesus Montoya</t>
  </si>
  <si>
    <t>libreriaalejandralocal46@gmail.com</t>
  </si>
  <si>
    <t>Carrera 48 # 49 - 14 (0154)</t>
  </si>
  <si>
    <t>Jorge Alberto Castrillon Duque</t>
  </si>
  <si>
    <t>jacdtexas01051980@gmail.com</t>
  </si>
  <si>
    <t>Carrera 48 # 49 - 14 (0144)</t>
  </si>
  <si>
    <t>Mauricio Grimaldo Leal</t>
  </si>
  <si>
    <t>gatogrimal@hotmail.com</t>
  </si>
  <si>
    <t>Calle 54 # 57 - 60 (0353)</t>
  </si>
  <si>
    <t>Godofredo de Jesus Maldonado Zapata</t>
  </si>
  <si>
    <t>yenifer_0622@hotmail.com</t>
  </si>
  <si>
    <t>Calle 46 # 52 - 27 (0006)</t>
  </si>
  <si>
    <t>10070150034</t>
  </si>
  <si>
    <t>Sandra Milena Monsalve Bedoya</t>
  </si>
  <si>
    <t>jvrmile05@hotmail.com</t>
  </si>
  <si>
    <t>Carrera 48 # 49 - 14 (0128)</t>
  </si>
  <si>
    <t>Gladis del Socorro Franco Goez</t>
  </si>
  <si>
    <t>karlinesita@hotmail.com</t>
  </si>
  <si>
    <t>Calle 046 # 45 - 84 (1402)</t>
  </si>
  <si>
    <t>Liliana Idelsi Ramirez Gonzalez</t>
  </si>
  <si>
    <t>1979lilianaramirez@gmail.com</t>
  </si>
  <si>
    <t xml:space="preserve">Carrera 51 A # 97 - 97 </t>
  </si>
  <si>
    <t>Merliz Lobo Quintero</t>
  </si>
  <si>
    <t>mariafercartagena@hotmail.com</t>
  </si>
  <si>
    <t>Carrera 51 # 56 - 25 (2349)</t>
  </si>
  <si>
    <t>Guillermo de jesus Gomez Moreno</t>
  </si>
  <si>
    <t>memogomez0355@gmail.com</t>
  </si>
  <si>
    <t>Calle 83c sur # 55 - 56 (0201)</t>
  </si>
  <si>
    <t>fondadelpueblo@une.net.co</t>
  </si>
  <si>
    <t>mejiaposadajg@gmail.com</t>
  </si>
  <si>
    <t>2935279-8</t>
  </si>
  <si>
    <t>Calle 54 # 57 - 60 (0305)</t>
  </si>
  <si>
    <t>Pedro Nel Ospina Henao</t>
  </si>
  <si>
    <t>esperanzahenao153@gmail.com</t>
  </si>
  <si>
    <t>Calle 54 # 57 - 60 (0025)</t>
  </si>
  <si>
    <t xml:space="preserve">Denis Paola Gomez Zuluaga </t>
  </si>
  <si>
    <t>denis.pao1@hotmail.com</t>
  </si>
  <si>
    <t>luisv8560@gmail.com</t>
  </si>
  <si>
    <t>Calle 12C SUR # 53 - 99</t>
  </si>
  <si>
    <t>maryuniformes321@gmail.com</t>
  </si>
  <si>
    <t>Carrera 43 # 44 - 93</t>
  </si>
  <si>
    <t>Carrera 51 # 56 - 25 (2503)</t>
  </si>
  <si>
    <t xml:space="preserve">Angela Jimena Garcia Galeano </t>
  </si>
  <si>
    <t>garciagaleanoangela@gmail.com</t>
  </si>
  <si>
    <t>Calle 82 A # 90 A 32</t>
  </si>
  <si>
    <t>mariaisabel729@hotmail.com</t>
  </si>
  <si>
    <t xml:space="preserve">Calle 52 # 50 - 19 </t>
  </si>
  <si>
    <t>515-49-99400000138</t>
  </si>
  <si>
    <t>29 - 75</t>
  </si>
  <si>
    <t>Elizabeth Cristina Echeverri Gomez</t>
  </si>
  <si>
    <t>elizaceg12@hotmail.com</t>
  </si>
  <si>
    <t>Monica Yisel Echeverri Gomez</t>
  </si>
  <si>
    <t>moniyi1910@hotmail.com</t>
  </si>
  <si>
    <t xml:space="preserve">Calle 50 # 46 - 63 </t>
  </si>
  <si>
    <t>2940943-0</t>
  </si>
  <si>
    <t>Calle 46 # 52 - 27 (0005)</t>
  </si>
  <si>
    <t>Maria Lucelly Jaramillo Jaramillo</t>
  </si>
  <si>
    <t>lucellyjaramillo23071972@gmail.com</t>
  </si>
  <si>
    <t>2943138-1</t>
  </si>
  <si>
    <t>anacritina211987@gmail.com</t>
  </si>
  <si>
    <t>M-100001963</t>
  </si>
  <si>
    <t>Carrera 85 # 66 - 72 Interior 202</t>
  </si>
  <si>
    <t>benitezhiguitacarmengmail.com</t>
  </si>
  <si>
    <t>515-49-994000000139</t>
  </si>
  <si>
    <t>Calle 54 # 57 - 60 (0049)</t>
  </si>
  <si>
    <t>Fransisco Javier Restrepo Restrepo</t>
  </si>
  <si>
    <t>pacho890207@hotmail.com</t>
  </si>
  <si>
    <t>Calle 54 # 57 - 60 (0207)</t>
  </si>
  <si>
    <t>DILIGENCIA FALLIDA</t>
  </si>
  <si>
    <t>Dato ubicacion archivo UABI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</si>
</sst>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 #,##0.00_);_(&quot;$&quot;\ * \(#,##0.00\);_(&quot;$&quot;\ * &quot;-&quot;??_);_(@_)"/>
    <numFmt numFmtId="165" formatCode="_(&quot;$&quot;\ * #,##0_);_(&quot;$&quot;\ * \(#,##0\);_(&quot;$&quot;\ * &quot;-&quot;??_);_(@_)"/>
    <numFmt numFmtId="166" formatCode="#,##0;[Red]#,##0"/>
    <numFmt numFmtId="167" formatCode="_(* #,##0.00_);_(* \(#,##0.00\);_(* &quot;-&quot;??_);_(@_)"/>
    <numFmt numFmtId="168" formatCode="_(* #,##0_);_(* \(#,##0\);_(* &quot;-&quot;??_);_(@_)"/>
    <numFmt numFmtId="169" formatCode="[$-F800]dddd\,\ mmmm\ dd\,\ yyyy"/>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2"/>
      <color theme="1"/>
      <name val="Arial"/>
      <family val="2"/>
    </font>
    <font>
      <sz val="12"/>
      <name val="Arial"/>
      <family val="2"/>
    </font>
    <font>
      <u/>
      <sz val="11"/>
      <color theme="10"/>
      <name val="Calibri"/>
      <family val="2"/>
      <scheme val="minor"/>
    </font>
    <font>
      <u/>
      <sz val="14"/>
      <color theme="10"/>
      <name val="Calibri"/>
      <family val="2"/>
      <scheme val="minor"/>
    </font>
    <font>
      <u/>
      <sz val="12"/>
      <color theme="10"/>
      <name val="Arial"/>
      <family val="2"/>
    </font>
    <font>
      <b/>
      <sz val="12"/>
      <color rgb="FF00B0F0"/>
      <name val="Arial"/>
      <family val="2"/>
    </font>
    <font>
      <u/>
      <sz val="12"/>
      <color theme="10"/>
      <name val="Calibri"/>
      <family val="2"/>
      <scheme val="minor"/>
    </font>
    <font>
      <b/>
      <u/>
      <sz val="12"/>
      <color rgb="FF00B0F0"/>
      <name val="Arial"/>
      <family val="2"/>
    </font>
    <font>
      <i/>
      <sz val="12"/>
      <color theme="1"/>
      <name val="Arial"/>
      <family val="2"/>
    </font>
    <font>
      <u/>
      <sz val="11"/>
      <color theme="10"/>
      <name val="Arial"/>
      <family val="2"/>
    </font>
    <font>
      <sz val="14"/>
      <color theme="1"/>
      <name val="Arial"/>
      <family val="2"/>
    </font>
    <font>
      <sz val="12"/>
      <color rgb="FF1F497D"/>
      <name val="Arial"/>
      <family val="2"/>
    </font>
    <font>
      <sz val="12"/>
      <color rgb="FF000000"/>
      <name val="Arial"/>
      <family val="2"/>
    </font>
    <font>
      <b/>
      <sz val="12"/>
      <color theme="1"/>
      <name val="Arial"/>
      <family val="2"/>
    </font>
    <font>
      <b/>
      <sz val="10"/>
      <color theme="1"/>
      <name val="Arial"/>
      <family val="2"/>
    </font>
    <font>
      <b/>
      <sz val="12"/>
      <name val="Arial"/>
      <family val="2"/>
    </font>
    <font>
      <u/>
      <sz val="12"/>
      <color rgb="FF0000FF"/>
      <name val="Arial"/>
      <family val="2"/>
    </font>
    <font>
      <sz val="12"/>
      <color rgb="FF9C0006"/>
      <name val="Arial"/>
      <family val="2"/>
    </font>
    <font>
      <sz val="12"/>
      <color theme="1"/>
      <name val="Calibri"/>
      <family val="2"/>
      <scheme val="minor"/>
    </font>
    <font>
      <u/>
      <sz val="12"/>
      <color theme="10"/>
      <name val="Arial monospaced for SAP"/>
      <family val="3"/>
    </font>
    <font>
      <u/>
      <sz val="14"/>
      <color theme="10"/>
      <name val="Arial"/>
      <family val="2"/>
    </font>
    <font>
      <i/>
      <u/>
      <sz val="12"/>
      <color theme="10"/>
      <name val="Arial"/>
      <family val="2"/>
    </font>
  </fonts>
  <fills count="18">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0000"/>
        <bgColor auto="1"/>
      </patternFill>
    </fill>
    <fill>
      <patternFill patternType="solid">
        <fgColor rgb="FFFFFF99"/>
        <bgColor indexed="64"/>
      </patternFill>
    </fill>
    <fill>
      <patternFill patternType="solid">
        <fgColor rgb="FFFFFF00"/>
        <bgColor indexed="64"/>
      </patternFill>
    </fill>
    <fill>
      <gradientFill degree="90">
        <stop position="0">
          <color theme="2" tint="-9.8025452436902985E-2"/>
        </stop>
        <stop position="0.5">
          <color theme="0"/>
        </stop>
        <stop position="1">
          <color theme="2" tint="-9.8025452436902985E-2"/>
        </stop>
      </gradientFill>
    </fill>
    <fill>
      <gradientFill degree="90">
        <stop position="0">
          <color theme="8" tint="0.59999389629810485"/>
        </stop>
        <stop position="0.5">
          <color theme="0"/>
        </stop>
        <stop position="1">
          <color theme="8" tint="0.59999389629810485"/>
        </stop>
      </gradientFill>
    </fill>
    <fill>
      <gradientFill degree="90">
        <stop position="0">
          <color rgb="FF0070C0"/>
        </stop>
        <stop position="0.5">
          <color theme="0"/>
        </stop>
        <stop position="1">
          <color rgb="FF0070C0"/>
        </stop>
      </gradientFill>
    </fill>
    <fill>
      <gradientFill degree="90">
        <stop position="0">
          <color theme="2" tint="-0.49803155613879818"/>
        </stop>
        <stop position="0.5">
          <color theme="0"/>
        </stop>
        <stop position="1">
          <color theme="2" tint="-0.49803155613879818"/>
        </stop>
      </gradientFill>
    </fill>
    <fill>
      <gradientFill degree="90">
        <stop position="0">
          <color rgb="FF92D050"/>
        </stop>
        <stop position="0.5">
          <color theme="0"/>
        </stop>
        <stop position="1">
          <color rgb="FF92D050"/>
        </stop>
      </gradientFill>
    </fill>
    <fill>
      <gradientFill degree="90">
        <stop position="0">
          <color theme="5" tint="0.40000610370189521"/>
        </stop>
        <stop position="0.5">
          <color theme="0"/>
        </stop>
        <stop position="1">
          <color theme="5" tint="0.40000610370189521"/>
        </stop>
      </gradientFill>
    </fill>
    <fill>
      <gradientFill degree="90">
        <stop position="0">
          <color theme="9"/>
        </stop>
        <stop position="0.5">
          <color theme="0"/>
        </stop>
        <stop position="1">
          <color theme="9"/>
        </stop>
      </gradientFill>
    </fill>
    <fill>
      <gradientFill degree="90">
        <stop position="0">
          <color rgb="FF7030A0"/>
        </stop>
        <stop position="0.5">
          <color theme="0"/>
        </stop>
        <stop position="1">
          <color rgb="FF7030A0"/>
        </stop>
      </gradientFill>
    </fill>
    <fill>
      <gradientFill degree="90">
        <stop position="0">
          <color theme="0" tint="-0.34900967436750391"/>
        </stop>
        <stop position="0.5">
          <color theme="0"/>
        </stop>
        <stop position="1">
          <color theme="0" tint="-0.34900967436750391"/>
        </stop>
      </gradientFill>
    </fill>
    <fill>
      <patternFill patternType="solid">
        <fgColor theme="2" tint="-9.9978637043366805E-2"/>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167" fontId="1" fillId="0" borderId="0" applyFont="0" applyFill="0" applyBorder="0" applyAlignment="0" applyProtection="0"/>
    <xf numFmtId="164" fontId="1" fillId="0" borderId="0" applyFont="0" applyFill="0" applyBorder="0" applyAlignment="0" applyProtection="0"/>
    <xf numFmtId="0" fontId="2" fillId="2" borderId="0" applyNumberFormat="0" applyBorder="0" applyAlignment="0" applyProtection="0"/>
    <xf numFmtId="0" fontId="5" fillId="0" borderId="0" applyNumberFormat="0" applyFill="0" applyBorder="0" applyAlignment="0" applyProtection="0"/>
    <xf numFmtId="0" fontId="1" fillId="0" borderId="0"/>
  </cellStyleXfs>
  <cellXfs count="775">
    <xf numFmtId="0" fontId="0" fillId="0" borderId="0" xfId="0"/>
    <xf numFmtId="0" fontId="3" fillId="0" borderId="0" xfId="0" applyFont="1" applyAlignment="1">
      <alignment vertical="center"/>
    </xf>
    <xf numFmtId="0" fontId="3" fillId="0" borderId="0" xfId="0" applyFont="1" applyFill="1" applyAlignment="1">
      <alignment vertical="center"/>
    </xf>
    <xf numFmtId="14" fontId="3" fillId="0" borderId="0" xfId="0" applyNumberFormat="1" applyFont="1" applyAlignment="1">
      <alignment vertical="center"/>
    </xf>
    <xf numFmtId="0" fontId="3" fillId="0" borderId="0" xfId="0" applyFont="1" applyFill="1" applyAlignment="1">
      <alignment horizontal="center" vertical="center"/>
    </xf>
    <xf numFmtId="14" fontId="3" fillId="0" borderId="0" xfId="0" applyNumberFormat="1" applyFont="1" applyAlignment="1">
      <alignment horizontal="center" vertical="center"/>
    </xf>
    <xf numFmtId="0" fontId="3" fillId="0" borderId="0" xfId="0" applyFont="1" applyAlignment="1">
      <alignment horizontal="center" vertical="center"/>
    </xf>
    <xf numFmtId="49" fontId="3" fillId="0" borderId="0" xfId="0" applyNumberFormat="1" applyFont="1" applyAlignment="1">
      <alignment horizontal="center" vertical="center"/>
    </xf>
    <xf numFmtId="2" fontId="3" fillId="0" borderId="0" xfId="0" applyNumberFormat="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right" vertical="center"/>
    </xf>
    <xf numFmtId="3" fontId="3" fillId="0" borderId="0" xfId="0" applyNumberFormat="1" applyFont="1" applyAlignment="1">
      <alignment horizontal="right" vertical="center"/>
    </xf>
    <xf numFmtId="165" fontId="3" fillId="0" borderId="0" xfId="2" applyNumberFormat="1" applyFont="1" applyAlignment="1">
      <alignment horizontal="right" vertical="center"/>
    </xf>
    <xf numFmtId="1" fontId="3" fillId="0" borderId="0" xfId="0" applyNumberFormat="1" applyFont="1" applyAlignment="1">
      <alignment horizontal="right" vertical="center"/>
    </xf>
    <xf numFmtId="49" fontId="3" fillId="0" borderId="0" xfId="0" applyNumberFormat="1" applyFont="1" applyAlignment="1">
      <alignment horizontal="right" vertical="center"/>
    </xf>
    <xf numFmtId="14" fontId="4" fillId="0" borderId="0" xfId="0" applyNumberFormat="1" applyFont="1" applyAlignment="1">
      <alignment horizontal="center" vertical="center"/>
    </xf>
    <xf numFmtId="166" fontId="3" fillId="0" borderId="0" xfId="0" applyNumberFormat="1" applyFont="1" applyAlignment="1">
      <alignment vertical="center"/>
    </xf>
    <xf numFmtId="0" fontId="3" fillId="3" borderId="0" xfId="0" applyFont="1" applyFill="1" applyAlignment="1">
      <alignment vertical="center"/>
    </xf>
    <xf numFmtId="0" fontId="3" fillId="3" borderId="1" xfId="0" applyFont="1" applyFill="1" applyBorder="1" applyAlignment="1">
      <alignment vertical="center" wrapText="1"/>
    </xf>
    <xf numFmtId="0" fontId="3" fillId="0" borderId="1" xfId="0" applyFont="1" applyBorder="1" applyAlignment="1">
      <alignment vertical="center" wrapText="1"/>
    </xf>
    <xf numFmtId="14" fontId="3" fillId="0" borderId="1" xfId="0" applyNumberFormat="1" applyFont="1" applyBorder="1" applyAlignment="1">
      <alignment horizontal="center" vertical="center"/>
    </xf>
    <xf numFmtId="0" fontId="3" fillId="0" borderId="1" xfId="0" applyFont="1" applyBorder="1" applyAlignment="1">
      <alignment vertical="center"/>
    </xf>
    <xf numFmtId="0" fontId="6" fillId="0" borderId="1" xfId="4" applyFont="1" applyBorder="1" applyAlignment="1">
      <alignment horizontal="center" vertical="center"/>
    </xf>
    <xf numFmtId="1" fontId="7" fillId="3" borderId="1" xfId="4" applyNumberFormat="1"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14" fontId="3" fillId="3" borderId="1" xfId="0" applyNumberFormat="1" applyFont="1" applyFill="1" applyBorder="1" applyAlignment="1" applyProtection="1">
      <alignment horizontal="center" vertical="center"/>
    </xf>
    <xf numFmtId="0" fontId="7" fillId="0" borderId="1" xfId="4" applyFont="1" applyFill="1" applyBorder="1" applyAlignment="1" applyProtection="1">
      <alignment horizontal="left" vertical="center"/>
    </xf>
    <xf numFmtId="0" fontId="3" fillId="3" borderId="1" xfId="0" applyFont="1" applyFill="1" applyBorder="1" applyAlignment="1" applyProtection="1">
      <alignment vertical="center" wrapText="1"/>
    </xf>
    <xf numFmtId="0" fontId="7" fillId="0" borderId="1" xfId="4" applyFont="1" applyBorder="1" applyAlignment="1" applyProtection="1">
      <alignment horizontal="left" vertical="center" wrapText="1"/>
    </xf>
    <xf numFmtId="0" fontId="3" fillId="3" borderId="1" xfId="0" applyFont="1" applyFill="1" applyBorder="1" applyAlignment="1" applyProtection="1">
      <alignment horizontal="left" vertical="center"/>
    </xf>
    <xf numFmtId="0" fontId="3" fillId="3" borderId="1" xfId="0" applyFont="1" applyFill="1" applyBorder="1" applyAlignment="1" applyProtection="1">
      <alignment horizontal="right" vertical="center"/>
    </xf>
    <xf numFmtId="0" fontId="7" fillId="0" borderId="1" xfId="4" applyFont="1" applyBorder="1" applyAlignment="1" applyProtection="1">
      <alignment horizontal="left" vertical="center"/>
    </xf>
    <xf numFmtId="0" fontId="4" fillId="0" borderId="1" xfId="0" applyFont="1" applyBorder="1" applyAlignment="1" applyProtection="1">
      <alignment horizontal="right" vertical="center"/>
    </xf>
    <xf numFmtId="168" fontId="4" fillId="0" borderId="1" xfId="1" applyNumberFormat="1" applyFont="1" applyFill="1" applyBorder="1" applyAlignment="1">
      <alignment horizontal="right" vertical="center" wrapText="1"/>
    </xf>
    <xf numFmtId="0" fontId="4" fillId="0" borderId="1" xfId="0" applyFont="1" applyBorder="1" applyAlignment="1" applyProtection="1">
      <alignment horizontal="left" vertical="center" wrapText="1"/>
    </xf>
    <xf numFmtId="0" fontId="4" fillId="0" borderId="1" xfId="0" applyFont="1" applyBorder="1" applyAlignment="1" applyProtection="1">
      <alignment horizontal="left" vertical="center"/>
    </xf>
    <xf numFmtId="165" fontId="3" fillId="0" borderId="1" xfId="2" applyNumberFormat="1" applyFont="1" applyFill="1" applyBorder="1" applyAlignment="1" applyProtection="1">
      <alignment horizontal="left" vertical="center" wrapText="1"/>
    </xf>
    <xf numFmtId="0" fontId="3" fillId="0" borderId="1" xfId="0" applyFont="1" applyBorder="1" applyAlignment="1" applyProtection="1">
      <alignment horizontal="left" vertical="center" wrapText="1"/>
    </xf>
    <xf numFmtId="1" fontId="4" fillId="0" borderId="1" xfId="0" applyNumberFormat="1" applyFont="1" applyBorder="1" applyAlignment="1" applyProtection="1">
      <alignment horizontal="right" vertical="center"/>
    </xf>
    <xf numFmtId="14" fontId="4" fillId="0" borderId="1" xfId="0" applyNumberFormat="1" applyFont="1" applyBorder="1" applyAlignment="1" applyProtection="1">
      <alignment horizontal="right" vertical="center"/>
    </xf>
    <xf numFmtId="0" fontId="4" fillId="0" borderId="1" xfId="0" applyNumberFormat="1" applyFont="1" applyBorder="1" applyAlignment="1" applyProtection="1">
      <alignment horizontal="right" vertical="center"/>
    </xf>
    <xf numFmtId="0" fontId="3" fillId="0" borderId="1" xfId="0" applyFont="1" applyFill="1" applyBorder="1" applyAlignment="1" applyProtection="1">
      <alignment horizontal="center" vertical="center"/>
    </xf>
    <xf numFmtId="166" fontId="3" fillId="0" borderId="1" xfId="0" applyNumberFormat="1" applyFont="1" applyFill="1" applyBorder="1" applyAlignment="1" applyProtection="1">
      <alignment vertical="center"/>
    </xf>
    <xf numFmtId="14" fontId="4" fillId="0" borderId="1" xfId="0" applyNumberFormat="1" applyFont="1" applyBorder="1" applyAlignment="1" applyProtection="1">
      <alignment horizontal="center" vertical="center"/>
    </xf>
    <xf numFmtId="14" fontId="4" fillId="0" borderId="1" xfId="4" applyNumberFormat="1" applyFont="1" applyBorder="1" applyAlignment="1" applyProtection="1">
      <alignment horizontal="center" vertical="center"/>
    </xf>
    <xf numFmtId="0" fontId="7" fillId="0" borderId="1" xfId="4" applyFont="1" applyBorder="1" applyAlignment="1" applyProtection="1">
      <alignment horizontal="right" vertical="center"/>
    </xf>
    <xf numFmtId="0" fontId="3" fillId="4" borderId="1" xfId="0" applyFont="1" applyFill="1" applyBorder="1" applyAlignment="1" applyProtection="1">
      <alignment horizontal="center" vertical="center"/>
    </xf>
    <xf numFmtId="166" fontId="3" fillId="3" borderId="1" xfId="0" applyNumberFormat="1" applyFont="1" applyFill="1" applyBorder="1" applyAlignment="1" applyProtection="1">
      <alignment vertical="center"/>
    </xf>
    <xf numFmtId="14" fontId="4" fillId="0" borderId="1" xfId="0" applyNumberFormat="1" applyFont="1" applyFill="1" applyBorder="1" applyAlignment="1" applyProtection="1">
      <alignment horizontal="center" vertical="center"/>
    </xf>
    <xf numFmtId="15" fontId="4" fillId="0" borderId="1" xfId="0" applyNumberFormat="1" applyFont="1" applyFill="1" applyBorder="1" applyAlignment="1" applyProtection="1">
      <alignment horizontal="center" vertical="center"/>
    </xf>
    <xf numFmtId="14" fontId="7" fillId="0" borderId="1" xfId="4" applyNumberFormat="1" applyFont="1" applyFill="1" applyBorder="1" applyAlignment="1" applyProtection="1">
      <alignment horizontal="center" vertical="center"/>
    </xf>
    <xf numFmtId="1" fontId="7" fillId="0" borderId="0" xfId="4" applyNumberFormat="1" applyFont="1" applyFill="1" applyBorder="1" applyAlignment="1" applyProtection="1">
      <alignment horizontal="right" vertical="center"/>
    </xf>
    <xf numFmtId="0" fontId="8" fillId="0" borderId="1" xfId="0" applyFont="1" applyBorder="1" applyAlignment="1">
      <alignment horizontal="left" vertical="center"/>
    </xf>
    <xf numFmtId="0" fontId="3" fillId="3" borderId="0" xfId="0" applyFont="1" applyFill="1" applyBorder="1" applyAlignment="1">
      <alignment vertical="center" wrapText="1"/>
    </xf>
    <xf numFmtId="0" fontId="7" fillId="0" borderId="2" xfId="4" applyFont="1" applyBorder="1" applyAlignment="1" applyProtection="1">
      <alignment horizontal="left" vertical="center" wrapText="1"/>
    </xf>
    <xf numFmtId="0" fontId="4" fillId="0" borderId="1" xfId="0" applyFont="1" applyBorder="1" applyAlignment="1" applyProtection="1">
      <alignment horizontal="center" vertical="center"/>
    </xf>
    <xf numFmtId="1" fontId="7" fillId="0" borderId="3" xfId="4" applyNumberFormat="1" applyFont="1" applyFill="1" applyBorder="1" applyAlignment="1" applyProtection="1">
      <alignment horizontal="right" vertical="center"/>
    </xf>
    <xf numFmtId="0" fontId="7" fillId="3" borderId="1" xfId="4" applyFont="1" applyFill="1" applyBorder="1" applyAlignment="1">
      <alignment horizontal="center" vertical="center"/>
    </xf>
    <xf numFmtId="14" fontId="6" fillId="3" borderId="1" xfId="4" applyNumberFormat="1" applyFont="1" applyFill="1" applyBorder="1" applyAlignment="1">
      <alignment horizontal="center" vertical="center"/>
    </xf>
    <xf numFmtId="0" fontId="3" fillId="3" borderId="1" xfId="0" applyFont="1" applyFill="1" applyBorder="1" applyAlignment="1">
      <alignment horizontal="center" vertical="center"/>
    </xf>
    <xf numFmtId="14" fontId="7" fillId="3" borderId="1" xfId="4" applyNumberFormat="1" applyFont="1" applyFill="1" applyBorder="1" applyAlignment="1">
      <alignment horizontal="center" vertical="center"/>
    </xf>
    <xf numFmtId="49" fontId="7" fillId="3" borderId="1" xfId="4" applyNumberFormat="1" applyFont="1" applyFill="1" applyBorder="1" applyAlignment="1">
      <alignment horizontal="center" vertical="center"/>
    </xf>
    <xf numFmtId="0" fontId="7" fillId="3" borderId="1" xfId="4" applyFont="1" applyFill="1" applyBorder="1" applyAlignment="1" applyProtection="1">
      <alignment horizontal="left" vertical="center"/>
    </xf>
    <xf numFmtId="0" fontId="7" fillId="3" borderId="1" xfId="4" applyFont="1" applyFill="1" applyBorder="1" applyAlignment="1" applyProtection="1">
      <alignment horizontal="left" vertical="center" wrapText="1"/>
    </xf>
    <xf numFmtId="168" fontId="3" fillId="3" borderId="1" xfId="1" applyNumberFormat="1" applyFont="1" applyFill="1" applyBorder="1" applyAlignment="1" applyProtection="1">
      <alignment horizontal="right" vertical="center" wrapText="1"/>
    </xf>
    <xf numFmtId="0" fontId="3" fillId="3" borderId="1" xfId="0" applyFont="1" applyFill="1" applyBorder="1" applyAlignment="1" applyProtection="1">
      <alignment horizontal="left" vertical="center" wrapText="1"/>
    </xf>
    <xf numFmtId="165" fontId="3" fillId="3" borderId="1" xfId="2" applyNumberFormat="1" applyFont="1" applyFill="1" applyBorder="1" applyAlignment="1" applyProtection="1">
      <alignment horizontal="right" vertical="center" wrapText="1"/>
    </xf>
    <xf numFmtId="0" fontId="3" fillId="3" borderId="1" xfId="0" applyFont="1" applyFill="1" applyBorder="1" applyAlignment="1">
      <alignment horizontal="right" vertical="center"/>
    </xf>
    <xf numFmtId="0" fontId="3" fillId="3" borderId="1" xfId="0" applyNumberFormat="1" applyFont="1" applyFill="1" applyBorder="1" applyAlignment="1" applyProtection="1">
      <alignment horizontal="right" vertical="center"/>
    </xf>
    <xf numFmtId="14" fontId="4" fillId="3" borderId="1" xfId="0" applyNumberFormat="1" applyFont="1" applyFill="1" applyBorder="1" applyAlignment="1" applyProtection="1">
      <alignment horizontal="right" vertical="center"/>
    </xf>
    <xf numFmtId="49" fontId="3" fillId="3" borderId="1" xfId="0" applyNumberFormat="1" applyFont="1" applyFill="1" applyBorder="1" applyAlignment="1" applyProtection="1">
      <alignment horizontal="right" vertical="center"/>
    </xf>
    <xf numFmtId="1" fontId="3" fillId="3" borderId="1" xfId="0" applyNumberFormat="1" applyFont="1" applyFill="1" applyBorder="1" applyAlignment="1" applyProtection="1">
      <alignment horizontal="right" vertical="center" wrapText="1"/>
    </xf>
    <xf numFmtId="0" fontId="3" fillId="3" borderId="1" xfId="0" applyFont="1" applyFill="1" applyBorder="1" applyAlignment="1" applyProtection="1">
      <alignment horizontal="center" vertical="center"/>
    </xf>
    <xf numFmtId="14" fontId="4" fillId="3" borderId="1" xfId="0" applyNumberFormat="1" applyFont="1" applyFill="1" applyBorder="1" applyAlignment="1" applyProtection="1">
      <alignment horizontal="center" vertical="center"/>
    </xf>
    <xf numFmtId="1" fontId="7" fillId="3" borderId="1" xfId="4" applyNumberFormat="1" applyFont="1" applyFill="1" applyBorder="1" applyAlignment="1" applyProtection="1">
      <alignment horizontal="right" vertical="center"/>
    </xf>
    <xf numFmtId="14" fontId="7" fillId="3" borderId="1" xfId="4" applyNumberFormat="1" applyFont="1" applyFill="1" applyBorder="1" applyAlignment="1" applyProtection="1">
      <alignment horizontal="center" vertical="center"/>
    </xf>
    <xf numFmtId="49" fontId="7" fillId="3" borderId="3" xfId="4" applyNumberFormat="1" applyFont="1" applyFill="1" applyBorder="1" applyAlignment="1" applyProtection="1">
      <alignment horizontal="right" vertical="center"/>
    </xf>
    <xf numFmtId="0" fontId="7" fillId="0" borderId="1" xfId="4" applyFont="1" applyBorder="1" applyAlignment="1">
      <alignment horizontal="left" vertical="center" wrapText="1"/>
    </xf>
    <xf numFmtId="3" fontId="7" fillId="0" borderId="1" xfId="4" applyNumberFormat="1" applyFont="1" applyBorder="1" applyAlignment="1">
      <alignment vertical="center"/>
    </xf>
    <xf numFmtId="0" fontId="3" fillId="0" borderId="1" xfId="0" applyFont="1" applyBorder="1" applyAlignment="1">
      <alignment horizontal="righ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NumberFormat="1" applyFont="1" applyBorder="1" applyAlignment="1">
      <alignment horizontal="right" vertical="center"/>
    </xf>
    <xf numFmtId="14" fontId="4" fillId="0" borderId="1" xfId="0" applyNumberFormat="1" applyFont="1" applyBorder="1" applyAlignment="1">
      <alignment horizontal="center" vertical="center"/>
    </xf>
    <xf numFmtId="0" fontId="7" fillId="0" borderId="1" xfId="4" applyFont="1" applyBorder="1" applyAlignment="1">
      <alignment horizontal="right" vertical="center"/>
    </xf>
    <xf numFmtId="14" fontId="7" fillId="0" borderId="1" xfId="4" applyNumberFormat="1" applyFont="1" applyBorder="1" applyAlignment="1">
      <alignment horizontal="center" vertical="center"/>
    </xf>
    <xf numFmtId="0" fontId="7" fillId="0" borderId="3" xfId="4" applyNumberFormat="1" applyFont="1" applyBorder="1" applyAlignment="1">
      <alignment horizontal="right" vertical="center"/>
    </xf>
    <xf numFmtId="14" fontId="6" fillId="0" borderId="1" xfId="4" applyNumberFormat="1" applyFont="1" applyFill="1" applyBorder="1" applyAlignment="1">
      <alignment horizontal="center" vertical="center"/>
    </xf>
    <xf numFmtId="0" fontId="7" fillId="0" borderId="1" xfId="4" applyFont="1" applyBorder="1" applyAlignment="1">
      <alignment horizontal="center" vertical="center"/>
    </xf>
    <xf numFmtId="0" fontId="3" fillId="5" borderId="0" xfId="0" applyFont="1" applyFill="1" applyAlignment="1">
      <alignment vertical="center"/>
    </xf>
    <xf numFmtId="1" fontId="3" fillId="3" borderId="1" xfId="0" applyNumberFormat="1" applyFont="1" applyFill="1" applyBorder="1" applyAlignment="1">
      <alignment horizontal="center" vertical="center"/>
    </xf>
    <xf numFmtId="0" fontId="9" fillId="0" borderId="1" xfId="4" applyFont="1" applyFill="1" applyBorder="1" applyAlignment="1" applyProtection="1">
      <alignment horizontal="left" vertical="center"/>
    </xf>
    <xf numFmtId="168" fontId="3" fillId="0" borderId="1" xfId="1" applyNumberFormat="1" applyFont="1" applyFill="1" applyBorder="1" applyAlignment="1" applyProtection="1">
      <alignment horizontal="right" vertical="center" wrapText="1"/>
    </xf>
    <xf numFmtId="165" fontId="3" fillId="0" borderId="1" xfId="2" applyNumberFormat="1" applyFont="1" applyFill="1" applyBorder="1" applyAlignment="1" applyProtection="1">
      <alignment horizontal="right" vertical="center" wrapText="1"/>
    </xf>
    <xf numFmtId="0" fontId="3" fillId="0" borderId="1" xfId="0" applyFont="1" applyFill="1" applyBorder="1" applyAlignment="1" applyProtection="1">
      <alignment horizontal="left" vertical="center" wrapText="1"/>
    </xf>
    <xf numFmtId="0" fontId="4" fillId="0" borderId="1" xfId="0" applyNumberFormat="1" applyFont="1" applyBorder="1" applyAlignment="1">
      <alignment horizontal="right" vertical="center"/>
    </xf>
    <xf numFmtId="49" fontId="4" fillId="0" borderId="1" xfId="0" applyNumberFormat="1" applyFont="1" applyBorder="1" applyAlignment="1">
      <alignment horizontal="right" vertical="center"/>
    </xf>
    <xf numFmtId="0" fontId="4" fillId="0" borderId="1" xfId="0" applyFont="1" applyBorder="1" applyAlignment="1">
      <alignment horizontal="right" vertical="center"/>
    </xf>
    <xf numFmtId="1" fontId="3" fillId="0" borderId="1" xfId="0" applyNumberFormat="1" applyFont="1" applyBorder="1" applyAlignment="1">
      <alignment horizontal="right" vertical="center"/>
    </xf>
    <xf numFmtId="0" fontId="3" fillId="3" borderId="1" xfId="0" applyFont="1" applyFill="1" applyBorder="1" applyAlignment="1">
      <alignment horizontal="left" vertical="center"/>
    </xf>
    <xf numFmtId="14" fontId="4" fillId="0" borderId="1" xfId="4" applyNumberFormat="1" applyFont="1" applyFill="1" applyBorder="1" applyAlignment="1" applyProtection="1">
      <alignment horizontal="right" vertical="center"/>
    </xf>
    <xf numFmtId="14" fontId="4" fillId="0" borderId="1" xfId="4" applyNumberFormat="1" applyFont="1" applyFill="1" applyBorder="1" applyAlignment="1" applyProtection="1">
      <alignment horizontal="center" vertical="center"/>
    </xf>
    <xf numFmtId="14" fontId="3" fillId="0" borderId="1" xfId="0" applyNumberFormat="1" applyFont="1" applyFill="1" applyBorder="1" applyAlignment="1" applyProtection="1">
      <alignment horizontal="center" vertical="center"/>
    </xf>
    <xf numFmtId="0" fontId="10" fillId="0" borderId="1" xfId="4" applyFont="1" applyBorder="1" applyAlignment="1">
      <alignment horizontal="left" vertical="center"/>
    </xf>
    <xf numFmtId="0" fontId="7" fillId="0" borderId="1" xfId="4" applyFont="1" applyBorder="1" applyAlignment="1">
      <alignment horizontal="left" vertical="center"/>
    </xf>
    <xf numFmtId="1" fontId="4" fillId="0" borderId="1" xfId="0" applyNumberFormat="1" applyFont="1" applyBorder="1" applyAlignment="1">
      <alignment horizontal="right" vertical="center"/>
    </xf>
    <xf numFmtId="1" fontId="7" fillId="0" borderId="3" xfId="4" applyNumberFormat="1" applyFont="1" applyBorder="1" applyAlignment="1">
      <alignment horizontal="right" vertical="center"/>
    </xf>
    <xf numFmtId="1" fontId="7" fillId="0" borderId="1" xfId="4" applyNumberFormat="1" applyFont="1" applyBorder="1" applyAlignment="1">
      <alignment horizontal="right" vertical="center"/>
    </xf>
    <xf numFmtId="0" fontId="4" fillId="0" borderId="1" xfId="0" applyFont="1" applyBorder="1" applyAlignment="1">
      <alignment horizontal="left" vertical="center" wrapText="1"/>
    </xf>
    <xf numFmtId="1" fontId="3" fillId="0" borderId="1" xfId="0" applyNumberFormat="1" applyFont="1" applyFill="1" applyBorder="1" applyAlignment="1" applyProtection="1">
      <alignment horizontal="right" vertical="center"/>
    </xf>
    <xf numFmtId="14" fontId="4" fillId="0" borderId="1" xfId="0" applyNumberFormat="1" applyFont="1" applyFill="1" applyBorder="1" applyAlignment="1" applyProtection="1">
      <alignment horizontal="right" vertical="center"/>
    </xf>
    <xf numFmtId="0" fontId="3" fillId="0" borderId="1" xfId="0" applyNumberFormat="1" applyFont="1" applyFill="1" applyBorder="1" applyAlignment="1" applyProtection="1">
      <alignment horizontal="right" vertical="center"/>
    </xf>
    <xf numFmtId="1" fontId="3" fillId="0" borderId="1" xfId="0" applyNumberFormat="1" applyFont="1" applyFill="1" applyBorder="1" applyAlignment="1" applyProtection="1">
      <alignment horizontal="right" vertical="center" wrapText="1"/>
    </xf>
    <xf numFmtId="0" fontId="7" fillId="0" borderId="3" xfId="4" applyNumberFormat="1" applyFont="1" applyFill="1" applyBorder="1" applyAlignment="1" applyProtection="1">
      <alignment horizontal="right" vertical="center" wrapText="1"/>
    </xf>
    <xf numFmtId="0" fontId="7" fillId="3" borderId="1" xfId="4" applyFont="1" applyFill="1" applyBorder="1" applyAlignment="1" applyProtection="1">
      <alignment horizontal="center" vertical="center"/>
    </xf>
    <xf numFmtId="14" fontId="7" fillId="0" borderId="1" xfId="4" applyNumberFormat="1" applyFont="1" applyFill="1" applyBorder="1" applyAlignment="1" applyProtection="1">
      <alignment horizontal="center" vertical="center" wrapText="1"/>
    </xf>
    <xf numFmtId="14" fontId="3" fillId="3" borderId="1" xfId="0" applyNumberFormat="1" applyFont="1" applyFill="1" applyBorder="1" applyAlignment="1" applyProtection="1">
      <alignment horizontal="right" vertical="center" wrapText="1"/>
    </xf>
    <xf numFmtId="0" fontId="3" fillId="3" borderId="1" xfId="0" applyFont="1" applyFill="1" applyBorder="1" applyAlignment="1" applyProtection="1">
      <alignment horizontal="right" vertical="center" wrapText="1"/>
    </xf>
    <xf numFmtId="1" fontId="3" fillId="3" borderId="1" xfId="0" applyNumberFormat="1" applyFont="1" applyFill="1" applyBorder="1" applyAlignment="1">
      <alignment horizontal="right" vertical="center"/>
    </xf>
    <xf numFmtId="1" fontId="7" fillId="3" borderId="3" xfId="4" applyNumberFormat="1" applyFont="1" applyFill="1" applyBorder="1" applyAlignment="1" applyProtection="1">
      <alignment horizontal="right" vertical="center"/>
    </xf>
    <xf numFmtId="15" fontId="7" fillId="0" borderId="1" xfId="4" applyNumberFormat="1" applyFont="1" applyFill="1" applyBorder="1" applyAlignment="1" applyProtection="1">
      <alignment horizontal="center" vertical="center"/>
    </xf>
    <xf numFmtId="0" fontId="3" fillId="0" borderId="1" xfId="0" applyFont="1" applyFill="1" applyBorder="1" applyAlignment="1" applyProtection="1">
      <alignment horizontal="right" vertical="center"/>
    </xf>
    <xf numFmtId="168" fontId="3" fillId="0" borderId="1" xfId="1" applyNumberFormat="1" applyFont="1" applyFill="1" applyBorder="1" applyAlignment="1">
      <alignment horizontal="right" vertical="center" wrapText="1"/>
    </xf>
    <xf numFmtId="1" fontId="7" fillId="0" borderId="3" xfId="4" applyNumberFormat="1" applyFont="1" applyFill="1" applyBorder="1" applyAlignment="1" applyProtection="1">
      <alignment horizontal="right" vertical="center" wrapText="1"/>
    </xf>
    <xf numFmtId="0" fontId="7" fillId="0" borderId="1" xfId="4" applyFont="1" applyBorder="1" applyAlignment="1">
      <alignment vertical="center" wrapText="1"/>
    </xf>
    <xf numFmtId="0" fontId="3" fillId="0" borderId="1" xfId="0" applyFont="1" applyFill="1" applyBorder="1" applyAlignment="1" applyProtection="1">
      <alignment horizontal="right" vertical="center" wrapText="1"/>
    </xf>
    <xf numFmtId="0" fontId="3" fillId="0" borderId="1" xfId="0" applyNumberFormat="1" applyFont="1" applyFill="1" applyBorder="1" applyAlignment="1" applyProtection="1">
      <alignment horizontal="right" vertical="center" wrapText="1"/>
    </xf>
    <xf numFmtId="0" fontId="7" fillId="0" borderId="1" xfId="4" applyFont="1" applyFill="1" applyBorder="1" applyAlignment="1" applyProtection="1">
      <alignment horizontal="left" vertical="center" wrapText="1"/>
    </xf>
    <xf numFmtId="14" fontId="3" fillId="0" borderId="1" xfId="0" applyNumberFormat="1" applyFont="1" applyFill="1" applyBorder="1" applyAlignment="1" applyProtection="1">
      <alignment horizontal="right" vertical="center" wrapText="1"/>
    </xf>
    <xf numFmtId="49" fontId="3" fillId="0" borderId="1" xfId="0" applyNumberFormat="1" applyFont="1" applyFill="1" applyBorder="1" applyAlignment="1" applyProtection="1">
      <alignment horizontal="right" vertical="center"/>
    </xf>
    <xf numFmtId="49" fontId="7" fillId="0" borderId="3" xfId="4" applyNumberFormat="1" applyFont="1" applyFill="1" applyBorder="1" applyAlignment="1" applyProtection="1">
      <alignment horizontal="right" vertical="center" wrapText="1"/>
    </xf>
    <xf numFmtId="14" fontId="3" fillId="0" borderId="1" xfId="0" applyNumberFormat="1" applyFont="1" applyFill="1" applyBorder="1" applyAlignment="1" applyProtection="1">
      <alignment horizontal="right" vertical="center"/>
    </xf>
    <xf numFmtId="15" fontId="4" fillId="0" borderId="1" xfId="0" applyNumberFormat="1" applyFont="1" applyFill="1" applyBorder="1" applyAlignment="1" applyProtection="1">
      <alignment horizontal="left" vertical="center"/>
    </xf>
    <xf numFmtId="0" fontId="3" fillId="0" borderId="1" xfId="0" applyNumberFormat="1" applyFont="1" applyBorder="1" applyAlignment="1">
      <alignment vertical="center"/>
    </xf>
    <xf numFmtId="0" fontId="7" fillId="0" borderId="1" xfId="4" applyFont="1" applyBorder="1" applyAlignment="1" applyProtection="1">
      <alignment horizontal="center" vertical="center" wrapText="1"/>
    </xf>
    <xf numFmtId="14" fontId="3" fillId="0" borderId="1" xfId="0" applyNumberFormat="1" applyFont="1" applyFill="1" applyBorder="1" applyAlignment="1" applyProtection="1">
      <alignment horizontal="left" vertical="center" wrapText="1"/>
    </xf>
    <xf numFmtId="0" fontId="3" fillId="6" borderId="1" xfId="0" applyFont="1" applyFill="1" applyBorder="1" applyAlignment="1" applyProtection="1">
      <alignment horizontal="center" vertical="center"/>
    </xf>
    <xf numFmtId="14" fontId="4" fillId="3" borderId="1" xfId="4" applyNumberFormat="1" applyFont="1" applyFill="1" applyBorder="1" applyAlignment="1" applyProtection="1">
      <alignment horizontal="center" vertical="center"/>
    </xf>
    <xf numFmtId="0" fontId="10" fillId="3" borderId="1" xfId="4" applyFont="1" applyFill="1" applyBorder="1" applyAlignment="1" applyProtection="1">
      <alignment horizontal="left" vertical="center"/>
    </xf>
    <xf numFmtId="0" fontId="3" fillId="0" borderId="4" xfId="0" applyFont="1" applyFill="1" applyBorder="1" applyAlignment="1" applyProtection="1">
      <alignment horizontal="right" vertical="center"/>
    </xf>
    <xf numFmtId="1" fontId="3" fillId="3" borderId="1" xfId="0" applyNumberFormat="1" applyFont="1" applyFill="1" applyBorder="1" applyAlignment="1" applyProtection="1">
      <alignment horizontal="right" vertical="center"/>
    </xf>
    <xf numFmtId="49" fontId="3" fillId="0" borderId="1" xfId="0" applyNumberFormat="1" applyFont="1" applyFill="1" applyBorder="1" applyAlignment="1" applyProtection="1">
      <alignment horizontal="right" vertical="center" wrapText="1"/>
    </xf>
    <xf numFmtId="0" fontId="10" fillId="0" borderId="1" xfId="4" applyFont="1" applyFill="1" applyBorder="1" applyAlignment="1" applyProtection="1">
      <alignment horizontal="left" vertical="center"/>
    </xf>
    <xf numFmtId="0" fontId="4" fillId="0" borderId="1" xfId="0" applyFont="1" applyBorder="1" applyAlignment="1">
      <alignment horizontal="left" vertical="center"/>
    </xf>
    <xf numFmtId="14" fontId="7" fillId="0" borderId="1" xfId="4" applyNumberFormat="1" applyFont="1" applyFill="1" applyBorder="1" applyAlignment="1" applyProtection="1">
      <alignment horizontal="right" vertical="center"/>
    </xf>
    <xf numFmtId="0" fontId="3" fillId="3" borderId="4" xfId="0" applyFont="1" applyFill="1" applyBorder="1" applyAlignment="1">
      <alignment horizontal="right" vertical="center"/>
    </xf>
    <xf numFmtId="0" fontId="12" fillId="0" borderId="1" xfId="4" applyFont="1" applyBorder="1" applyAlignment="1">
      <alignment horizontal="center" vertical="center"/>
    </xf>
    <xf numFmtId="0" fontId="3" fillId="0" borderId="4" xfId="0" applyFont="1" applyBorder="1" applyAlignment="1">
      <alignment horizontal="right" vertical="center"/>
    </xf>
    <xf numFmtId="3" fontId="3" fillId="3" borderId="1" xfId="0" applyNumberFormat="1" applyFont="1" applyFill="1" applyBorder="1" applyAlignment="1" applyProtection="1">
      <alignment horizontal="right" vertical="center"/>
    </xf>
    <xf numFmtId="49" fontId="3" fillId="0" borderId="1" xfId="0" applyNumberFormat="1" applyFont="1" applyBorder="1" applyAlignment="1">
      <alignment horizontal="right" vertical="center"/>
    </xf>
    <xf numFmtId="0" fontId="6" fillId="3" borderId="1" xfId="4" applyFont="1" applyFill="1" applyBorder="1" applyAlignment="1">
      <alignment horizontal="center" vertical="center"/>
    </xf>
    <xf numFmtId="49" fontId="3" fillId="3" borderId="1" xfId="0" applyNumberFormat="1" applyFont="1" applyFill="1" applyBorder="1" applyAlignment="1" applyProtection="1">
      <alignment horizontal="right" vertical="center" wrapText="1"/>
    </xf>
    <xf numFmtId="0" fontId="8" fillId="3" borderId="1" xfId="0" applyFont="1" applyFill="1" applyBorder="1" applyAlignment="1" applyProtection="1">
      <alignment horizontal="left" vertical="center"/>
    </xf>
    <xf numFmtId="3" fontId="3" fillId="3" borderId="1" xfId="0" applyNumberFormat="1" applyFont="1" applyFill="1" applyBorder="1" applyAlignment="1" applyProtection="1">
      <alignment horizontal="right" vertical="center" wrapText="1"/>
    </xf>
    <xf numFmtId="14" fontId="3" fillId="3" borderId="1" xfId="0" applyNumberFormat="1" applyFont="1" applyFill="1" applyBorder="1" applyAlignment="1" applyProtection="1">
      <alignment horizontal="right" vertical="center"/>
    </xf>
    <xf numFmtId="0" fontId="3" fillId="3" borderId="1" xfId="0" applyFont="1" applyFill="1" applyBorder="1" applyAlignment="1">
      <alignment vertical="center"/>
    </xf>
    <xf numFmtId="0" fontId="12" fillId="3" borderId="1" xfId="4" applyFont="1" applyFill="1" applyBorder="1" applyAlignment="1" applyProtection="1">
      <alignment horizontal="center" vertical="center"/>
    </xf>
    <xf numFmtId="1" fontId="12" fillId="3" borderId="1" xfId="4" applyNumberFormat="1" applyFont="1" applyFill="1" applyBorder="1" applyAlignment="1" applyProtection="1">
      <alignment horizontal="right" vertical="center"/>
    </xf>
    <xf numFmtId="0" fontId="9" fillId="3" borderId="1" xfId="4" applyFont="1" applyFill="1" applyBorder="1" applyAlignment="1">
      <alignment horizontal="center" vertical="center"/>
    </xf>
    <xf numFmtId="0" fontId="3" fillId="3" borderId="1" xfId="0" applyFont="1" applyFill="1" applyBorder="1" applyAlignment="1">
      <alignment horizontal="left" vertical="center" wrapText="1"/>
    </xf>
    <xf numFmtId="14" fontId="4" fillId="3" borderId="1" xfId="0" applyNumberFormat="1" applyFont="1" applyFill="1" applyBorder="1" applyAlignment="1">
      <alignment horizontal="center" vertical="center"/>
    </xf>
    <xf numFmtId="0" fontId="6" fillId="0" borderId="1" xfId="4" applyFont="1" applyBorder="1" applyAlignment="1">
      <alignment horizontal="left" vertical="center" wrapText="1"/>
    </xf>
    <xf numFmtId="14" fontId="7" fillId="3" borderId="1" xfId="4" applyNumberFormat="1" applyFont="1" applyFill="1" applyBorder="1" applyAlignment="1" applyProtection="1">
      <alignment horizontal="right" vertical="center"/>
    </xf>
    <xf numFmtId="0" fontId="6" fillId="0" borderId="1" xfId="4" applyFont="1" applyBorder="1" applyAlignment="1">
      <alignment vertical="center" wrapText="1"/>
    </xf>
    <xf numFmtId="0" fontId="4" fillId="0" borderId="1" xfId="0" applyNumberFormat="1" applyFont="1" applyFill="1" applyBorder="1" applyAlignment="1" applyProtection="1">
      <alignment vertical="center" wrapText="1"/>
      <protection hidden="1"/>
    </xf>
    <xf numFmtId="1" fontId="7" fillId="0" borderId="1" xfId="4" applyNumberFormat="1" applyFont="1" applyFill="1" applyBorder="1" applyAlignment="1" applyProtection="1">
      <alignment horizontal="right" vertical="center"/>
    </xf>
    <xf numFmtId="1" fontId="7" fillId="0" borderId="3" xfId="4" applyNumberFormat="1" applyFont="1" applyFill="1" applyBorder="1" applyAlignment="1" applyProtection="1">
      <alignment horizontal="right" vertical="center" wrapText="1"/>
      <protection hidden="1"/>
    </xf>
    <xf numFmtId="14" fontId="3" fillId="0" borderId="1" xfId="0" applyNumberFormat="1" applyFont="1" applyBorder="1" applyAlignment="1">
      <alignment horizontal="right" vertical="center"/>
    </xf>
    <xf numFmtId="0" fontId="7" fillId="0" borderId="1" xfId="4" applyFont="1" applyFill="1" applyBorder="1" applyAlignment="1" applyProtection="1">
      <alignment horizontal="center" vertical="center"/>
    </xf>
    <xf numFmtId="0" fontId="4" fillId="3" borderId="0" xfId="0" applyFont="1" applyFill="1" applyAlignment="1" applyProtection="1">
      <alignment vertical="center"/>
    </xf>
    <xf numFmtId="14" fontId="7" fillId="0" borderId="1" xfId="4" applyNumberFormat="1" applyFont="1" applyFill="1" applyBorder="1" applyAlignment="1" applyProtection="1">
      <alignment horizontal="left" vertical="center" wrapText="1"/>
    </xf>
    <xf numFmtId="0" fontId="3" fillId="0" borderId="1" xfId="0" applyFont="1" applyFill="1" applyBorder="1" applyAlignment="1">
      <alignment horizontal="left" vertical="center" wrapText="1"/>
    </xf>
    <xf numFmtId="14" fontId="3" fillId="0" borderId="1" xfId="0" applyNumberFormat="1" applyFont="1" applyFill="1" applyBorder="1" applyAlignment="1" applyProtection="1">
      <alignment horizontal="center" vertical="center" wrapText="1"/>
    </xf>
    <xf numFmtId="14" fontId="7" fillId="0" borderId="1" xfId="4" applyNumberFormat="1" applyFont="1" applyFill="1" applyBorder="1" applyAlignment="1" applyProtection="1">
      <alignment horizontal="right" vertical="center" wrapText="1"/>
    </xf>
    <xf numFmtId="14" fontId="3" fillId="3" borderId="1" xfId="0" applyNumberFormat="1" applyFont="1" applyFill="1" applyBorder="1" applyAlignment="1">
      <alignment horizontal="right" vertical="center"/>
    </xf>
    <xf numFmtId="1" fontId="7" fillId="3" borderId="3" xfId="4" applyNumberFormat="1" applyFont="1" applyFill="1" applyBorder="1" applyAlignment="1">
      <alignment horizontal="right" vertical="center"/>
    </xf>
    <xf numFmtId="14" fontId="13" fillId="3" borderId="1" xfId="0" applyNumberFormat="1" applyFont="1" applyFill="1" applyBorder="1" applyAlignment="1">
      <alignment horizontal="center" vertical="center"/>
    </xf>
    <xf numFmtId="0" fontId="10" fillId="0" borderId="1" xfId="4" applyFont="1" applyBorder="1" applyAlignment="1" applyProtection="1">
      <alignment horizontal="left" vertical="center"/>
    </xf>
    <xf numFmtId="1" fontId="4" fillId="0" borderId="1" xfId="0" applyNumberFormat="1" applyFont="1" applyFill="1" applyBorder="1" applyAlignment="1" applyProtection="1">
      <alignment horizontal="right" vertical="center" wrapText="1"/>
      <protection hidden="1"/>
    </xf>
    <xf numFmtId="0" fontId="3" fillId="0" borderId="1" xfId="0" applyNumberFormat="1" applyFont="1" applyBorder="1" applyAlignment="1">
      <alignment horizontal="center" vertical="center"/>
    </xf>
    <xf numFmtId="166" fontId="3" fillId="0" borderId="1" xfId="0" applyNumberFormat="1" applyFont="1" applyBorder="1" applyAlignment="1" applyProtection="1">
      <alignment vertical="center"/>
    </xf>
    <xf numFmtId="0" fontId="9" fillId="0" borderId="1" xfId="4" applyFont="1" applyBorder="1" applyAlignment="1">
      <alignment horizontal="center" vertical="center"/>
    </xf>
    <xf numFmtId="14" fontId="9" fillId="3" borderId="1" xfId="4" applyNumberFormat="1" applyFont="1" applyFill="1" applyBorder="1" applyAlignment="1">
      <alignment horizontal="center" vertical="center"/>
    </xf>
    <xf numFmtId="1" fontId="3" fillId="0" borderId="1" xfId="0" applyNumberFormat="1" applyFont="1" applyBorder="1" applyAlignment="1">
      <alignment horizontal="center" vertical="center"/>
    </xf>
    <xf numFmtId="0" fontId="3" fillId="0" borderId="1" xfId="0" applyNumberFormat="1" applyFont="1" applyFill="1" applyBorder="1" applyAlignment="1" applyProtection="1">
      <alignment horizontal="center" vertical="center"/>
    </xf>
    <xf numFmtId="49" fontId="4" fillId="0" borderId="1" xfId="0" applyNumberFormat="1" applyFont="1" applyBorder="1" applyAlignment="1">
      <alignment horizontal="center" vertical="center"/>
    </xf>
    <xf numFmtId="0" fontId="3" fillId="0" borderId="0" xfId="0" applyFont="1" applyBorder="1" applyAlignment="1">
      <alignment vertical="center" wrapText="1"/>
    </xf>
    <xf numFmtId="0" fontId="14" fillId="0" borderId="1" xfId="0" applyFont="1" applyBorder="1"/>
    <xf numFmtId="49" fontId="3" fillId="3" borderId="1" xfId="0" applyNumberFormat="1" applyFont="1" applyFill="1" applyBorder="1" applyAlignment="1" applyProtection="1">
      <alignment horizontal="center" vertical="center" wrapText="1"/>
    </xf>
    <xf numFmtId="1" fontId="7" fillId="3" borderId="3" xfId="4" applyNumberFormat="1" applyFont="1" applyFill="1" applyBorder="1" applyAlignment="1" applyProtection="1">
      <alignment horizontal="right" vertical="center" wrapText="1"/>
    </xf>
    <xf numFmtId="49" fontId="7" fillId="0" borderId="1" xfId="4" applyNumberFormat="1" applyFont="1" applyFill="1" applyBorder="1" applyAlignment="1" applyProtection="1">
      <alignment horizontal="right" vertical="center"/>
    </xf>
    <xf numFmtId="14" fontId="3" fillId="3" borderId="1" xfId="0" applyNumberFormat="1" applyFont="1" applyFill="1" applyBorder="1" applyAlignment="1" applyProtection="1">
      <alignment horizontal="center" vertical="center" wrapText="1"/>
    </xf>
    <xf numFmtId="0" fontId="7" fillId="3" borderId="1" xfId="4" applyFont="1" applyFill="1" applyBorder="1" applyAlignment="1" applyProtection="1">
      <alignment horizontal="right" vertical="center" wrapText="1"/>
    </xf>
    <xf numFmtId="14" fontId="4" fillId="3" borderId="1" xfId="0" applyNumberFormat="1" applyFont="1" applyFill="1" applyBorder="1" applyAlignment="1" applyProtection="1">
      <alignment horizontal="center" vertical="center"/>
      <protection hidden="1"/>
    </xf>
    <xf numFmtId="0" fontId="4" fillId="0" borderId="0" xfId="0" applyFont="1" applyAlignment="1" applyProtection="1">
      <alignment vertical="center"/>
    </xf>
    <xf numFmtId="14" fontId="3" fillId="0" borderId="0" xfId="0" applyNumberFormat="1" applyFont="1" applyBorder="1" applyAlignment="1">
      <alignment horizontal="center" vertical="center"/>
    </xf>
    <xf numFmtId="14" fontId="6" fillId="0" borderId="1" xfId="4" applyNumberFormat="1" applyFont="1" applyBorder="1" applyAlignment="1">
      <alignment horizontal="center" vertical="center"/>
    </xf>
    <xf numFmtId="0" fontId="7" fillId="3" borderId="1" xfId="4" applyFont="1" applyFill="1" applyBorder="1" applyAlignment="1">
      <alignment horizontal="right" vertical="center"/>
    </xf>
    <xf numFmtId="14" fontId="3" fillId="3" borderId="0" xfId="0" applyNumberFormat="1" applyFont="1" applyFill="1" applyBorder="1" applyAlignment="1">
      <alignment horizontal="center" vertical="center"/>
    </xf>
    <xf numFmtId="0" fontId="7" fillId="3" borderId="5" xfId="4" applyFont="1" applyFill="1" applyBorder="1" applyAlignment="1" applyProtection="1">
      <alignment horizontal="left" vertical="center"/>
    </xf>
    <xf numFmtId="0" fontId="7" fillId="3" borderId="5" xfId="4" applyFont="1" applyFill="1" applyBorder="1" applyAlignment="1" applyProtection="1">
      <alignment horizontal="left" vertical="center" wrapText="1"/>
    </xf>
    <xf numFmtId="0" fontId="7" fillId="0" borderId="5" xfId="4" applyFont="1" applyBorder="1" applyAlignment="1" applyProtection="1">
      <alignment horizontal="left" vertical="center"/>
    </xf>
    <xf numFmtId="0" fontId="3" fillId="0" borderId="5" xfId="0" applyFont="1" applyBorder="1" applyAlignment="1" applyProtection="1">
      <alignment horizontal="right" vertical="center"/>
    </xf>
    <xf numFmtId="0" fontId="3" fillId="0" borderId="5" xfId="0" applyFont="1" applyBorder="1" applyAlignment="1" applyProtection="1">
      <alignment horizontal="left" vertical="center" wrapText="1"/>
    </xf>
    <xf numFmtId="0" fontId="3" fillId="0" borderId="5" xfId="0" applyFont="1" applyFill="1" applyBorder="1" applyAlignment="1" applyProtection="1">
      <alignment horizontal="right" vertical="center"/>
    </xf>
    <xf numFmtId="0" fontId="3" fillId="0" borderId="5" xfId="0" applyFont="1" applyFill="1" applyBorder="1" applyAlignment="1" applyProtection="1">
      <alignment horizontal="left" vertical="center" wrapText="1"/>
    </xf>
    <xf numFmtId="0" fontId="3" fillId="3" borderId="5" xfId="0" applyFont="1" applyFill="1" applyBorder="1" applyAlignment="1" applyProtection="1">
      <alignment horizontal="left" vertical="center"/>
    </xf>
    <xf numFmtId="0" fontId="3" fillId="3" borderId="5" xfId="0" applyFont="1" applyFill="1" applyBorder="1" applyAlignment="1" applyProtection="1">
      <alignment horizontal="right" vertical="center"/>
    </xf>
    <xf numFmtId="0" fontId="3" fillId="0" borderId="5" xfId="0" applyFont="1" applyFill="1" applyBorder="1" applyAlignment="1" applyProtection="1">
      <alignment horizontal="right" vertical="center" wrapText="1"/>
    </xf>
    <xf numFmtId="1" fontId="3" fillId="0" borderId="5" xfId="0" applyNumberFormat="1" applyFont="1" applyBorder="1" applyAlignment="1" applyProtection="1">
      <alignment horizontal="right" vertical="center"/>
    </xf>
    <xf numFmtId="14" fontId="3" fillId="0" borderId="5" xfId="0" applyNumberFormat="1" applyFont="1" applyBorder="1" applyAlignment="1" applyProtection="1">
      <alignment horizontal="right" vertical="center"/>
    </xf>
    <xf numFmtId="0" fontId="3" fillId="0" borderId="5" xfId="0" applyNumberFormat="1" applyFont="1" applyBorder="1" applyAlignment="1" applyProtection="1">
      <alignment horizontal="right" vertical="center"/>
    </xf>
    <xf numFmtId="0" fontId="3" fillId="0" borderId="5" xfId="0" applyFont="1" applyBorder="1" applyAlignment="1" applyProtection="1">
      <alignment horizontal="right" vertical="center" wrapText="1"/>
    </xf>
    <xf numFmtId="0" fontId="3" fillId="3" borderId="5" xfId="0" applyFont="1" applyFill="1" applyBorder="1" applyAlignment="1" applyProtection="1">
      <alignment horizontal="center" vertical="center"/>
    </xf>
    <xf numFmtId="166" fontId="3" fillId="3" borderId="5" xfId="0" applyNumberFormat="1" applyFont="1" applyFill="1" applyBorder="1" applyAlignment="1" applyProtection="1">
      <alignment vertical="center"/>
    </xf>
    <xf numFmtId="14" fontId="4" fillId="0" borderId="5" xfId="0" applyNumberFormat="1" applyFont="1" applyFill="1" applyBorder="1" applyAlignment="1" applyProtection="1">
      <alignment horizontal="center" vertical="center"/>
      <protection hidden="1"/>
    </xf>
    <xf numFmtId="14" fontId="4" fillId="0" borderId="5" xfId="4" applyNumberFormat="1" applyFont="1" applyBorder="1" applyAlignment="1" applyProtection="1">
      <alignment horizontal="center" vertical="center" wrapText="1"/>
    </xf>
    <xf numFmtId="0" fontId="7" fillId="0" borderId="5" xfId="4" applyFont="1" applyBorder="1" applyAlignment="1" applyProtection="1">
      <alignment horizontal="right" vertical="center" wrapText="1"/>
    </xf>
    <xf numFmtId="14" fontId="3" fillId="3" borderId="5" xfId="0" applyNumberFormat="1" applyFont="1" applyFill="1" applyBorder="1" applyAlignment="1">
      <alignment horizontal="center" vertical="center"/>
    </xf>
    <xf numFmtId="0" fontId="7" fillId="3" borderId="5" xfId="4" applyFont="1" applyFill="1" applyBorder="1" applyAlignment="1">
      <alignment horizontal="center" vertical="center"/>
    </xf>
    <xf numFmtId="14" fontId="7" fillId="0" borderId="5" xfId="4" applyNumberFormat="1" applyFont="1" applyFill="1" applyBorder="1" applyAlignment="1" applyProtection="1">
      <alignment horizontal="center" vertical="center"/>
      <protection hidden="1"/>
    </xf>
    <xf numFmtId="14" fontId="3" fillId="0" borderId="5" xfId="0" applyNumberFormat="1" applyFont="1" applyBorder="1" applyAlignment="1" applyProtection="1">
      <alignment horizontal="center" vertical="center"/>
    </xf>
    <xf numFmtId="1" fontId="7" fillId="0" borderId="2" xfId="4" applyNumberFormat="1" applyFont="1" applyBorder="1" applyAlignment="1" applyProtection="1">
      <alignment horizontal="right" vertical="center" wrapText="1"/>
    </xf>
    <xf numFmtId="14" fontId="7" fillId="3" borderId="1" xfId="4" applyNumberFormat="1" applyFont="1" applyFill="1" applyBorder="1" applyAlignment="1">
      <alignment horizontal="center" vertical="center" wrapText="1"/>
    </xf>
    <xf numFmtId="0" fontId="3" fillId="3" borderId="1" xfId="5" applyFont="1" applyFill="1" applyBorder="1" applyAlignment="1" applyProtection="1">
      <alignment horizontal="left" vertical="center" wrapText="1"/>
    </xf>
    <xf numFmtId="0" fontId="3" fillId="3" borderId="1" xfId="0" quotePrefix="1" applyFont="1" applyFill="1" applyBorder="1" applyAlignment="1" applyProtection="1">
      <alignment horizontal="left" vertical="center" wrapText="1"/>
    </xf>
    <xf numFmtId="0" fontId="4" fillId="3" borderId="1" xfId="0" applyFont="1" applyFill="1" applyBorder="1" applyAlignment="1" applyProtection="1">
      <alignment horizontal="center" vertical="center"/>
    </xf>
    <xf numFmtId="168" fontId="7" fillId="3" borderId="5" xfId="4" applyNumberFormat="1" applyFont="1" applyFill="1" applyBorder="1" applyAlignment="1" applyProtection="1">
      <alignment horizontal="right" vertical="center" wrapText="1"/>
    </xf>
    <xf numFmtId="14" fontId="3" fillId="3" borderId="5" xfId="0" applyNumberFormat="1" applyFont="1" applyFill="1" applyBorder="1" applyAlignment="1" applyProtection="1">
      <alignment horizontal="center" vertical="center"/>
    </xf>
    <xf numFmtId="49" fontId="7" fillId="3" borderId="1" xfId="4" applyNumberFormat="1" applyFont="1" applyFill="1" applyBorder="1" applyAlignment="1" applyProtection="1">
      <alignment horizontal="center" vertical="center"/>
    </xf>
    <xf numFmtId="14" fontId="7" fillId="3" borderId="5" xfId="4" applyNumberFormat="1" applyFont="1" applyFill="1" applyBorder="1" applyAlignment="1" applyProtection="1">
      <alignment horizontal="center" vertical="center"/>
      <protection hidden="1"/>
    </xf>
    <xf numFmtId="0" fontId="15" fillId="3" borderId="0" xfId="0" applyFont="1" applyFill="1" applyBorder="1" applyAlignment="1">
      <alignment vertical="center"/>
    </xf>
    <xf numFmtId="2" fontId="3" fillId="3" borderId="1" xfId="0" applyNumberFormat="1" applyFont="1" applyFill="1" applyBorder="1" applyAlignment="1" applyProtection="1">
      <alignment horizontal="right" vertical="center"/>
    </xf>
    <xf numFmtId="14" fontId="7" fillId="3" borderId="5" xfId="4" applyNumberFormat="1" applyFont="1" applyFill="1" applyBorder="1" applyAlignment="1" applyProtection="1">
      <alignment horizontal="center" vertical="center"/>
    </xf>
    <xf numFmtId="0" fontId="3" fillId="3" borderId="5" xfId="0" applyFont="1" applyFill="1" applyBorder="1" applyAlignment="1" applyProtection="1">
      <alignment horizontal="left" vertical="center" wrapText="1"/>
    </xf>
    <xf numFmtId="0" fontId="3" fillId="3" borderId="5" xfId="0" applyFont="1" applyFill="1" applyBorder="1" applyAlignment="1" applyProtection="1">
      <alignment horizontal="right" vertical="center" wrapText="1"/>
    </xf>
    <xf numFmtId="168" fontId="3" fillId="3" borderId="5" xfId="1" applyNumberFormat="1" applyFont="1" applyFill="1" applyBorder="1" applyAlignment="1" applyProtection="1">
      <alignment horizontal="right" vertical="center" wrapText="1"/>
    </xf>
    <xf numFmtId="0" fontId="3" fillId="3" borderId="5" xfId="5" applyFont="1" applyFill="1" applyBorder="1" applyAlignment="1" applyProtection="1">
      <alignment horizontal="left" vertical="center" wrapText="1"/>
    </xf>
    <xf numFmtId="1" fontId="3" fillId="3" borderId="5" xfId="0" applyNumberFormat="1" applyFont="1" applyFill="1" applyBorder="1" applyAlignment="1" applyProtection="1">
      <alignment horizontal="right" vertical="center"/>
    </xf>
    <xf numFmtId="14" fontId="3" fillId="3" borderId="5" xfId="0" applyNumberFormat="1" applyFont="1" applyFill="1" applyBorder="1" applyAlignment="1" applyProtection="1">
      <alignment horizontal="right" vertical="center"/>
    </xf>
    <xf numFmtId="49" fontId="3" fillId="3" borderId="5" xfId="0" applyNumberFormat="1" applyFont="1" applyFill="1" applyBorder="1" applyAlignment="1" applyProtection="1">
      <alignment horizontal="right" vertical="center"/>
    </xf>
    <xf numFmtId="0" fontId="3" fillId="3" borderId="5" xfId="0" applyFont="1" applyFill="1" applyBorder="1" applyAlignment="1">
      <alignment horizontal="left" vertical="center" wrapText="1"/>
    </xf>
    <xf numFmtId="0" fontId="4" fillId="3" borderId="5" xfId="0" applyFont="1" applyFill="1" applyBorder="1" applyAlignment="1" applyProtection="1">
      <alignment horizontal="center" vertical="center"/>
    </xf>
    <xf numFmtId="14" fontId="3" fillId="3" borderId="5" xfId="0" applyNumberFormat="1" applyFont="1" applyFill="1" applyBorder="1" applyAlignment="1" applyProtection="1">
      <alignment horizontal="center" vertical="center" wrapText="1"/>
    </xf>
    <xf numFmtId="14" fontId="4" fillId="3" borderId="5" xfId="4" applyNumberFormat="1" applyFont="1" applyFill="1" applyBorder="1" applyAlignment="1" applyProtection="1">
      <alignment horizontal="center" vertical="center"/>
    </xf>
    <xf numFmtId="49" fontId="7" fillId="3" borderId="5" xfId="4" applyNumberFormat="1" applyFont="1" applyFill="1" applyBorder="1" applyAlignment="1" applyProtection="1">
      <alignment horizontal="center" vertical="center" wrapText="1"/>
    </xf>
    <xf numFmtId="14" fontId="4" fillId="3" borderId="5" xfId="0" applyNumberFormat="1" applyFont="1" applyFill="1" applyBorder="1" applyAlignment="1" applyProtection="1">
      <alignment horizontal="center" vertical="center"/>
      <protection hidden="1"/>
    </xf>
    <xf numFmtId="1" fontId="7" fillId="3" borderId="2" xfId="4" applyNumberFormat="1" applyFont="1" applyFill="1" applyBorder="1" applyAlignment="1" applyProtection="1">
      <alignment horizontal="right" vertical="center" wrapText="1"/>
    </xf>
    <xf numFmtId="17" fontId="3" fillId="3" borderId="1" xfId="0" applyNumberFormat="1" applyFont="1" applyFill="1" applyBorder="1" applyAlignment="1">
      <alignment vertical="center"/>
    </xf>
    <xf numFmtId="14" fontId="7" fillId="3" borderId="1" xfId="4" applyNumberFormat="1" applyFont="1" applyFill="1" applyBorder="1" applyAlignment="1" applyProtection="1">
      <alignment horizontal="center" vertical="center"/>
      <protection hidden="1"/>
    </xf>
    <xf numFmtId="14" fontId="3" fillId="0" borderId="0" xfId="0" applyNumberFormat="1" applyFont="1" applyFill="1" applyAlignment="1" applyProtection="1">
      <alignment horizontal="center" vertical="center"/>
      <protection hidden="1"/>
    </xf>
    <xf numFmtId="0" fontId="16" fillId="7" borderId="1" xfId="0" applyFont="1" applyFill="1" applyBorder="1" applyAlignment="1" applyProtection="1">
      <alignment horizontal="center" vertical="center" wrapText="1"/>
    </xf>
    <xf numFmtId="14" fontId="16" fillId="8" borderId="1" xfId="0" applyNumberFormat="1" applyFont="1" applyFill="1" applyBorder="1" applyAlignment="1" applyProtection="1">
      <alignment horizontal="center" vertical="center" wrapText="1"/>
    </xf>
    <xf numFmtId="2" fontId="16" fillId="8" borderId="1" xfId="0" applyNumberFormat="1" applyFont="1" applyFill="1" applyBorder="1" applyAlignment="1" applyProtection="1">
      <alignment horizontal="center" vertical="center" wrapText="1"/>
    </xf>
    <xf numFmtId="0" fontId="16" fillId="8" borderId="1" xfId="0" applyFont="1" applyFill="1" applyBorder="1" applyAlignment="1" applyProtection="1">
      <alignment horizontal="center" vertical="center" wrapText="1"/>
    </xf>
    <xf numFmtId="0" fontId="16" fillId="9" borderId="1" xfId="0" applyFont="1" applyFill="1" applyBorder="1" applyAlignment="1" applyProtection="1">
      <alignment horizontal="center" vertical="center" wrapText="1"/>
    </xf>
    <xf numFmtId="1" fontId="16" fillId="8" borderId="1" xfId="0" applyNumberFormat="1" applyFont="1" applyFill="1" applyBorder="1" applyAlignment="1" applyProtection="1">
      <alignment horizontal="center" vertical="center" wrapText="1"/>
    </xf>
    <xf numFmtId="49" fontId="16" fillId="8" borderId="1" xfId="0" applyNumberFormat="1" applyFont="1" applyFill="1" applyBorder="1" applyAlignment="1" applyProtection="1">
      <alignment horizontal="center" vertical="center" wrapText="1"/>
    </xf>
    <xf numFmtId="0" fontId="17" fillId="10" borderId="1" xfId="0" applyFont="1" applyFill="1" applyBorder="1" applyAlignment="1" applyProtection="1">
      <alignment vertical="center" wrapText="1"/>
    </xf>
    <xf numFmtId="0" fontId="16" fillId="11" borderId="1" xfId="0" applyFont="1" applyFill="1" applyBorder="1" applyAlignment="1" applyProtection="1">
      <alignment horizontal="center" vertical="center" wrapText="1"/>
    </xf>
    <xf numFmtId="3" fontId="16" fillId="11" borderId="1" xfId="0" applyNumberFormat="1" applyFont="1" applyFill="1" applyBorder="1" applyAlignment="1" applyProtection="1">
      <alignment horizontal="center" vertical="center" wrapText="1"/>
    </xf>
    <xf numFmtId="165" fontId="16" fillId="12" borderId="0" xfId="2" applyNumberFormat="1" applyFont="1" applyFill="1" applyBorder="1" applyAlignment="1" applyProtection="1">
      <alignment horizontal="center" vertical="center" wrapText="1"/>
    </xf>
    <xf numFmtId="0" fontId="16" fillId="13" borderId="1" xfId="0" applyFont="1" applyFill="1" applyBorder="1" applyAlignment="1" applyProtection="1">
      <alignment horizontal="center" vertical="center" wrapText="1"/>
    </xf>
    <xf numFmtId="0" fontId="16" fillId="13" borderId="0" xfId="0" applyFont="1" applyFill="1" applyBorder="1" applyAlignment="1" applyProtection="1">
      <alignment horizontal="center" vertical="center" wrapText="1"/>
    </xf>
    <xf numFmtId="1" fontId="16" fillId="13" borderId="1" xfId="0" applyNumberFormat="1" applyFont="1" applyFill="1" applyBorder="1" applyAlignment="1" applyProtection="1">
      <alignment horizontal="center" vertical="center" wrapText="1"/>
    </xf>
    <xf numFmtId="49" fontId="16" fillId="13" borderId="1" xfId="0" applyNumberFormat="1" applyFont="1" applyFill="1" applyBorder="1" applyAlignment="1" applyProtection="1">
      <alignment horizontal="center" vertical="center" wrapText="1"/>
    </xf>
    <xf numFmtId="0" fontId="16" fillId="14" borderId="1" xfId="0" applyFont="1" applyFill="1" applyBorder="1" applyAlignment="1" applyProtection="1">
      <alignment horizontal="center" vertical="center" wrapText="1"/>
    </xf>
    <xf numFmtId="14" fontId="16" fillId="14" borderId="1" xfId="0" applyNumberFormat="1" applyFont="1" applyFill="1" applyBorder="1" applyAlignment="1" applyProtection="1">
      <alignment horizontal="center" vertical="center" wrapText="1"/>
    </xf>
    <xf numFmtId="0" fontId="16" fillId="15" borderId="1" xfId="0" applyFont="1" applyFill="1" applyBorder="1" applyAlignment="1" applyProtection="1">
      <alignment horizontal="center" vertical="center" wrapText="1"/>
    </xf>
    <xf numFmtId="166" fontId="16" fillId="15" borderId="1" xfId="0" applyNumberFormat="1" applyFont="1" applyFill="1" applyBorder="1" applyAlignment="1" applyProtection="1">
      <alignment horizontal="center" vertical="center" wrapText="1"/>
    </xf>
    <xf numFmtId="14" fontId="16" fillId="15" borderId="1" xfId="0" applyNumberFormat="1" applyFont="1" applyFill="1" applyBorder="1" applyAlignment="1" applyProtection="1">
      <alignment horizontal="center" vertical="center" wrapText="1"/>
    </xf>
    <xf numFmtId="49" fontId="16" fillId="15" borderId="1" xfId="0" applyNumberFormat="1" applyFont="1" applyFill="1" applyBorder="1" applyAlignment="1" applyProtection="1">
      <alignment horizontal="center" vertical="center" wrapText="1"/>
    </xf>
    <xf numFmtId="0" fontId="16" fillId="15" borderId="0" xfId="0" applyFont="1" applyFill="1" applyBorder="1" applyAlignment="1" applyProtection="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49" fontId="3" fillId="0" borderId="1" xfId="0" applyNumberFormat="1" applyFont="1" applyFill="1" applyBorder="1" applyAlignment="1" applyProtection="1">
      <alignment horizontal="center" vertical="center"/>
    </xf>
    <xf numFmtId="15" fontId="4" fillId="0" borderId="1" xfId="0" applyNumberFormat="1" applyFont="1" applyFill="1" applyBorder="1" applyAlignment="1" applyProtection="1">
      <alignment horizontal="right" vertical="center"/>
    </xf>
    <xf numFmtId="3" fontId="3" fillId="0" borderId="1" xfId="0" applyNumberFormat="1" applyFont="1" applyFill="1" applyBorder="1" applyAlignment="1" applyProtection="1">
      <alignment horizontal="right" vertical="center" wrapText="1"/>
    </xf>
    <xf numFmtId="0" fontId="3" fillId="0" borderId="1" xfId="0" applyFont="1" applyFill="1" applyBorder="1" applyAlignment="1" applyProtection="1">
      <alignment vertical="center"/>
    </xf>
    <xf numFmtId="1" fontId="7" fillId="0" borderId="1" xfId="4" applyNumberFormat="1" applyFont="1" applyFill="1" applyBorder="1" applyAlignment="1" applyProtection="1">
      <alignment horizontal="center" vertical="center"/>
    </xf>
    <xf numFmtId="0" fontId="3" fillId="0" borderId="0" xfId="0" applyFont="1" applyFill="1" applyBorder="1" applyAlignment="1">
      <alignment vertical="center"/>
    </xf>
    <xf numFmtId="14" fontId="4" fillId="0" borderId="1" xfId="0" applyNumberFormat="1" applyFont="1" applyFill="1" applyBorder="1" applyAlignment="1" applyProtection="1">
      <alignment horizontal="center" vertical="center"/>
      <protection hidden="1"/>
    </xf>
    <xf numFmtId="0" fontId="3" fillId="0" borderId="1" xfId="0" applyFont="1" applyFill="1" applyBorder="1" applyAlignment="1" applyProtection="1">
      <alignment vertical="center" wrapText="1"/>
    </xf>
    <xf numFmtId="0" fontId="3" fillId="0" borderId="0" xfId="0" applyFont="1" applyBorder="1" applyAlignment="1">
      <alignment vertical="center"/>
    </xf>
    <xf numFmtId="0" fontId="8" fillId="5" borderId="1" xfId="0" applyFont="1" applyFill="1" applyBorder="1" applyAlignment="1">
      <alignment horizontal="left" vertical="center"/>
    </xf>
    <xf numFmtId="49" fontId="3" fillId="5" borderId="1" xfId="0" applyNumberFormat="1" applyFont="1" applyFill="1" applyBorder="1" applyAlignment="1" applyProtection="1">
      <alignment horizontal="right" vertical="center" wrapText="1"/>
    </xf>
    <xf numFmtId="14" fontId="4" fillId="5" borderId="1" xfId="0" applyNumberFormat="1" applyFont="1" applyFill="1" applyBorder="1" applyAlignment="1" applyProtection="1">
      <alignment horizontal="center" vertical="center"/>
    </xf>
    <xf numFmtId="0" fontId="3" fillId="5" borderId="1" xfId="0" applyFont="1" applyFill="1" applyBorder="1" applyAlignment="1">
      <alignment horizontal="center" vertical="center"/>
    </xf>
    <xf numFmtId="166" fontId="3" fillId="5" borderId="1" xfId="0" applyNumberFormat="1" applyFont="1" applyFill="1" applyBorder="1" applyAlignment="1" applyProtection="1">
      <alignment vertical="center"/>
    </xf>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right" vertical="center"/>
    </xf>
    <xf numFmtId="0" fontId="3" fillId="5" borderId="1" xfId="0" applyFont="1" applyFill="1" applyBorder="1" applyAlignment="1" applyProtection="1">
      <alignment horizontal="left" vertical="center" wrapText="1"/>
    </xf>
    <xf numFmtId="15" fontId="4" fillId="5" borderId="1" xfId="0" applyNumberFormat="1" applyFont="1" applyFill="1" applyBorder="1" applyAlignment="1" applyProtection="1">
      <alignment horizontal="left" vertical="center"/>
    </xf>
    <xf numFmtId="0" fontId="4" fillId="5" borderId="1" xfId="0" applyFont="1" applyFill="1" applyBorder="1" applyAlignment="1">
      <alignment horizontal="left" vertical="center" wrapText="1"/>
    </xf>
    <xf numFmtId="1" fontId="3" fillId="5" borderId="1" xfId="0" applyNumberFormat="1" applyFont="1" applyFill="1" applyBorder="1" applyAlignment="1" applyProtection="1">
      <alignment horizontal="right" vertical="center" wrapText="1"/>
    </xf>
    <xf numFmtId="49" fontId="3" fillId="5" borderId="1" xfId="0" applyNumberFormat="1" applyFont="1" applyFill="1" applyBorder="1" applyAlignment="1" applyProtection="1">
      <alignment horizontal="right" vertical="center"/>
    </xf>
    <xf numFmtId="0" fontId="3" fillId="5" borderId="1" xfId="0" applyFont="1" applyFill="1" applyBorder="1" applyAlignment="1" applyProtection="1">
      <alignment horizontal="right" vertical="center" wrapText="1"/>
    </xf>
    <xf numFmtId="0" fontId="3" fillId="5" borderId="1" xfId="0" applyFont="1" applyFill="1" applyBorder="1" applyAlignment="1">
      <alignment horizontal="right" vertical="center"/>
    </xf>
    <xf numFmtId="165" fontId="3" fillId="5" borderId="1" xfId="2" applyNumberFormat="1" applyFont="1" applyFill="1" applyBorder="1" applyAlignment="1" applyProtection="1">
      <alignment horizontal="right" vertical="center" wrapText="1"/>
    </xf>
    <xf numFmtId="168" fontId="3" fillId="5" borderId="1" xfId="1" applyNumberFormat="1" applyFont="1" applyFill="1" applyBorder="1" applyAlignment="1" applyProtection="1">
      <alignment horizontal="right" vertical="center" wrapText="1"/>
    </xf>
    <xf numFmtId="0" fontId="3" fillId="5" borderId="1" xfId="0" applyFont="1" applyFill="1" applyBorder="1" applyAlignment="1" applyProtection="1">
      <alignment horizontal="left" vertical="center"/>
    </xf>
    <xf numFmtId="15" fontId="4" fillId="5" borderId="1" xfId="0" applyNumberFormat="1" applyFont="1" applyFill="1" applyBorder="1" applyAlignment="1" applyProtection="1">
      <alignment horizontal="right" vertical="center"/>
    </xf>
    <xf numFmtId="0" fontId="7" fillId="5" borderId="1" xfId="4" applyFont="1" applyFill="1" applyBorder="1" applyAlignment="1" applyProtection="1">
      <alignment horizontal="left" vertical="center"/>
    </xf>
    <xf numFmtId="15" fontId="4" fillId="5" borderId="1" xfId="0" applyNumberFormat="1" applyFont="1" applyFill="1" applyBorder="1" applyAlignment="1" applyProtection="1">
      <alignment horizontal="center" vertical="center"/>
    </xf>
    <xf numFmtId="14" fontId="3" fillId="5" borderId="1" xfId="0" applyNumberFormat="1" applyFont="1" applyFill="1" applyBorder="1" applyAlignment="1">
      <alignment horizontal="center" vertical="center"/>
    </xf>
    <xf numFmtId="0" fontId="3" fillId="5" borderId="0" xfId="0" applyFont="1" applyFill="1" applyBorder="1" applyAlignment="1">
      <alignment vertical="center"/>
    </xf>
    <xf numFmtId="1" fontId="3" fillId="5" borderId="1" xfId="0" applyNumberFormat="1" applyFont="1" applyFill="1" applyBorder="1" applyAlignment="1" applyProtection="1">
      <alignment horizontal="right" vertical="center"/>
    </xf>
    <xf numFmtId="14" fontId="3" fillId="5" borderId="1" xfId="0" applyNumberFormat="1" applyFont="1" applyFill="1" applyBorder="1" applyAlignment="1" applyProtection="1">
      <alignment horizontal="center" vertical="center" wrapText="1"/>
    </xf>
    <xf numFmtId="49" fontId="3" fillId="5" borderId="1" xfId="0" applyNumberFormat="1" applyFont="1" applyFill="1" applyBorder="1" applyAlignment="1" applyProtection="1">
      <alignment horizontal="center" vertical="center"/>
    </xf>
    <xf numFmtId="14" fontId="3" fillId="5" borderId="1" xfId="0" applyNumberFormat="1" applyFont="1" applyFill="1" applyBorder="1" applyAlignment="1" applyProtection="1">
      <alignment horizontal="right" vertical="center"/>
    </xf>
    <xf numFmtId="3" fontId="3" fillId="5" borderId="1" xfId="0" applyNumberFormat="1" applyFont="1" applyFill="1" applyBorder="1" applyAlignment="1" applyProtection="1">
      <alignment horizontal="right" vertical="center" wrapText="1"/>
    </xf>
    <xf numFmtId="0" fontId="3" fillId="5" borderId="1" xfId="0" applyFont="1" applyFill="1" applyBorder="1" applyAlignment="1" applyProtection="1">
      <alignment vertical="center" wrapText="1"/>
    </xf>
    <xf numFmtId="1" fontId="7" fillId="5" borderId="1" xfId="4" applyNumberFormat="1" applyFont="1" applyFill="1" applyBorder="1" applyAlignment="1" applyProtection="1">
      <alignment horizontal="center" vertical="center"/>
    </xf>
    <xf numFmtId="14" fontId="3" fillId="5" borderId="1" xfId="0" applyNumberFormat="1" applyFont="1" applyFill="1" applyBorder="1" applyAlignment="1" applyProtection="1">
      <alignment horizontal="right" vertical="center" wrapText="1"/>
    </xf>
    <xf numFmtId="0" fontId="3" fillId="5" borderId="1" xfId="0" applyFont="1" applyFill="1" applyBorder="1" applyAlignment="1" applyProtection="1">
      <alignment vertical="center"/>
    </xf>
    <xf numFmtId="0" fontId="3" fillId="5" borderId="1" xfId="0" applyFont="1" applyFill="1" applyBorder="1" applyAlignment="1" applyProtection="1">
      <alignment horizontal="center" vertical="center" wrapText="1"/>
    </xf>
    <xf numFmtId="14" fontId="4" fillId="5" borderId="1" xfId="0" applyNumberFormat="1" applyFont="1" applyFill="1" applyBorder="1" applyAlignment="1" applyProtection="1">
      <alignment horizontal="center" vertical="center"/>
      <protection hidden="1"/>
    </xf>
    <xf numFmtId="0" fontId="3" fillId="5" borderId="1" xfId="0" applyFont="1" applyFill="1" applyBorder="1" applyAlignment="1">
      <alignment horizontal="left" vertical="center" wrapText="1"/>
    </xf>
    <xf numFmtId="168" fontId="3" fillId="5" borderId="1" xfId="1" applyNumberFormat="1" applyFont="1" applyFill="1" applyBorder="1" applyAlignment="1">
      <alignment horizontal="right" vertical="center" wrapText="1"/>
    </xf>
    <xf numFmtId="0" fontId="3" fillId="5" borderId="1" xfId="0" applyNumberFormat="1" applyFont="1" applyFill="1" applyBorder="1" applyAlignment="1" applyProtection="1">
      <alignment horizontal="right" vertical="center"/>
    </xf>
    <xf numFmtId="0" fontId="3" fillId="5" borderId="1" xfId="0" applyNumberFormat="1" applyFont="1" applyFill="1" applyBorder="1" applyAlignment="1" applyProtection="1">
      <alignment horizontal="center" vertical="center"/>
    </xf>
    <xf numFmtId="1" fontId="3" fillId="5" borderId="1" xfId="0" applyNumberFormat="1" applyFont="1" applyFill="1" applyBorder="1" applyAlignment="1" applyProtection="1">
      <alignment horizontal="center" vertical="center"/>
    </xf>
    <xf numFmtId="0" fontId="3" fillId="5" borderId="1" xfId="0" applyFont="1" applyFill="1" applyBorder="1" applyAlignment="1">
      <alignment horizontal="right" vertical="center" wrapText="1"/>
    </xf>
    <xf numFmtId="49" fontId="3" fillId="5" borderId="1" xfId="0" applyNumberFormat="1" applyFont="1" applyFill="1" applyBorder="1" applyAlignment="1">
      <alignment horizontal="right" vertical="center"/>
    </xf>
    <xf numFmtId="1" fontId="3" fillId="5"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14" fontId="3" fillId="5" borderId="1" xfId="0" applyNumberFormat="1" applyFont="1" applyFill="1" applyBorder="1" applyAlignment="1" applyProtection="1">
      <alignment horizontal="center" vertical="center"/>
    </xf>
    <xf numFmtId="0" fontId="7" fillId="5" borderId="1" xfId="4" applyNumberFormat="1" applyFont="1" applyFill="1" applyBorder="1" applyAlignment="1" applyProtection="1">
      <alignment horizontal="right" vertical="center" wrapText="1"/>
    </xf>
    <xf numFmtId="14" fontId="7" fillId="5" borderId="1" xfId="4" applyNumberFormat="1" applyFont="1" applyFill="1" applyBorder="1" applyAlignment="1" applyProtection="1">
      <alignment horizontal="center" vertical="center"/>
    </xf>
    <xf numFmtId="49" fontId="3" fillId="5" borderId="1" xfId="0" applyNumberFormat="1" applyFont="1" applyFill="1" applyBorder="1" applyAlignment="1" applyProtection="1">
      <alignment horizontal="center" vertical="center" wrapText="1"/>
    </xf>
    <xf numFmtId="1" fontId="7" fillId="5" borderId="1" xfId="4" applyNumberFormat="1" applyFont="1" applyFill="1" applyBorder="1" applyAlignment="1" applyProtection="1">
      <alignment horizontal="right" vertical="center"/>
    </xf>
    <xf numFmtId="14" fontId="4" fillId="5" borderId="1" xfId="4" applyNumberFormat="1" applyFont="1" applyFill="1" applyBorder="1" applyAlignment="1" applyProtection="1">
      <alignment horizontal="center" vertical="center"/>
    </xf>
    <xf numFmtId="14" fontId="4" fillId="5" borderId="1" xfId="0" applyNumberFormat="1" applyFont="1" applyFill="1" applyBorder="1" applyAlignment="1" applyProtection="1">
      <alignment horizontal="right" vertical="center"/>
    </xf>
    <xf numFmtId="165" fontId="16" fillId="5" borderId="1" xfId="2" applyNumberFormat="1" applyFont="1" applyFill="1" applyBorder="1" applyAlignment="1" applyProtection="1">
      <alignment horizontal="left" vertical="center" wrapText="1"/>
    </xf>
    <xf numFmtId="14" fontId="7" fillId="5" borderId="1" xfId="4" applyNumberFormat="1" applyFont="1" applyFill="1" applyBorder="1" applyAlignment="1">
      <alignment horizontal="center" vertical="center"/>
    </xf>
    <xf numFmtId="0" fontId="7" fillId="5" borderId="1" xfId="4" applyFont="1" applyFill="1" applyBorder="1" applyAlignment="1">
      <alignment horizontal="center" vertical="center"/>
    </xf>
    <xf numFmtId="14" fontId="7" fillId="5" borderId="1" xfId="4" applyNumberFormat="1" applyFont="1" applyFill="1" applyBorder="1" applyAlignment="1" applyProtection="1">
      <alignment horizontal="center" vertical="center"/>
      <protection hidden="1"/>
    </xf>
    <xf numFmtId="0" fontId="7" fillId="5" borderId="1" xfId="4" applyFont="1" applyFill="1" applyBorder="1" applyAlignment="1" applyProtection="1">
      <alignment horizontal="right" vertical="center" wrapText="1"/>
    </xf>
    <xf numFmtId="14" fontId="4" fillId="5" borderId="1" xfId="4" applyNumberFormat="1" applyFont="1" applyFill="1" applyBorder="1" applyAlignment="1" applyProtection="1">
      <alignment horizontal="center" vertical="center" wrapText="1"/>
    </xf>
    <xf numFmtId="165" fontId="16" fillId="5" borderId="1" xfId="2" applyNumberFormat="1" applyFont="1" applyFill="1" applyBorder="1" applyAlignment="1" applyProtection="1">
      <alignment horizontal="center" vertical="center" wrapText="1"/>
    </xf>
    <xf numFmtId="0" fontId="7" fillId="5" borderId="1" xfId="4" applyFont="1" applyFill="1" applyBorder="1" applyAlignment="1" applyProtection="1">
      <alignment horizontal="left" vertical="center" wrapText="1"/>
    </xf>
    <xf numFmtId="0" fontId="7" fillId="5" borderId="1" xfId="4" applyFont="1" applyFill="1" applyBorder="1" applyAlignment="1" applyProtection="1">
      <alignment horizontal="center" vertical="center" wrapText="1"/>
    </xf>
    <xf numFmtId="0" fontId="3" fillId="5" borderId="1" xfId="0" applyFont="1" applyFill="1" applyBorder="1" applyAlignment="1">
      <alignment vertical="center" wrapText="1"/>
    </xf>
    <xf numFmtId="49" fontId="3" fillId="0" borderId="1" xfId="0" applyNumberFormat="1" applyFont="1" applyFill="1" applyBorder="1" applyAlignment="1">
      <alignment horizontal="right" vertical="center"/>
    </xf>
    <xf numFmtId="1" fontId="3" fillId="0" borderId="1" xfId="0" applyNumberFormat="1" applyFont="1" applyFill="1" applyBorder="1" applyAlignment="1" applyProtection="1">
      <alignment horizontal="center" vertical="center"/>
    </xf>
    <xf numFmtId="0" fontId="7" fillId="0" borderId="1" xfId="4" applyNumberFormat="1" applyFont="1" applyBorder="1" applyAlignment="1">
      <alignment horizontal="right" vertical="center"/>
    </xf>
    <xf numFmtId="14" fontId="3" fillId="0" borderId="1" xfId="0" applyNumberFormat="1" applyFont="1" applyBorder="1" applyAlignment="1" applyProtection="1">
      <alignment horizontal="center" vertical="center"/>
    </xf>
    <xf numFmtId="14" fontId="7" fillId="0" borderId="1" xfId="4" applyNumberFormat="1" applyFont="1" applyFill="1" applyBorder="1" applyAlignment="1" applyProtection="1">
      <alignment horizontal="center" vertical="center"/>
      <protection hidden="1"/>
    </xf>
    <xf numFmtId="0" fontId="7" fillId="0" borderId="1" xfId="4" applyFont="1" applyBorder="1" applyAlignment="1" applyProtection="1">
      <alignment horizontal="right" vertical="center" wrapText="1"/>
    </xf>
    <xf numFmtId="14" fontId="4" fillId="0" borderId="1" xfId="4" applyNumberFormat="1" applyFont="1" applyBorder="1" applyAlignment="1" applyProtection="1">
      <alignment horizontal="center" vertical="center" wrapText="1"/>
    </xf>
    <xf numFmtId="0" fontId="3" fillId="0" borderId="1" xfId="0" applyFont="1" applyBorder="1" applyAlignment="1" applyProtection="1">
      <alignment horizontal="right" vertical="center" wrapText="1"/>
    </xf>
    <xf numFmtId="0" fontId="3" fillId="0" borderId="1" xfId="0" applyNumberFormat="1" applyFont="1" applyBorder="1" applyAlignment="1" applyProtection="1">
      <alignment horizontal="right" vertical="center"/>
    </xf>
    <xf numFmtId="0" fontId="3" fillId="0" borderId="1" xfId="0" applyNumberFormat="1" applyFont="1" applyBorder="1" applyAlignment="1" applyProtection="1">
      <alignment horizontal="center" vertical="center"/>
    </xf>
    <xf numFmtId="14" fontId="3" fillId="0" borderId="1" xfId="0" applyNumberFormat="1" applyFont="1" applyBorder="1" applyAlignment="1" applyProtection="1">
      <alignment horizontal="right" vertical="center"/>
    </xf>
    <xf numFmtId="1" fontId="3" fillId="0" borderId="1" xfId="0" applyNumberFormat="1" applyFont="1" applyBorder="1" applyAlignment="1" applyProtection="1">
      <alignment horizontal="right" vertical="center"/>
    </xf>
    <xf numFmtId="165" fontId="16" fillId="0" borderId="1" xfId="2" applyNumberFormat="1" applyFont="1" applyFill="1" applyBorder="1" applyAlignment="1" applyProtection="1">
      <alignment horizontal="center" vertical="center" wrapText="1"/>
    </xf>
    <xf numFmtId="0" fontId="3" fillId="0" borderId="1" xfId="0" applyFont="1" applyBorder="1" applyAlignment="1" applyProtection="1">
      <alignment vertical="center" wrapText="1"/>
    </xf>
    <xf numFmtId="0" fontId="3" fillId="0" borderId="1" xfId="0" applyFont="1" applyBorder="1" applyAlignment="1" applyProtection="1">
      <alignment horizontal="right" vertical="center"/>
    </xf>
    <xf numFmtId="49" fontId="7" fillId="0" borderId="1" xfId="4" applyNumberFormat="1" applyFont="1" applyBorder="1" applyAlignment="1" applyProtection="1">
      <alignment horizontal="center" vertical="center" wrapText="1"/>
    </xf>
    <xf numFmtId="49" fontId="3" fillId="0" borderId="1" xfId="0" applyNumberFormat="1" applyFont="1" applyBorder="1" applyAlignment="1" applyProtection="1">
      <alignment horizontal="left" vertical="top" wrapText="1"/>
    </xf>
    <xf numFmtId="0" fontId="7" fillId="0" borderId="1" xfId="4" applyNumberFormat="1" applyFont="1" applyFill="1" applyBorder="1" applyAlignment="1" applyProtection="1">
      <alignment horizontal="right" vertical="center" wrapText="1"/>
    </xf>
    <xf numFmtId="0" fontId="3" fillId="0" borderId="1" xfId="0" applyNumberFormat="1" applyFont="1" applyFill="1" applyBorder="1" applyAlignment="1" applyProtection="1">
      <alignment horizontal="center" vertical="center" wrapText="1"/>
    </xf>
    <xf numFmtId="165" fontId="16" fillId="0" borderId="1" xfId="2" applyNumberFormat="1"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49" fontId="3" fillId="0" borderId="1" xfId="0" applyNumberFormat="1" applyFont="1" applyBorder="1" applyAlignment="1" applyProtection="1">
      <alignment horizontal="right" vertical="center"/>
    </xf>
    <xf numFmtId="1" fontId="3" fillId="5" borderId="1" xfId="0" applyNumberFormat="1" applyFont="1" applyFill="1" applyBorder="1" applyAlignment="1" applyProtection="1">
      <alignment horizontal="center" vertical="center"/>
      <protection locked="0"/>
    </xf>
    <xf numFmtId="0" fontId="7" fillId="5" borderId="1" xfId="4" applyFont="1" applyFill="1" applyBorder="1" applyAlignment="1" applyProtection="1">
      <alignment horizontal="center" vertical="center"/>
      <protection locked="0"/>
    </xf>
    <xf numFmtId="0" fontId="3" fillId="5" borderId="1" xfId="0" applyFont="1" applyFill="1" applyBorder="1" applyAlignment="1" applyProtection="1">
      <alignment horizontal="left" vertical="center" wrapText="1"/>
      <protection locked="0"/>
    </xf>
    <xf numFmtId="165" fontId="18" fillId="5" borderId="1" xfId="2" applyNumberFormat="1" applyFont="1" applyFill="1" applyBorder="1" applyAlignment="1">
      <alignment horizontal="left" vertical="center"/>
    </xf>
    <xf numFmtId="0" fontId="3" fillId="5" borderId="1" xfId="0" applyFont="1" applyFill="1" applyBorder="1" applyAlignment="1">
      <alignment horizontal="left" vertical="center"/>
    </xf>
    <xf numFmtId="0" fontId="3" fillId="5" borderId="1" xfId="0" applyFont="1" applyFill="1" applyBorder="1" applyAlignment="1">
      <alignment vertical="center"/>
    </xf>
    <xf numFmtId="0" fontId="3" fillId="5" borderId="1" xfId="0" applyFont="1" applyFill="1" applyBorder="1" applyAlignment="1">
      <alignment horizontal="center" vertical="center" wrapText="1"/>
    </xf>
    <xf numFmtId="0" fontId="8" fillId="3" borderId="1" xfId="0" applyFont="1" applyFill="1" applyBorder="1" applyAlignment="1">
      <alignment horizontal="left" vertical="center"/>
    </xf>
    <xf numFmtId="0" fontId="7" fillId="3" borderId="1" xfId="4" applyNumberFormat="1" applyFont="1" applyFill="1" applyBorder="1" applyAlignment="1" applyProtection="1">
      <alignment horizontal="right" vertical="center" wrapText="1"/>
    </xf>
    <xf numFmtId="0" fontId="4" fillId="3" borderId="1" xfId="0" applyFont="1" applyFill="1" applyBorder="1" applyAlignment="1">
      <alignment horizontal="left" vertical="center" wrapText="1"/>
    </xf>
    <xf numFmtId="168" fontId="3" fillId="3" borderId="1" xfId="1" applyNumberFormat="1" applyFont="1" applyFill="1" applyBorder="1" applyAlignment="1">
      <alignment horizontal="right" vertical="center" wrapText="1"/>
    </xf>
    <xf numFmtId="0" fontId="7" fillId="5" borderId="1" xfId="4" applyNumberFormat="1" applyFont="1" applyFill="1" applyBorder="1" applyAlignment="1" applyProtection="1">
      <alignment horizontal="right" vertical="center" wrapText="1"/>
      <protection hidden="1"/>
    </xf>
    <xf numFmtId="0" fontId="7" fillId="5" borderId="1" xfId="4" applyFont="1" applyFill="1" applyBorder="1" applyAlignment="1">
      <alignment horizontal="right" vertical="center"/>
    </xf>
    <xf numFmtId="14" fontId="4" fillId="5" borderId="1" xfId="4" applyNumberFormat="1" applyFont="1" applyFill="1" applyBorder="1" applyAlignment="1">
      <alignment horizontal="center" vertical="center"/>
    </xf>
    <xf numFmtId="1" fontId="3" fillId="5" borderId="1" xfId="0" applyNumberFormat="1" applyFont="1" applyFill="1" applyBorder="1" applyAlignment="1">
      <alignment horizontal="right" vertical="center"/>
    </xf>
    <xf numFmtId="0" fontId="3" fillId="5" borderId="1" xfId="0" applyNumberFormat="1" applyFont="1" applyFill="1" applyBorder="1" applyAlignment="1">
      <alignment horizontal="right" vertical="center"/>
    </xf>
    <xf numFmtId="0" fontId="3" fillId="5" borderId="1" xfId="0" applyNumberFormat="1" applyFont="1" applyFill="1" applyBorder="1" applyAlignment="1">
      <alignment horizontal="center" vertical="center"/>
    </xf>
    <xf numFmtId="14" fontId="3" fillId="5" borderId="1" xfId="0" applyNumberFormat="1" applyFont="1" applyFill="1" applyBorder="1" applyAlignment="1">
      <alignment horizontal="right" vertical="center"/>
    </xf>
    <xf numFmtId="0" fontId="4" fillId="5" borderId="1" xfId="0" applyNumberFormat="1" applyFont="1" applyFill="1" applyBorder="1" applyAlignment="1" applyProtection="1">
      <alignment vertical="center" wrapText="1"/>
      <protection hidden="1"/>
    </xf>
    <xf numFmtId="1" fontId="4" fillId="5" borderId="1" xfId="0" applyNumberFormat="1" applyFont="1" applyFill="1" applyBorder="1" applyAlignment="1" applyProtection="1">
      <alignment horizontal="right" vertical="center" wrapText="1"/>
      <protection hidden="1"/>
    </xf>
    <xf numFmtId="0" fontId="4" fillId="5" borderId="1" xfId="0" applyNumberFormat="1" applyFont="1" applyFill="1" applyBorder="1" applyAlignment="1" applyProtection="1">
      <alignment horizontal="left" vertical="center" wrapText="1"/>
      <protection hidden="1"/>
    </xf>
    <xf numFmtId="1" fontId="4" fillId="5" borderId="1" xfId="0" applyNumberFormat="1" applyFont="1" applyFill="1" applyBorder="1" applyAlignment="1" applyProtection="1">
      <alignment horizontal="right" vertical="center"/>
      <protection hidden="1"/>
    </xf>
    <xf numFmtId="0" fontId="4" fillId="5" borderId="1" xfId="0" applyNumberFormat="1" applyFont="1" applyFill="1" applyBorder="1" applyAlignment="1" applyProtection="1">
      <alignment horizontal="right" vertical="center" wrapText="1"/>
      <protection hidden="1"/>
    </xf>
    <xf numFmtId="0" fontId="7" fillId="5" borderId="1" xfId="4" applyNumberFormat="1" applyFont="1" applyFill="1" applyBorder="1" applyAlignment="1">
      <alignment horizontal="right" vertical="center"/>
    </xf>
    <xf numFmtId="14" fontId="4" fillId="5" borderId="1" xfId="0" applyNumberFormat="1" applyFont="1" applyFill="1" applyBorder="1" applyAlignment="1">
      <alignment horizontal="center" vertical="center"/>
    </xf>
    <xf numFmtId="0" fontId="4" fillId="5" borderId="1" xfId="0" applyFont="1" applyFill="1" applyBorder="1" applyAlignment="1">
      <alignment horizontal="left" vertical="center"/>
    </xf>
    <xf numFmtId="1" fontId="4" fillId="5" borderId="1" xfId="0" applyNumberFormat="1" applyFont="1" applyFill="1" applyBorder="1" applyAlignment="1">
      <alignment horizontal="right" vertical="center"/>
    </xf>
    <xf numFmtId="0" fontId="4" fillId="5" borderId="1" xfId="0" applyFont="1" applyFill="1" applyBorder="1" applyAlignment="1">
      <alignment horizontal="right" vertical="center"/>
    </xf>
    <xf numFmtId="0" fontId="4"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165" fontId="16" fillId="5" borderId="1" xfId="2" applyNumberFormat="1" applyFont="1" applyFill="1" applyBorder="1" applyAlignment="1">
      <alignment horizontal="left" vertical="center"/>
    </xf>
    <xf numFmtId="0" fontId="7" fillId="5" borderId="1" xfId="4" applyFont="1" applyFill="1" applyBorder="1" applyAlignment="1">
      <alignment horizontal="left" vertical="center" wrapText="1"/>
    </xf>
    <xf numFmtId="1" fontId="7" fillId="5" borderId="1" xfId="4" applyNumberFormat="1" applyFont="1" applyFill="1" applyBorder="1" applyAlignment="1">
      <alignment horizontal="right" vertical="center"/>
    </xf>
    <xf numFmtId="0" fontId="4" fillId="5" borderId="1" xfId="0" applyFont="1" applyFill="1" applyBorder="1" applyAlignment="1" applyProtection="1">
      <alignment horizontal="center" vertical="center"/>
    </xf>
    <xf numFmtId="14" fontId="3" fillId="5" borderId="1" xfId="0" applyNumberFormat="1" applyFont="1" applyFill="1" applyBorder="1" applyAlignment="1">
      <alignment horizontal="center" vertical="center" wrapText="1"/>
    </xf>
    <xf numFmtId="14" fontId="3" fillId="5" borderId="1" xfId="0" applyNumberFormat="1" applyFont="1" applyFill="1" applyBorder="1" applyAlignment="1">
      <alignment horizontal="left" vertical="center" wrapText="1"/>
    </xf>
    <xf numFmtId="1" fontId="3" fillId="0" borderId="1" xfId="0" applyNumberFormat="1" applyFont="1" applyBorder="1" applyAlignment="1" applyProtection="1">
      <alignment horizontal="right" vertical="center" wrapText="1"/>
    </xf>
    <xf numFmtId="49" fontId="3" fillId="0" borderId="1" xfId="0" applyNumberFormat="1" applyFont="1" applyBorder="1" applyAlignment="1" applyProtection="1">
      <alignment horizontal="right" vertical="center" wrapText="1"/>
    </xf>
    <xf numFmtId="0" fontId="3" fillId="0" borderId="1" xfId="0" applyFont="1" applyBorder="1" applyAlignment="1" applyProtection="1">
      <alignment horizontal="center" vertical="center" wrapText="1"/>
    </xf>
    <xf numFmtId="14" fontId="3" fillId="0" borderId="1" xfId="0" applyNumberFormat="1" applyFont="1" applyBorder="1" applyAlignment="1" applyProtection="1">
      <alignment horizontal="right" vertical="center" wrapText="1"/>
    </xf>
    <xf numFmtId="165" fontId="16" fillId="0" borderId="1" xfId="2" applyNumberFormat="1" applyFont="1" applyBorder="1" applyAlignment="1">
      <alignment horizontal="left" vertical="center"/>
    </xf>
    <xf numFmtId="3" fontId="3" fillId="0" borderId="1" xfId="0" applyNumberFormat="1" applyFont="1" applyBorder="1" applyAlignment="1">
      <alignment horizontal="right" vertical="center"/>
    </xf>
    <xf numFmtId="14" fontId="3" fillId="3" borderId="1" xfId="0" applyNumberFormat="1" applyFont="1" applyFill="1" applyBorder="1" applyAlignment="1">
      <alignment horizontal="center" vertical="center" wrapText="1"/>
    </xf>
    <xf numFmtId="49" fontId="4" fillId="5" borderId="1" xfId="0" applyNumberFormat="1" applyFont="1" applyFill="1" applyBorder="1" applyAlignment="1">
      <alignment horizontal="right" vertical="center"/>
    </xf>
    <xf numFmtId="168" fontId="4" fillId="5" borderId="1" xfId="1" applyNumberFormat="1" applyFont="1" applyFill="1" applyBorder="1" applyAlignment="1">
      <alignment horizontal="right" vertical="center" wrapText="1"/>
    </xf>
    <xf numFmtId="0" fontId="7" fillId="3" borderId="1" xfId="4" applyFont="1" applyFill="1" applyBorder="1" applyAlignment="1" applyProtection="1">
      <alignment horizontal="right" vertical="center"/>
    </xf>
    <xf numFmtId="0" fontId="4" fillId="3" borderId="1" xfId="0" applyFont="1" applyFill="1" applyBorder="1" applyAlignment="1" applyProtection="1">
      <alignment horizontal="left" vertical="center"/>
    </xf>
    <xf numFmtId="165" fontId="3" fillId="3" borderId="1" xfId="2" applyNumberFormat="1" applyFont="1" applyFill="1" applyBorder="1" applyAlignment="1" applyProtection="1">
      <alignment horizontal="left" vertical="center" wrapText="1"/>
    </xf>
    <xf numFmtId="0" fontId="4" fillId="3" borderId="1" xfId="0" applyFont="1" applyFill="1" applyBorder="1" applyAlignment="1" applyProtection="1">
      <alignment horizontal="right" vertical="center"/>
    </xf>
    <xf numFmtId="0" fontId="7" fillId="5" borderId="1" xfId="4" applyFont="1" applyFill="1" applyBorder="1" applyAlignment="1" applyProtection="1">
      <alignment horizontal="right" vertical="center"/>
    </xf>
    <xf numFmtId="0" fontId="4" fillId="5" borderId="1" xfId="0" applyFont="1" applyFill="1" applyBorder="1" applyAlignment="1" applyProtection="1">
      <alignment horizontal="left" vertical="center"/>
    </xf>
    <xf numFmtId="1" fontId="4" fillId="5" borderId="1" xfId="0" applyNumberFormat="1" applyFont="1" applyFill="1" applyBorder="1" applyAlignment="1" applyProtection="1">
      <alignment horizontal="right" vertical="center"/>
    </xf>
    <xf numFmtId="0" fontId="4" fillId="5" borderId="1" xfId="0" applyNumberFormat="1" applyFont="1" applyFill="1" applyBorder="1" applyAlignment="1" applyProtection="1">
      <alignment horizontal="right" vertical="center"/>
    </xf>
    <xf numFmtId="0" fontId="4" fillId="5" borderId="1" xfId="0" applyNumberFormat="1" applyFont="1" applyFill="1" applyBorder="1" applyAlignment="1" applyProtection="1">
      <alignment horizontal="center" vertical="center"/>
    </xf>
    <xf numFmtId="165" fontId="3" fillId="5" borderId="1" xfId="2" applyNumberFormat="1" applyFont="1" applyFill="1" applyBorder="1" applyAlignment="1" applyProtection="1">
      <alignment horizontal="left" vertical="center" wrapText="1"/>
    </xf>
    <xf numFmtId="0" fontId="4" fillId="5" borderId="1" xfId="0" applyFont="1" applyFill="1" applyBorder="1" applyAlignment="1" applyProtection="1">
      <alignment horizontal="right" vertical="center"/>
    </xf>
    <xf numFmtId="0" fontId="4" fillId="5" borderId="1" xfId="0" applyFont="1" applyFill="1" applyBorder="1" applyAlignment="1" applyProtection="1">
      <alignment horizontal="left" vertical="center" wrapText="1"/>
    </xf>
    <xf numFmtId="0" fontId="4" fillId="5" borderId="1" xfId="0" applyFont="1" applyFill="1" applyBorder="1" applyAlignment="1" applyProtection="1">
      <alignment vertical="center" wrapText="1"/>
    </xf>
    <xf numFmtId="0" fontId="7" fillId="5" borderId="1" xfId="4" applyFont="1" applyFill="1" applyBorder="1" applyAlignment="1">
      <alignment horizontal="left" vertical="center"/>
    </xf>
    <xf numFmtId="0" fontId="4" fillId="0" borderId="1" xfId="0" applyFont="1" applyFill="1" applyBorder="1" applyAlignment="1" applyProtection="1">
      <alignment horizontal="center" vertical="center"/>
    </xf>
    <xf numFmtId="0" fontId="4" fillId="0" borderId="1" xfId="0" applyNumberFormat="1" applyFont="1" applyBorder="1" applyAlignment="1" applyProtection="1">
      <alignment horizontal="center" vertical="center"/>
    </xf>
    <xf numFmtId="0" fontId="4" fillId="0" borderId="1" xfId="0" applyFont="1" applyBorder="1" applyAlignment="1" applyProtection="1">
      <alignment vertical="center" wrapText="1"/>
    </xf>
    <xf numFmtId="1" fontId="4" fillId="3" borderId="1" xfId="0" applyNumberFormat="1" applyFont="1" applyFill="1" applyBorder="1" applyAlignment="1" applyProtection="1">
      <alignment horizontal="center" vertical="center"/>
    </xf>
    <xf numFmtId="0" fontId="3" fillId="3" borderId="0" xfId="0" applyFont="1" applyFill="1" applyBorder="1" applyAlignment="1">
      <alignment vertical="center"/>
    </xf>
    <xf numFmtId="0" fontId="3" fillId="16" borderId="0" xfId="0" applyFont="1" applyFill="1" applyAlignment="1">
      <alignment vertical="center"/>
    </xf>
    <xf numFmtId="0" fontId="7" fillId="5" borderId="1" xfId="4" applyFont="1" applyFill="1" applyBorder="1" applyAlignment="1">
      <alignment vertical="center"/>
    </xf>
    <xf numFmtId="49" fontId="3" fillId="5" borderId="1" xfId="0" applyNumberFormat="1" applyFont="1" applyFill="1" applyBorder="1" applyAlignment="1" applyProtection="1">
      <alignment horizontal="left" vertical="center" wrapText="1"/>
    </xf>
    <xf numFmtId="49" fontId="3" fillId="5" borderId="0" xfId="0" applyNumberFormat="1" applyFont="1" applyFill="1" applyBorder="1" applyAlignment="1">
      <alignment horizontal="center" vertical="center"/>
    </xf>
    <xf numFmtId="14" fontId="3" fillId="5" borderId="0" xfId="0" applyNumberFormat="1" applyFont="1" applyFill="1" applyBorder="1" applyAlignment="1">
      <alignment horizontal="center" vertical="center"/>
    </xf>
    <xf numFmtId="49" fontId="4" fillId="5" borderId="0" xfId="0" applyNumberFormat="1" applyFont="1" applyFill="1" applyBorder="1" applyAlignment="1" applyProtection="1">
      <alignment vertical="center"/>
    </xf>
    <xf numFmtId="0" fontId="4" fillId="5" borderId="0" xfId="0" applyFont="1" applyFill="1" applyBorder="1" applyAlignment="1" applyProtection="1">
      <alignment vertical="center"/>
    </xf>
    <xf numFmtId="0" fontId="7" fillId="0" borderId="1" xfId="4" applyFont="1" applyFill="1" applyBorder="1" applyAlignment="1" applyProtection="1">
      <alignment horizontal="right" vertical="center"/>
    </xf>
    <xf numFmtId="0" fontId="3" fillId="0" borderId="1" xfId="0" applyFont="1" applyFill="1" applyBorder="1" applyAlignment="1" applyProtection="1">
      <alignment horizontal="center" vertical="center" wrapText="1"/>
    </xf>
    <xf numFmtId="49" fontId="3" fillId="3" borderId="0" xfId="0" applyNumberFormat="1" applyFont="1" applyFill="1" applyBorder="1" applyAlignment="1">
      <alignment vertical="center"/>
    </xf>
    <xf numFmtId="49" fontId="3" fillId="5" borderId="1" xfId="0" applyNumberFormat="1" applyFont="1" applyFill="1" applyBorder="1" applyAlignment="1">
      <alignment horizontal="center" vertical="center"/>
    </xf>
    <xf numFmtId="0" fontId="7" fillId="5" borderId="1" xfId="4" applyFont="1" applyFill="1" applyBorder="1" applyAlignment="1" applyProtection="1">
      <alignment horizontal="center" vertical="center"/>
    </xf>
    <xf numFmtId="1" fontId="7" fillId="5" borderId="1" xfId="4" applyNumberFormat="1" applyFont="1" applyFill="1" applyBorder="1" applyAlignment="1">
      <alignment horizontal="center" vertical="center"/>
    </xf>
    <xf numFmtId="49" fontId="7" fillId="5" borderId="1" xfId="4" applyNumberFormat="1" applyFont="1" applyFill="1" applyBorder="1" applyAlignment="1" applyProtection="1">
      <alignment horizontal="center" vertical="center" wrapText="1"/>
    </xf>
    <xf numFmtId="49" fontId="7" fillId="5" borderId="1" xfId="4" applyNumberFormat="1" applyFont="1" applyFill="1" applyBorder="1" applyAlignment="1" applyProtection="1">
      <alignment horizontal="right" vertical="center" wrapText="1"/>
    </xf>
    <xf numFmtId="3" fontId="3" fillId="5" borderId="1" xfId="0" applyNumberFormat="1" applyFont="1" applyFill="1" applyBorder="1" applyAlignment="1" applyProtection="1">
      <alignment horizontal="right" vertical="center"/>
    </xf>
    <xf numFmtId="49" fontId="7" fillId="5" borderId="3" xfId="4" applyNumberFormat="1" applyFont="1" applyFill="1" applyBorder="1" applyAlignment="1" applyProtection="1">
      <alignment horizontal="right" vertical="center" wrapText="1"/>
    </xf>
    <xf numFmtId="0" fontId="7" fillId="5" borderId="1" xfId="4" applyNumberFormat="1" applyFont="1" applyFill="1" applyBorder="1" applyAlignment="1" applyProtection="1">
      <alignment horizontal="center" vertical="center" wrapText="1"/>
    </xf>
    <xf numFmtId="49" fontId="7" fillId="5" borderId="3" xfId="4" applyNumberFormat="1" applyFont="1" applyFill="1" applyBorder="1" applyAlignment="1" applyProtection="1">
      <alignment horizontal="right" vertical="center"/>
    </xf>
    <xf numFmtId="14" fontId="4" fillId="5" borderId="1" xfId="0" applyNumberFormat="1" applyFont="1" applyFill="1" applyBorder="1" applyAlignment="1" applyProtection="1">
      <alignment horizontal="center" vertical="center" wrapText="1"/>
    </xf>
    <xf numFmtId="14" fontId="6" fillId="5" borderId="1" xfId="4" applyNumberFormat="1" applyFont="1" applyFill="1" applyBorder="1" applyAlignment="1">
      <alignment horizontal="center" vertical="center"/>
    </xf>
    <xf numFmtId="49" fontId="7" fillId="3" borderId="2" xfId="4" applyNumberFormat="1" applyFont="1" applyFill="1" applyBorder="1" applyAlignment="1" applyProtection="1">
      <alignment horizontal="right" vertical="center"/>
    </xf>
    <xf numFmtId="14" fontId="15" fillId="3" borderId="5" xfId="0" applyNumberFormat="1" applyFont="1" applyFill="1" applyBorder="1" applyAlignment="1" applyProtection="1">
      <alignment horizontal="center" vertical="center"/>
    </xf>
    <xf numFmtId="14" fontId="4" fillId="3" borderId="5" xfId="0" applyNumberFormat="1" applyFont="1" applyFill="1" applyBorder="1" applyAlignment="1" applyProtection="1">
      <alignment horizontal="center" vertical="center"/>
    </xf>
    <xf numFmtId="1" fontId="7" fillId="3" borderId="5" xfId="4" applyNumberFormat="1" applyFont="1" applyFill="1" applyBorder="1" applyAlignment="1" applyProtection="1">
      <alignment horizontal="right" vertical="center"/>
    </xf>
    <xf numFmtId="0" fontId="15" fillId="3" borderId="5" xfId="0" applyFont="1" applyFill="1" applyBorder="1" applyAlignment="1" applyProtection="1">
      <alignment horizontal="center" vertical="center"/>
    </xf>
    <xf numFmtId="0" fontId="15" fillId="3" borderId="5" xfId="0" applyFont="1" applyFill="1" applyBorder="1" applyAlignment="1" applyProtection="1">
      <alignment horizontal="left" vertical="center" wrapText="1"/>
    </xf>
    <xf numFmtId="1" fontId="3" fillId="3" borderId="5" xfId="0" applyNumberFormat="1" applyFont="1" applyFill="1" applyBorder="1" applyAlignment="1" applyProtection="1">
      <alignment horizontal="right" vertical="center" wrapText="1"/>
    </xf>
    <xf numFmtId="49" fontId="15" fillId="3" borderId="5" xfId="0" applyNumberFormat="1" applyFont="1" applyFill="1" applyBorder="1" applyAlignment="1" applyProtection="1">
      <alignment horizontal="right" vertical="center"/>
    </xf>
    <xf numFmtId="14" fontId="15" fillId="3" borderId="5" xfId="0" applyNumberFormat="1" applyFont="1" applyFill="1" applyBorder="1" applyAlignment="1" applyProtection="1">
      <alignment horizontal="right" vertical="center"/>
    </xf>
    <xf numFmtId="1" fontId="15" fillId="3" borderId="5" xfId="0" applyNumberFormat="1" applyFont="1" applyFill="1" applyBorder="1" applyAlignment="1" applyProtection="1">
      <alignment horizontal="right" vertical="center"/>
    </xf>
    <xf numFmtId="168" fontId="15" fillId="3" borderId="5" xfId="1" applyNumberFormat="1" applyFont="1" applyFill="1" applyBorder="1" applyAlignment="1" applyProtection="1">
      <alignment horizontal="right" vertical="center" wrapText="1"/>
    </xf>
    <xf numFmtId="3" fontId="15" fillId="3" borderId="5" xfId="0" applyNumberFormat="1" applyFont="1" applyFill="1" applyBorder="1" applyAlignment="1" applyProtection="1">
      <alignment horizontal="right" vertical="center" wrapText="1"/>
    </xf>
    <xf numFmtId="0" fontId="15" fillId="3" borderId="5" xfId="0" applyFont="1" applyFill="1" applyBorder="1" applyAlignment="1" applyProtection="1">
      <alignment horizontal="right" vertical="center" wrapText="1"/>
    </xf>
    <xf numFmtId="0" fontId="15" fillId="3" borderId="5" xfId="0" applyFont="1" applyFill="1" applyBorder="1" applyAlignment="1" applyProtection="1">
      <alignment horizontal="right" vertical="center"/>
    </xf>
    <xf numFmtId="0" fontId="19" fillId="3" borderId="5" xfId="4" applyFont="1" applyFill="1" applyBorder="1" applyAlignment="1" applyProtection="1">
      <alignment horizontal="left" vertical="center"/>
    </xf>
    <xf numFmtId="0" fontId="15" fillId="3" borderId="5" xfId="0" applyFont="1" applyFill="1" applyBorder="1" applyAlignment="1" applyProtection="1">
      <alignment horizontal="left" vertical="center"/>
    </xf>
    <xf numFmtId="14" fontId="15" fillId="3" borderId="1" xfId="0" applyNumberFormat="1" applyFont="1" applyFill="1" applyBorder="1" applyAlignment="1">
      <alignment horizontal="center" vertical="center"/>
    </xf>
    <xf numFmtId="0" fontId="15" fillId="3" borderId="1" xfId="0" applyFont="1" applyFill="1" applyBorder="1" applyAlignment="1">
      <alignment vertical="center"/>
    </xf>
    <xf numFmtId="14" fontId="7" fillId="5" borderId="5" xfId="4" applyNumberFormat="1" applyFont="1" applyFill="1" applyBorder="1" applyAlignment="1" applyProtection="1">
      <alignment horizontal="center" vertical="center"/>
      <protection hidden="1"/>
    </xf>
    <xf numFmtId="14" fontId="3" fillId="5" borderId="5" xfId="0" applyNumberFormat="1" applyFont="1" applyFill="1" applyBorder="1" applyAlignment="1" applyProtection="1">
      <alignment horizontal="center" vertical="center"/>
    </xf>
    <xf numFmtId="2" fontId="7" fillId="5" borderId="1" xfId="4" applyNumberFormat="1" applyFont="1" applyFill="1" applyBorder="1" applyAlignment="1" applyProtection="1">
      <alignment horizontal="center" vertical="center" wrapText="1"/>
    </xf>
    <xf numFmtId="14" fontId="4" fillId="5" borderId="5" xfId="0" applyNumberFormat="1" applyFont="1" applyFill="1" applyBorder="1" applyAlignment="1" applyProtection="1">
      <alignment horizontal="center" vertical="center"/>
    </xf>
    <xf numFmtId="0" fontId="3" fillId="5" borderId="1" xfId="0" applyNumberFormat="1" applyFont="1" applyFill="1" applyBorder="1" applyAlignment="1" applyProtection="1">
      <alignment horizontal="right" vertical="center" wrapText="1"/>
    </xf>
    <xf numFmtId="0" fontId="3" fillId="3" borderId="5" xfId="0" applyNumberFormat="1" applyFont="1" applyFill="1" applyBorder="1" applyAlignment="1" applyProtection="1">
      <alignment horizontal="right" vertical="center" wrapText="1"/>
    </xf>
    <xf numFmtId="0" fontId="3" fillId="3" borderId="5" xfId="0" applyNumberFormat="1" applyFont="1" applyFill="1" applyBorder="1" applyAlignment="1" applyProtection="1">
      <alignment horizontal="right" vertical="center"/>
    </xf>
    <xf numFmtId="3" fontId="3" fillId="3" borderId="5" xfId="0" applyNumberFormat="1" applyFont="1" applyFill="1" applyBorder="1" applyAlignment="1" applyProtection="1">
      <alignment horizontal="right" vertical="center" wrapText="1"/>
    </xf>
    <xf numFmtId="49" fontId="7" fillId="5" borderId="1" xfId="4" applyNumberFormat="1" applyFont="1" applyFill="1" applyBorder="1" applyAlignment="1">
      <alignment horizontal="center" vertical="center"/>
    </xf>
    <xf numFmtId="49" fontId="3" fillId="5" borderId="3" xfId="0" applyNumberFormat="1" applyFont="1" applyFill="1" applyBorder="1" applyAlignment="1" applyProtection="1">
      <alignment horizontal="right" vertical="center"/>
    </xf>
    <xf numFmtId="49" fontId="7" fillId="3" borderId="1" xfId="4" applyNumberFormat="1" applyFont="1" applyFill="1" applyBorder="1" applyAlignment="1" applyProtection="1">
      <alignment horizontal="center" vertical="center" wrapText="1"/>
    </xf>
    <xf numFmtId="14" fontId="4" fillId="3" borderId="1" xfId="0" applyNumberFormat="1" applyFont="1" applyFill="1" applyBorder="1" applyAlignment="1" applyProtection="1">
      <alignment horizontal="center" vertical="center" wrapText="1"/>
    </xf>
    <xf numFmtId="0" fontId="3" fillId="5" borderId="4" xfId="0" applyFont="1" applyFill="1" applyBorder="1" applyAlignment="1">
      <alignment horizontal="right" vertical="center"/>
    </xf>
    <xf numFmtId="0" fontId="6" fillId="5" borderId="1" xfId="4" applyFont="1" applyFill="1" applyBorder="1" applyAlignment="1">
      <alignment horizontal="center" vertical="center"/>
    </xf>
    <xf numFmtId="0" fontId="8" fillId="5" borderId="1" xfId="0" applyFont="1" applyFill="1" applyBorder="1" applyAlignment="1" applyProtection="1">
      <alignment horizontal="left" vertical="center"/>
    </xf>
    <xf numFmtId="49" fontId="4" fillId="5" borderId="3" xfId="0" applyNumberFormat="1" applyFont="1" applyFill="1" applyBorder="1" applyAlignment="1" applyProtection="1">
      <alignment horizontal="right" vertical="center"/>
    </xf>
    <xf numFmtId="49" fontId="7" fillId="3" borderId="3" xfId="4" applyNumberFormat="1" applyFont="1" applyFill="1" applyBorder="1" applyAlignment="1" applyProtection="1">
      <alignment horizontal="right" vertical="center" wrapText="1"/>
    </xf>
    <xf numFmtId="0" fontId="3" fillId="3" borderId="2" xfId="0" applyFont="1" applyFill="1" applyBorder="1" applyAlignment="1" applyProtection="1">
      <alignment horizontal="left" vertical="center" wrapText="1"/>
    </xf>
    <xf numFmtId="49" fontId="4" fillId="5" borderId="0" xfId="0" applyNumberFormat="1" applyFont="1" applyFill="1" applyBorder="1" applyAlignment="1" applyProtection="1">
      <alignment horizontal="right" vertical="center"/>
    </xf>
    <xf numFmtId="1" fontId="3" fillId="5" borderId="1" xfId="1" applyNumberFormat="1" applyFont="1" applyFill="1" applyBorder="1" applyAlignment="1" applyProtection="1">
      <alignment horizontal="right" vertical="center" wrapText="1"/>
    </xf>
    <xf numFmtId="0" fontId="20" fillId="5" borderId="1" xfId="3" applyFont="1" applyFill="1" applyBorder="1" applyAlignment="1">
      <alignment horizontal="left" vertical="center"/>
    </xf>
    <xf numFmtId="0" fontId="20" fillId="2" borderId="1" xfId="3" applyFont="1" applyBorder="1" applyAlignment="1">
      <alignment horizontal="left" vertical="center"/>
    </xf>
    <xf numFmtId="0" fontId="5" fillId="5" borderId="1" xfId="4" applyFill="1" applyBorder="1" applyAlignment="1" applyProtection="1">
      <alignment horizontal="left" vertical="center"/>
    </xf>
    <xf numFmtId="0" fontId="3" fillId="5" borderId="1" xfId="0" applyFont="1" applyFill="1" applyBorder="1" applyAlignment="1" applyProtection="1">
      <alignment horizontal="right" wrapText="1"/>
    </xf>
    <xf numFmtId="1" fontId="7" fillId="3" borderId="1" xfId="4" applyNumberFormat="1" applyFont="1" applyFill="1" applyBorder="1" applyAlignment="1" applyProtection="1">
      <alignment horizontal="left" vertical="center"/>
    </xf>
    <xf numFmtId="1" fontId="7" fillId="3" borderId="1" xfId="4" applyNumberFormat="1" applyFont="1" applyFill="1" applyBorder="1" applyAlignment="1" applyProtection="1">
      <alignment horizontal="center" vertical="center"/>
    </xf>
    <xf numFmtId="1" fontId="7" fillId="5" borderId="3" xfId="4" applyNumberFormat="1" applyFont="1" applyFill="1" applyBorder="1" applyAlignment="1" applyProtection="1">
      <alignment horizontal="right" vertical="center"/>
    </xf>
    <xf numFmtId="49" fontId="7" fillId="0" borderId="1" xfId="4" applyNumberFormat="1" applyFont="1" applyBorder="1" applyAlignment="1">
      <alignment horizontal="center" vertical="center"/>
    </xf>
    <xf numFmtId="14" fontId="3" fillId="0" borderId="1" xfId="0" applyNumberFormat="1" applyFont="1" applyFill="1" applyBorder="1" applyAlignment="1">
      <alignment horizontal="center" vertical="center"/>
    </xf>
    <xf numFmtId="0" fontId="7" fillId="5" borderId="3" xfId="4" applyNumberFormat="1" applyFont="1" applyFill="1" applyBorder="1" applyAlignment="1" applyProtection="1">
      <alignment horizontal="right" vertical="center" wrapText="1"/>
    </xf>
    <xf numFmtId="0" fontId="3" fillId="5" borderId="4" xfId="0" applyFont="1" applyFill="1" applyBorder="1" applyAlignment="1" applyProtection="1">
      <alignment horizontal="right" vertical="center"/>
    </xf>
    <xf numFmtId="0" fontId="10" fillId="5" borderId="1" xfId="4" applyFont="1" applyFill="1" applyBorder="1" applyAlignment="1" applyProtection="1">
      <alignment horizontal="left" vertical="center"/>
    </xf>
    <xf numFmtId="0" fontId="7" fillId="5" borderId="3" xfId="4" applyNumberFormat="1" applyFont="1" applyFill="1" applyBorder="1" applyAlignment="1">
      <alignment horizontal="right" vertical="center"/>
    </xf>
    <xf numFmtId="0" fontId="6" fillId="5" borderId="1" xfId="4" applyFont="1" applyFill="1" applyBorder="1" applyAlignment="1">
      <alignment vertical="center" wrapText="1"/>
    </xf>
    <xf numFmtId="0" fontId="10" fillId="5" borderId="1" xfId="4" applyFont="1" applyFill="1" applyBorder="1" applyAlignment="1">
      <alignment horizontal="left" vertical="center"/>
    </xf>
    <xf numFmtId="14" fontId="4" fillId="5" borderId="1" xfId="4" applyNumberFormat="1" applyFont="1" applyFill="1" applyBorder="1" applyAlignment="1" applyProtection="1">
      <alignment horizontal="right" vertical="center"/>
    </xf>
    <xf numFmtId="0" fontId="4" fillId="5" borderId="1" xfId="0" applyNumberFormat="1" applyFont="1" applyFill="1" applyBorder="1" applyAlignment="1">
      <alignment horizontal="right" vertical="center"/>
    </xf>
    <xf numFmtId="0" fontId="3" fillId="3" borderId="1" xfId="0" applyNumberFormat="1" applyFont="1" applyFill="1" applyBorder="1" applyAlignment="1" applyProtection="1">
      <alignment horizontal="right" vertical="center" wrapText="1"/>
    </xf>
    <xf numFmtId="0" fontId="3" fillId="5" borderId="3" xfId="0" applyFont="1" applyFill="1" applyBorder="1" applyAlignment="1" applyProtection="1">
      <alignment horizontal="left" vertical="center" wrapText="1"/>
    </xf>
    <xf numFmtId="0" fontId="4" fillId="3" borderId="0" xfId="0" applyFont="1" applyFill="1" applyAlignment="1">
      <alignment vertical="center"/>
    </xf>
    <xf numFmtId="1" fontId="7" fillId="5" borderId="3" xfId="4" applyNumberFormat="1" applyFont="1" applyFill="1" applyBorder="1" applyAlignment="1">
      <alignment horizontal="right" vertical="center"/>
    </xf>
    <xf numFmtId="14" fontId="7" fillId="5" borderId="1" xfId="4" applyNumberFormat="1" applyFont="1" applyFill="1" applyBorder="1" applyAlignment="1" applyProtection="1">
      <alignment horizontal="right" vertical="center"/>
    </xf>
    <xf numFmtId="49" fontId="4" fillId="5" borderId="1" xfId="0" applyNumberFormat="1" applyFont="1" applyFill="1" applyBorder="1" applyAlignment="1">
      <alignment horizontal="center" vertical="center"/>
    </xf>
    <xf numFmtId="14" fontId="7" fillId="5" borderId="1" xfId="4" applyNumberFormat="1" applyFont="1" applyFill="1" applyBorder="1" applyAlignment="1" applyProtection="1">
      <alignment horizontal="left" vertical="center" wrapText="1"/>
    </xf>
    <xf numFmtId="0" fontId="7" fillId="0" borderId="1" xfId="4" applyFont="1" applyFill="1" applyBorder="1" applyAlignment="1" applyProtection="1">
      <alignment horizontal="right" vertical="center" wrapText="1"/>
    </xf>
    <xf numFmtId="0" fontId="4" fillId="0" borderId="0" xfId="0" applyFont="1" applyAlignment="1">
      <alignment vertical="center"/>
    </xf>
    <xf numFmtId="1" fontId="7" fillId="5" borderId="3" xfId="4" applyNumberFormat="1" applyFont="1" applyFill="1" applyBorder="1" applyAlignment="1" applyProtection="1">
      <alignment horizontal="right" vertical="center" wrapText="1"/>
    </xf>
    <xf numFmtId="49" fontId="7" fillId="5" borderId="1" xfId="4" applyNumberFormat="1" applyFont="1" applyFill="1" applyBorder="1" applyAlignment="1" applyProtection="1">
      <alignment horizontal="right" vertical="center"/>
    </xf>
    <xf numFmtId="0" fontId="3" fillId="5" borderId="0" xfId="0" applyFont="1" applyFill="1" applyBorder="1" applyAlignment="1" applyProtection="1">
      <alignment horizontal="left" vertical="center" wrapText="1"/>
    </xf>
    <xf numFmtId="14" fontId="7" fillId="5" borderId="1" xfId="4" applyNumberFormat="1" applyFont="1" applyFill="1" applyBorder="1" applyAlignment="1" applyProtection="1">
      <alignment horizontal="center" vertical="center" wrapText="1"/>
    </xf>
    <xf numFmtId="1" fontId="3" fillId="0" borderId="0" xfId="0" applyNumberFormat="1" applyFont="1" applyAlignment="1">
      <alignment horizontal="center" vertical="center"/>
    </xf>
    <xf numFmtId="0" fontId="3" fillId="0" borderId="0" xfId="0" applyFont="1" applyAlignment="1">
      <alignment horizontal="left" vertical="center" wrapText="1"/>
    </xf>
    <xf numFmtId="14" fontId="16" fillId="15" borderId="1" xfId="0" applyNumberFormat="1" applyFont="1" applyFill="1" applyBorder="1" applyAlignment="1" applyProtection="1">
      <alignment horizontal="center" wrapText="1"/>
    </xf>
    <xf numFmtId="0" fontId="16" fillId="15" borderId="1" xfId="0" applyFont="1" applyFill="1" applyBorder="1" applyAlignment="1" applyProtection="1">
      <alignment horizontal="center" wrapText="1"/>
    </xf>
    <xf numFmtId="14" fontId="16" fillId="14" borderId="1" xfId="0" applyNumberFormat="1" applyFont="1" applyFill="1" applyBorder="1" applyAlignment="1" applyProtection="1">
      <alignment horizontal="center" wrapText="1"/>
    </xf>
    <xf numFmtId="3" fontId="16" fillId="11" borderId="1" xfId="0" applyNumberFormat="1" applyFont="1" applyFill="1" applyBorder="1" applyAlignment="1" applyProtection="1">
      <alignment vertical="center" wrapText="1"/>
    </xf>
    <xf numFmtId="0" fontId="16" fillId="11" borderId="1" xfId="0" applyFont="1" applyFill="1" applyBorder="1" applyAlignment="1" applyProtection="1">
      <alignment vertical="center" wrapText="1"/>
    </xf>
    <xf numFmtId="0" fontId="3" fillId="0" borderId="1" xfId="0" applyFont="1" applyFill="1" applyBorder="1" applyAlignment="1" applyProtection="1">
      <alignment horizontal="center"/>
    </xf>
    <xf numFmtId="14" fontId="4" fillId="0" borderId="1" xfId="0" applyNumberFormat="1" applyFont="1" applyFill="1" applyBorder="1" applyAlignment="1" applyProtection="1">
      <alignment horizontal="center"/>
    </xf>
    <xf numFmtId="14" fontId="7" fillId="0" borderId="1" xfId="4" applyNumberFormat="1" applyFont="1" applyFill="1" applyBorder="1" applyAlignment="1" applyProtection="1">
      <alignment horizontal="center"/>
    </xf>
    <xf numFmtId="15" fontId="7" fillId="0" borderId="1" xfId="4" applyNumberFormat="1" applyFont="1" applyFill="1" applyBorder="1" applyAlignment="1" applyProtection="1">
      <alignment horizontal="right" vertical="center"/>
    </xf>
    <xf numFmtId="0" fontId="3" fillId="0" borderId="1" xfId="0" applyFont="1" applyFill="1" applyBorder="1" applyAlignment="1" applyProtection="1">
      <alignment horizontal="left" vertical="center"/>
    </xf>
    <xf numFmtId="3" fontId="3" fillId="0" borderId="1" xfId="0" applyNumberFormat="1" applyFont="1" applyFill="1" applyBorder="1" applyAlignment="1" applyProtection="1">
      <alignment horizontal="right" vertical="center"/>
    </xf>
    <xf numFmtId="1" fontId="7" fillId="0" borderId="1" xfId="4" applyNumberFormat="1" applyFont="1" applyFill="1" applyBorder="1" applyAlignment="1" applyProtection="1">
      <alignment horizontal="left" vertical="center"/>
      <protection locked="0"/>
    </xf>
    <xf numFmtId="14" fontId="3" fillId="0" borderId="1" xfId="0" applyNumberFormat="1" applyFont="1" applyFill="1" applyBorder="1" applyAlignment="1" applyProtection="1">
      <alignment horizontal="center" vertical="center"/>
      <protection locked="0"/>
    </xf>
    <xf numFmtId="0" fontId="3" fillId="0" borderId="1" xfId="0" applyFont="1" applyFill="1" applyBorder="1" applyAlignment="1">
      <alignment vertical="center" wrapText="1"/>
    </xf>
    <xf numFmtId="14" fontId="4" fillId="0" borderId="1" xfId="0" applyNumberFormat="1" applyFont="1" applyFill="1" applyBorder="1" applyAlignment="1" applyProtection="1">
      <alignment horizontal="center"/>
      <protection hidden="1"/>
    </xf>
    <xf numFmtId="0" fontId="3" fillId="0" borderId="0" xfId="0" applyFont="1" applyFill="1" applyBorder="1" applyAlignment="1" applyProtection="1">
      <alignment horizontal="left" vertical="center" wrapText="1"/>
    </xf>
    <xf numFmtId="0" fontId="3" fillId="0" borderId="0" xfId="0" applyFont="1" applyBorder="1" applyAlignment="1" applyProtection="1">
      <alignment horizontal="left" vertical="center" wrapText="1"/>
    </xf>
    <xf numFmtId="1" fontId="7" fillId="0" borderId="1" xfId="4" applyNumberFormat="1" applyFont="1" applyBorder="1" applyAlignment="1" applyProtection="1">
      <alignment horizontal="center" vertical="center"/>
    </xf>
    <xf numFmtId="1" fontId="7" fillId="0" borderId="1" xfId="4" applyNumberFormat="1" applyFont="1" applyBorder="1" applyAlignment="1" applyProtection="1">
      <alignment horizontal="left" vertical="center"/>
    </xf>
    <xf numFmtId="49" fontId="4" fillId="0" borderId="1" xfId="0" applyNumberFormat="1" applyFont="1" applyFill="1" applyBorder="1" applyAlignment="1" applyProtection="1">
      <alignment horizontal="right" vertical="center"/>
    </xf>
    <xf numFmtId="49" fontId="3" fillId="0" borderId="1" xfId="0" applyNumberFormat="1" applyFont="1" applyFill="1" applyBorder="1" applyAlignment="1" applyProtection="1">
      <alignment horizontal="center" wrapText="1"/>
    </xf>
    <xf numFmtId="0" fontId="3" fillId="0" borderId="1" xfId="0" applyFont="1" applyBorder="1" applyAlignment="1" applyProtection="1">
      <alignment horizontal="center"/>
    </xf>
    <xf numFmtId="14" fontId="4" fillId="0" borderId="1" xfId="4" applyNumberFormat="1" applyFont="1" applyFill="1" applyBorder="1" applyAlignment="1" applyProtection="1">
      <alignment horizontal="center"/>
    </xf>
    <xf numFmtId="1" fontId="7" fillId="0" borderId="1" xfId="4" applyNumberFormat="1" applyFont="1" applyFill="1" applyBorder="1" applyAlignment="1" applyProtection="1">
      <alignment horizontal="left" vertical="center"/>
    </xf>
    <xf numFmtId="14" fontId="7" fillId="0" borderId="4" xfId="4" applyNumberFormat="1" applyFont="1" applyBorder="1" applyAlignment="1" applyProtection="1">
      <alignment horizontal="center" vertical="center"/>
    </xf>
    <xf numFmtId="14" fontId="7" fillId="0" borderId="1" xfId="4" applyNumberFormat="1" applyFont="1" applyFill="1" applyBorder="1" applyAlignment="1">
      <alignment horizontal="center" vertical="center"/>
    </xf>
    <xf numFmtId="49" fontId="7" fillId="0" borderId="1" xfId="4" applyNumberFormat="1" applyFont="1" applyFill="1" applyBorder="1" applyAlignment="1" applyProtection="1">
      <alignment horizontal="right" vertical="center" wrapText="1"/>
    </xf>
    <xf numFmtId="15" fontId="7" fillId="0" borderId="1" xfId="4" applyNumberFormat="1" applyFont="1" applyFill="1" applyBorder="1" applyAlignment="1" applyProtection="1">
      <alignment horizontal="center" wrapText="1"/>
    </xf>
    <xf numFmtId="15" fontId="4" fillId="0" borderId="1" xfId="0" applyNumberFormat="1" applyFont="1" applyFill="1" applyBorder="1" applyAlignment="1" applyProtection="1">
      <alignment horizontal="center"/>
    </xf>
    <xf numFmtId="1" fontId="3" fillId="0" borderId="6" xfId="0" applyNumberFormat="1" applyFont="1" applyFill="1" applyBorder="1" applyAlignment="1" applyProtection="1">
      <alignment horizontal="right" vertical="center"/>
    </xf>
    <xf numFmtId="14" fontId="4" fillId="0" borderId="6" xfId="0" applyNumberFormat="1" applyFont="1" applyFill="1" applyBorder="1" applyAlignment="1" applyProtection="1">
      <alignment horizontal="center"/>
    </xf>
    <xf numFmtId="0" fontId="3" fillId="0" borderId="6" xfId="0" applyFont="1" applyFill="1" applyBorder="1" applyAlignment="1" applyProtection="1">
      <alignment horizontal="left" vertical="center" wrapText="1"/>
    </xf>
    <xf numFmtId="169" fontId="7" fillId="0" borderId="1" xfId="4" applyNumberFormat="1" applyFont="1" applyFill="1" applyBorder="1" applyAlignment="1">
      <alignment horizontal="center" vertical="center"/>
    </xf>
    <xf numFmtId="14" fontId="3" fillId="0" borderId="1" xfId="0" applyNumberFormat="1" applyFont="1" applyFill="1" applyBorder="1" applyAlignment="1" applyProtection="1">
      <alignment horizontal="center"/>
    </xf>
    <xf numFmtId="14" fontId="3" fillId="0" borderId="1" xfId="0" applyNumberFormat="1" applyFont="1" applyFill="1" applyBorder="1" applyAlignment="1" applyProtection="1">
      <alignment horizontal="center" wrapText="1"/>
    </xf>
    <xf numFmtId="14" fontId="3" fillId="0" borderId="6" xfId="0" applyNumberFormat="1" applyFont="1" applyFill="1" applyBorder="1" applyAlignment="1" applyProtection="1">
      <alignment horizontal="right" vertical="center"/>
    </xf>
    <xf numFmtId="0" fontId="7" fillId="0" borderId="0" xfId="4" applyFont="1" applyFill="1" applyBorder="1" applyAlignment="1" applyProtection="1">
      <alignment horizontal="left" vertical="center"/>
    </xf>
    <xf numFmtId="14" fontId="6" fillId="0" borderId="1" xfId="4" applyNumberFormat="1" applyFont="1" applyFill="1" applyBorder="1" applyAlignment="1" applyProtection="1">
      <alignment horizontal="center" vertical="center"/>
    </xf>
    <xf numFmtId="0" fontId="3" fillId="0" borderId="3" xfId="0" applyFont="1" applyFill="1" applyBorder="1" applyAlignment="1" applyProtection="1">
      <alignment horizontal="left" vertical="center" wrapText="1"/>
    </xf>
    <xf numFmtId="14" fontId="6" fillId="0" borderId="1" xfId="4" applyNumberFormat="1" applyFont="1" applyFill="1" applyBorder="1" applyAlignment="1" applyProtection="1">
      <alignment horizontal="center" vertical="center" wrapText="1"/>
    </xf>
    <xf numFmtId="14" fontId="6" fillId="0" borderId="1" xfId="4" applyNumberFormat="1" applyFont="1" applyFill="1" applyBorder="1" applyAlignment="1">
      <alignment horizontal="center" vertical="center" wrapText="1"/>
    </xf>
    <xf numFmtId="14" fontId="3" fillId="0" borderId="0" xfId="0" applyNumberFormat="1" applyFont="1" applyFill="1" applyBorder="1" applyAlignment="1" applyProtection="1">
      <alignment horizontal="center" vertical="center"/>
    </xf>
    <xf numFmtId="0" fontId="7" fillId="0" borderId="1" xfId="4" applyNumberFormat="1" applyFont="1" applyBorder="1" applyAlignment="1" applyProtection="1">
      <alignment horizontal="right" vertical="center" wrapText="1"/>
    </xf>
    <xf numFmtId="14" fontId="3" fillId="0" borderId="1" xfId="0" applyNumberFormat="1" applyFont="1" applyBorder="1" applyAlignment="1" applyProtection="1">
      <alignment horizontal="center"/>
    </xf>
    <xf numFmtId="14" fontId="7" fillId="0" borderId="1" xfId="4" applyNumberFormat="1" applyFont="1" applyFill="1" applyBorder="1" applyAlignment="1" applyProtection="1">
      <alignment horizontal="center"/>
      <protection hidden="1"/>
    </xf>
    <xf numFmtId="0" fontId="3" fillId="0" borderId="1" xfId="0" applyFont="1" applyBorder="1" applyAlignment="1" applyProtection="1">
      <alignment horizontal="center" wrapText="1"/>
    </xf>
    <xf numFmtId="14" fontId="6" fillId="0" borderId="1" xfId="4" applyNumberFormat="1" applyFont="1" applyBorder="1" applyAlignment="1" applyProtection="1">
      <alignment horizontal="center" vertical="center" wrapText="1"/>
    </xf>
    <xf numFmtId="0" fontId="6" fillId="0" borderId="1" xfId="4" applyFont="1" applyBorder="1" applyAlignment="1">
      <alignment vertical="center"/>
    </xf>
    <xf numFmtId="0" fontId="6" fillId="0" borderId="1" xfId="4" applyFont="1" applyBorder="1" applyAlignment="1" applyProtection="1">
      <alignment horizontal="center" vertical="center"/>
      <protection locked="0"/>
    </xf>
    <xf numFmtId="14" fontId="6" fillId="0" borderId="4" xfId="4" applyNumberFormat="1" applyFont="1" applyFill="1" applyBorder="1" applyAlignment="1" applyProtection="1">
      <alignment horizontal="center" vertical="center"/>
    </xf>
    <xf numFmtId="0" fontId="3" fillId="3" borderId="1" xfId="0" applyFont="1" applyFill="1" applyBorder="1" applyAlignment="1" applyProtection="1">
      <alignment horizontal="center"/>
    </xf>
    <xf numFmtId="14" fontId="4" fillId="3" borderId="1" xfId="0" applyNumberFormat="1" applyFont="1" applyFill="1" applyBorder="1" applyAlignment="1" applyProtection="1">
      <alignment horizontal="center"/>
    </xf>
    <xf numFmtId="49" fontId="3" fillId="3" borderId="1" xfId="0" applyNumberFormat="1" applyFont="1" applyFill="1" applyBorder="1" applyAlignment="1" applyProtection="1">
      <alignment horizontal="center" wrapText="1"/>
    </xf>
    <xf numFmtId="0" fontId="6" fillId="3" borderId="1" xfId="4" applyFont="1" applyFill="1" applyBorder="1" applyAlignment="1" applyProtection="1">
      <alignment horizontal="left" vertical="center" wrapText="1"/>
    </xf>
    <xf numFmtId="1" fontId="6" fillId="3" borderId="1" xfId="4" applyNumberFormat="1" applyFont="1" applyFill="1" applyBorder="1" applyAlignment="1" applyProtection="1">
      <alignment horizontal="center" vertical="center"/>
    </xf>
    <xf numFmtId="14" fontId="6" fillId="3" borderId="1" xfId="4" applyNumberFormat="1" applyFont="1" applyFill="1" applyBorder="1" applyAlignment="1" applyProtection="1">
      <alignment horizontal="center" vertical="center" wrapText="1"/>
    </xf>
    <xf numFmtId="14" fontId="3" fillId="0" borderId="1" xfId="0" applyNumberFormat="1" applyFont="1" applyBorder="1" applyAlignment="1">
      <alignment horizontal="center"/>
    </xf>
    <xf numFmtId="14" fontId="7" fillId="0" borderId="1" xfId="4" applyNumberFormat="1" applyFont="1" applyBorder="1" applyAlignment="1">
      <alignment horizontal="center"/>
    </xf>
    <xf numFmtId="14" fontId="4" fillId="0" borderId="1" xfId="0" applyNumberFormat="1" applyFont="1" applyBorder="1" applyAlignment="1">
      <alignment horizontal="center"/>
    </xf>
    <xf numFmtId="0" fontId="5" fillId="0" borderId="4" xfId="4" applyBorder="1" applyAlignment="1">
      <alignment horizontal="left" vertical="center" wrapText="1"/>
    </xf>
    <xf numFmtId="0" fontId="3" fillId="3" borderId="1" xfId="0" applyFont="1" applyFill="1" applyBorder="1" applyAlignment="1">
      <alignment horizontal="center" wrapText="1"/>
    </xf>
    <xf numFmtId="0" fontId="3" fillId="0" borderId="1" xfId="0" applyFont="1" applyBorder="1" applyAlignment="1">
      <alignment horizontal="center"/>
    </xf>
    <xf numFmtId="49" fontId="7" fillId="3" borderId="1" xfId="4" applyNumberFormat="1" applyFont="1" applyFill="1" applyBorder="1" applyAlignment="1" applyProtection="1">
      <alignment horizontal="right" vertical="center"/>
    </xf>
    <xf numFmtId="15" fontId="4" fillId="3" borderId="1" xfId="0" applyNumberFormat="1" applyFont="1" applyFill="1" applyBorder="1" applyAlignment="1" applyProtection="1">
      <alignment horizontal="center"/>
    </xf>
    <xf numFmtId="49" fontId="7" fillId="3" borderId="1" xfId="4" applyNumberFormat="1" applyFont="1" applyFill="1" applyBorder="1" applyAlignment="1" applyProtection="1">
      <alignment horizontal="center" wrapText="1"/>
    </xf>
    <xf numFmtId="14" fontId="3" fillId="3" borderId="1" xfId="0" applyNumberFormat="1" applyFont="1" applyFill="1" applyBorder="1" applyAlignment="1" applyProtection="1">
      <alignment horizontal="center"/>
    </xf>
    <xf numFmtId="15" fontId="4" fillId="3" borderId="1" xfId="0" applyNumberFormat="1" applyFont="1" applyFill="1" applyBorder="1" applyAlignment="1" applyProtection="1">
      <alignment horizontal="right" vertical="center"/>
    </xf>
    <xf numFmtId="49" fontId="5" fillId="3" borderId="1" xfId="4" applyNumberFormat="1" applyFill="1" applyBorder="1" applyAlignment="1">
      <alignment horizontal="center" vertical="center"/>
    </xf>
    <xf numFmtId="0" fontId="5" fillId="3" borderId="1" xfId="4" applyFill="1" applyBorder="1" applyAlignment="1">
      <alignment vertical="center" wrapText="1"/>
    </xf>
    <xf numFmtId="14" fontId="4" fillId="3" borderId="1" xfId="4" applyNumberFormat="1" applyFont="1" applyFill="1" applyBorder="1" applyAlignment="1" applyProtection="1">
      <alignment horizontal="center"/>
    </xf>
    <xf numFmtId="14" fontId="6" fillId="3" borderId="1" xfId="4" applyNumberFormat="1" applyFont="1" applyFill="1" applyBorder="1" applyAlignment="1" applyProtection="1">
      <alignment horizontal="center" vertical="center"/>
    </xf>
    <xf numFmtId="0" fontId="3" fillId="3" borderId="0" xfId="0" applyFont="1" applyFill="1" applyAlignment="1">
      <alignment vertical="center" wrapText="1"/>
    </xf>
    <xf numFmtId="49" fontId="7" fillId="3" borderId="1" xfId="4" applyNumberFormat="1" applyFont="1" applyFill="1" applyBorder="1" applyAlignment="1" applyProtection="1">
      <alignment horizontal="right" vertical="center" wrapText="1"/>
    </xf>
    <xf numFmtId="14" fontId="4" fillId="3" borderId="1" xfId="0" applyNumberFormat="1" applyFont="1" applyFill="1" applyBorder="1" applyAlignment="1" applyProtection="1">
      <alignment horizontal="center"/>
      <protection hidden="1"/>
    </xf>
    <xf numFmtId="0" fontId="3" fillId="3" borderId="1" xfId="0" applyFont="1" applyFill="1" applyBorder="1" applyAlignment="1" applyProtection="1">
      <alignment horizontal="center" wrapText="1"/>
    </xf>
    <xf numFmtId="0" fontId="6" fillId="3" borderId="1" xfId="4" applyFont="1" applyFill="1" applyBorder="1" applyAlignment="1">
      <alignment vertical="center" wrapText="1"/>
    </xf>
    <xf numFmtId="1" fontId="7" fillId="3" borderId="5" xfId="4" applyNumberFormat="1" applyFont="1" applyFill="1" applyBorder="1" applyAlignment="1" applyProtection="1">
      <alignment horizontal="center" vertical="center"/>
    </xf>
    <xf numFmtId="1" fontId="7" fillId="3" borderId="5" xfId="4" applyNumberFormat="1" applyFont="1" applyFill="1" applyBorder="1" applyAlignment="1" applyProtection="1">
      <alignment horizontal="left" vertical="center"/>
    </xf>
    <xf numFmtId="14" fontId="7" fillId="3" borderId="1" xfId="4" applyNumberFormat="1" applyFont="1" applyFill="1" applyBorder="1" applyAlignment="1" applyProtection="1">
      <alignment horizontal="center"/>
    </xf>
    <xf numFmtId="1" fontId="6" fillId="3" borderId="1" xfId="4" applyNumberFormat="1" applyFont="1" applyFill="1" applyBorder="1" applyAlignment="1" applyProtection="1">
      <alignment horizontal="left" vertical="center"/>
    </xf>
    <xf numFmtId="0" fontId="7" fillId="3" borderId="1" xfId="4" applyNumberFormat="1" applyFont="1" applyFill="1" applyBorder="1" applyAlignment="1">
      <alignment horizontal="right" vertical="center"/>
    </xf>
    <xf numFmtId="14" fontId="3" fillId="3" borderId="1" xfId="0" applyNumberFormat="1" applyFont="1" applyFill="1" applyBorder="1" applyAlignment="1">
      <alignment horizontal="center"/>
    </xf>
    <xf numFmtId="14" fontId="7" fillId="3" borderId="1" xfId="4" applyNumberFormat="1" applyFont="1" applyFill="1" applyBorder="1" applyAlignment="1">
      <alignment horizontal="center"/>
    </xf>
    <xf numFmtId="14" fontId="4" fillId="3" borderId="1" xfId="0" applyNumberFormat="1" applyFont="1" applyFill="1" applyBorder="1" applyAlignment="1">
      <alignment horizontal="center"/>
    </xf>
    <xf numFmtId="0" fontId="6" fillId="3" borderId="1" xfId="4" applyFont="1" applyFill="1" applyBorder="1" applyAlignment="1">
      <alignment horizontal="left" vertical="center" wrapText="1"/>
    </xf>
    <xf numFmtId="0" fontId="6" fillId="3" borderId="1" xfId="4" applyFont="1" applyFill="1" applyBorder="1" applyAlignment="1" applyProtection="1">
      <alignment horizontal="left" vertical="center"/>
    </xf>
    <xf numFmtId="3" fontId="7" fillId="0" borderId="1" xfId="4" applyNumberFormat="1" applyFont="1" applyBorder="1" applyAlignment="1">
      <alignment horizontal="right" vertical="center"/>
    </xf>
    <xf numFmtId="0" fontId="4" fillId="0" borderId="1" xfId="0" applyFont="1" applyFill="1" applyBorder="1" applyAlignment="1" applyProtection="1">
      <alignment horizontal="center"/>
    </xf>
    <xf numFmtId="14" fontId="4" fillId="0" borderId="1" xfId="0" applyNumberFormat="1" applyFont="1" applyBorder="1" applyAlignment="1" applyProtection="1">
      <alignment horizontal="center"/>
    </xf>
    <xf numFmtId="14" fontId="4" fillId="0" borderId="1" xfId="4" applyNumberFormat="1" applyFont="1" applyBorder="1" applyAlignment="1" applyProtection="1">
      <alignment horizontal="center"/>
    </xf>
    <xf numFmtId="0" fontId="6" fillId="0" borderId="1" xfId="4" applyFont="1" applyBorder="1" applyAlignment="1" applyProtection="1">
      <alignment horizontal="left" vertical="center" wrapText="1"/>
    </xf>
    <xf numFmtId="14" fontId="6" fillId="3" borderId="1" xfId="4" applyNumberFormat="1" applyFont="1" applyFill="1" applyBorder="1" applyAlignment="1">
      <alignment horizontal="center" vertical="center" wrapText="1"/>
    </xf>
    <xf numFmtId="0" fontId="7" fillId="0" borderId="1" xfId="4" applyNumberFormat="1" applyFont="1" applyFill="1" applyBorder="1" applyAlignment="1" applyProtection="1">
      <alignment horizontal="right" vertical="center" wrapText="1"/>
      <protection hidden="1"/>
    </xf>
    <xf numFmtId="14" fontId="4" fillId="0" borderId="1" xfId="4" applyNumberFormat="1" applyFont="1" applyBorder="1" applyAlignment="1">
      <alignment horizontal="center"/>
    </xf>
    <xf numFmtId="165" fontId="18" fillId="0" borderId="1" xfId="2" applyNumberFormat="1" applyFont="1" applyBorder="1" applyAlignment="1">
      <alignment horizontal="left" vertical="center"/>
    </xf>
    <xf numFmtId="0" fontId="4" fillId="0" borderId="1" xfId="0" applyNumberFormat="1" applyFont="1" applyFill="1" applyBorder="1" applyAlignment="1" applyProtection="1">
      <alignment horizontal="left" vertical="center" wrapText="1"/>
      <protection hidden="1"/>
    </xf>
    <xf numFmtId="0" fontId="6" fillId="0" borderId="1" xfId="4" applyFont="1" applyBorder="1" applyAlignment="1">
      <alignment horizontal="left" wrapText="1"/>
    </xf>
    <xf numFmtId="1" fontId="4" fillId="0" borderId="1" xfId="0" applyNumberFormat="1" applyFont="1" applyFill="1" applyBorder="1" applyAlignment="1" applyProtection="1">
      <alignment horizontal="right" vertical="center"/>
    </xf>
    <xf numFmtId="0" fontId="5" fillId="0" borderId="1" xfId="4" applyFill="1" applyBorder="1" applyAlignment="1" applyProtection="1">
      <alignment horizontal="left" vertical="center"/>
    </xf>
    <xf numFmtId="1" fontId="6" fillId="0" borderId="1" xfId="4" applyNumberFormat="1" applyFont="1" applyFill="1" applyBorder="1" applyAlignment="1" applyProtection="1">
      <alignment horizontal="center" vertical="center"/>
    </xf>
    <xf numFmtId="49" fontId="3" fillId="0" borderId="1" xfId="0" applyNumberFormat="1" applyFont="1" applyFill="1" applyBorder="1" applyAlignment="1" applyProtection="1">
      <alignment horizontal="center"/>
    </xf>
    <xf numFmtId="0" fontId="6" fillId="0" borderId="1" xfId="4" applyFont="1" applyFill="1" applyBorder="1" applyAlignment="1" applyProtection="1">
      <alignment horizontal="left" vertical="center" wrapText="1"/>
    </xf>
    <xf numFmtId="14" fontId="3" fillId="3" borderId="1" xfId="0" applyNumberFormat="1" applyFont="1" applyFill="1" applyBorder="1" applyAlignment="1" applyProtection="1">
      <alignment horizontal="center" wrapText="1"/>
    </xf>
    <xf numFmtId="0" fontId="6" fillId="3" borderId="1" xfId="4" applyFont="1" applyFill="1" applyBorder="1" applyAlignment="1" applyProtection="1">
      <alignment horizontal="center" vertical="center"/>
    </xf>
    <xf numFmtId="1" fontId="3" fillId="0" borderId="1" xfId="0" applyNumberFormat="1" applyFont="1" applyFill="1" applyBorder="1" applyAlignment="1" applyProtection="1">
      <alignment horizontal="center"/>
    </xf>
    <xf numFmtId="1" fontId="4" fillId="0" borderId="1" xfId="0" applyNumberFormat="1" applyFont="1" applyFill="1" applyBorder="1" applyAlignment="1" applyProtection="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pplyProtection="1">
      <alignment horizontal="center" wrapText="1"/>
    </xf>
    <xf numFmtId="0" fontId="3" fillId="0" borderId="1" xfId="0" applyFont="1" applyFill="1" applyBorder="1" applyAlignment="1">
      <alignment horizontal="center"/>
    </xf>
    <xf numFmtId="49" fontId="3" fillId="0" borderId="1" xfId="0" applyNumberFormat="1" applyFont="1" applyFill="1" applyBorder="1" applyAlignment="1">
      <alignment horizontal="center"/>
    </xf>
    <xf numFmtId="0" fontId="3" fillId="3" borderId="1" xfId="0" applyFont="1" applyFill="1" applyBorder="1" applyAlignment="1">
      <alignment horizontal="right" vertical="center" wrapText="1"/>
    </xf>
    <xf numFmtId="0" fontId="6" fillId="0" borderId="1" xfId="4" applyFont="1" applyFill="1" applyBorder="1" applyAlignment="1" applyProtection="1">
      <alignment horizontal="center" vertical="center"/>
    </xf>
    <xf numFmtId="165" fontId="3" fillId="3" borderId="1" xfId="2" applyNumberFormat="1" applyFont="1" applyFill="1" applyBorder="1" applyAlignment="1">
      <alignment vertical="center"/>
    </xf>
    <xf numFmtId="14" fontId="7" fillId="3" borderId="1" xfId="4" applyNumberFormat="1" applyFont="1" applyFill="1" applyBorder="1" applyAlignment="1" applyProtection="1">
      <alignment horizontal="center"/>
      <protection hidden="1"/>
    </xf>
    <xf numFmtId="0" fontId="7" fillId="3" borderId="1" xfId="4" applyFont="1" applyFill="1" applyBorder="1" applyAlignment="1" applyProtection="1">
      <alignment horizontal="center" wrapText="1"/>
    </xf>
    <xf numFmtId="14" fontId="4" fillId="3" borderId="1" xfId="4" applyNumberFormat="1" applyFont="1" applyFill="1" applyBorder="1" applyAlignment="1" applyProtection="1">
      <alignment horizontal="center" wrapText="1"/>
    </xf>
    <xf numFmtId="0" fontId="5" fillId="3" borderId="1" xfId="4" applyFill="1" applyBorder="1" applyAlignment="1" applyProtection="1">
      <alignment horizontal="right" vertical="center"/>
    </xf>
    <xf numFmtId="0" fontId="6" fillId="3" borderId="1" xfId="4" applyFont="1" applyFill="1" applyBorder="1" applyAlignment="1" applyProtection="1">
      <alignment horizontal="center" vertical="center" wrapText="1"/>
    </xf>
    <xf numFmtId="1" fontId="6" fillId="0" borderId="1" xfId="4" applyNumberFormat="1" applyFont="1" applyBorder="1" applyAlignment="1" applyProtection="1">
      <alignment horizontal="center" vertical="center"/>
    </xf>
    <xf numFmtId="14" fontId="5" fillId="0" borderId="1" xfId="4" applyNumberFormat="1" applyFill="1" applyBorder="1" applyAlignment="1" applyProtection="1">
      <alignment horizontal="center" vertical="center" wrapText="1"/>
    </xf>
    <xf numFmtId="14" fontId="5" fillId="0" borderId="1" xfId="4" applyNumberFormat="1" applyFill="1" applyBorder="1" applyAlignment="1" applyProtection="1">
      <alignment horizontal="right" vertical="center" wrapText="1"/>
    </xf>
    <xf numFmtId="0" fontId="9" fillId="0" borderId="1" xfId="4" applyFont="1" applyBorder="1" applyAlignment="1">
      <alignment horizontal="left" vertical="center"/>
    </xf>
    <xf numFmtId="0" fontId="5" fillId="0" borderId="1" xfId="4" applyBorder="1" applyAlignment="1">
      <alignment horizontal="left" vertical="center"/>
    </xf>
    <xf numFmtId="0" fontId="5" fillId="0" borderId="1" xfId="4" applyBorder="1" applyAlignment="1">
      <alignment horizontal="right" vertical="center"/>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0" xfId="0" applyAlignment="1">
      <alignment horizontal="right" vertical="center"/>
    </xf>
    <xf numFmtId="0" fontId="16" fillId="15" borderId="0" xfId="0" applyFont="1" applyFill="1" applyBorder="1" applyAlignment="1" applyProtection="1">
      <alignment horizontal="left" vertical="center" wrapText="1"/>
    </xf>
    <xf numFmtId="49" fontId="16" fillId="15" borderId="5" xfId="0" applyNumberFormat="1" applyFont="1" applyFill="1" applyBorder="1" applyAlignment="1" applyProtection="1">
      <alignment horizontal="right" vertical="center" wrapText="1"/>
    </xf>
    <xf numFmtId="0" fontId="16" fillId="15" borderId="5" xfId="0" applyFont="1" applyFill="1" applyBorder="1" applyAlignment="1" applyProtection="1">
      <alignment horizontal="center" vertical="center" wrapText="1"/>
    </xf>
    <xf numFmtId="14" fontId="16" fillId="15" borderId="5" xfId="0" applyNumberFormat="1" applyFont="1" applyFill="1" applyBorder="1" applyAlignment="1" applyProtection="1">
      <alignment horizontal="center" vertical="center" wrapText="1"/>
    </xf>
    <xf numFmtId="166" fontId="16" fillId="15" borderId="5" xfId="0" applyNumberFormat="1" applyFont="1" applyFill="1" applyBorder="1" applyAlignment="1" applyProtection="1">
      <alignment horizontal="center" vertical="center" wrapText="1"/>
    </xf>
    <xf numFmtId="0" fontId="16" fillId="14" borderId="5" xfId="0" applyFont="1" applyFill="1" applyBorder="1" applyAlignment="1" applyProtection="1">
      <alignment horizontal="right" vertical="center" wrapText="1"/>
    </xf>
    <xf numFmtId="14" fontId="16" fillId="14" borderId="5" xfId="0" applyNumberFormat="1" applyFont="1" applyFill="1" applyBorder="1" applyAlignment="1" applyProtection="1">
      <alignment horizontal="center" vertical="center" wrapText="1"/>
    </xf>
    <xf numFmtId="0" fontId="16" fillId="14" borderId="5" xfId="0" applyFont="1" applyFill="1" applyBorder="1" applyAlignment="1" applyProtection="1">
      <alignment horizontal="center" vertical="center" wrapText="1"/>
    </xf>
    <xf numFmtId="0" fontId="16" fillId="13" borderId="5" xfId="0" applyFont="1" applyFill="1" applyBorder="1" applyAlignment="1" applyProtection="1">
      <alignment horizontal="center" vertical="center" wrapText="1"/>
    </xf>
    <xf numFmtId="1" fontId="16" fillId="13" borderId="5" xfId="0" applyNumberFormat="1" applyFont="1" applyFill="1" applyBorder="1" applyAlignment="1" applyProtection="1">
      <alignment horizontal="center" vertical="center" wrapText="1"/>
    </xf>
    <xf numFmtId="49" fontId="16" fillId="13" borderId="5" xfId="0" applyNumberFormat="1" applyFont="1" applyFill="1" applyBorder="1" applyAlignment="1" applyProtection="1">
      <alignment horizontal="right" vertical="center" wrapText="1"/>
    </xf>
    <xf numFmtId="49" fontId="16" fillId="13" borderId="5" xfId="0" applyNumberFormat="1" applyFont="1" applyFill="1" applyBorder="1" applyAlignment="1" applyProtection="1">
      <alignment horizontal="center" vertical="center" wrapText="1"/>
    </xf>
    <xf numFmtId="0" fontId="16" fillId="12" borderId="5" xfId="0" applyFont="1" applyFill="1" applyBorder="1" applyAlignment="1" applyProtection="1">
      <alignment horizontal="center" vertical="center" wrapText="1"/>
    </xf>
    <xf numFmtId="0" fontId="16" fillId="11" borderId="5" xfId="0" applyFont="1" applyFill="1" applyBorder="1" applyAlignment="1" applyProtection="1">
      <alignment horizontal="center" vertical="center" wrapText="1"/>
    </xf>
    <xf numFmtId="0" fontId="16" fillId="11" borderId="5" xfId="0" applyFont="1" applyFill="1" applyBorder="1" applyAlignment="1" applyProtection="1">
      <alignment horizontal="right" vertical="center" wrapText="1"/>
    </xf>
    <xf numFmtId="3" fontId="16" fillId="11" borderId="5" xfId="0" applyNumberFormat="1" applyFont="1" applyFill="1" applyBorder="1" applyAlignment="1" applyProtection="1">
      <alignment horizontal="center" vertical="center" wrapText="1"/>
    </xf>
    <xf numFmtId="1" fontId="16" fillId="8" borderId="5" xfId="0" applyNumberFormat="1" applyFont="1" applyFill="1" applyBorder="1" applyAlignment="1" applyProtection="1">
      <alignment horizontal="center" vertical="center" wrapText="1"/>
    </xf>
    <xf numFmtId="0" fontId="16" fillId="8" borderId="5"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7" borderId="5" xfId="0" applyFont="1" applyFill="1" applyBorder="1" applyAlignment="1" applyProtection="1">
      <alignment horizontal="center" vertical="center" wrapText="1"/>
    </xf>
    <xf numFmtId="2" fontId="16" fillId="8" borderId="5" xfId="0" applyNumberFormat="1" applyFont="1" applyFill="1" applyBorder="1" applyAlignment="1" applyProtection="1">
      <alignment horizontal="center" vertical="center" wrapText="1"/>
    </xf>
    <xf numFmtId="49" fontId="16" fillId="8" borderId="5" xfId="0" applyNumberFormat="1" applyFont="1" applyFill="1" applyBorder="1" applyAlignment="1" applyProtection="1">
      <alignment horizontal="center" vertical="center" wrapText="1"/>
    </xf>
    <xf numFmtId="14" fontId="3" fillId="0" borderId="0" xfId="0" applyNumberFormat="1" applyFont="1" applyFill="1" applyAlignment="1" applyProtection="1">
      <alignment vertical="center"/>
      <protection hidden="1"/>
    </xf>
    <xf numFmtId="49" fontId="6" fillId="3" borderId="1" xfId="4" applyNumberFormat="1" applyFont="1" applyFill="1" applyBorder="1" applyAlignment="1" applyProtection="1">
      <alignment horizontal="right" vertical="center"/>
    </xf>
    <xf numFmtId="14" fontId="6" fillId="3" borderId="1" xfId="4" applyNumberFormat="1" applyFont="1" applyFill="1" applyBorder="1" applyAlignment="1" applyProtection="1">
      <alignment horizontal="center" vertical="center"/>
      <protection hidden="1"/>
    </xf>
    <xf numFmtId="49" fontId="6" fillId="3" borderId="1" xfId="4" applyNumberFormat="1" applyFont="1" applyFill="1" applyBorder="1" applyAlignment="1" applyProtection="1">
      <alignment horizontal="center" vertical="center"/>
    </xf>
    <xf numFmtId="168" fontId="6" fillId="3" borderId="1" xfId="4" applyNumberFormat="1" applyFont="1" applyFill="1" applyBorder="1" applyAlignment="1" applyProtection="1">
      <alignment horizontal="right" vertical="center" wrapText="1"/>
    </xf>
    <xf numFmtId="14" fontId="4" fillId="3" borderId="1" xfId="4" applyNumberFormat="1" applyFont="1" applyFill="1" applyBorder="1" applyAlignment="1" applyProtection="1">
      <alignment horizontal="right" vertical="center"/>
    </xf>
    <xf numFmtId="0" fontId="3" fillId="3" borderId="1" xfId="0" applyFont="1" applyFill="1" applyBorder="1" applyAlignment="1" applyProtection="1">
      <alignment horizontal="center" vertical="center" wrapText="1"/>
    </xf>
    <xf numFmtId="0" fontId="3" fillId="3" borderId="1" xfId="5" applyFont="1" applyFill="1" applyBorder="1" applyAlignment="1" applyProtection="1">
      <alignment vertical="center" wrapText="1"/>
    </xf>
    <xf numFmtId="168" fontId="3" fillId="3" borderId="1" xfId="1" applyNumberFormat="1" applyFont="1" applyFill="1" applyBorder="1" applyAlignment="1" applyProtection="1">
      <alignment horizontal="center" vertical="center" wrapText="1"/>
    </xf>
    <xf numFmtId="0" fontId="5" fillId="3" borderId="1" xfId="4" applyFill="1" applyBorder="1" applyAlignment="1" applyProtection="1">
      <alignment horizontal="left" vertical="center"/>
    </xf>
    <xf numFmtId="0" fontId="6" fillId="3" borderId="1" xfId="4" applyFont="1" applyFill="1" applyBorder="1" applyAlignment="1" applyProtection="1">
      <alignment horizontal="right" vertical="center" wrapText="1"/>
    </xf>
    <xf numFmtId="49" fontId="5" fillId="3" borderId="1" xfId="4" applyNumberFormat="1" applyFill="1" applyBorder="1" applyAlignment="1" applyProtection="1">
      <alignment horizontal="right" vertical="center" wrapText="1"/>
    </xf>
    <xf numFmtId="168" fontId="7" fillId="3" borderId="1" xfId="4" applyNumberFormat="1" applyFont="1" applyFill="1" applyBorder="1" applyAlignment="1" applyProtection="1">
      <alignment horizontal="right" vertical="center" wrapText="1"/>
    </xf>
    <xf numFmtId="0" fontId="4" fillId="3" borderId="0" xfId="0" applyFont="1" applyFill="1" applyBorder="1" applyAlignment="1">
      <alignment vertical="center"/>
    </xf>
    <xf numFmtId="0" fontId="3" fillId="3" borderId="1" xfId="0" quotePrefix="1" applyFont="1" applyFill="1" applyBorder="1" applyAlignment="1" applyProtection="1">
      <alignment horizontal="center" vertical="center" wrapText="1"/>
    </xf>
    <xf numFmtId="0" fontId="9" fillId="3" borderId="1" xfId="4" applyFont="1" applyFill="1" applyBorder="1" applyAlignment="1" applyProtection="1">
      <alignment horizontal="right" vertical="center" wrapText="1"/>
    </xf>
    <xf numFmtId="0" fontId="16" fillId="15" borderId="1" xfId="0" applyFont="1" applyFill="1" applyBorder="1" applyAlignment="1" applyProtection="1">
      <alignment horizontal="left" vertical="center" wrapText="1"/>
    </xf>
    <xf numFmtId="14" fontId="16" fillId="15" borderId="1" xfId="0" applyNumberFormat="1" applyFont="1" applyFill="1" applyBorder="1" applyAlignment="1" applyProtection="1">
      <alignment horizontal="right" vertical="center" wrapText="1"/>
    </xf>
    <xf numFmtId="0" fontId="16" fillId="13" borderId="1" xfId="0" applyFont="1" applyFill="1" applyBorder="1" applyAlignment="1" applyProtection="1">
      <alignment horizontal="right" vertical="center" wrapText="1"/>
    </xf>
    <xf numFmtId="0" fontId="16" fillId="12" borderId="1" xfId="0" applyFont="1" applyFill="1" applyBorder="1" applyAlignment="1" applyProtection="1">
      <alignment horizontal="center" vertical="center" wrapText="1"/>
    </xf>
    <xf numFmtId="165" fontId="16" fillId="12" borderId="1" xfId="2" applyNumberFormat="1" applyFont="1" applyFill="1" applyBorder="1" applyAlignment="1" applyProtection="1">
      <alignment horizontal="center" vertical="center" wrapText="1"/>
    </xf>
    <xf numFmtId="0" fontId="21" fillId="0" borderId="0" xfId="0" applyFont="1"/>
    <xf numFmtId="14" fontId="21" fillId="0" borderId="0" xfId="0" applyNumberFormat="1" applyFont="1"/>
    <xf numFmtId="0" fontId="21" fillId="0" borderId="0" xfId="0" applyFont="1" applyAlignment="1">
      <alignment horizontal="center" vertical="center"/>
    </xf>
    <xf numFmtId="0" fontId="7" fillId="0" borderId="0" xfId="4" applyFont="1" applyBorder="1" applyAlignment="1">
      <alignment horizontal="center" vertical="center"/>
    </xf>
    <xf numFmtId="0" fontId="5" fillId="0" borderId="1" xfId="4" applyBorder="1" applyAlignment="1">
      <alignment horizontal="center" vertical="center"/>
    </xf>
    <xf numFmtId="0" fontId="16" fillId="0" borderId="1" xfId="0" applyFont="1" applyBorder="1" applyAlignment="1">
      <alignment horizontal="center" vertical="center"/>
    </xf>
    <xf numFmtId="14" fontId="7" fillId="0" borderId="0" xfId="4" applyNumberFormat="1" applyFont="1" applyAlignment="1">
      <alignment horizontal="center" vertical="center"/>
    </xf>
    <xf numFmtId="49" fontId="3" fillId="0" borderId="1" xfId="0" applyNumberFormat="1" applyFont="1" applyBorder="1" applyAlignment="1">
      <alignment horizontal="center" vertical="center"/>
    </xf>
    <xf numFmtId="0" fontId="7" fillId="3" borderId="1" xfId="4" applyFont="1" applyFill="1" applyBorder="1" applyAlignment="1">
      <alignment horizontal="left" vertical="center"/>
    </xf>
    <xf numFmtId="2" fontId="7" fillId="0" borderId="0" xfId="4" applyNumberFormat="1" applyFont="1" applyAlignment="1">
      <alignment horizontal="center" vertical="center" wrapText="1"/>
    </xf>
    <xf numFmtId="2" fontId="7" fillId="0" borderId="1" xfId="4" applyNumberFormat="1" applyFont="1" applyBorder="1" applyAlignment="1">
      <alignment horizontal="center" vertical="center" wrapText="1"/>
    </xf>
    <xf numFmtId="15" fontId="7" fillId="0" borderId="1" xfId="4" applyNumberFormat="1" applyFont="1" applyFill="1" applyBorder="1" applyAlignment="1" applyProtection="1">
      <alignment horizontal="left" vertical="center"/>
    </xf>
    <xf numFmtId="0" fontId="12" fillId="3" borderId="1" xfId="4" applyFont="1" applyFill="1" applyBorder="1" applyAlignment="1" applyProtection="1">
      <alignment horizontal="left" vertical="center"/>
    </xf>
    <xf numFmtId="3" fontId="7" fillId="0" borderId="1" xfId="4" applyNumberFormat="1" applyFont="1" applyBorder="1" applyAlignment="1">
      <alignment horizontal="left" vertical="center"/>
    </xf>
    <xf numFmtId="0" fontId="7" fillId="3" borderId="1" xfId="4" applyFont="1" applyFill="1" applyBorder="1" applyAlignment="1">
      <alignment vertical="center"/>
    </xf>
    <xf numFmtId="0" fontId="3" fillId="3" borderId="1" xfId="0" applyFont="1" applyFill="1" applyBorder="1" applyAlignment="1" applyProtection="1">
      <alignment vertical="center"/>
    </xf>
    <xf numFmtId="0" fontId="7" fillId="3" borderId="1" xfId="4" applyFont="1" applyFill="1" applyBorder="1" applyAlignment="1" applyProtection="1">
      <alignment horizontal="center" vertical="center" wrapText="1"/>
    </xf>
    <xf numFmtId="0" fontId="10" fillId="3" borderId="1" xfId="4" applyFont="1" applyFill="1" applyBorder="1" applyAlignment="1">
      <alignment horizontal="left" vertical="center"/>
    </xf>
    <xf numFmtId="0" fontId="4" fillId="3" borderId="1" xfId="0" applyFont="1" applyFill="1" applyBorder="1" applyAlignment="1">
      <alignment horizontal="right" vertical="center"/>
    </xf>
    <xf numFmtId="0" fontId="4" fillId="3" borderId="1" xfId="0" applyNumberFormat="1" applyFont="1" applyFill="1" applyBorder="1" applyAlignment="1">
      <alignment horizontal="right" vertical="center"/>
    </xf>
    <xf numFmtId="49" fontId="4" fillId="3" borderId="1" xfId="0" applyNumberFormat="1" applyFont="1" applyFill="1" applyBorder="1" applyAlignment="1">
      <alignment horizontal="right" vertical="center"/>
    </xf>
    <xf numFmtId="1" fontId="4" fillId="3" borderId="1" xfId="0" applyNumberFormat="1" applyFont="1" applyFill="1" applyBorder="1" applyAlignment="1">
      <alignment horizontal="right" vertical="center"/>
    </xf>
    <xf numFmtId="0" fontId="7" fillId="3" borderId="1" xfId="4" applyFont="1" applyFill="1" applyBorder="1" applyAlignment="1">
      <alignment horizontal="left" vertical="center" wrapText="1"/>
    </xf>
    <xf numFmtId="49" fontId="3" fillId="5" borderId="0" xfId="0" applyNumberFormat="1" applyFont="1" applyFill="1" applyBorder="1" applyAlignment="1">
      <alignment vertical="center"/>
    </xf>
    <xf numFmtId="0" fontId="7" fillId="3" borderId="3" xfId="4" applyNumberFormat="1" applyFont="1" applyFill="1" applyBorder="1" applyAlignment="1">
      <alignment horizontal="right" vertical="center"/>
    </xf>
    <xf numFmtId="0" fontId="3" fillId="3" borderId="0" xfId="0" applyFont="1" applyFill="1" applyBorder="1" applyAlignment="1" applyProtection="1">
      <alignment horizontal="left" vertical="center" wrapText="1"/>
    </xf>
    <xf numFmtId="15" fontId="7" fillId="3" borderId="1" xfId="4" applyNumberFormat="1" applyFont="1" applyFill="1" applyBorder="1" applyAlignment="1" applyProtection="1">
      <alignment horizontal="center" vertical="center"/>
    </xf>
    <xf numFmtId="0" fontId="4" fillId="5" borderId="0" xfId="0" applyFont="1" applyFill="1" applyAlignment="1">
      <alignment vertical="center"/>
    </xf>
    <xf numFmtId="14" fontId="3" fillId="5" borderId="1" xfId="0" applyNumberFormat="1" applyFont="1" applyFill="1" applyBorder="1" applyAlignment="1" applyProtection="1">
      <alignment horizontal="left" vertical="center" wrapText="1"/>
    </xf>
    <xf numFmtId="14" fontId="23" fillId="0" borderId="1" xfId="4" applyNumberFormat="1" applyFont="1" applyBorder="1" applyAlignment="1">
      <alignment horizontal="center" vertical="center"/>
    </xf>
    <xf numFmtId="0" fontId="23" fillId="0" borderId="1" xfId="4" applyFont="1" applyBorder="1" applyAlignment="1">
      <alignment vertical="center" wrapText="1"/>
    </xf>
    <xf numFmtId="0" fontId="3" fillId="0" borderId="1" xfId="0" applyFont="1" applyFill="1" applyBorder="1" applyAlignment="1">
      <alignment vertical="center"/>
    </xf>
    <xf numFmtId="15" fontId="4" fillId="3" borderId="1" xfId="0" applyNumberFormat="1" applyFont="1" applyFill="1" applyBorder="1" applyAlignment="1" applyProtection="1">
      <alignment horizontal="left" vertical="center"/>
    </xf>
    <xf numFmtId="0" fontId="3" fillId="5" borderId="0" xfId="0" applyFont="1" applyFill="1" applyBorder="1" applyAlignment="1">
      <alignment vertical="center" wrapText="1"/>
    </xf>
    <xf numFmtId="166" fontId="3" fillId="0" borderId="1" xfId="0" applyNumberFormat="1" applyFont="1" applyFill="1" applyBorder="1" applyAlignment="1" applyProtection="1">
      <alignment horizontal="right" vertical="center"/>
    </xf>
    <xf numFmtId="0" fontId="7" fillId="5" borderId="1" xfId="4" applyFont="1" applyFill="1" applyBorder="1" applyAlignment="1">
      <alignment vertical="center" wrapText="1"/>
    </xf>
    <xf numFmtId="14" fontId="13" fillId="5" borderId="1" xfId="0" applyNumberFormat="1" applyFont="1" applyFill="1" applyBorder="1" applyAlignment="1">
      <alignment horizontal="center" vertical="center"/>
    </xf>
    <xf numFmtId="1" fontId="24" fillId="5" borderId="1" xfId="4" applyNumberFormat="1" applyFont="1" applyFill="1" applyBorder="1" applyAlignment="1">
      <alignment horizontal="center" vertical="center"/>
    </xf>
    <xf numFmtId="49" fontId="3" fillId="3" borderId="1" xfId="0" applyNumberFormat="1" applyFont="1" applyFill="1" applyBorder="1" applyAlignment="1" applyProtection="1">
      <alignment horizontal="center" vertical="center"/>
    </xf>
    <xf numFmtId="1" fontId="3" fillId="3" borderId="1" xfId="0" applyNumberFormat="1" applyFont="1" applyFill="1" applyBorder="1" applyAlignment="1" applyProtection="1">
      <alignment horizontal="center" vertical="center"/>
      <protection locked="0"/>
    </xf>
    <xf numFmtId="165" fontId="4" fillId="3" borderId="1" xfId="2" applyNumberFormat="1" applyFont="1" applyFill="1" applyBorder="1" applyAlignment="1">
      <alignment horizontal="left" vertical="center"/>
    </xf>
    <xf numFmtId="0" fontId="3" fillId="0" borderId="0" xfId="0" applyFont="1" applyBorder="1" applyAlignment="1">
      <alignment horizontal="center" vertical="center"/>
    </xf>
    <xf numFmtId="49" fontId="3" fillId="0" borderId="0" xfId="0" applyNumberFormat="1" applyFont="1" applyBorder="1" applyAlignment="1">
      <alignment horizontal="center" vertical="center"/>
    </xf>
    <xf numFmtId="49" fontId="7" fillId="0" borderId="0" xfId="4" applyNumberFormat="1" applyFont="1" applyBorder="1" applyAlignment="1">
      <alignment horizontal="center" vertical="center"/>
    </xf>
    <xf numFmtId="0" fontId="8" fillId="0" borderId="1" xfId="0" applyFont="1" applyFill="1" applyBorder="1" applyAlignment="1">
      <alignment horizontal="left" vertical="center"/>
    </xf>
    <xf numFmtId="0" fontId="4" fillId="0" borderId="1" xfId="0" applyFont="1" applyFill="1" applyBorder="1" applyAlignment="1" applyProtection="1">
      <alignment horizontal="left" vertical="center"/>
    </xf>
    <xf numFmtId="0" fontId="4" fillId="0" borderId="1" xfId="0" applyFont="1" applyFill="1" applyBorder="1" applyAlignment="1">
      <alignment horizontal="left" vertical="center" wrapText="1"/>
    </xf>
    <xf numFmtId="0" fontId="4" fillId="0" borderId="1" xfId="0" applyNumberFormat="1" applyFont="1" applyFill="1" applyBorder="1" applyAlignment="1" applyProtection="1">
      <alignment horizontal="right" vertical="center"/>
    </xf>
    <xf numFmtId="0"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right" vertical="center"/>
    </xf>
    <xf numFmtId="0" fontId="4" fillId="0" borderId="1" xfId="0" applyFont="1" applyFill="1" applyBorder="1" applyAlignment="1" applyProtection="1">
      <alignment horizontal="left" vertical="center" wrapText="1"/>
    </xf>
    <xf numFmtId="0" fontId="4" fillId="0" borderId="1" xfId="0" applyFont="1" applyFill="1" applyBorder="1" applyAlignment="1" applyProtection="1">
      <alignment vertical="center" wrapText="1"/>
    </xf>
    <xf numFmtId="14" fontId="3" fillId="0" borderId="1" xfId="0" applyNumberFormat="1" applyFont="1" applyFill="1" applyBorder="1" applyAlignment="1">
      <alignment horizontal="center" vertical="center" wrapText="1"/>
    </xf>
    <xf numFmtId="0" fontId="7" fillId="0" borderId="1" xfId="4" applyFont="1" applyFill="1" applyBorder="1" applyAlignment="1">
      <alignment horizontal="center" vertical="center"/>
    </xf>
    <xf numFmtId="0" fontId="4" fillId="0" borderId="0" xfId="0" applyFont="1" applyFill="1" applyBorder="1" applyAlignment="1" applyProtection="1">
      <alignment vertical="center"/>
    </xf>
    <xf numFmtId="0" fontId="4" fillId="0" borderId="0" xfId="0" applyFont="1" applyFill="1" applyAlignment="1" applyProtection="1">
      <alignment vertical="center"/>
    </xf>
    <xf numFmtId="0" fontId="3" fillId="0" borderId="1" xfId="0" applyFont="1" applyFill="1" applyBorder="1" applyAlignment="1">
      <alignment horizontal="right" vertical="center"/>
    </xf>
    <xf numFmtId="0" fontId="7" fillId="0" borderId="1" xfId="4" applyFont="1" applyFill="1" applyBorder="1" applyAlignment="1">
      <alignment horizontal="left" vertical="center"/>
    </xf>
    <xf numFmtId="0" fontId="8" fillId="0" borderId="1" xfId="0" applyFont="1" applyFill="1" applyBorder="1" applyAlignment="1" applyProtection="1">
      <alignment horizontal="left" vertical="center"/>
    </xf>
    <xf numFmtId="49" fontId="3" fillId="0" borderId="3" xfId="0" applyNumberFormat="1" applyFont="1" applyFill="1" applyBorder="1" applyAlignment="1" applyProtection="1">
      <alignment horizontal="right" vertical="center"/>
    </xf>
    <xf numFmtId="49" fontId="3" fillId="0" borderId="1" xfId="0" applyNumberFormat="1" applyFont="1" applyFill="1" applyBorder="1" applyAlignment="1" applyProtection="1">
      <alignment horizontal="center" vertical="center" wrapText="1"/>
    </xf>
    <xf numFmtId="1" fontId="7" fillId="0" borderId="1" xfId="4" applyNumberFormat="1" applyFont="1" applyFill="1" applyBorder="1" applyAlignment="1">
      <alignment horizontal="center" vertical="center"/>
    </xf>
    <xf numFmtId="49" fontId="7" fillId="0" borderId="1" xfId="4" applyNumberFormat="1" applyFont="1" applyFill="1" applyBorder="1" applyAlignment="1" applyProtection="1">
      <alignment horizontal="center" vertical="center" wrapText="1"/>
    </xf>
    <xf numFmtId="49" fontId="7" fillId="0" borderId="1" xfId="4" applyNumberFormat="1" applyFont="1" applyFill="1" applyBorder="1" applyAlignment="1">
      <alignment horizontal="center" vertical="center"/>
    </xf>
    <xf numFmtId="0" fontId="3" fillId="0" borderId="1" xfId="0" applyFont="1" applyFill="1" applyBorder="1" applyAlignment="1">
      <alignment horizontal="left" vertical="center"/>
    </xf>
    <xf numFmtId="0" fontId="7" fillId="0" borderId="1" xfId="4" applyFont="1" applyFill="1" applyBorder="1" applyAlignment="1">
      <alignment horizontal="left" vertical="center" wrapText="1"/>
    </xf>
    <xf numFmtId="0" fontId="6" fillId="0" borderId="1" xfId="4" applyFont="1" applyFill="1" applyBorder="1" applyAlignment="1">
      <alignment horizontal="center" vertical="center"/>
    </xf>
    <xf numFmtId="0" fontId="7" fillId="0" borderId="1" xfId="4" applyFont="1" applyFill="1" applyBorder="1" applyAlignment="1">
      <alignment vertical="center" wrapText="1"/>
    </xf>
    <xf numFmtId="0" fontId="6" fillId="0" borderId="1" xfId="4" applyFont="1" applyFill="1" applyBorder="1" applyAlignment="1">
      <alignment horizontal="left" vertical="center" wrapText="1"/>
    </xf>
    <xf numFmtId="49" fontId="3" fillId="0" borderId="1" xfId="0" applyNumberFormat="1" applyFont="1" applyFill="1" applyBorder="1" applyAlignment="1">
      <alignment horizontal="center" vertical="center"/>
    </xf>
    <xf numFmtId="0" fontId="22" fillId="0" borderId="1" xfId="4" applyFont="1" applyFill="1" applyBorder="1" applyAlignment="1">
      <alignment horizontal="center" vertical="center"/>
    </xf>
    <xf numFmtId="0" fontId="3" fillId="0" borderId="4" xfId="0" applyFont="1" applyFill="1" applyBorder="1" applyAlignment="1">
      <alignment horizontal="right" vertical="center"/>
    </xf>
    <xf numFmtId="0" fontId="12" fillId="0" borderId="1" xfId="4" applyFont="1" applyFill="1" applyBorder="1" applyAlignment="1" applyProtection="1">
      <alignment horizontal="left" vertical="center"/>
    </xf>
    <xf numFmtId="0" fontId="12" fillId="0" borderId="1" xfId="4" applyFont="1" applyFill="1" applyBorder="1" applyAlignment="1" applyProtection="1">
      <alignment horizontal="center" vertical="center"/>
    </xf>
    <xf numFmtId="0" fontId="4" fillId="0" borderId="1" xfId="0" applyFont="1" applyFill="1" applyBorder="1" applyAlignment="1">
      <alignment horizontal="left" vertical="center"/>
    </xf>
    <xf numFmtId="1" fontId="4" fillId="0" borderId="1" xfId="0" applyNumberFormat="1" applyFont="1" applyFill="1" applyBorder="1" applyAlignment="1">
      <alignment horizontal="right" vertical="center"/>
    </xf>
    <xf numFmtId="0" fontId="4" fillId="0" borderId="1" xfId="0" applyFont="1" applyFill="1" applyBorder="1" applyAlignment="1">
      <alignment horizontal="right" vertical="center"/>
    </xf>
    <xf numFmtId="0" fontId="4" fillId="0" borderId="1" xfId="0" applyNumberFormat="1" applyFont="1" applyFill="1" applyBorder="1" applyAlignment="1">
      <alignment horizontal="right" vertical="center"/>
    </xf>
    <xf numFmtId="14" fontId="4" fillId="0" borderId="1" xfId="0" applyNumberFormat="1" applyFont="1" applyFill="1" applyBorder="1" applyAlignment="1">
      <alignment horizontal="center" vertical="center"/>
    </xf>
    <xf numFmtId="0" fontId="3" fillId="17" borderId="1" xfId="0" applyFont="1" applyFill="1" applyBorder="1" applyAlignment="1" applyProtection="1">
      <alignment horizontal="center" vertical="center"/>
    </xf>
    <xf numFmtId="0" fontId="16" fillId="11" borderId="1" xfId="0" applyFont="1" applyFill="1" applyBorder="1" applyAlignment="1" applyProtection="1">
      <alignment horizontal="left" vertical="center" wrapText="1"/>
    </xf>
  </cellXfs>
  <cellStyles count="6">
    <cellStyle name="Hipervínculo" xfId="4" builtinId="8"/>
    <cellStyle name="Incorrecto" xfId="3" builtinId="27"/>
    <cellStyle name="Millares" xfId="1" builtinId="3"/>
    <cellStyle name="Moneda" xfId="2" builtinId="4"/>
    <cellStyle name="Normal" xfId="0" builtinId="0"/>
    <cellStyle name="Normal 2 2 3" xfId="5"/>
  </cellStyles>
  <dxfs count="5101">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FF0000"/>
          </stop>
          <stop position="0.5">
            <color theme="0"/>
          </stop>
          <stop position="1">
            <color rgb="FFFF0000"/>
          </stop>
        </gradientFill>
      </fill>
    </dxf>
    <dxf>
      <fill>
        <gradientFill degree="90">
          <stop position="0">
            <color rgb="FFFF0000"/>
          </stop>
          <stop position="0.5">
            <color theme="0"/>
          </stop>
          <stop position="1">
            <color rgb="FFFF0000"/>
          </stop>
        </gradientFill>
      </fill>
    </dxf>
    <dxf>
      <fill>
        <gradientFill degree="90">
          <stop position="0">
            <color rgb="FF92D050"/>
          </stop>
          <stop position="0.5">
            <color theme="0"/>
          </stop>
          <stop position="1">
            <color rgb="FF92D050"/>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gradientFill degree="90">
          <stop position="0">
            <color rgb="FFFF0000"/>
          </stop>
          <stop position="0.5">
            <color theme="0"/>
          </stop>
          <stop position="1">
            <color rgb="FFFF0000"/>
          </stop>
        </gradientFill>
      </fill>
    </dxf>
    <dxf>
      <fill>
        <gradientFill degree="90">
          <stop position="0">
            <color rgb="FF92D050"/>
          </stop>
          <stop position="0.5">
            <color theme="0"/>
          </stop>
          <stop position="1">
            <color rgb="FF92D05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patternFill>
          <bgColor theme="8" tint="0.59996337778862885"/>
        </patternFill>
      </fill>
    </dxf>
    <dxf>
      <fill>
        <patternFill>
          <bgColor theme="3" tint="0.39994506668294322"/>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
      <fill>
        <gradientFill degree="90">
          <stop position="0">
            <color rgb="FFFFFF00"/>
          </stop>
          <stop position="0.5">
            <color theme="0"/>
          </stop>
          <stop position="1">
            <color rgb="FFFFFF00"/>
          </stop>
        </gradientFill>
      </fill>
    </dxf>
    <dxf>
      <fill>
        <gradientFill degree="90">
          <stop position="0">
            <color rgb="FF9AD749"/>
          </stop>
          <stop position="0.5">
            <color theme="0"/>
          </stop>
          <stop position="1">
            <color rgb="FF9AD749"/>
          </stop>
        </gradientFill>
      </fill>
    </dxf>
    <dxf>
      <fill>
        <gradientFill degree="90">
          <stop position="0">
            <color rgb="FFFF9933"/>
          </stop>
          <stop position="0.5">
            <color theme="0"/>
          </stop>
          <stop position="1">
            <color rgb="FFFF9933"/>
          </stop>
        </gradientFill>
      </fill>
    </dxf>
    <dxf>
      <fill>
        <gradientFill degree="90">
          <stop position="0">
            <color rgb="FFFF0000"/>
          </stop>
          <stop position="0.5">
            <color theme="0"/>
          </stop>
          <stop position="1">
            <color rgb="FFFF0000"/>
          </stop>
        </gradient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r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1\Alcaldia\228-SS\22840-S-GB\U-Inmuebles\E-Admon\Cmn-Admon\IS-ARR\INF\AR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152205917/AppData/Local/Microsoft/Windows/INetCache/Content.Outlook/SNBK67XM/AR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1152205917/AppData/Local/Microsoft/Windows/INetCache/Content.Outlook/SNBK67XM/ARRn%20(0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rfeo\SEC_SUMINISTROS%20Y%20SERVICIOS\SUBS_GESTION%20DE%20BIENES\UABI\SUP_E_INSP\Insp%20y%20Sup\ARR\Arr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152205917/Downloads/revisi&#243;n%20de%20pr&#243;rrgo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 Vigentes"/>
      <sheetName val="respaldo"/>
      <sheetName val="Hoja1"/>
      <sheetName val="ARR Terminado"/>
      <sheetName val="ARR Liquidado "/>
      <sheetName val="Para Liquidar"/>
      <sheetName val="Sin Contrato Mayorista"/>
      <sheetName val="Concesiones"/>
      <sheetName val="ARR Prorroga auto"/>
      <sheetName val="Datos ARR"/>
      <sheetName val="Juridica"/>
      <sheetName val="Datos ARR sin duplicados"/>
      <sheetName val="Datos ARR VIGENTES PARA IMPRIMI"/>
    </sheetNames>
    <sheetDataSet>
      <sheetData sheetId="0"/>
      <sheetData sheetId="1"/>
      <sheetData sheetId="2"/>
      <sheetData sheetId="3">
        <row r="1">
          <cell r="BY1">
            <v>43769</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 Vigentes muestra"/>
      <sheetName val="respaldo"/>
      <sheetName val="Hoja1"/>
      <sheetName val="ARR Terminado"/>
      <sheetName val="ARR Liquidado "/>
      <sheetName val="Para Liquidar"/>
      <sheetName val="Sin Contrato Mayorista"/>
      <sheetName val="Concesiones"/>
      <sheetName val="ARR Prorroga auto"/>
      <sheetName val="Datos ARR"/>
      <sheetName val="Juridica"/>
      <sheetName val="Datos ARR sin duplicados"/>
      <sheetName val="Datos ARR VIGENTES PARA IMPRIMI"/>
    </sheetNames>
    <sheetDataSet>
      <sheetData sheetId="0">
        <row r="1">
          <cell r="DN1">
            <v>44054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 Vigentes muestra"/>
      <sheetName val="respaldo"/>
      <sheetName val="Hoja1"/>
      <sheetName val="ARR Vigentes"/>
      <sheetName val="ARR Terminado"/>
      <sheetName val="ARR Liquidado "/>
      <sheetName val="Para Liquidar"/>
      <sheetName val="Sin Contrato Mayorista"/>
      <sheetName val="Concesiones"/>
      <sheetName val="ARR Prorroga auto"/>
      <sheetName val="Datos ARR"/>
      <sheetName val="Juridica"/>
      <sheetName val="Datos ARR sin duplicados"/>
      <sheetName val="Datos ARR VIGENTES PARA IMPRIMI"/>
    </sheetNames>
    <sheetDataSet>
      <sheetData sheetId="0" refreshError="1">
        <row r="1">
          <cell r="DN1">
            <v>44062</v>
          </cell>
        </row>
      </sheetData>
      <sheetData sheetId="1" refreshError="1"/>
      <sheetData sheetId="2" refreshError="1"/>
      <sheetData sheetId="3" refreshError="1">
        <row r="1">
          <cell r="DF1">
            <v>44062</v>
          </cell>
        </row>
      </sheetData>
      <sheetData sheetId="4" refreshError="1">
        <row r="1">
          <cell r="CU1">
            <v>44062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 Vigentes"/>
      <sheetName val="ARR Terminado"/>
      <sheetName val="ARR Liquidado "/>
      <sheetName val="ARR Prorroga auto"/>
      <sheetName val="Concesiones"/>
    </sheetNames>
    <sheetDataSet>
      <sheetData sheetId="0" refreshError="1">
        <row r="1">
          <cell r="DF1">
            <v>44165</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ARR VIGENTES"/>
      <sheetName val="Datos ARR TERMINADO"/>
      <sheetName val="Liquidado "/>
      <sheetName val="Para Liquidar"/>
      <sheetName val="Sin Contrato Mayorista"/>
      <sheetName val="Datos ARR"/>
      <sheetName val="Juridica"/>
      <sheetName val="Datos ARR sin duplicados"/>
      <sheetName val="Datos ARR VIGENTES PARA IMPRIMI"/>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ón jurídicos"/>
      <sheetName val="Revisión cartera"/>
    </sheetNames>
    <sheetDataSet>
      <sheetData sheetId="0">
        <row r="1">
          <cell r="F1" t="str">
            <v>N° DOCUMENTO
(CC / NIT)</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AppData/Local/Microsoft/Windows/INetCache/Content.Outlook/SOP/ARR4600078465/ARR4600078465acta.pdf" TargetMode="External"/><Relationship Id="rId671" Type="http://schemas.openxmlformats.org/officeDocument/2006/relationships/hyperlink" Target="mailto:nelly.moreno@medellin.gov.co" TargetMode="External"/><Relationship Id="rId769" Type="http://schemas.openxmlformats.org/officeDocument/2006/relationships/hyperlink" Target="mailto:taticano@111hotmail.com" TargetMode="External"/><Relationship Id="rId976" Type="http://schemas.openxmlformats.org/officeDocument/2006/relationships/hyperlink" Target="../AppData/Local/Microsoft/Windows/INetCache/Content.Outlook/SOP/ARR4600078607/ARR4600078607inf7.pdf" TargetMode="External"/><Relationship Id="rId21" Type="http://schemas.openxmlformats.org/officeDocument/2006/relationships/hyperlink" Target="../AppData/Local/Microsoft/Windows/INetCache/Content.Outlook/SOP/ARR0265/ARR0265reno13.pdf" TargetMode="External"/><Relationship Id="rId324" Type="http://schemas.openxmlformats.org/officeDocument/2006/relationships/hyperlink" Target="mailto:nelly.moreno@medellin.gov.co" TargetMode="External"/><Relationship Id="rId531" Type="http://schemas.openxmlformats.org/officeDocument/2006/relationships/hyperlink" Target="../AppData/Local/Microsoft/Windows/INetCache/Content.Outlook/SOP/ARR4600078632/ARR4600078632INF4" TargetMode="External"/><Relationship Id="rId629" Type="http://schemas.openxmlformats.org/officeDocument/2006/relationships/hyperlink" Target="../AppData/Local/Microsoft/Windows/INetCache/Content.Outlook/SOP/ARR4600084092/ARR4600084092INF3.pdf" TargetMode="External"/><Relationship Id="rId1161" Type="http://schemas.openxmlformats.org/officeDocument/2006/relationships/hyperlink" Target="../AppData/Local/Microsoft/Windows/INetCache/Content.Outlook/SOP/ARR4600089843/ARR4600089843SUPER.pdf" TargetMode="External"/><Relationship Id="rId1259" Type="http://schemas.openxmlformats.org/officeDocument/2006/relationships/hyperlink" Target="mailto:nelly.moreno@medellin.gov.co" TargetMode="External"/><Relationship Id="rId170" Type="http://schemas.openxmlformats.org/officeDocument/2006/relationships/hyperlink" Target="../AppData/Local/Microsoft/Windows/INetCache/Content.Outlook/SOP/ARR4600077829/ARR4600077829INF1.pdf" TargetMode="External"/><Relationship Id="rId836" Type="http://schemas.openxmlformats.org/officeDocument/2006/relationships/hyperlink" Target="mailto:nelly.moreno@medellin.gov.co" TargetMode="External"/><Relationship Id="rId1021" Type="http://schemas.openxmlformats.org/officeDocument/2006/relationships/hyperlink" Target="../AppData/Local/Microsoft/Windows/INetCache/Content.Outlook/SOP/ARR4600083070/ARR4600083070otro.pdf" TargetMode="External"/><Relationship Id="rId1119" Type="http://schemas.openxmlformats.org/officeDocument/2006/relationships/hyperlink" Target="mailto:sandra.ordonez@medellin.gov.co" TargetMode="External"/><Relationship Id="rId268" Type="http://schemas.openxmlformats.org/officeDocument/2006/relationships/hyperlink" Target="mailto:carvajaldario@gmail.com" TargetMode="External"/><Relationship Id="rId475" Type="http://schemas.openxmlformats.org/officeDocument/2006/relationships/hyperlink" Target="../AppData/Local/Microsoft/Windows/INetCache/Content.Outlook/SOP/ARR0308/ARR0308CON20.pdf" TargetMode="External"/><Relationship Id="rId682" Type="http://schemas.openxmlformats.org/officeDocument/2006/relationships/hyperlink" Target="../AppData/Local/Microsoft/Windows/INetCache/Content.Outlook/SOP/ARR4600087730/ARR4600087730.pdf" TargetMode="External"/><Relationship Id="rId903" Type="http://schemas.openxmlformats.org/officeDocument/2006/relationships/hyperlink" Target="../AppData/Local/Microsoft/Windows/INetCache/Content.Outlook/SOP/ARR4600088381/ARR4600088381.pdf" TargetMode="External"/><Relationship Id="rId32" Type="http://schemas.openxmlformats.org/officeDocument/2006/relationships/hyperlink" Target="../AppData/Local/UABI/SUP_E_INSP/Insp%20y%20Sup/ARR/SOPORTE%20ARRENDAMIENTOS/ARR0264/ARR0264RENO-17.pdf" TargetMode="External"/><Relationship Id="rId128" Type="http://schemas.openxmlformats.org/officeDocument/2006/relationships/hyperlink" Target="../AppData/Local/Microsoft/Windows/INetCache/Content.Outlook/SOP/ARR4600078456/ARR4600078456ACTA.pdf" TargetMode="External"/><Relationship Id="rId335" Type="http://schemas.openxmlformats.org/officeDocument/2006/relationships/hyperlink" Target="../AppData/Local/Microsoft/Windows/INetCache/Content.Outlook/SOP/ARR4600084054/ARR4600084054SUPER.pdf" TargetMode="External"/><Relationship Id="rId542" Type="http://schemas.openxmlformats.org/officeDocument/2006/relationships/hyperlink" Target="../AppData/Local/Microsoft/Windows/INetCache/Content.Outlook/SOP/ARR0212/ARR0212INF32O.pdf" TargetMode="External"/><Relationship Id="rId987" Type="http://schemas.openxmlformats.org/officeDocument/2006/relationships/hyperlink" Target="../AppData/Local/Microsoft/Windows/INetCache/Content.Outlook/SOP/ARR0312/ARR0312INF2.pdf" TargetMode="External"/><Relationship Id="rId1172" Type="http://schemas.openxmlformats.org/officeDocument/2006/relationships/hyperlink" Target="mailto:esperanzahenao153@gmail.com" TargetMode="External"/><Relationship Id="rId181" Type="http://schemas.openxmlformats.org/officeDocument/2006/relationships/hyperlink" Target="../AppData/Local/Microsoft/Windows/INetCache/Content.Outlook/SOP/Desig%20Nelly/ARRSUPER.pdf" TargetMode="External"/><Relationship Id="rId402" Type="http://schemas.openxmlformats.org/officeDocument/2006/relationships/hyperlink" Target="../AppData/Local/Microsoft/Windows/INetCache/Content.Outlook/SOP/ARR0212/ARR0212INF3.pdf" TargetMode="External"/><Relationship Id="rId847" Type="http://schemas.openxmlformats.org/officeDocument/2006/relationships/hyperlink" Target="../AppData/Local/Microsoft/Windows/INetCache/Content.Outlook/SOP/ARR4600088539ACTA" TargetMode="External"/><Relationship Id="rId1032" Type="http://schemas.openxmlformats.org/officeDocument/2006/relationships/hyperlink" Target="../AppData/Local/Microsoft/Windows/INetCache/Content.Outlook/SOP/ARR4600083581/ARR4600083581INF1.pdf" TargetMode="External"/><Relationship Id="rId279" Type="http://schemas.openxmlformats.org/officeDocument/2006/relationships/hyperlink" Target="../AppData/Local/Microsoft/Windows/INetCache/Content.Outlook/SOP/ARR4600084009/ARR4600084009.pdf" TargetMode="External"/><Relationship Id="rId486" Type="http://schemas.openxmlformats.org/officeDocument/2006/relationships/hyperlink" Target="../AppData/Local/Microsoft/Windows/INetCache/Content.Outlook/SOP/ARR0001/ARR0001inf7.pdf" TargetMode="External"/><Relationship Id="rId693" Type="http://schemas.openxmlformats.org/officeDocument/2006/relationships/hyperlink" Target="mailto:sandra.ordonez@medellin.gov.co" TargetMode="External"/><Relationship Id="rId707" Type="http://schemas.openxmlformats.org/officeDocument/2006/relationships/hyperlink" Target="../AppData/Local/Microsoft/Windows/INetCache/Content.Outlook/SOP/ARR4600087678/ARR4600087678.pdf" TargetMode="External"/><Relationship Id="rId914" Type="http://schemas.openxmlformats.org/officeDocument/2006/relationships/hyperlink" Target="mailto:sandra.ordonez@medellin.gov.co" TargetMode="External"/><Relationship Id="rId43" Type="http://schemas.openxmlformats.org/officeDocument/2006/relationships/hyperlink" Target="../AppData/Local/Microsoft/Windows/INetCache/Content.Outlook/SOP/ARR4600077829/ARR4600077829CON.pdf" TargetMode="External"/><Relationship Id="rId139" Type="http://schemas.openxmlformats.org/officeDocument/2006/relationships/hyperlink" Target="../AppData/Local/Microsoft/Windows/INetCache/Content.Outlook/SOP/ARR46000806884/ARR4600086884POL.pdf" TargetMode="External"/><Relationship Id="rId346" Type="http://schemas.openxmlformats.org/officeDocument/2006/relationships/hyperlink" Target="../AppData/Local/Microsoft/Windows/INetCache/Content.Outlook/SOP/ARR4600084054/ARR4600084054.pdf" TargetMode="External"/><Relationship Id="rId553" Type="http://schemas.openxmlformats.org/officeDocument/2006/relationships/hyperlink" Target="../AppData/Local/Microsoft/Windows/INetCache/Content.Outlook/SOP/ARR0025/inf-04-2019.pdf" TargetMode="External"/><Relationship Id="rId760" Type="http://schemas.openxmlformats.org/officeDocument/2006/relationships/hyperlink" Target="../AppData/Local/Microsoft/Windows/INetCache/Content.Outlook/SOP/ARR4600084097/ARR4600084097otro.pdf" TargetMode="External"/><Relationship Id="rId998" Type="http://schemas.openxmlformats.org/officeDocument/2006/relationships/hyperlink" Target="../AppData/Local/Microsoft/Windows/INetCache/Content.Outlook/SNBK67XM/ARR4600084071/ARR4600084071INF4.pdf" TargetMode="External"/><Relationship Id="rId1183" Type="http://schemas.openxmlformats.org/officeDocument/2006/relationships/hyperlink" Target="mailto:Ignacio.gallego@medellin.gov.co" TargetMode="External"/><Relationship Id="rId192" Type="http://schemas.openxmlformats.org/officeDocument/2006/relationships/hyperlink" Target="http://www.comfenalcoantioquia.com/" TargetMode="External"/><Relationship Id="rId206" Type="http://schemas.openxmlformats.org/officeDocument/2006/relationships/hyperlink" Target="../AppData/Local/Microsoft/Windows/INetCache/Content.Outlook/SOP/ARR0078/ARR0078super2019.pdf" TargetMode="External"/><Relationship Id="rId413" Type="http://schemas.openxmlformats.org/officeDocument/2006/relationships/hyperlink" Target="../AppData/Local/Microsoft/Windows/INetCache/Content.Outlook/SOP/ARR0264/ARR0264INF32019.pdf" TargetMode="External"/><Relationship Id="rId858" Type="http://schemas.openxmlformats.org/officeDocument/2006/relationships/hyperlink" Target="mailto:andre.m.j.m@gmail.com" TargetMode="External"/><Relationship Id="rId1043" Type="http://schemas.openxmlformats.org/officeDocument/2006/relationships/hyperlink" Target="mailto:ignacio.gallego@medellin.gov.co" TargetMode="External"/><Relationship Id="rId497" Type="http://schemas.openxmlformats.org/officeDocument/2006/relationships/hyperlink" Target="../AppData/Local/Microsoft/Windows/INetCache/Content.Outlook/SOP/ARR4600083605/ARR4600083605INF2.pdf" TargetMode="External"/><Relationship Id="rId620" Type="http://schemas.openxmlformats.org/officeDocument/2006/relationships/hyperlink" Target="../AppData/Local/Microsoft/Windows/INetCache/Content.Outlook/SOP/ARR4600083612/ARR4600083612INF2.pdf" TargetMode="External"/><Relationship Id="rId718" Type="http://schemas.openxmlformats.org/officeDocument/2006/relationships/hyperlink" Target="../AppData/Local/Microsoft/Windows/INetCache/Content.Outlook/SOP/ARR4600087677/ARR4600087677actapdf" TargetMode="External"/><Relationship Id="rId925" Type="http://schemas.openxmlformats.org/officeDocument/2006/relationships/hyperlink" Target="../AppData/Local/Microsoft/Windows/INetCache/Content.Outlook/SOP/ARR4600088948/ARR4600088948.pdf" TargetMode="External"/><Relationship Id="rId1250" Type="http://schemas.openxmlformats.org/officeDocument/2006/relationships/hyperlink" Target="../AppData/Local/Microsoft/Windows/INetCache/Content.Outlook/SOP/ARR0167/ARR0167POL21.pdf" TargetMode="External"/><Relationship Id="rId357" Type="http://schemas.openxmlformats.org/officeDocument/2006/relationships/hyperlink" Target="../AppData/Local/Microsoft/Windows/INetCache/Content.Outlook/SOP/ARR4600083609/ARR4600083609.pdf" TargetMode="External"/><Relationship Id="rId1110" Type="http://schemas.openxmlformats.org/officeDocument/2006/relationships/hyperlink" Target="mailto:jvrmile05@hotmail.com" TargetMode="External"/><Relationship Id="rId1194" Type="http://schemas.openxmlformats.org/officeDocument/2006/relationships/hyperlink" Target="mailto:garciagaleanoangela@gmail.com" TargetMode="External"/><Relationship Id="rId1208" Type="http://schemas.openxmlformats.org/officeDocument/2006/relationships/hyperlink" Target="../AppData/Local/Microsoft/Windows/INetCache/Content.Outlook/SOP/ARR4600082388/ARR4600082388ACTA.pdf" TargetMode="External"/><Relationship Id="rId54" Type="http://schemas.openxmlformats.org/officeDocument/2006/relationships/hyperlink" Target="../AppData/Local/Microsoft/Windows/INetCache/Content.Outlook/SOP/ARR4600078468/ARR4600078468CON.pdf" TargetMode="External"/><Relationship Id="rId217" Type="http://schemas.openxmlformats.org/officeDocument/2006/relationships/hyperlink" Target="mailto:victorhinca@hotmail.com" TargetMode="External"/><Relationship Id="rId564" Type="http://schemas.openxmlformats.org/officeDocument/2006/relationships/hyperlink" Target="../AppData/Local/Microsoft/Windows/INetCache/Content.Outlook/SOP/ARR4600084071/ARR4600084071INF2.pdf" TargetMode="External"/><Relationship Id="rId771" Type="http://schemas.openxmlformats.org/officeDocument/2006/relationships/hyperlink" Target="../AppData/Local/Microsoft/Windows/INetCache/Content.Outlook/SOP/ARR4600088375/ARR4600088375.pdf" TargetMode="External"/><Relationship Id="rId869" Type="http://schemas.openxmlformats.org/officeDocument/2006/relationships/hyperlink" Target="../AppData/Local/Microsoft/Windows/INetCache/Content.Outlook/SOP/ARR0167/ARR0167CON21.pdf" TargetMode="External"/><Relationship Id="rId424" Type="http://schemas.openxmlformats.org/officeDocument/2006/relationships/hyperlink" Target="../AppData/Local/Microsoft/Windows/INetCache/Content.Outlook/SOP/ARR4600084072/ARR4600084072CON.pdf" TargetMode="External"/><Relationship Id="rId631" Type="http://schemas.openxmlformats.org/officeDocument/2006/relationships/hyperlink" Target="../AppData/Local/Microsoft/Windows/INetCache/Content.Outlook/SOP/ARR4600083618/ARR4600083618INF3.pdf" TargetMode="External"/><Relationship Id="rId729" Type="http://schemas.openxmlformats.org/officeDocument/2006/relationships/hyperlink" Target="../AppData/Local/Microsoft/Windows/INetCache/Content.Outlook/SOP/ARR4600078465/ARR4600078465OTRO.pdf" TargetMode="External"/><Relationship Id="rId1054" Type="http://schemas.openxmlformats.org/officeDocument/2006/relationships/hyperlink" Target="../AppData/Local/Microsoft/Windows/INetCache/Content.Outlook/SOP/ARR4600088952/ARR4600088952ACTA.pdf" TargetMode="External"/><Relationship Id="rId1261" Type="http://schemas.openxmlformats.org/officeDocument/2006/relationships/hyperlink" Target="../AppData/Local/Microsoft/Windows/INetCache/Content.Outlook/SOP/ARR0311/ARR0311ACTA21.pdf" TargetMode="External"/><Relationship Id="rId270" Type="http://schemas.openxmlformats.org/officeDocument/2006/relationships/hyperlink" Target="../AppData/Local/Microsoft/Windows/INetCache/Content.Outlook/SOP/ARR4600084070/ARR4600084070ACTA.pdf" TargetMode="External"/><Relationship Id="rId936" Type="http://schemas.openxmlformats.org/officeDocument/2006/relationships/hyperlink" Target="../AppData/Local/Microsoft/Windows/INetCache/Content.Outlook/SOP/ARR4600088424/ARR4600088424.pdf" TargetMode="External"/><Relationship Id="rId1121" Type="http://schemas.openxmlformats.org/officeDocument/2006/relationships/hyperlink" Target="mailto:1979lilianaramirez@gmail.com" TargetMode="External"/><Relationship Id="rId1219" Type="http://schemas.openxmlformats.org/officeDocument/2006/relationships/hyperlink" Target="mailto:moniyi1910@hotmail.com" TargetMode="External"/><Relationship Id="rId65" Type="http://schemas.openxmlformats.org/officeDocument/2006/relationships/hyperlink" Target="mailto:stefaniarenteria@hotmail.com" TargetMode="External"/><Relationship Id="rId130" Type="http://schemas.openxmlformats.org/officeDocument/2006/relationships/hyperlink" Target="mailto:tba18@hotmail.com" TargetMode="External"/><Relationship Id="rId368" Type="http://schemas.openxmlformats.org/officeDocument/2006/relationships/hyperlink" Target="mailto:sandra.ordonez@medellin.gov.co" TargetMode="External"/><Relationship Id="rId575" Type="http://schemas.openxmlformats.org/officeDocument/2006/relationships/hyperlink" Target="../AppData/Local/Microsoft/Windows/INetCache/Content.Outlook/SOP/ARR4600084076/ARR4600084076INF1.pdf" TargetMode="External"/><Relationship Id="rId782" Type="http://schemas.openxmlformats.org/officeDocument/2006/relationships/hyperlink" Target="../AppData/Local/Microsoft/Windows/INetCache/Content.Outlook/SOP/ARR4600088434/ARR4600088434.pdf" TargetMode="External"/><Relationship Id="rId228" Type="http://schemas.openxmlformats.org/officeDocument/2006/relationships/hyperlink" Target="../AppData/Local/Microsoft/Windows/INetCache/Content.Outlook/SOP/ARR4600080018/ARR4600080018INF1.pdf" TargetMode="External"/><Relationship Id="rId435" Type="http://schemas.openxmlformats.org/officeDocument/2006/relationships/hyperlink" Target="../AppData/Local/Microsoft/Windows/INetCache/Content.Outlook/SOP/ARR0310/ARR0310POL2019.pdf" TargetMode="External"/><Relationship Id="rId642" Type="http://schemas.openxmlformats.org/officeDocument/2006/relationships/hyperlink" Target="../AppData/Local/Microsoft/Windows/INetCache/Content.Outlook/SOP/ARR4600084076/ARR4600084076INF3.pdf" TargetMode="External"/><Relationship Id="rId1065" Type="http://schemas.openxmlformats.org/officeDocument/2006/relationships/hyperlink" Target="mailto:d.cano794@pascualbravo.edu.co" TargetMode="External"/><Relationship Id="rId281" Type="http://schemas.openxmlformats.org/officeDocument/2006/relationships/hyperlink" Target="../AppData/Local/Microsoft/Windows/INetCache/Content.Outlook/SOP/ARR4600084020/ARR4600084020SUPER.pdf" TargetMode="External"/><Relationship Id="rId502" Type="http://schemas.openxmlformats.org/officeDocument/2006/relationships/hyperlink" Target="../AppData/Local/Microsoft/Windows/INetCache/Content.Outlook/SOP/ARR4600084007/ARR4600084007INF1.pdf" TargetMode="External"/><Relationship Id="rId947" Type="http://schemas.openxmlformats.org/officeDocument/2006/relationships/hyperlink" Target="../AppData/Local/Microsoft/Windows/INetCache/Content.Outlook/SOP/ARR4600088528/ARR4600088528SUPER.pdf" TargetMode="External"/><Relationship Id="rId1132" Type="http://schemas.openxmlformats.org/officeDocument/2006/relationships/hyperlink" Target="../AppData/Local/Microsoft/Windows/INetCache/Content.Outlook/SOP/ARR4600078569/ARR4600078569INF4.pdf" TargetMode="External"/><Relationship Id="rId76" Type="http://schemas.openxmlformats.org/officeDocument/2006/relationships/hyperlink" Target="../AppData/Local/Microsoft/Windows/INetCache/Content.Outlook/SOP/ARR4600078616/ARR4600078616CON.pdf" TargetMode="External"/><Relationship Id="rId141" Type="http://schemas.openxmlformats.org/officeDocument/2006/relationships/hyperlink" Target="mailto:sdlopez@davivienda.com" TargetMode="External"/><Relationship Id="rId379" Type="http://schemas.openxmlformats.org/officeDocument/2006/relationships/hyperlink" Target="mailto:nelly.moreno@medellin.gov.co" TargetMode="External"/><Relationship Id="rId586" Type="http://schemas.openxmlformats.org/officeDocument/2006/relationships/hyperlink" Target="../AppData/Local/Microsoft/Windows/INetCache/Content.Outlook/SOP/ARR0212/ARR0212INF4.pdf" TargetMode="External"/><Relationship Id="rId793" Type="http://schemas.openxmlformats.org/officeDocument/2006/relationships/hyperlink" Target="mailto:paulaandrea2020@gmail.com" TargetMode="External"/><Relationship Id="rId807" Type="http://schemas.openxmlformats.org/officeDocument/2006/relationships/hyperlink" Target="mailto:santiago.tavera@proyectavera.com" TargetMode="External"/><Relationship Id="rId7" Type="http://schemas.openxmlformats.org/officeDocument/2006/relationships/hyperlink" Target="mailto:coomerca@une.net.co" TargetMode="External"/><Relationship Id="rId239" Type="http://schemas.openxmlformats.org/officeDocument/2006/relationships/hyperlink" Target="../AppData/Local/Microsoft/Windows/INetCache/Content.Outlook/SOP/ARR4600084096/ARR4600084096SUPER.pdf" TargetMode="External"/><Relationship Id="rId446" Type="http://schemas.openxmlformats.org/officeDocument/2006/relationships/hyperlink" Target="mailto:malesa.totumo.3@gmail.com" TargetMode="External"/><Relationship Id="rId653" Type="http://schemas.openxmlformats.org/officeDocument/2006/relationships/hyperlink" Target="../AppData/Local/Microsoft/Windows/INetCache/Content.Outlook/SOP/ARR0263/ARR0263SUPER.pdf" TargetMode="External"/><Relationship Id="rId1076" Type="http://schemas.openxmlformats.org/officeDocument/2006/relationships/hyperlink" Target="../AppData/Local/Microsoft/Windows/INetCache/Content.Outlook/SOP/ARR4600088499/ARR4600088499acta.pdf" TargetMode="External"/><Relationship Id="rId292" Type="http://schemas.openxmlformats.org/officeDocument/2006/relationships/hyperlink" Target="../AppData/Local/Microsoft/Windows/INetCache/Content.Outlook/SOP/ARR4600083602/ARR4600083602SUPER.pdf" TargetMode="External"/><Relationship Id="rId306" Type="http://schemas.openxmlformats.org/officeDocument/2006/relationships/hyperlink" Target="mailto:haillinnichole@gamil.com" TargetMode="External"/><Relationship Id="rId860" Type="http://schemas.openxmlformats.org/officeDocument/2006/relationships/hyperlink" Target="../AppData/Local/Microsoft/Windows/INetCache/Content.Outlook/SOP/ARR4600088378/ARR4600088378.pdf" TargetMode="External"/><Relationship Id="rId958" Type="http://schemas.openxmlformats.org/officeDocument/2006/relationships/hyperlink" Target="mailto:dgeidibianoon@hotmail.es" TargetMode="External"/><Relationship Id="rId1143" Type="http://schemas.openxmlformats.org/officeDocument/2006/relationships/hyperlink" Target="mailto:Clara.giraldo@medellin.gov.co" TargetMode="External"/><Relationship Id="rId87" Type="http://schemas.openxmlformats.org/officeDocument/2006/relationships/hyperlink" Target="mailto:sandra.ordonez@medellin.gov.co" TargetMode="External"/><Relationship Id="rId513" Type="http://schemas.openxmlformats.org/officeDocument/2006/relationships/hyperlink" Target="../AppData/Local/Microsoft/Windows/INetCache/Content.Outlook/SOP/ARR4600078614/ARR4600078614INF3.pdf" TargetMode="External"/><Relationship Id="rId597" Type="http://schemas.openxmlformats.org/officeDocument/2006/relationships/hyperlink" Target="../AppData/Local/Microsoft/Windows/INetCache/Content.Outlook/SOP/ARR4600082517/ARR4600082517OTRO.pdf" TargetMode="External"/><Relationship Id="rId720" Type="http://schemas.openxmlformats.org/officeDocument/2006/relationships/hyperlink" Target="../AppData/Local/Microsoft/Windows/INetCache/Content.Outlook/SOP/ARR4600078569/ARR4600078569INF5.pdf" TargetMode="External"/><Relationship Id="rId818" Type="http://schemas.openxmlformats.org/officeDocument/2006/relationships/hyperlink" Target="../AppData/Local/Microsoft/Windows/INetCache/Content.Outlook/SOP/ARR4600083616/ARR4600083616otro.pdf" TargetMode="External"/><Relationship Id="rId152" Type="http://schemas.openxmlformats.org/officeDocument/2006/relationships/hyperlink" Target="../AppData/Local/Microsoft/Windows/INetCache/Content.Outlook/SOP/ARR4600078465/ARR4600078465INF12019.pdf" TargetMode="External"/><Relationship Id="rId457" Type="http://schemas.openxmlformats.org/officeDocument/2006/relationships/hyperlink" Target="../AppData/Local/Microsoft/Windows/INetCache/Content.Outlook/SOP/ARR0103/ARR0103ACTA.pdf" TargetMode="External"/><Relationship Id="rId1003" Type="http://schemas.openxmlformats.org/officeDocument/2006/relationships/hyperlink" Target="../AppData/Local/Microsoft/Windows/INetCache/Content.Outlook/SOP/ARR4600084012/ARR4600084012INF4.pdf" TargetMode="External"/><Relationship Id="rId1087" Type="http://schemas.openxmlformats.org/officeDocument/2006/relationships/hyperlink" Target="../AppData/Local/Microsoft/Windows/INetCache/Content.Outlook/SOP/ARR4600087744/ARR4600087744.pdf" TargetMode="External"/><Relationship Id="rId1210" Type="http://schemas.openxmlformats.org/officeDocument/2006/relationships/hyperlink" Target="../AppData/Local/Microsoft/Windows/INetCache/Content.Outlook/SOP/ARR4600089845/ARR4600089845.pdf" TargetMode="External"/><Relationship Id="rId664" Type="http://schemas.openxmlformats.org/officeDocument/2006/relationships/hyperlink" Target="mailto:hebercaballero817@gmail.com" TargetMode="External"/><Relationship Id="rId871" Type="http://schemas.openxmlformats.org/officeDocument/2006/relationships/hyperlink" Target="../AppData/Local/Microsoft/Windows/INetCache/Content.Outlook/SOP/ARR0034/ARR0034ACTA.pdf" TargetMode="External"/><Relationship Id="rId969" Type="http://schemas.openxmlformats.org/officeDocument/2006/relationships/hyperlink" Target="../AppData/Local/Microsoft/Windows/INetCache/Content.Outlook/SOP/ARR4600088500/ARR4600088500acta.pdf" TargetMode="External"/><Relationship Id="rId14" Type="http://schemas.openxmlformats.org/officeDocument/2006/relationships/hyperlink" Target="../AppData/Local/Microsoft/Windows/INetCache/Content.Outlook/SOP/ARR0263/ARR0263reno.pdf" TargetMode="External"/><Relationship Id="rId317" Type="http://schemas.openxmlformats.org/officeDocument/2006/relationships/hyperlink" Target="mailto:nelly.moreno@medellin.gov.co" TargetMode="External"/><Relationship Id="rId524" Type="http://schemas.openxmlformats.org/officeDocument/2006/relationships/hyperlink" Target="../AppData/Local/Microsoft/Windows/INetCache/Content.Outlook/SOP/ARR4600078527/ARR4600078527INF2.pdf" TargetMode="External"/><Relationship Id="rId731" Type="http://schemas.openxmlformats.org/officeDocument/2006/relationships/hyperlink" Target="../AppData/Local/Microsoft/Windows/INetCache/Content.Outlook/SOP/ARR0310/ARR0310OTRO.pdf" TargetMode="External"/><Relationship Id="rId1154" Type="http://schemas.openxmlformats.org/officeDocument/2006/relationships/hyperlink" Target="mailto:nelly.moreno@medellin.gov.co" TargetMode="External"/><Relationship Id="rId98" Type="http://schemas.openxmlformats.org/officeDocument/2006/relationships/hyperlink" Target="mailto:syarce@serviciosnutresa.com" TargetMode="External"/><Relationship Id="rId163" Type="http://schemas.openxmlformats.org/officeDocument/2006/relationships/hyperlink" Target="../AppData/Local/Microsoft/Windows/INetCache/Content.Outlook/SOP/ARR0018/ARR0018super.pdf" TargetMode="External"/><Relationship Id="rId370" Type="http://schemas.openxmlformats.org/officeDocument/2006/relationships/hyperlink" Target="mailto:evelioosorio58@gmail.com" TargetMode="External"/><Relationship Id="rId829" Type="http://schemas.openxmlformats.org/officeDocument/2006/relationships/hyperlink" Target="../AppData/Local/Microsoft/Windows/INetCache/Content.Outlook/SOP/ARR4600087802/ARR4600087802.pdf" TargetMode="External"/><Relationship Id="rId1014" Type="http://schemas.openxmlformats.org/officeDocument/2006/relationships/hyperlink" Target="../AppData/Local/Microsoft/Windows/INetCache/Content.Outlook/SOP/ARR4600083070/ARR4600083070ACTA.pdf" TargetMode="External"/><Relationship Id="rId1221" Type="http://schemas.openxmlformats.org/officeDocument/2006/relationships/hyperlink" Target="mailto:Clara.giraldo@medellin.gov.co" TargetMode="External"/><Relationship Id="rId230" Type="http://schemas.openxmlformats.org/officeDocument/2006/relationships/hyperlink" Target="../AppData/Local/Microsoft/Windows/INetCache/Content.Outlook/SOP/ARR4600084061/ARR4600084061SUPER.pdf" TargetMode="External"/><Relationship Id="rId468" Type="http://schemas.openxmlformats.org/officeDocument/2006/relationships/hyperlink" Target="../AppData/Local/Microsoft/Windows/INetCache/Content.Outlook/SOP/ARR4600078468/ARR4600078468INF6.pdf" TargetMode="External"/><Relationship Id="rId675" Type="http://schemas.openxmlformats.org/officeDocument/2006/relationships/hyperlink" Target="../AppData/Local/Microsoft/Windows/INetCache/Content.Outlook/SOP/ARR4600087714/ARR4600087714SUPER.pdf" TargetMode="External"/><Relationship Id="rId882" Type="http://schemas.openxmlformats.org/officeDocument/2006/relationships/hyperlink" Target="../AppData/Local/Microsoft/Windows/INetCache/Content.Outlook/SOP/ARR4600088493/ARR4600088493SUPER.pdf" TargetMode="External"/><Relationship Id="rId1098" Type="http://schemas.openxmlformats.org/officeDocument/2006/relationships/hyperlink" Target="../AppData/Local/Microsoft/Windows/INetCache/Content.Outlook/SOP/ARR4600087746/ARR4600087746SUPER.pdf" TargetMode="External"/><Relationship Id="rId25" Type="http://schemas.openxmlformats.org/officeDocument/2006/relationships/hyperlink" Target="mailto:ignacio.gallego@medellin.gov.co" TargetMode="External"/><Relationship Id="rId328" Type="http://schemas.openxmlformats.org/officeDocument/2006/relationships/hyperlink" Target="mailto:nelly.moreno@medellin.gov.co" TargetMode="External"/><Relationship Id="rId535" Type="http://schemas.openxmlformats.org/officeDocument/2006/relationships/hyperlink" Target="../AppData/Local/Microsoft/Windows/INetCache/Content.Outlook/SOP/ARR4600083580/ARR4600083580INF1.pdf" TargetMode="External"/><Relationship Id="rId742" Type="http://schemas.openxmlformats.org/officeDocument/2006/relationships/hyperlink" Target="../AppData/Local/Microsoft/Windows/INetCache/Content.Outlook/SOP/ARR4600087841/ARR4600087841ACTA.pdf" TargetMode="External"/><Relationship Id="rId1165" Type="http://schemas.openxmlformats.org/officeDocument/2006/relationships/hyperlink" Target="../AppData/Local/Microsoft/Windows/INetCache/Content.Outlook/SOP/ARR4600089866/ARR4600089866.pdf" TargetMode="External"/><Relationship Id="rId174" Type="http://schemas.openxmlformats.org/officeDocument/2006/relationships/hyperlink" Target="mailto:sirnoche@hotmail.com" TargetMode="External"/><Relationship Id="rId381" Type="http://schemas.openxmlformats.org/officeDocument/2006/relationships/hyperlink" Target="../AppData/Local/Microsoft/Windows/INetCache/Content.Outlook/SOP/ARR4600083605/ARR4600083605.pdf" TargetMode="External"/><Relationship Id="rId602" Type="http://schemas.openxmlformats.org/officeDocument/2006/relationships/hyperlink" Target="../AppData/Local/Microsoft/Windows/INetCache/Content.Outlook/SOP/ARR4600078615/ARR4600078615INF5.pdf" TargetMode="External"/><Relationship Id="rId1025" Type="http://schemas.openxmlformats.org/officeDocument/2006/relationships/hyperlink" Target="mailto:antoniocardona925@gmail.com" TargetMode="External"/><Relationship Id="rId1232" Type="http://schemas.openxmlformats.org/officeDocument/2006/relationships/hyperlink" Target="../AppData/Local/Microsoft/Windows/INetCache/Content.Outlook/SOP/ARR0305/ARR0305ACTA2019.pdf" TargetMode="External"/><Relationship Id="rId241" Type="http://schemas.openxmlformats.org/officeDocument/2006/relationships/hyperlink" Target="mailto:sandra.ordonez@medellin.gov.co" TargetMode="External"/><Relationship Id="rId479" Type="http://schemas.openxmlformats.org/officeDocument/2006/relationships/hyperlink" Target="../AppData/Local/Microsoft/Windows/INetCache/Content.Outlook/SOP/ARR0308/ARR0308soli.pdf" TargetMode="External"/><Relationship Id="rId686" Type="http://schemas.openxmlformats.org/officeDocument/2006/relationships/hyperlink" Target="mailto:jfm0314@hotmail.com" TargetMode="External"/><Relationship Id="rId893" Type="http://schemas.openxmlformats.org/officeDocument/2006/relationships/hyperlink" Target="../AppData/Local/Microsoft/Windows/INetCache/Content.Outlook/SOP/ARR4600088516/ARR4600088516SUPER.pdf" TargetMode="External"/><Relationship Id="rId907" Type="http://schemas.openxmlformats.org/officeDocument/2006/relationships/hyperlink" Target="mailto:yimerquinchia20@gmail.com" TargetMode="External"/><Relationship Id="rId36" Type="http://schemas.openxmlformats.org/officeDocument/2006/relationships/hyperlink" Target="../AppData/Local/Microsoft/Windows/INetCache/Content.Outlook/SOP/ARR0265/ARR0265acta.pdf" TargetMode="External"/><Relationship Id="rId339" Type="http://schemas.openxmlformats.org/officeDocument/2006/relationships/hyperlink" Target="mailto:tba18@hotmail.com" TargetMode="External"/><Relationship Id="rId546" Type="http://schemas.openxmlformats.org/officeDocument/2006/relationships/hyperlink" Target="../AppData/Local/Microsoft/Windows/INetCache/Content.Outlook/SOP/ARR4600084048/ARR4600084048INF1.pdf" TargetMode="External"/><Relationship Id="rId753" Type="http://schemas.openxmlformats.org/officeDocument/2006/relationships/hyperlink" Target="../AppData/Local/Microsoft/Windows/INetCache/Content.Outlook/SOP/ARR4600084052/ARR4600084052OTRO.pdf" TargetMode="External"/><Relationship Id="rId1176" Type="http://schemas.openxmlformats.org/officeDocument/2006/relationships/hyperlink" Target="mailto:sandra.ordonez@medellin.gov.co" TargetMode="External"/><Relationship Id="rId101" Type="http://schemas.openxmlformats.org/officeDocument/2006/relationships/hyperlink" Target="../AppData/Local/Microsoft/Windows/INetCache/Content.Outlook/SOP/ARR0212/ARR0212pol.pdf" TargetMode="External"/><Relationship Id="rId185" Type="http://schemas.openxmlformats.org/officeDocument/2006/relationships/hyperlink" Target="../AppData/Local/Microsoft/Windows/INetCache/Content.Outlook/SOP/Desig%20Nelly/ARRSUPER.pdf" TargetMode="External"/><Relationship Id="rId406" Type="http://schemas.openxmlformats.org/officeDocument/2006/relationships/hyperlink" Target="../AppData/Local/Microsoft/Windows/INetCache/Content.Outlook/SOP/ARR4600078617/ARR4600078617INF3.pdf" TargetMode="External"/><Relationship Id="rId960" Type="http://schemas.openxmlformats.org/officeDocument/2006/relationships/hyperlink" Target="../AppData/Local/Microsoft/Windows/INetCache/Content.Outlook/SOP/ARR0311/ARR0311CON21.pdf" TargetMode="External"/><Relationship Id="rId1036" Type="http://schemas.openxmlformats.org/officeDocument/2006/relationships/hyperlink" Target="../AppData/Local/Microsoft/Windows/INetCache/Content.Outlook/SOP/ARR4600088282/ARR4600088282SUPER.pdf" TargetMode="External"/><Relationship Id="rId1243" Type="http://schemas.openxmlformats.org/officeDocument/2006/relationships/hyperlink" Target="../AppData/Local/Microsoft/Windows/INetCache/Content.Outlook/SOP/ARR4600089418/ARR4600089418ACTA.pdf" TargetMode="External"/><Relationship Id="rId392" Type="http://schemas.openxmlformats.org/officeDocument/2006/relationships/hyperlink" Target="../AppData/Local/Microsoft/Windows/INetCache/Content.Outlook/SOP/ARR4600084095/ARR4600084095ACTA.pdf" TargetMode="External"/><Relationship Id="rId613" Type="http://schemas.openxmlformats.org/officeDocument/2006/relationships/hyperlink" Target="../AppData/Local/Microsoft/Windows/INetCache/Content.Outlook/SOP/ARR0198/ARR0198SUPERL20.pdf" TargetMode="External"/><Relationship Id="rId697" Type="http://schemas.openxmlformats.org/officeDocument/2006/relationships/hyperlink" Target="../AppData/Local/Microsoft/Windows/INetCache/Content.Outlook/SOP/ARR4600087677/ARR4600087677pdf" TargetMode="External"/><Relationship Id="rId820" Type="http://schemas.openxmlformats.org/officeDocument/2006/relationships/hyperlink" Target="../AppData/Local/Microsoft/Windows/INetCache/Content.Outlook/SOP/ARR4600088459/ARR4600088459SUPER.pdf" TargetMode="External"/><Relationship Id="rId918" Type="http://schemas.openxmlformats.org/officeDocument/2006/relationships/hyperlink" Target="mailto:sandra.ordonez@medellin.gov.co" TargetMode="External"/><Relationship Id="rId252" Type="http://schemas.openxmlformats.org/officeDocument/2006/relationships/hyperlink" Target="../AppData/Local/Microsoft/Windows/INetCache/Content.Outlook/SOP/ARR4600084047/ARR4600084047.pdf" TargetMode="External"/><Relationship Id="rId1103" Type="http://schemas.openxmlformats.org/officeDocument/2006/relationships/hyperlink" Target="../AppData/Local/Microsoft/Windows/INetCache/Content.Outlook/SOP/ARR4600089256/ARR4600089256SUPER.pdf" TargetMode="External"/><Relationship Id="rId1187" Type="http://schemas.openxmlformats.org/officeDocument/2006/relationships/hyperlink" Target="mailto:maryuniformes321@gmail.com" TargetMode="External"/><Relationship Id="rId47" Type="http://schemas.openxmlformats.org/officeDocument/2006/relationships/hyperlink" Target="../AppData/Local/Microsoft/Windows/INetCache/Content.Outlook/SOP/ARR4600077829/ARR4600077829SUPER.pdf" TargetMode="External"/><Relationship Id="rId112" Type="http://schemas.openxmlformats.org/officeDocument/2006/relationships/hyperlink" Target="../AppData/Local/Microsoft/Windows/INetCache/Content.Outlook/SOP/ARR0265/ARR0265INF12019.pdf" TargetMode="External"/><Relationship Id="rId557" Type="http://schemas.openxmlformats.org/officeDocument/2006/relationships/hyperlink" Target="../AppData/Local/Microsoft/Windows/INetCache/Content.Outlook/SOP/ARR0301/ARR0301INF45.pdf" TargetMode="External"/><Relationship Id="rId764" Type="http://schemas.openxmlformats.org/officeDocument/2006/relationships/hyperlink" Target="mailto:taticano@111hotmail.com" TargetMode="External"/><Relationship Id="rId971" Type="http://schemas.openxmlformats.org/officeDocument/2006/relationships/hyperlink" Target="../AppData/Local/Microsoft/Windows/INetCache/Content.Outlook/SOP/ARR4600088381/ARR4600088381acta.pdf" TargetMode="External"/><Relationship Id="rId196" Type="http://schemas.openxmlformats.org/officeDocument/2006/relationships/hyperlink" Target="../AppData/Local/Microsoft/Windows/INetCache/Content.Outlook/SOP/ARR4600087348/ARR4600087348pol.pdf" TargetMode="External"/><Relationship Id="rId417" Type="http://schemas.openxmlformats.org/officeDocument/2006/relationships/hyperlink" Target="../AppData/Local/Microsoft/Windows/INetCache/Content.Outlook/SOP/ARR0265/ARR0265INF22019.pdf" TargetMode="External"/><Relationship Id="rId624" Type="http://schemas.openxmlformats.org/officeDocument/2006/relationships/hyperlink" Target="../AppData/Local/Microsoft/Windows/INetCache/Content.Outlook/SOP/ARR0309/ARR0309INF1.pdf" TargetMode="External"/><Relationship Id="rId831" Type="http://schemas.openxmlformats.org/officeDocument/2006/relationships/hyperlink" Target="../AppData/Local/Microsoft/Windows/INetCache/Content.Outlook/SOP/ARR4600087802/ARR4600087802SUPER.pdf" TargetMode="External"/><Relationship Id="rId1047" Type="http://schemas.openxmlformats.org/officeDocument/2006/relationships/hyperlink" Target="mailto:el.enigmapop@gmail.com" TargetMode="External"/><Relationship Id="rId1254" Type="http://schemas.openxmlformats.org/officeDocument/2006/relationships/hyperlink" Target="../AppData/Local/Microsoft/Windows/INetCache/Content.Outlook/SOP/ARR4600089446/ARR4600089446SUPER.pdf" TargetMode="External"/><Relationship Id="rId263" Type="http://schemas.openxmlformats.org/officeDocument/2006/relationships/hyperlink" Target="../AppData/Local/Microsoft/Windows/INetCache/Content.Outlook/SOP/ARR4600084014/ARR4600084014SUPER.pdf" TargetMode="External"/><Relationship Id="rId470" Type="http://schemas.openxmlformats.org/officeDocument/2006/relationships/hyperlink" Target="../AppData/Local/Microsoft/Windows/INetCache/Content.Outlook/SOP/ARR4600083610/ARR4600083610INF1.pdf" TargetMode="External"/><Relationship Id="rId929" Type="http://schemas.openxmlformats.org/officeDocument/2006/relationships/hyperlink" Target="mailto:anza617@hotmail.com" TargetMode="External"/><Relationship Id="rId1114" Type="http://schemas.openxmlformats.org/officeDocument/2006/relationships/hyperlink" Target="mailto:sandra.ordonez@medellin.gov.co" TargetMode="External"/><Relationship Id="rId58" Type="http://schemas.openxmlformats.org/officeDocument/2006/relationships/hyperlink" Target="mailto:sandra.ordonez@medellin.gov.co" TargetMode="External"/><Relationship Id="rId123" Type="http://schemas.openxmlformats.org/officeDocument/2006/relationships/hyperlink" Target="../AppData/Local/Microsoft/Windows/INetCache/Content.Outlook/SOP/ARR4600078569/ARR4600078569OTROSI.pdf" TargetMode="External"/><Relationship Id="rId330" Type="http://schemas.openxmlformats.org/officeDocument/2006/relationships/hyperlink" Target="../AppData/Local/Microsoft/Windows/INetCache/Content.Outlook/SOP/ARR4600084054/ARR4600084054.pdf" TargetMode="External"/><Relationship Id="rId568" Type="http://schemas.openxmlformats.org/officeDocument/2006/relationships/hyperlink" Target="../AppData/Local/Microsoft/Windows/INetCache/Content.Outlook/SOP/ARR4600084076/ARR4600084076INF2.pdf" TargetMode="External"/><Relationship Id="rId775" Type="http://schemas.openxmlformats.org/officeDocument/2006/relationships/hyperlink" Target="mailto:Clara.giraldo@medellin.gov.co" TargetMode="External"/><Relationship Id="rId982" Type="http://schemas.openxmlformats.org/officeDocument/2006/relationships/hyperlink" Target="../AppData/Local/Microsoft/Windows/INetCache/Content.Outlook/SOP/ARR4600083618/ARR4600083618INF4.pdf" TargetMode="External"/><Relationship Id="rId1198" Type="http://schemas.openxmlformats.org/officeDocument/2006/relationships/hyperlink" Target="../AppData/Local/Microsoft/Windows/INetCache/Content.Outlook/SOP/ARR4600089847/ARR4600089847acta.pdf" TargetMode="External"/><Relationship Id="rId428" Type="http://schemas.openxmlformats.org/officeDocument/2006/relationships/hyperlink" Target="../AppData/Local/Microsoft/Windows/INetCache/Content.Outlook/SOP/ARR4600082517/ARR4600082517CONCEPTO.pdf" TargetMode="External"/><Relationship Id="rId635" Type="http://schemas.openxmlformats.org/officeDocument/2006/relationships/hyperlink" Target="../AppData/Local/Microsoft/Windows/INetCache/Content.Outlook/SOP/ARR4600084071/ARR4600084071INF3.pdf" TargetMode="External"/><Relationship Id="rId842" Type="http://schemas.openxmlformats.org/officeDocument/2006/relationships/hyperlink" Target="mailto:sandra.ordonez@medellin.gov.co" TargetMode="External"/><Relationship Id="rId1058" Type="http://schemas.openxmlformats.org/officeDocument/2006/relationships/hyperlink" Target="mailto:sandra.ordonez@medellin.gov.co" TargetMode="External"/><Relationship Id="rId1265" Type="http://schemas.openxmlformats.org/officeDocument/2006/relationships/hyperlink" Target="../AppData/Local/Microsoft/Windows/INetCache/Content.Outlook/SOP/ARR4600087671/ARR4600087671INF1.pdf" TargetMode="External"/><Relationship Id="rId274" Type="http://schemas.openxmlformats.org/officeDocument/2006/relationships/hyperlink" Target="../AppData/Local/Microsoft/Windows/INetCache/Content.Outlook/SOP/ARR4600084092/ARR4600084092.pdf" TargetMode="External"/><Relationship Id="rId481" Type="http://schemas.openxmlformats.org/officeDocument/2006/relationships/hyperlink" Target="mailto:migr9@hotmail.com" TargetMode="External"/><Relationship Id="rId702" Type="http://schemas.openxmlformats.org/officeDocument/2006/relationships/hyperlink" Target="../AppData/Local/Microsoft/Windows/INetCache/Content.Outlook/SOP/ARR4600087702/ARR4600087702.pdf" TargetMode="External"/><Relationship Id="rId1125" Type="http://schemas.openxmlformats.org/officeDocument/2006/relationships/hyperlink" Target="../AppData/Local/Microsoft/Windows/INetCache/Content.Outlook/SOP/ARR4600088062/ARR4600088062ACTA.pdf" TargetMode="External"/><Relationship Id="rId69" Type="http://schemas.openxmlformats.org/officeDocument/2006/relationships/hyperlink" Target="../AppData/Local/Microsoft/Windows/INetCache/Content.Outlook/SOP/ARR4600078527/ARR4600078527CON.pdf" TargetMode="External"/><Relationship Id="rId134" Type="http://schemas.openxmlformats.org/officeDocument/2006/relationships/hyperlink" Target="../AppData/Local/Microsoft/Windows/INetCache/Content.Outlook/SOP/ARR4600080541/COM4600080541acta.pdf" TargetMode="External"/><Relationship Id="rId579" Type="http://schemas.openxmlformats.org/officeDocument/2006/relationships/hyperlink" Target="../AppData/Local/Microsoft/Windows/INetCache/Content.Outlook/SOP/ARR4600084095/ARR4600084095INF2.pdf" TargetMode="External"/><Relationship Id="rId786" Type="http://schemas.openxmlformats.org/officeDocument/2006/relationships/hyperlink" Target="mailto:isabelcristina2146@gmail.com" TargetMode="External"/><Relationship Id="rId993" Type="http://schemas.openxmlformats.org/officeDocument/2006/relationships/hyperlink" Target="../AppData/Local/Microsoft/Windows/INetCache/Content.Outlook/SOP/ARR4600084007/ARR4600084007INF4.pdf" TargetMode="External"/><Relationship Id="rId341" Type="http://schemas.openxmlformats.org/officeDocument/2006/relationships/hyperlink" Target="../AppData/Local/Microsoft/Windows/INetCache/Content.Outlook/SOP/ARR4600080541/COM4600080541INF32019.pdf" TargetMode="External"/><Relationship Id="rId439" Type="http://schemas.openxmlformats.org/officeDocument/2006/relationships/hyperlink" Target="../AppData/Local/Microsoft/Windows/INetCache/Content.Outlook/SOP/ARR0310/ARR0310CONCEPTO.pdf" TargetMode="External"/><Relationship Id="rId646" Type="http://schemas.openxmlformats.org/officeDocument/2006/relationships/hyperlink" Target="../AppData/Local/Microsoft/Windows/INetCache/Content.Outlook/SOP/ARR4600084060/ARR4600084060INF3.pdf" TargetMode="External"/><Relationship Id="rId1069" Type="http://schemas.openxmlformats.org/officeDocument/2006/relationships/hyperlink" Target="mailto:nelly.moreno@medellin.gov.co" TargetMode="External"/><Relationship Id="rId201" Type="http://schemas.openxmlformats.org/officeDocument/2006/relationships/hyperlink" Target="../AppData/Local/Microsoft/Windows/INetCache/Content.Outlook/SOP/ARR4600083578/ARR4600083578acta.pdf" TargetMode="External"/><Relationship Id="rId285" Type="http://schemas.openxmlformats.org/officeDocument/2006/relationships/hyperlink" Target="../AppData/Local/Microsoft/Windows/INetCache/Content.Outlook/SOP/ARR4600080541/COM4600080541INF22019.pdf" TargetMode="External"/><Relationship Id="rId506" Type="http://schemas.openxmlformats.org/officeDocument/2006/relationships/hyperlink" Target="../AppData/Local/Microsoft/Windows/INetCache/Content.Outlook/SOP/ARR4600082390/ARR4600082390TRA.pdf" TargetMode="External"/><Relationship Id="rId853" Type="http://schemas.openxmlformats.org/officeDocument/2006/relationships/hyperlink" Target="../AppData/Local/Microsoft/Windows/INetCache/Content.Outlook/SOP/ARR4600088376/ARR4600088376ACTA.pdf" TargetMode="External"/><Relationship Id="rId1136" Type="http://schemas.openxmlformats.org/officeDocument/2006/relationships/hyperlink" Target="../AppData/Local/Microsoft/Windows/INetCache/Content.Outlook/SOP/ARR4600089640/ARR4600089640.pdf" TargetMode="External"/><Relationship Id="rId492" Type="http://schemas.openxmlformats.org/officeDocument/2006/relationships/hyperlink" Target="../AppData/Local/Microsoft/Windows/INetCache/Content.Outlook/SOP/ARR4600078607/ARR4600078607inf5.pdf" TargetMode="External"/><Relationship Id="rId713" Type="http://schemas.openxmlformats.org/officeDocument/2006/relationships/hyperlink" Target="../AppData/Local/Microsoft/Windows/INetCache/Content.Outlook/SOP/ARR0290/ARR0290ACTA20.pdf" TargetMode="External"/><Relationship Id="rId797" Type="http://schemas.openxmlformats.org/officeDocument/2006/relationships/hyperlink" Target="../AppData/Local/Microsoft/Windows/INetCache/Content.Outlook/SOPORTE%20ARRENDAMIENTOS/ARR0296/ARR0296.pdf" TargetMode="External"/><Relationship Id="rId920" Type="http://schemas.openxmlformats.org/officeDocument/2006/relationships/hyperlink" Target="mailto:oscarmejia1407@gmail.com" TargetMode="External"/><Relationship Id="rId145" Type="http://schemas.openxmlformats.org/officeDocument/2006/relationships/hyperlink" Target="../AppData/Local/Microsoft/Windows/INetCache/Content.Outlook/SOP/ARR0301/ARR0301CON2019.pdf/Nas1/alcaldia/228-SS/22840-S-GB/U-Inmuebles/E-Admon/Cmn-Admon/IS-ARR/SOP/ARR0301/ARR0301INF12019.pdf" TargetMode="External"/><Relationship Id="rId352" Type="http://schemas.openxmlformats.org/officeDocument/2006/relationships/hyperlink" Target="mailto:nelly.moreno@medellin.gov.co" TargetMode="External"/><Relationship Id="rId1203" Type="http://schemas.openxmlformats.org/officeDocument/2006/relationships/hyperlink" Target="../AppData/Local/Microsoft/Windows/INetCache/Content.Outlook/SOP/ARR4600088506/ARR4600088506ACTA.pdf" TargetMode="External"/><Relationship Id="rId212" Type="http://schemas.openxmlformats.org/officeDocument/2006/relationships/hyperlink" Target="../AppData/Local/Microsoft/Windows/INetCache/Content.Outlook/SOP/ARR4600088401/ARR4600088401.pdf" TargetMode="External"/><Relationship Id="rId657" Type="http://schemas.openxmlformats.org/officeDocument/2006/relationships/hyperlink" Target="../AppData/Local/Microsoft/Windows/INetCache/Content.Outlook/SOP/ARR4600078618/ARR4600078618INF6.pdf" TargetMode="External"/><Relationship Id="rId864" Type="http://schemas.openxmlformats.org/officeDocument/2006/relationships/hyperlink" Target="mailto:nanasala@une.net.co" TargetMode="External"/><Relationship Id="rId296" Type="http://schemas.openxmlformats.org/officeDocument/2006/relationships/hyperlink" Target="../AppData/Local/Microsoft/Windows/INetCache/Content.Outlook/SOP/ARR4600083616/ARR4600083616.pdf" TargetMode="External"/><Relationship Id="rId517" Type="http://schemas.openxmlformats.org/officeDocument/2006/relationships/hyperlink" Target="../AppData/Local/Microsoft/Windows/INetCache/Content.Outlook/SOP/ARR4600083602/ARR4600083602INF2.pdf" TargetMode="External"/><Relationship Id="rId724" Type="http://schemas.openxmlformats.org/officeDocument/2006/relationships/hyperlink" Target="../AppData/Local/Microsoft/Windows/INetCache/Content.Outlook/SOP/ARR4600080541/COM4600080541INF6.pdf" TargetMode="External"/><Relationship Id="rId931" Type="http://schemas.openxmlformats.org/officeDocument/2006/relationships/hyperlink" Target="../AppData/Local/Microsoft/Windows/INetCache/Content.Outlook/SOP/ARR0208/ARR0208CON21.pdf" TargetMode="External"/><Relationship Id="rId1147" Type="http://schemas.openxmlformats.org/officeDocument/2006/relationships/hyperlink" Target="../AppData/Local/Microsoft/Windows/INetCache/Content.Outlook/SOP/ARR4600089633/ARR46000896933SUPER.pdf" TargetMode="External"/><Relationship Id="rId60" Type="http://schemas.openxmlformats.org/officeDocument/2006/relationships/hyperlink" Target="../AppData/Local/Microsoft/Windows/INetCache/Content.Outlook/SOP/ARR4600078632/ARR4600078632ACTA.pdf" TargetMode="External"/><Relationship Id="rId156" Type="http://schemas.openxmlformats.org/officeDocument/2006/relationships/hyperlink" Target="mailto:sabrinacardona419@gmail.com" TargetMode="External"/><Relationship Id="rId363" Type="http://schemas.openxmlformats.org/officeDocument/2006/relationships/hyperlink" Target="../AppData/Local/Microsoft/Windows/INetCache/Content.Outlook/SOP/ARR4600083582/ARR4600083582SUPER.pdf" TargetMode="External"/><Relationship Id="rId570" Type="http://schemas.openxmlformats.org/officeDocument/2006/relationships/hyperlink" Target="../AppData/Local/Microsoft/Windows/INetCache/Content.Outlook/SOP/ARR4600084052/ARR4600084052INF1.pdf" TargetMode="External"/><Relationship Id="rId1007" Type="http://schemas.openxmlformats.org/officeDocument/2006/relationships/hyperlink" Target="../AppData/Local/Microsoft/Windows/INetCache/Content.Outlook/SOP/ARR0078/ARR0078INF4.pdf" TargetMode="External"/><Relationship Id="rId1214" Type="http://schemas.openxmlformats.org/officeDocument/2006/relationships/hyperlink" Target="../AppData/Local/Microsoft/Windows/INetCache/Content.Outlook/SOP/ARR4600089845/ARR4600089845SUPER.pdf" TargetMode="External"/><Relationship Id="rId223" Type="http://schemas.openxmlformats.org/officeDocument/2006/relationships/hyperlink" Target="../AppData/Local/Microsoft/Windows/INetCache/Content.Outlook/SOP/ARR4600078614/ARR4600078614INF22019.pdf" TargetMode="External"/><Relationship Id="rId430" Type="http://schemas.openxmlformats.org/officeDocument/2006/relationships/hyperlink" Target="../AppData/Local/Microsoft/Windows/INetCache/Content.Outlook/SOP/ARR0078/ARR0078acta2019.pdf" TargetMode="External"/><Relationship Id="rId668" Type="http://schemas.openxmlformats.org/officeDocument/2006/relationships/hyperlink" Target="../AppData/Local/Microsoft/Windows/INetCache/Content.Outlook/SOP/ARR4600083581/ARR4600083581ACTAR.pdf" TargetMode="External"/><Relationship Id="rId875" Type="http://schemas.openxmlformats.org/officeDocument/2006/relationships/hyperlink" Target="../AppData/Local/Microsoft/Windows/INetCache/Content.Outlook/SOP/ARR4600088946/ARR4600088946CON.pdf" TargetMode="External"/><Relationship Id="rId1060" Type="http://schemas.openxmlformats.org/officeDocument/2006/relationships/hyperlink" Target="mailto:jilibrosbonanaza@gmail.com" TargetMode="External"/><Relationship Id="rId18" Type="http://schemas.openxmlformats.org/officeDocument/2006/relationships/hyperlink" Target="../AppData/Local/Microsoft/Windows/INetCache/Content.Outlook/SOP/ARR0262/ARR0262super.pdf" TargetMode="External"/><Relationship Id="rId528" Type="http://schemas.openxmlformats.org/officeDocument/2006/relationships/hyperlink" Target="../AppData/Local/Microsoft/Windows/INetCache/Content.Outlook/SOP/ARR4600078610/ARR4600078610INF5.pdf" TargetMode="External"/><Relationship Id="rId735" Type="http://schemas.openxmlformats.org/officeDocument/2006/relationships/hyperlink" Target="../AppData/Local/Microsoft/Windows/INetCache/Content.Outlook/SOP/ARR4600083578/ARR4600083578OTRO.pdf" TargetMode="External"/><Relationship Id="rId942" Type="http://schemas.openxmlformats.org/officeDocument/2006/relationships/hyperlink" Target="../AppData/Local/Microsoft/Windows/INetCache/Content.Outlook/SOP/ARR4600088377/ARR4600088377.pdf" TargetMode="External"/><Relationship Id="rId1158" Type="http://schemas.openxmlformats.org/officeDocument/2006/relationships/hyperlink" Target="../AppData/Local/Microsoft/Windows/INetCache/Content.Outlook/SOP/ARR4600089843/ARR4600089843.pdf" TargetMode="External"/><Relationship Id="rId167" Type="http://schemas.openxmlformats.org/officeDocument/2006/relationships/hyperlink" Target="../AppData/Local/Microsoft/Windows/INetCache/Content.Outlook/SOP/ARR0212/ARR0212INF12019.pdf" TargetMode="External"/><Relationship Id="rId374" Type="http://schemas.openxmlformats.org/officeDocument/2006/relationships/hyperlink" Target="mailto:nelly.moreno@medellin.gov.co" TargetMode="External"/><Relationship Id="rId581" Type="http://schemas.openxmlformats.org/officeDocument/2006/relationships/hyperlink" Target="mailto:nelly.moreno@medellin.gov.co" TargetMode="External"/><Relationship Id="rId1018" Type="http://schemas.openxmlformats.org/officeDocument/2006/relationships/hyperlink" Target="../AppData/Local/Microsoft/Windows/INetCache/Content.Outlook/SOP/ARR4600083070/ARR4600083070TRA.pdf" TargetMode="External"/><Relationship Id="rId1225" Type="http://schemas.openxmlformats.org/officeDocument/2006/relationships/hyperlink" Target="mailto:lucellyjaramillo23071972@gmail.com" TargetMode="External"/><Relationship Id="rId71" Type="http://schemas.openxmlformats.org/officeDocument/2006/relationships/hyperlink" Target="../AppData/Local/Microsoft/Windows/INetCache/Content.Outlook/SOP/ARR4600078610/ARR4600078610CON.pdf" TargetMode="External"/><Relationship Id="rId234" Type="http://schemas.openxmlformats.org/officeDocument/2006/relationships/hyperlink" Target="../AppData/Local/Microsoft/Windows/INetCache/Content.Outlook/SOP/ARR4600084023/ARR4600084023.pdf" TargetMode="External"/><Relationship Id="rId679" Type="http://schemas.openxmlformats.org/officeDocument/2006/relationships/hyperlink" Target="../AppData/Local/Microsoft/Windows/INetCache/Content.Outlook/SOP/ARR4600087755/ARR4600087755.pdf" TargetMode="External"/><Relationship Id="rId802" Type="http://schemas.openxmlformats.org/officeDocument/2006/relationships/hyperlink" Target="../AppData/Local/Microsoft/Windows/INetCache/Content.Outlook/SOP/ARR0296/ARR0296otro.pdf" TargetMode="External"/><Relationship Id="rId886" Type="http://schemas.openxmlformats.org/officeDocument/2006/relationships/hyperlink" Target="../AppData/Local/Microsoft/Windows/INetCache/Content.Outlook/SOP/ARR4600088493/ARR4600088493POL.pdf" TargetMode="External"/><Relationship Id="rId2" Type="http://schemas.openxmlformats.org/officeDocument/2006/relationships/hyperlink" Target="mailto:plazacampovaldes@hotmail.com" TargetMode="External"/><Relationship Id="rId29" Type="http://schemas.openxmlformats.org/officeDocument/2006/relationships/hyperlink" Target="../AppData/Local/Microsoft/Windows/INetCache/Content.Outlook/SOP/ARR0001/ARR0001CON.pdf" TargetMode="External"/><Relationship Id="rId441" Type="http://schemas.openxmlformats.org/officeDocument/2006/relationships/hyperlink" Target="../AppData/Local/Microsoft/Windows/INetCache/Content.Outlook/SOP/ARR4600078468/ARR4600078468INF5.pdf" TargetMode="External"/><Relationship Id="rId539" Type="http://schemas.openxmlformats.org/officeDocument/2006/relationships/hyperlink" Target="../AppData/Local/Microsoft/Windows/INetCache/Content.Outlook/SOP/ARR4600084023/ARR4600084023INF1.pdf" TargetMode="External"/><Relationship Id="rId746" Type="http://schemas.openxmlformats.org/officeDocument/2006/relationships/hyperlink" Target="mailto:elicrica@hotmail.com" TargetMode="External"/><Relationship Id="rId1071" Type="http://schemas.openxmlformats.org/officeDocument/2006/relationships/hyperlink" Target="mailto:gigalvis@hotmail.com" TargetMode="External"/><Relationship Id="rId1169" Type="http://schemas.openxmlformats.org/officeDocument/2006/relationships/hyperlink" Target="../AppData/Local/Microsoft/Windows/INetCache/Content.Outlook/SOP/ARR4600081275/ARR4600081275ACTA.pdf" TargetMode="External"/><Relationship Id="rId178" Type="http://schemas.openxmlformats.org/officeDocument/2006/relationships/hyperlink" Target="../AppData/Local/Microsoft/Windows/INetCache/Content.Outlook/SOP/ARR4600081675/ARR4600081675sus.pdf" TargetMode="External"/><Relationship Id="rId301" Type="http://schemas.openxmlformats.org/officeDocument/2006/relationships/hyperlink" Target="../AppData/Local/Microsoft/Windows/INetCache/Content.Outlook/SOP/ARR4600083613/ARR4600083613.pdf" TargetMode="External"/><Relationship Id="rId953" Type="http://schemas.openxmlformats.org/officeDocument/2006/relationships/hyperlink" Target="../AppData/Local/Microsoft/Windows/INetCache/Content.Outlook/SOP/ARR0268/ARR0268acta2019.pdf" TargetMode="External"/><Relationship Id="rId1029" Type="http://schemas.openxmlformats.org/officeDocument/2006/relationships/hyperlink" Target="mailto:antoniocardona925@gmail.com" TargetMode="External"/><Relationship Id="rId1236" Type="http://schemas.openxmlformats.org/officeDocument/2006/relationships/hyperlink" Target="mailto:imaria.zapata@gmail.com" TargetMode="External"/><Relationship Id="rId82" Type="http://schemas.openxmlformats.org/officeDocument/2006/relationships/hyperlink" Target="mailto:gustavo.espi@hotmail.com" TargetMode="External"/><Relationship Id="rId385" Type="http://schemas.openxmlformats.org/officeDocument/2006/relationships/hyperlink" Target="../AppData/Local/Microsoft/Windows/INetCache/Content.Outlook/SOP/ARR4600083605/ARR4600083605.pdf" TargetMode="External"/><Relationship Id="rId592" Type="http://schemas.openxmlformats.org/officeDocument/2006/relationships/hyperlink" Target="../AppData/Local/Microsoft/Windows/INetCache/Content.Outlook/SOP/ARR4600078614/ARR4600078614INF5.pdf" TargetMode="External"/><Relationship Id="rId606" Type="http://schemas.openxmlformats.org/officeDocument/2006/relationships/hyperlink" Target="mailto:scastro@bancolombia.com.co" TargetMode="External"/><Relationship Id="rId813" Type="http://schemas.openxmlformats.org/officeDocument/2006/relationships/hyperlink" Target="../AppData/Local/Microsoft/Windows/INetCache/Content.Outlook/SOP/ARR4600084092/ARR4600084092OTRO.pdf" TargetMode="External"/><Relationship Id="rId245" Type="http://schemas.openxmlformats.org/officeDocument/2006/relationships/hyperlink" Target="../AppData/Local/Microsoft/Windows/INetCache/Content.Outlook/SOP/ARR4600084097/ARR4600084097SUPER.pdf" TargetMode="External"/><Relationship Id="rId452" Type="http://schemas.openxmlformats.org/officeDocument/2006/relationships/hyperlink" Target="mailto:ignacio.gallego@medellin.gov.co" TargetMode="External"/><Relationship Id="rId897" Type="http://schemas.openxmlformats.org/officeDocument/2006/relationships/hyperlink" Target="mailto:Ignacio.gallego@medellin.gov.co" TargetMode="External"/><Relationship Id="rId1082" Type="http://schemas.openxmlformats.org/officeDocument/2006/relationships/hyperlink" Target="mailto:marthavel2010@gmail.com" TargetMode="External"/><Relationship Id="rId105" Type="http://schemas.openxmlformats.org/officeDocument/2006/relationships/hyperlink" Target="../AppData/Local/Microsoft/Windows/INetCache/Content.Outlook/SOP/ARR4600080541/COM4600080541CON.pdf" TargetMode="External"/><Relationship Id="rId312" Type="http://schemas.openxmlformats.org/officeDocument/2006/relationships/hyperlink" Target="../AppData/Local/Microsoft/Windows/INetCache/Content.Outlook/SOP/ARR4600083581/ARR4600083581.pdf" TargetMode="External"/><Relationship Id="rId757" Type="http://schemas.openxmlformats.org/officeDocument/2006/relationships/hyperlink" Target="../AppData/Local/Microsoft/Windows/INetCache/Content.Outlook/SOP/ARR0309/ARR0309OTRO.pdf" TargetMode="External"/><Relationship Id="rId964" Type="http://schemas.openxmlformats.org/officeDocument/2006/relationships/hyperlink" Target="../AppData/Local/Microsoft/Windows/INetCache/Content.Outlook/SOP/ARR4600088450/ARR4600088450ACTA.pdf" TargetMode="External"/><Relationship Id="rId93" Type="http://schemas.openxmlformats.org/officeDocument/2006/relationships/hyperlink" Target="mailto:iherctorelypadilla@gmail.com" TargetMode="External"/><Relationship Id="rId189" Type="http://schemas.openxmlformats.org/officeDocument/2006/relationships/hyperlink" Target="../AppData/Local/Microsoft/Windows/INetCache/Content.Outlook/SOP/ARR0312/ARR0312pol2019.pdf" TargetMode="External"/><Relationship Id="rId396" Type="http://schemas.openxmlformats.org/officeDocument/2006/relationships/hyperlink" Target="mailto:nelly.moreno@medellin.gov.co" TargetMode="External"/><Relationship Id="rId617" Type="http://schemas.openxmlformats.org/officeDocument/2006/relationships/hyperlink" Target="../AppData/Local/Microsoft/Windows/INetCache/Content.Outlook/SOP/ARR4600084009/ARR4600084009INF3.pdf" TargetMode="External"/><Relationship Id="rId824" Type="http://schemas.openxmlformats.org/officeDocument/2006/relationships/hyperlink" Target="mailto:nelly.moreno@medellin.gov.co" TargetMode="External"/><Relationship Id="rId1247" Type="http://schemas.openxmlformats.org/officeDocument/2006/relationships/hyperlink" Target="mailto:david-e25@hotmail.com" TargetMode="External"/><Relationship Id="rId256" Type="http://schemas.openxmlformats.org/officeDocument/2006/relationships/hyperlink" Target="../AppData/Local/Microsoft/Windows/INetCache/Content.Outlook/SOP/ARR4600084021/ARR4600084021CON.pdf" TargetMode="External"/><Relationship Id="rId463" Type="http://schemas.openxmlformats.org/officeDocument/2006/relationships/hyperlink" Target="../AppData/Local/Microsoft/Windows/INetCache/Content.Outlook/SOP/ARR0309/ARR0309CONCEPTO.pdf" TargetMode="External"/><Relationship Id="rId670" Type="http://schemas.openxmlformats.org/officeDocument/2006/relationships/hyperlink" Target="mailto:danielabedoyaramirez19@gmail.com" TargetMode="External"/><Relationship Id="rId1093" Type="http://schemas.openxmlformats.org/officeDocument/2006/relationships/hyperlink" Target="../AppData/Local/Microsoft/Windows/INetCache/Content.Outlook/SOP/ARR4600088058/ARR4600088058SUPER.pdf" TargetMode="External"/><Relationship Id="rId1107" Type="http://schemas.openxmlformats.org/officeDocument/2006/relationships/hyperlink" Target="../AppData/Local/Microsoft/Windows/INetCache/Content.Outlook/SOP/ARR4600089284/ARR4600089284.pdf" TargetMode="External"/><Relationship Id="rId116" Type="http://schemas.openxmlformats.org/officeDocument/2006/relationships/hyperlink" Target="../AppData/Local/Microsoft/Windows/INetCache/Content.Outlook/SOP/ARR0212/ARR0212acta.pdf" TargetMode="External"/><Relationship Id="rId323" Type="http://schemas.openxmlformats.org/officeDocument/2006/relationships/hyperlink" Target="../AppData/Local/Microsoft/Windows/INetCache/Content.Outlook/SOP/ARR4600084054/ARR4600084054SUPER.pdf" TargetMode="External"/><Relationship Id="rId530" Type="http://schemas.openxmlformats.org/officeDocument/2006/relationships/hyperlink" Target="../AppData/Local/Microsoft/Windows/INetCache/Content.Outlook/SOP/ARR4600077829/ARR4600077829INF4.pdf" TargetMode="External"/><Relationship Id="rId768" Type="http://schemas.openxmlformats.org/officeDocument/2006/relationships/hyperlink" Target="../AppData/Local/Microsoft/Windows/INetCache/Content.Outlook/SOP/ARR4600088111/ARR4600088111SUPER.pdf" TargetMode="External"/><Relationship Id="rId975" Type="http://schemas.openxmlformats.org/officeDocument/2006/relationships/hyperlink" Target="../AppData/Local/Microsoft/Windows/INetCache/Content.Outlook/SOP/ARR4600078616/ARR4600078616INF.pdf" TargetMode="External"/><Relationship Id="rId1160" Type="http://schemas.openxmlformats.org/officeDocument/2006/relationships/hyperlink" Target="mailto:Ignacio.gallego@medellin.gov.co" TargetMode="External"/><Relationship Id="rId20" Type="http://schemas.openxmlformats.org/officeDocument/2006/relationships/hyperlink" Target="../AppData/Local/Microsoft/Windows/INetCache/Content.Outlook/SOP/ARR0265/ARR0365RENO13.pdf" TargetMode="External"/><Relationship Id="rId628" Type="http://schemas.openxmlformats.org/officeDocument/2006/relationships/hyperlink" Target="../AppData/Local/Microsoft/Windows/INetCache/Content.Outlook/SOP/ARR4600084070/ARR4600084070INF3.pdf" TargetMode="External"/><Relationship Id="rId835" Type="http://schemas.openxmlformats.org/officeDocument/2006/relationships/hyperlink" Target="../AppData/Local/Microsoft/Windows/INetCache/Content.Outlook/SOP/ARR4600087679/ARR4600087679super.pdf" TargetMode="External"/><Relationship Id="rId1258" Type="http://schemas.openxmlformats.org/officeDocument/2006/relationships/hyperlink" Target="../AppData/Local/Microsoft/Windows/INetCache/Content.Outlook/SOP/ARR4600089443/ARR4600089443.pdf" TargetMode="External"/><Relationship Id="rId267" Type="http://schemas.openxmlformats.org/officeDocument/2006/relationships/hyperlink" Target="mailto:carvajaldario@gmail.com" TargetMode="External"/><Relationship Id="rId474" Type="http://schemas.openxmlformats.org/officeDocument/2006/relationships/hyperlink" Target="../AppData/Local/Microsoft/Windows/INetCache/Content.Outlook/SOP/ARR4600084009/ARR4600084009INF2.pdf" TargetMode="External"/><Relationship Id="rId1020" Type="http://schemas.openxmlformats.org/officeDocument/2006/relationships/hyperlink" Target="../AppData/Local/Microsoft/Windows/INetCache/Content.Outlook/SOP/ARR4600083070/ARR4600083070INF4.pdf" TargetMode="External"/><Relationship Id="rId1118" Type="http://schemas.openxmlformats.org/officeDocument/2006/relationships/hyperlink" Target="../AppData/Local/Microsoft/Windows/INetCache/Content.Outlook/SOP/ARR4600089578/ARR4600089578SUPER.pdf" TargetMode="External"/><Relationship Id="rId127" Type="http://schemas.openxmlformats.org/officeDocument/2006/relationships/hyperlink" Target="mailto:reynegron@gmail.com" TargetMode="External"/><Relationship Id="rId681" Type="http://schemas.openxmlformats.org/officeDocument/2006/relationships/hyperlink" Target="../AppData/Local/Microsoft/Windows/INetCache/Content.Outlook/SOP/ARR4600087730/ARR4600087730SUPER.pdf" TargetMode="External"/><Relationship Id="rId779" Type="http://schemas.openxmlformats.org/officeDocument/2006/relationships/hyperlink" Target="../AppData/Local/Microsoft/Windows/INetCache/Content.Outlook/SOP/ARR4600088401/ARR4600088401ACTA.pdf" TargetMode="External"/><Relationship Id="rId902" Type="http://schemas.openxmlformats.org/officeDocument/2006/relationships/hyperlink" Target="mailto:yisneyyelvis@gmail.com" TargetMode="External"/><Relationship Id="rId986" Type="http://schemas.openxmlformats.org/officeDocument/2006/relationships/hyperlink" Target="../AppData/Local/Microsoft/Windows/INetCache/Content.Outlook/SOP/ARR0103/ARR0103IN221.pdf" TargetMode="External"/><Relationship Id="rId31" Type="http://schemas.openxmlformats.org/officeDocument/2006/relationships/hyperlink" Target="../AppData/Local/Microsoft/Windows/INetCache/Content.Outlook/SOP/ARR0001/ARR0001POL.pdf/Nas1/alcaldia/228-SS/22840-S-GB/U-Inmuebles/E-Admon/Cmn-Admon/IS-ARR/SOP/ARR0001/ARR0001pol.pdf" TargetMode="External"/><Relationship Id="rId334" Type="http://schemas.openxmlformats.org/officeDocument/2006/relationships/hyperlink" Target="../AppData/Local/Microsoft/Windows/INetCache/Content.Outlook/SOP/ARR4600084054/ARR4600084054.pdf" TargetMode="External"/><Relationship Id="rId541" Type="http://schemas.openxmlformats.org/officeDocument/2006/relationships/hyperlink" Target="../AppData/Local/Microsoft/Windows/INetCache/Content.Outlook/SOP/ARR4600084047/ARR4600084047INF1.pdf" TargetMode="External"/><Relationship Id="rId639" Type="http://schemas.openxmlformats.org/officeDocument/2006/relationships/hyperlink" Target="../AppData/Local/Microsoft/Windows/INetCache/Content.Outlook/SOP/ARR4600083615/ARR4600083615INF3.pdf" TargetMode="External"/><Relationship Id="rId1171" Type="http://schemas.openxmlformats.org/officeDocument/2006/relationships/hyperlink" Target="mailto:nelly.moreno@medellin.gov.co" TargetMode="External"/><Relationship Id="rId1269" Type="http://schemas.openxmlformats.org/officeDocument/2006/relationships/hyperlink" Target="../AppData/Local/Microsoft/Windows/INetCache/Content.Outlook/SOP/ARR4600083609/ARR4600083609INF4.pdf" TargetMode="External"/><Relationship Id="rId180" Type="http://schemas.openxmlformats.org/officeDocument/2006/relationships/hyperlink" Target="../AppData/Local/Microsoft/Windows/INetCache/Content.Outlook/SOP/Desig%20Nelly/ARRSUPER.pdf" TargetMode="External"/><Relationship Id="rId278" Type="http://schemas.openxmlformats.org/officeDocument/2006/relationships/hyperlink" Target="../AppData/Local/Microsoft/Windows/INetCache/Content.Outlook/SOP/ARR4600084009/ARR4600084009SUPER.pdf" TargetMode="External"/><Relationship Id="rId401" Type="http://schemas.openxmlformats.org/officeDocument/2006/relationships/hyperlink" Target="../AppData/Local/Microsoft/Windows/INetCache/Content.Outlook/SOP/ARR4600078468/ARR4600078468INF4.pdf" TargetMode="External"/><Relationship Id="rId846" Type="http://schemas.openxmlformats.org/officeDocument/2006/relationships/hyperlink" Target="../AppData/Local/Microsoft/Windows/INetCache/Content.Outlook/SOP/ARR4600086884/ARR4600086884acta.pdf" TargetMode="External"/><Relationship Id="rId1031" Type="http://schemas.openxmlformats.org/officeDocument/2006/relationships/hyperlink" Target="../AppData/Local/Microsoft/Windows/INetCache/Content.Outlook/SOP/ARR4600084018/ARR4600084018ACTAR.pdf" TargetMode="External"/><Relationship Id="rId1129" Type="http://schemas.openxmlformats.org/officeDocument/2006/relationships/hyperlink" Target="../AppData/Local/Microsoft/Windows/INetCache/Content.Outlook/SOP/ARR4600087747/ARR4600087747acta.pdf" TargetMode="External"/><Relationship Id="rId485" Type="http://schemas.openxmlformats.org/officeDocument/2006/relationships/hyperlink" Target="../AppData/Local/Microsoft/Windows/INetCache/Content.Outlook/SOP/ARR4600077599/ARR4600077599INF6.pdf" TargetMode="External"/><Relationship Id="rId692" Type="http://schemas.openxmlformats.org/officeDocument/2006/relationships/hyperlink" Target="mailto:yisneyyelvis@gmail.com" TargetMode="External"/><Relationship Id="rId706" Type="http://schemas.openxmlformats.org/officeDocument/2006/relationships/hyperlink" Target="mailto:orteganidia50@gmail.com" TargetMode="External"/><Relationship Id="rId913" Type="http://schemas.openxmlformats.org/officeDocument/2006/relationships/hyperlink" Target="../AppData/Local/Microsoft/Windows/INetCache/Content.Outlook/SOP/ARR4600087488/ARR4600087488SUPER.pdf" TargetMode="External"/><Relationship Id="rId42" Type="http://schemas.openxmlformats.org/officeDocument/2006/relationships/hyperlink" Target="../AppData/Local/Microsoft/Windows/INetCache/Content.Outlook/SOP/ARR4600077829/ARR4600077829ACTA.pdf" TargetMode="External"/><Relationship Id="rId138" Type="http://schemas.openxmlformats.org/officeDocument/2006/relationships/hyperlink" Target="../AppData/Local/Microsoft/Windows/INetCache/Content.Outlook/SOP/ARR4600086884/ARR4600086884.pdf" TargetMode="External"/><Relationship Id="rId345" Type="http://schemas.openxmlformats.org/officeDocument/2006/relationships/hyperlink" Target="../AppData/Local/Microsoft/Windows/INetCache/Content.Outlook/SOP/ARR4600083618/ARR4600083618.pdf" TargetMode="External"/><Relationship Id="rId552" Type="http://schemas.openxmlformats.org/officeDocument/2006/relationships/hyperlink" Target="../AppData/Local/Microsoft/Windows/INetCache/Content.Outlook/SOP/ARR0025/inf-03-2019.pdf" TargetMode="External"/><Relationship Id="rId997" Type="http://schemas.openxmlformats.org/officeDocument/2006/relationships/hyperlink" Target="../AppData/Local/Microsoft/Windows/INetCache/Content.Outlook/SOP/ARR4600084060/ARR4600084060INF4.pdf" TargetMode="External"/><Relationship Id="rId1182" Type="http://schemas.openxmlformats.org/officeDocument/2006/relationships/hyperlink" Target="mailto:luisv8560@gmail.com" TargetMode="External"/><Relationship Id="rId191" Type="http://schemas.openxmlformats.org/officeDocument/2006/relationships/hyperlink" Target="http://www.comfenalcoantioquia.com/" TargetMode="External"/><Relationship Id="rId205" Type="http://schemas.openxmlformats.org/officeDocument/2006/relationships/hyperlink" Target="mailto:trancristobal@une.net.co" TargetMode="External"/><Relationship Id="rId412" Type="http://schemas.openxmlformats.org/officeDocument/2006/relationships/hyperlink" Target="../AppData/Local/Microsoft/Windows/INetCache/Content.Outlook/SOP/ARR0264/ARR0264INF22019.pdf" TargetMode="External"/><Relationship Id="rId857" Type="http://schemas.openxmlformats.org/officeDocument/2006/relationships/hyperlink" Target="mailto:sandra.ordonez@medellin.gov.co" TargetMode="External"/><Relationship Id="rId1042" Type="http://schemas.openxmlformats.org/officeDocument/2006/relationships/hyperlink" Target="../AppData/Local/Microsoft/Windows/INetCache/Content.Outlook/SOP/ARR4600089391/ARR4600089391.pdf" TargetMode="External"/><Relationship Id="rId289" Type="http://schemas.openxmlformats.org/officeDocument/2006/relationships/hyperlink" Target="../AppData/Local/Microsoft/Windows/INetCache/Content.Outlook/SOP/ARR4600078468/ARR4600078468INF1.pdf" TargetMode="External"/><Relationship Id="rId496" Type="http://schemas.openxmlformats.org/officeDocument/2006/relationships/hyperlink" Target="../AppData/Local/Microsoft/Windows/INetCache/Content.Outlook/SOP/ARR4600084054/OFICIO%20%20DILIGENCIA%20FALLIDAf.pdf" TargetMode="External"/><Relationship Id="rId717" Type="http://schemas.openxmlformats.org/officeDocument/2006/relationships/hyperlink" Target="../AppData/Local/Microsoft/Windows/INetCache/Content.Outlook/SOP/ARR4600087714/ARR4600087714ACTA.pdf" TargetMode="External"/><Relationship Id="rId924" Type="http://schemas.openxmlformats.org/officeDocument/2006/relationships/hyperlink" Target="mailto:oscarmejia1407@gmail.com" TargetMode="External"/><Relationship Id="rId53" Type="http://schemas.openxmlformats.org/officeDocument/2006/relationships/hyperlink" Target="mailto:clara.giraldo@medellin.gov.co" TargetMode="External"/><Relationship Id="rId149" Type="http://schemas.openxmlformats.org/officeDocument/2006/relationships/hyperlink" Target="../AppData/Local/Microsoft/Windows/INetCache/Content.Outlook/SOP/ARR4600080541/COM4600080541INF12019.pdf" TargetMode="External"/><Relationship Id="rId356" Type="http://schemas.openxmlformats.org/officeDocument/2006/relationships/hyperlink" Target="mailto:nelly.moreno@medellin.gov.co" TargetMode="External"/><Relationship Id="rId563" Type="http://schemas.openxmlformats.org/officeDocument/2006/relationships/hyperlink" Target="../AppData/Local/Microsoft/Windows/INetCache/Content.Outlook/SOP/ARR4600084071/ARR4600084071INF1.pdf" TargetMode="External"/><Relationship Id="rId770" Type="http://schemas.openxmlformats.org/officeDocument/2006/relationships/hyperlink" Target="../AppData/Local/Microsoft/Windows/INetCache/Content.Outlook/SOP/ARR4600088375/ARR4600088375SUPER.pdf" TargetMode="External"/><Relationship Id="rId1193" Type="http://schemas.openxmlformats.org/officeDocument/2006/relationships/hyperlink" Target="mailto:sandra.ordonez@medellin.gov.co" TargetMode="External"/><Relationship Id="rId1207" Type="http://schemas.openxmlformats.org/officeDocument/2006/relationships/hyperlink" Target="../AppData/Local/Microsoft/Windows/INetCache/Content.Outlook/SOP/ARR4600089865/ARR4600089865SUPER.pdf" TargetMode="External"/><Relationship Id="rId216" Type="http://schemas.openxmlformats.org/officeDocument/2006/relationships/hyperlink" Target="mailto:victorhinca@hotmail.com" TargetMode="External"/><Relationship Id="rId423" Type="http://schemas.openxmlformats.org/officeDocument/2006/relationships/hyperlink" Target="../AppData/Local/Microsoft/Windows/INetCache/Content.Outlook/SOP/ARR4600078569/ARR4600078569INF2.docx" TargetMode="External"/><Relationship Id="rId868" Type="http://schemas.openxmlformats.org/officeDocument/2006/relationships/hyperlink" Target="mailto:disemobilioduby@hotmail.com" TargetMode="External"/><Relationship Id="rId1053" Type="http://schemas.openxmlformats.org/officeDocument/2006/relationships/hyperlink" Target="../AppData/Local/Microsoft/Windows/INetCache/Content.Outlook/SOP/ARR0198/ARR0198ACTA20.pdf" TargetMode="External"/><Relationship Id="rId1260" Type="http://schemas.openxmlformats.org/officeDocument/2006/relationships/hyperlink" Target="../AppData/Local/Microsoft/Windows/INetCache/Content.Outlook/SOP/ARR4600089443/ARR4600089443SUPER.pdf" TargetMode="External"/><Relationship Id="rId630" Type="http://schemas.openxmlformats.org/officeDocument/2006/relationships/hyperlink" Target="../AppData/Local/Microsoft/Windows/INetCache/Content.Outlook/SOP/ARR4600083616/ARR4600083616INF3.pdf" TargetMode="External"/><Relationship Id="rId728" Type="http://schemas.openxmlformats.org/officeDocument/2006/relationships/hyperlink" Target="../AppData/Local/Microsoft/Windows/INetCache/Content.Outlook/SOP/ARR0103/ARR0103OTRO.pdf" TargetMode="External"/><Relationship Id="rId935" Type="http://schemas.openxmlformats.org/officeDocument/2006/relationships/hyperlink" Target="mailto:nelly.moreno@medellin.gov.co" TargetMode="External"/><Relationship Id="rId64" Type="http://schemas.openxmlformats.org/officeDocument/2006/relationships/hyperlink" Target="../AppData/Local/Microsoft/Windows/INetCache/Content.Outlook/SOP/ARR4600078608/ARR460078608ACTA.pdf" TargetMode="External"/><Relationship Id="rId367" Type="http://schemas.openxmlformats.org/officeDocument/2006/relationships/hyperlink" Target="../AppData/Local/Microsoft/Windows/INetCache/Content.Outlook/SOP/ARR4600083605/ARR4600083605SUPER.pdf" TargetMode="External"/><Relationship Id="rId574" Type="http://schemas.openxmlformats.org/officeDocument/2006/relationships/hyperlink" Target="../AppData/Local/Microsoft/Windows/INetCache/Content.Outlook/SOP/ARR4600083624/ARR4600083624INF1.pdf" TargetMode="External"/><Relationship Id="rId1120" Type="http://schemas.openxmlformats.org/officeDocument/2006/relationships/hyperlink" Target="mailto:1979lilianaramirez@gmail.com" TargetMode="External"/><Relationship Id="rId1218" Type="http://schemas.openxmlformats.org/officeDocument/2006/relationships/hyperlink" Target="mailto:elizaceg12@hotmail.com" TargetMode="External"/><Relationship Id="rId227" Type="http://schemas.openxmlformats.org/officeDocument/2006/relationships/hyperlink" Target="../AppData/Local/Microsoft/Windows/INetCache/Content.Outlook/SOP/ARR4600078527/ARR4600078527INF1.pdf" TargetMode="External"/><Relationship Id="rId781" Type="http://schemas.openxmlformats.org/officeDocument/2006/relationships/hyperlink" Target="mailto:sanmarce69@yahoo.com" TargetMode="External"/><Relationship Id="rId879" Type="http://schemas.openxmlformats.org/officeDocument/2006/relationships/hyperlink" Target="../AppData/Local/Microsoft/Windows/INetCache/Content.Outlook/SOP/ARR4600088946/ARR4600088946SUPER.pdf" TargetMode="External"/><Relationship Id="rId434" Type="http://schemas.openxmlformats.org/officeDocument/2006/relationships/hyperlink" Target="../AppData/Local/Microsoft/Windows/INetCache/Content.Outlook/SOP/ARR0310/ARR0310CON2190.pdf" TargetMode="External"/><Relationship Id="rId641" Type="http://schemas.openxmlformats.org/officeDocument/2006/relationships/hyperlink" Target="../AppData/Local/Microsoft/Windows/INetCache/Content.Outlook/SOP/ARR4600084052/ARR4600084052INF3.pdf" TargetMode="External"/><Relationship Id="rId739" Type="http://schemas.openxmlformats.org/officeDocument/2006/relationships/hyperlink" Target="../AppData/Local/Microsoft/Windows/INetCache/Content.Outlook/SOP/ARR4600087841/ARR4600087841SUPER.pdf" TargetMode="External"/><Relationship Id="rId1064" Type="http://schemas.openxmlformats.org/officeDocument/2006/relationships/hyperlink" Target="../AppData/Local/Microsoft/Windows/INetCache/Content.Outlook/SOP/ARR4600087488/ARR4600087488acta.pdf" TargetMode="External"/><Relationship Id="rId280" Type="http://schemas.openxmlformats.org/officeDocument/2006/relationships/hyperlink" Target="../AppData/Local/Microsoft/Windows/INetCache/Content.Outlook/SOP/ARR4600084020/ARR4600084020ACTA.pdf" TargetMode="External"/><Relationship Id="rId501" Type="http://schemas.openxmlformats.org/officeDocument/2006/relationships/hyperlink" Target="../AppData/Local/Microsoft/Windows/INetCache/Content.Outlook/SOP/ARR4600083624/ARR4600083624INF2.pdf" TargetMode="External"/><Relationship Id="rId946" Type="http://schemas.openxmlformats.org/officeDocument/2006/relationships/hyperlink" Target="mailto:lina.carrillo@tigo.com.co" TargetMode="External"/><Relationship Id="rId1131" Type="http://schemas.openxmlformats.org/officeDocument/2006/relationships/hyperlink" Target="../AppData/Local/Microsoft/Windows/INetCache/Content.Outlook/SOP/ARR4600078465/ARR4600078465INF4.pdf" TargetMode="External"/><Relationship Id="rId1229" Type="http://schemas.openxmlformats.org/officeDocument/2006/relationships/hyperlink" Target="mailto:Ignacio.gallego@medellin.gov.co" TargetMode="External"/><Relationship Id="rId75" Type="http://schemas.openxmlformats.org/officeDocument/2006/relationships/hyperlink" Target="../AppData/Local/Microsoft/Windows/INetCache/Content.Outlook/SOP/ARR0301/ARR0301CON2019.pdf" TargetMode="External"/><Relationship Id="rId140" Type="http://schemas.openxmlformats.org/officeDocument/2006/relationships/hyperlink" Target="mailto:notificacionesjudiciales@davivienda.com" TargetMode="External"/><Relationship Id="rId378" Type="http://schemas.openxmlformats.org/officeDocument/2006/relationships/hyperlink" Target="../AppData/Local/Microsoft/Windows/INetCache/Content.Outlook/SOP/ARR4600083605/ARR4600083605SUPER.pdf" TargetMode="External"/><Relationship Id="rId585" Type="http://schemas.openxmlformats.org/officeDocument/2006/relationships/hyperlink" Target="../AppData/Local/Microsoft/Windows/INetCache/Content.Outlook/SOP/ARR4600083578/ARR4600083578INF3.pdf" TargetMode="External"/><Relationship Id="rId792" Type="http://schemas.openxmlformats.org/officeDocument/2006/relationships/hyperlink" Target="../AppData/Local/Microsoft/Windows/INetCache/Content.Outlook/SOP/ARR0277/ARR0277ACTA.pdf" TargetMode="External"/><Relationship Id="rId806" Type="http://schemas.openxmlformats.org/officeDocument/2006/relationships/hyperlink" Target="mailto:nelly.moreno@medellin.gov.co" TargetMode="External"/><Relationship Id="rId6" Type="http://schemas.openxmlformats.org/officeDocument/2006/relationships/hyperlink" Target="mailto:coplaza@une.net.co" TargetMode="External"/><Relationship Id="rId238" Type="http://schemas.openxmlformats.org/officeDocument/2006/relationships/hyperlink" Target="mailto:yeras1973@gmail.com" TargetMode="External"/><Relationship Id="rId445" Type="http://schemas.openxmlformats.org/officeDocument/2006/relationships/hyperlink" Target="mailto:malesa.totumo.3@gmail.com" TargetMode="External"/><Relationship Id="rId652" Type="http://schemas.openxmlformats.org/officeDocument/2006/relationships/hyperlink" Target="mailto:mfcorrea@davivienda.com" TargetMode="External"/><Relationship Id="rId1075" Type="http://schemas.openxmlformats.org/officeDocument/2006/relationships/hyperlink" Target="../AppData/Local/Microsoft/Windows/INetCache/Content.Outlook/SOP/ARR4600087783/ARR4600087783ACTA.pdf" TargetMode="External"/><Relationship Id="rId291" Type="http://schemas.openxmlformats.org/officeDocument/2006/relationships/hyperlink" Target="../AppData/Local/Microsoft/Windows/INetCache/Content.Outlook/SOP/ARR4600078468/ARR4600078468INF3.pdf" TargetMode="External"/><Relationship Id="rId305" Type="http://schemas.openxmlformats.org/officeDocument/2006/relationships/hyperlink" Target="../AppData/Local/Microsoft/Windows/INetCache/Content.Outlook/SOP/ARR4600083610/ARR4600083610ACTA.pdf" TargetMode="External"/><Relationship Id="rId512" Type="http://schemas.openxmlformats.org/officeDocument/2006/relationships/hyperlink" Target="../AppData/Local/Microsoft/Windows/INetCache/Content.Outlook/SOP/ARR4600078456/ARR4600078456INF3.pdf" TargetMode="External"/><Relationship Id="rId957" Type="http://schemas.openxmlformats.org/officeDocument/2006/relationships/hyperlink" Target="mailto:geidibianoon@hotmail.es" TargetMode="External"/><Relationship Id="rId1142" Type="http://schemas.openxmlformats.org/officeDocument/2006/relationships/hyperlink" Target="../AppData/Local/Microsoft/Windows/INetCache/Content.Outlook/SOP/ARR4600089632/ARR4600089632SUPER.pdf" TargetMode="External"/><Relationship Id="rId86" Type="http://schemas.openxmlformats.org/officeDocument/2006/relationships/hyperlink" Target="../AppData/Local/Microsoft/Windows/INetCache/Content.Outlook/SOP/ARR4600078615/ARR4600078615SUPER.pdf" TargetMode="External"/><Relationship Id="rId151" Type="http://schemas.openxmlformats.org/officeDocument/2006/relationships/hyperlink" Target="../AppData/Local/Microsoft/Windows/INetCache/Content.Outlook/SOP/ARR4600078618/ARR4600078618INF12019.pdf" TargetMode="External"/><Relationship Id="rId389" Type="http://schemas.openxmlformats.org/officeDocument/2006/relationships/hyperlink" Target="../AppData/Local/Microsoft/Windows/INetCache/Content.Outlook/SOP/ARR4600083605/ARR4600083605.pdf" TargetMode="External"/><Relationship Id="rId596" Type="http://schemas.openxmlformats.org/officeDocument/2006/relationships/hyperlink" Target="../AppData/Local/Microsoft/Windows/INetCache/Content.Outlook/SOP/ARR4600082517/ARR4600082517INF4.pdf" TargetMode="External"/><Relationship Id="rId817" Type="http://schemas.openxmlformats.org/officeDocument/2006/relationships/hyperlink" Target="../AppData/Local/Microsoft/Windows/INetCache/Content.Outlook/SOP/ARR0296/ARR0296acta20.pdf" TargetMode="External"/><Relationship Id="rId1002" Type="http://schemas.openxmlformats.org/officeDocument/2006/relationships/hyperlink" Target="../AppData/Local/Microsoft/Windows/INetCache/Content.Outlook/SOP/ARR4600084076/ARR4600084076INF4.pdf" TargetMode="External"/><Relationship Id="rId249" Type="http://schemas.openxmlformats.org/officeDocument/2006/relationships/hyperlink" Target="mailto:yzarrayaqueline3333@gmail.com" TargetMode="External"/><Relationship Id="rId456" Type="http://schemas.openxmlformats.org/officeDocument/2006/relationships/hyperlink" Target="mailto:comasmf5221@gmail.com" TargetMode="External"/><Relationship Id="rId663" Type="http://schemas.openxmlformats.org/officeDocument/2006/relationships/hyperlink" Target="mailto:hebercaballero817@gmail.com" TargetMode="External"/><Relationship Id="rId870" Type="http://schemas.openxmlformats.org/officeDocument/2006/relationships/hyperlink" Target="../AppData/Local/Microsoft/Windows/INetCache/Content.Outlook/SOPORTE%20ARRENDAMIENTOS/ARR0167/ARR0167.pdf" TargetMode="External"/><Relationship Id="rId1086" Type="http://schemas.openxmlformats.org/officeDocument/2006/relationships/hyperlink" Target="../AppData/Local/Microsoft/Windows/INetCache/Content.Outlook/SOP/ARR4600088056/ARR4600088056ACTA.pdf" TargetMode="External"/><Relationship Id="rId13" Type="http://schemas.openxmlformats.org/officeDocument/2006/relationships/hyperlink" Target="../AppData/Local/Microsoft/Windows/INetCache/Content.Outlook/SOP/ARR0263/ARR0263RENO.pdf" TargetMode="External"/><Relationship Id="rId109" Type="http://schemas.openxmlformats.org/officeDocument/2006/relationships/hyperlink" Target="../AppData/Local/Microsoft/Windows/INetCache/Content.Outlook/SOP/ARR4600078618/ARR4600078618acta.pdf" TargetMode="External"/><Relationship Id="rId316" Type="http://schemas.openxmlformats.org/officeDocument/2006/relationships/hyperlink" Target="../AppData/Local/Microsoft/Windows/INetCache/Content.Outlook/SOP/ARR4600084054/ARR4600084054SUPER.pdf" TargetMode="External"/><Relationship Id="rId523" Type="http://schemas.openxmlformats.org/officeDocument/2006/relationships/hyperlink" Target="../AppData/Local/Microsoft/Windows/INetCache/Content.Outlook/SOP/ARR4600083618/ARR4600083618INF2.pdf" TargetMode="External"/><Relationship Id="rId968" Type="http://schemas.openxmlformats.org/officeDocument/2006/relationships/hyperlink" Target="../AppData/Local/Microsoft/Windows/INetCache/Content.Outlook/SOP/ARR4600088424/ARR4600088424acta.pdf" TargetMode="External"/><Relationship Id="rId1153" Type="http://schemas.openxmlformats.org/officeDocument/2006/relationships/hyperlink" Target="../AppData/Local/Microsoft/Windows/INetCache/Content.Outlook/SOP/ARR4600089577/ARR4600089577.pdf" TargetMode="External"/><Relationship Id="rId97" Type="http://schemas.openxmlformats.org/officeDocument/2006/relationships/hyperlink" Target="mailto:mmoreno@colcafe.com.co" TargetMode="External"/><Relationship Id="rId730" Type="http://schemas.openxmlformats.org/officeDocument/2006/relationships/hyperlink" Target="../AppData/Local/Microsoft/Windows/INetCache/Content.Outlook/SOP/ARR0308/ARR0308OTRO.pdf" TargetMode="External"/><Relationship Id="rId828" Type="http://schemas.openxmlformats.org/officeDocument/2006/relationships/hyperlink" Target="../AppData/Local/Microsoft/Windows/INetCache/Content.Outlook/SOP/ARR4600088459/ARR4600088459ACTA.pdf" TargetMode="External"/><Relationship Id="rId1013" Type="http://schemas.openxmlformats.org/officeDocument/2006/relationships/hyperlink" Target="../AppData/Local/Microsoft/Windows/INetCache/Content.Outlook/SOP/ARR4600083070/ARR4600083070.pdf" TargetMode="External"/><Relationship Id="rId162" Type="http://schemas.openxmlformats.org/officeDocument/2006/relationships/hyperlink" Target="../AppData/Local/Microsoft/Windows/INetCache/Content.Outlook/SOP/ARR0018/ARR0018super.pdf" TargetMode="External"/><Relationship Id="rId467" Type="http://schemas.openxmlformats.org/officeDocument/2006/relationships/hyperlink" Target="../AppData/Local/Microsoft/Windows/INetCache/Content.Outlook/SOP/ARR4600083578/ARR4600083578INF2.pdf" TargetMode="External"/><Relationship Id="rId1097" Type="http://schemas.openxmlformats.org/officeDocument/2006/relationships/hyperlink" Target="../AppData/Local/Microsoft/Windows/INetCache/Content.Outlook/SOP/ARR4600087746/ARR4600087746.pdf" TargetMode="External"/><Relationship Id="rId1220" Type="http://schemas.openxmlformats.org/officeDocument/2006/relationships/hyperlink" Target="../AppData/Local/Microsoft/Windows/INetCache/Content.Outlook/SOP/ARR4600089418/ARR4600089418SUPER.pdf" TargetMode="External"/><Relationship Id="rId674" Type="http://schemas.openxmlformats.org/officeDocument/2006/relationships/hyperlink" Target="mailto:sandra.ordonez@medellin.gov.co" TargetMode="External"/><Relationship Id="rId881" Type="http://schemas.openxmlformats.org/officeDocument/2006/relationships/hyperlink" Target="../AppData/Local/Microsoft/Windows/INetCache/Content.Outlook/SOP/ARR4600088493/ARR4600088493.pdf" TargetMode="External"/><Relationship Id="rId979" Type="http://schemas.openxmlformats.org/officeDocument/2006/relationships/hyperlink" Target="../AppData/Local/Microsoft/Windows/INetCache/Content.Outlook/SOP/ARR4600083612/ARR4600083612INF4.pdf" TargetMode="External"/><Relationship Id="rId24" Type="http://schemas.openxmlformats.org/officeDocument/2006/relationships/hyperlink" Target="../AppData/Local/Microsoft/Windows/INetCache/Content.Outlook/SOP/ARR0025/ARR0025CON.pdf" TargetMode="External"/><Relationship Id="rId66" Type="http://schemas.openxmlformats.org/officeDocument/2006/relationships/hyperlink" Target="mailto:stefaniarenteria@hotmail.com" TargetMode="External"/><Relationship Id="rId131" Type="http://schemas.openxmlformats.org/officeDocument/2006/relationships/hyperlink" Target="mailto:tba18@hotmail.com" TargetMode="External"/><Relationship Id="rId327" Type="http://schemas.openxmlformats.org/officeDocument/2006/relationships/hyperlink" Target="../AppData/Local/Microsoft/Windows/INetCache/Content.Outlook/SOP/ARR4600084054/ARR4600084054SUPER.pdf" TargetMode="External"/><Relationship Id="rId369" Type="http://schemas.openxmlformats.org/officeDocument/2006/relationships/hyperlink" Target="../AppData/Local/Microsoft/Windows/INetCache/Content.Outlook/SOP/ARR4600083605/ARR4600083605ACTA.pdf" TargetMode="External"/><Relationship Id="rId534" Type="http://schemas.openxmlformats.org/officeDocument/2006/relationships/hyperlink" Target="../AppData/Local/Microsoft/Windows/INetCache/Content.Outlook/SOP/ARR4600084021/ARR4600084021INF1.pdf" TargetMode="External"/><Relationship Id="rId576" Type="http://schemas.openxmlformats.org/officeDocument/2006/relationships/hyperlink" Target="../AppData/Local/Microsoft/Windows/INetCache/Content.Outlook/SOP/ARR4600083605/ARR4600083605INF1.pdf" TargetMode="External"/><Relationship Id="rId741" Type="http://schemas.openxmlformats.org/officeDocument/2006/relationships/hyperlink" Target="mailto:clara.giraldo@medellin.gov.co" TargetMode="External"/><Relationship Id="rId783" Type="http://schemas.openxmlformats.org/officeDocument/2006/relationships/hyperlink" Target="../AppData/Local/Microsoft/Windows/INetCache/Content.Outlook/SOP/ARR4600088434/ARR4600088434POL.pdf" TargetMode="External"/><Relationship Id="rId839" Type="http://schemas.openxmlformats.org/officeDocument/2006/relationships/hyperlink" Target="../AppData/Local/Microsoft/Windows/INetCache/Content.Outlook/SOP/ARR4600088109/ARR4600088109acta.pdf" TargetMode="External"/><Relationship Id="rId990" Type="http://schemas.openxmlformats.org/officeDocument/2006/relationships/hyperlink" Target="../AppData/Local/Microsoft/Windows/INetCache/Content.Outlook/SOP/ARR0310/ARR0310INF2.pdf" TargetMode="External"/><Relationship Id="rId1164" Type="http://schemas.openxmlformats.org/officeDocument/2006/relationships/hyperlink" Target="mailto:fondadelpueblo@une.net.co" TargetMode="External"/><Relationship Id="rId173" Type="http://schemas.openxmlformats.org/officeDocument/2006/relationships/hyperlink" Target="mailto:sirnoche@hotmail.com" TargetMode="External"/><Relationship Id="rId229" Type="http://schemas.openxmlformats.org/officeDocument/2006/relationships/hyperlink" Target="../AppData/Local/Microsoft/Windows/INetCache/Content.Outlook/SOP/ARR4600084061/ARR4600084061.pdf" TargetMode="External"/><Relationship Id="rId380" Type="http://schemas.openxmlformats.org/officeDocument/2006/relationships/hyperlink" Target="../AppData/Local/Microsoft/Windows/INetCache/Content.Outlook/SOP/ARR4600084076/ARR4600084076.pdf" TargetMode="External"/><Relationship Id="rId436" Type="http://schemas.openxmlformats.org/officeDocument/2006/relationships/hyperlink" Target="../AppData/Local/Microsoft/Windows/INetCache/Content.Outlook/SOP/ARR0310/ARR0310SUPER2019.pdf" TargetMode="External"/><Relationship Id="rId601" Type="http://schemas.openxmlformats.org/officeDocument/2006/relationships/hyperlink" Target="../AppData/Local/Microsoft/Windows/INetCache/Content.Outlook/SOP/ARR4600083609/ARR4600083609INF3.pdf" TargetMode="External"/><Relationship Id="rId643" Type="http://schemas.openxmlformats.org/officeDocument/2006/relationships/hyperlink" Target="../AppData/Local/Microsoft/Windows/INetCache/Content.Outlook/SOP/ARR4600083614/ARR4600083614INF3.pdf" TargetMode="External"/><Relationship Id="rId1024" Type="http://schemas.openxmlformats.org/officeDocument/2006/relationships/hyperlink" Target="../AppData/Local/Microsoft/Windows/INetCache/Content.Outlook/SOP/ARR4600088772/ARR4600088772pol.pdf" TargetMode="External"/><Relationship Id="rId1066" Type="http://schemas.openxmlformats.org/officeDocument/2006/relationships/hyperlink" Target="mailto:d.cano794@pascualbravo.edu.co" TargetMode="External"/><Relationship Id="rId1231" Type="http://schemas.openxmlformats.org/officeDocument/2006/relationships/hyperlink" Target="../AppData/Local/Microsoft/Windows/INetCache/Content.Outlook/SOP/ARR4600089541/ARR4600089541SUPER.pdf" TargetMode="External"/><Relationship Id="rId240" Type="http://schemas.openxmlformats.org/officeDocument/2006/relationships/hyperlink" Target="../AppData/Local/Microsoft/Windows/INetCache/Content.Outlook/SOP/ARR4600084096/ARR4600084096.pdf" TargetMode="External"/><Relationship Id="rId478" Type="http://schemas.openxmlformats.org/officeDocument/2006/relationships/hyperlink" Target="mailto:clara.giraldo@medellin.gov.co" TargetMode="External"/><Relationship Id="rId685" Type="http://schemas.openxmlformats.org/officeDocument/2006/relationships/hyperlink" Target="../AppData/Local/Microsoft/Windows/INetCache/Content.Outlook/SOP/ARR4600087672/ARR4600084672.pdf" TargetMode="External"/><Relationship Id="rId850" Type="http://schemas.openxmlformats.org/officeDocument/2006/relationships/hyperlink" Target="mailto:maximiliano1030.01@gmail.com" TargetMode="External"/><Relationship Id="rId892" Type="http://schemas.openxmlformats.org/officeDocument/2006/relationships/hyperlink" Target="mailto:mariangel.grajales7@gmail.com" TargetMode="External"/><Relationship Id="rId906" Type="http://schemas.openxmlformats.org/officeDocument/2006/relationships/hyperlink" Target="mailto:yisneyyelvis@gmail.com" TargetMode="External"/><Relationship Id="rId948" Type="http://schemas.openxmlformats.org/officeDocument/2006/relationships/hyperlink" Target="mailto:sandra.ordonez@medellin.gov.co" TargetMode="External"/><Relationship Id="rId1133" Type="http://schemas.openxmlformats.org/officeDocument/2006/relationships/hyperlink" Target="../AppData/Local/Microsoft/Windows/INetCache/Content.Outlook/SOP/ARR4600078456/ARR4600078456INF5.pdf" TargetMode="External"/><Relationship Id="rId35" Type="http://schemas.openxmlformats.org/officeDocument/2006/relationships/hyperlink" Target="../AppData/Local/Microsoft/Windows/INetCache/Content.Outlook/SOP/ARR0264/ARR0264ACTA.pdf" TargetMode="External"/><Relationship Id="rId77" Type="http://schemas.openxmlformats.org/officeDocument/2006/relationships/hyperlink" Target="../AppData/Local/Microsoft/Windows/INetCache/Content.Outlook/SOP/ARR4600078607/ARR4600078607CON.pdf" TargetMode="External"/><Relationship Id="rId100" Type="http://schemas.openxmlformats.org/officeDocument/2006/relationships/hyperlink" Target="../AppData/Local/Microsoft/Windows/INetCache/Content.Outlook/SOP/ARR0212/ARR0212con.pdf" TargetMode="External"/><Relationship Id="rId282" Type="http://schemas.openxmlformats.org/officeDocument/2006/relationships/hyperlink" Target="../AppData/Local/Microsoft/Windows/INetCache/Content.Outlook/SOP/ARR4600084020/ARR4600084020.pdf" TargetMode="External"/><Relationship Id="rId338" Type="http://schemas.openxmlformats.org/officeDocument/2006/relationships/hyperlink" Target="../AppData/Local/Microsoft/Windows/INetCache/Content.Outlook/SOP/ARR4600080677/ARR4600080677CON.pdf" TargetMode="External"/><Relationship Id="rId503" Type="http://schemas.openxmlformats.org/officeDocument/2006/relationships/hyperlink" Target="../AppData/Local/Microsoft/Windows/INetCache/Content.Outlook/SOP/ARR4600084012/ARR4600084012INF2.pdf" TargetMode="External"/><Relationship Id="rId545" Type="http://schemas.openxmlformats.org/officeDocument/2006/relationships/hyperlink" Target="../AppData/Local/Microsoft/Windows/INetCache/Content.Outlook/SOP/ARR4600084014/ARR4600084014INF1.pdf" TargetMode="External"/><Relationship Id="rId587" Type="http://schemas.openxmlformats.org/officeDocument/2006/relationships/hyperlink" Target="../AppData/Local/Microsoft/Windows/INetCache/Content.Outlook/SOP/ARR4600078527/ARR4600078527INF3.pdf" TargetMode="External"/><Relationship Id="rId710" Type="http://schemas.openxmlformats.org/officeDocument/2006/relationships/hyperlink" Target="mailto:orteganidia50@gmail.com" TargetMode="External"/><Relationship Id="rId752" Type="http://schemas.openxmlformats.org/officeDocument/2006/relationships/hyperlink" Target="../AppData/Local/Microsoft/Windows/INetCache/Content.Outlook/SOP/ARR4600083614/ARR4600083614OTRO.pdf" TargetMode="External"/><Relationship Id="rId808" Type="http://schemas.openxmlformats.org/officeDocument/2006/relationships/hyperlink" Target="../AppData/Local/Microsoft/Windows/INetCache/Content.Outlook/SOP/ARR4600088539/ARR4600088539acta.pdf" TargetMode="External"/><Relationship Id="rId1175" Type="http://schemas.openxmlformats.org/officeDocument/2006/relationships/hyperlink" Target="../AppData/Local/Microsoft/Windows/INetCache/Content.Outlook/SOP/ARR4600089757/ARR4600089757.pdf" TargetMode="External"/><Relationship Id="rId8" Type="http://schemas.openxmlformats.org/officeDocument/2006/relationships/hyperlink" Target="mailto:secretariagerencia@plazaminorista.com" TargetMode="External"/><Relationship Id="rId142" Type="http://schemas.openxmlformats.org/officeDocument/2006/relationships/hyperlink" Target="../AppData/Local/Microsoft/Windows/INetCache/Content.Outlook/SOP/ARR4600078569/ARR4600078569ACTA.pdf" TargetMode="External"/><Relationship Id="rId184" Type="http://schemas.openxmlformats.org/officeDocument/2006/relationships/hyperlink" Target="../AppData/Local/Microsoft/Windows/INetCache/Content.Outlook/SOP/Desig%20Nelly/ARRSUPER.pdf" TargetMode="External"/><Relationship Id="rId391" Type="http://schemas.openxmlformats.org/officeDocument/2006/relationships/hyperlink" Target="mailto:nelly.moreno@medellin.gov.co" TargetMode="External"/><Relationship Id="rId405" Type="http://schemas.openxmlformats.org/officeDocument/2006/relationships/hyperlink" Target="../AppData/Local/Microsoft/Windows/INetCache/Content.Outlook/SOP/ARR4600078608/ARR460078608INF4.pdf" TargetMode="External"/><Relationship Id="rId447" Type="http://schemas.openxmlformats.org/officeDocument/2006/relationships/hyperlink" Target="../AppData/Local/Microsoft/Windows/INetCache/Content.Outlook/SOP/ARR0314/ARR0314soli.pdf" TargetMode="External"/><Relationship Id="rId612" Type="http://schemas.openxmlformats.org/officeDocument/2006/relationships/hyperlink" Target="../AppData/Local/Microsoft/Windows/INetCache/Content.Outlook/SOPORTE%20ARRENDAMIENTOS/ARR0198/ARR0198.pdf" TargetMode="External"/><Relationship Id="rId794" Type="http://schemas.openxmlformats.org/officeDocument/2006/relationships/hyperlink" Target="mailto:cooreventoscres@gmail.com" TargetMode="External"/><Relationship Id="rId1035" Type="http://schemas.openxmlformats.org/officeDocument/2006/relationships/hyperlink" Target="mailto:sandra.ordonez@medellin.gov.co" TargetMode="External"/><Relationship Id="rId1077" Type="http://schemas.openxmlformats.org/officeDocument/2006/relationships/hyperlink" Target="../AppData/Local/Microsoft/Windows/INetCache/Content.Outlook/SOP/ARR4600089690/ARR4600089690.pdf" TargetMode="External"/><Relationship Id="rId1200" Type="http://schemas.openxmlformats.org/officeDocument/2006/relationships/hyperlink" Target="../AppData/Local/Microsoft/Windows/INetCache/Content.Outlook/SOP/ARR4600088506/ARR4600088506.pdf" TargetMode="External"/><Relationship Id="rId1242" Type="http://schemas.openxmlformats.org/officeDocument/2006/relationships/hyperlink" Target="../AppData/Local/Microsoft/Windows/INetCache/Content.Outlook/SOP/ARR4600089773/ARR4600089773POL.pdf" TargetMode="External"/><Relationship Id="rId251" Type="http://schemas.openxmlformats.org/officeDocument/2006/relationships/hyperlink" Target="../AppData/Local/Microsoft/Windows/INetCache/Content.Outlook/SOP/ARR4600084047/ARR4600084047SUPER.pdf" TargetMode="External"/><Relationship Id="rId489" Type="http://schemas.openxmlformats.org/officeDocument/2006/relationships/hyperlink" Target="../AppData/Local/Microsoft/Windows/INetCache/Content.Outlook/SOP/ARR4600078608/ARR460078608INF5.pdf" TargetMode="External"/><Relationship Id="rId654" Type="http://schemas.openxmlformats.org/officeDocument/2006/relationships/hyperlink" Target="../AppData/Local/Microsoft/Windows/INetCache/Content.Outlook/SOP/ARR4600078608/ARR460078608INF6.pdf" TargetMode="External"/><Relationship Id="rId696" Type="http://schemas.openxmlformats.org/officeDocument/2006/relationships/hyperlink" Target="mailto:pesqueramaryrio015@hotmail.com" TargetMode="External"/><Relationship Id="rId861" Type="http://schemas.openxmlformats.org/officeDocument/2006/relationships/hyperlink" Target="../AppData/Local/Microsoft/Windows/INetCache/Content.Outlook/SOP/ARR0034/ARR0034RENO.pdf" TargetMode="External"/><Relationship Id="rId917" Type="http://schemas.openxmlformats.org/officeDocument/2006/relationships/hyperlink" Target="../AppData/Local/Microsoft/Windows/INetCache/Content.Outlook/SOP/ARR4600088772/ARR4600088772SUPER.pdf" TargetMode="External"/><Relationship Id="rId959" Type="http://schemas.openxmlformats.org/officeDocument/2006/relationships/hyperlink" Target="mailto:dgeidibianoon@hotmail.es" TargetMode="External"/><Relationship Id="rId1102" Type="http://schemas.openxmlformats.org/officeDocument/2006/relationships/hyperlink" Target="../AppData/Local/Microsoft/Windows/INetCache/Content.Outlook/SOP/ARR4600089256/ARR4600089256.pdf" TargetMode="External"/><Relationship Id="rId46" Type="http://schemas.openxmlformats.org/officeDocument/2006/relationships/hyperlink" Target="mailto:goezclau@gmail.com" TargetMode="External"/><Relationship Id="rId293" Type="http://schemas.openxmlformats.org/officeDocument/2006/relationships/hyperlink" Target="../AppData/Local/Microsoft/Windows/INetCache/Content.Outlook/SOP/ARR4600083602/ARR4600083602.pdf" TargetMode="External"/><Relationship Id="rId307" Type="http://schemas.openxmlformats.org/officeDocument/2006/relationships/hyperlink" Target="mailto:haillinnichole@gamil.com" TargetMode="External"/><Relationship Id="rId349" Type="http://schemas.openxmlformats.org/officeDocument/2006/relationships/hyperlink" Target="../AppData/Local/Microsoft/Windows/INetCache/Content.Outlook/SOP/ARR4600083615/ARR4600083615.pdf" TargetMode="External"/><Relationship Id="rId514" Type="http://schemas.openxmlformats.org/officeDocument/2006/relationships/hyperlink" Target="../AppData/Local/Microsoft/Windows/INetCache/Content.Outlook/SOP/ARR4600084095/ARR4600084095INF1.pdf" TargetMode="External"/><Relationship Id="rId556" Type="http://schemas.openxmlformats.org/officeDocument/2006/relationships/hyperlink" Target="../AppData/Local/Microsoft/Windows/INetCache/Content.Outlook/SOP/ARR4600078616/ARR4600078616INF2.pdf" TargetMode="External"/><Relationship Id="rId721" Type="http://schemas.openxmlformats.org/officeDocument/2006/relationships/hyperlink" Target="../AppData/Local/Microsoft/Windows/INetCache/Content.Outlook/SOP/ARR4600078465/ARR4600078465INF6.pdf" TargetMode="External"/><Relationship Id="rId763" Type="http://schemas.openxmlformats.org/officeDocument/2006/relationships/hyperlink" Target="mailto:sandra.ordonez@medellin.gov.co" TargetMode="External"/><Relationship Id="rId1144" Type="http://schemas.openxmlformats.org/officeDocument/2006/relationships/hyperlink" Target="../AppData/Local/Microsoft/Windows/INetCache/Content.Outlook/SOP/ARR4600077564/ARR4600077564ACTA.pdf" TargetMode="External"/><Relationship Id="rId1186" Type="http://schemas.openxmlformats.org/officeDocument/2006/relationships/hyperlink" Target="mailto:luisv8560@gmail.com" TargetMode="External"/><Relationship Id="rId88" Type="http://schemas.openxmlformats.org/officeDocument/2006/relationships/hyperlink" Target="../AppData/Local/Microsoft/Windows/INetCache/Content.Outlook/SOP/ARR4600078615/ARR4600078615ACTA.pdf" TargetMode="External"/><Relationship Id="rId111" Type="http://schemas.openxmlformats.org/officeDocument/2006/relationships/hyperlink" Target="../AppData/Local/Microsoft/Windows/INetCache/Content.Outlook/SOP/ARR0263/ARR0263INF12019.pdf" TargetMode="External"/><Relationship Id="rId153" Type="http://schemas.openxmlformats.org/officeDocument/2006/relationships/hyperlink" Target="../AppData/Local/Microsoft/Windows/INetCache/Content.Outlook/SOP/ARR4600078465/ARR4600078465INF12019.pdf" TargetMode="External"/><Relationship Id="rId195" Type="http://schemas.openxmlformats.org/officeDocument/2006/relationships/hyperlink" Target="../AppData/Local/Microsoft/Windows/INetCache/Content.Outlook/SOP/ARR4600087348/ARR4600087348acta.pdf" TargetMode="External"/><Relationship Id="rId209" Type="http://schemas.openxmlformats.org/officeDocument/2006/relationships/hyperlink" Target="../AppData/Local/Microsoft/Windows/INetCache/Content.Outlook/SOP/ARR4600088383/ARR4600088383.pdf" TargetMode="External"/><Relationship Id="rId360" Type="http://schemas.openxmlformats.org/officeDocument/2006/relationships/hyperlink" Target="mailto:Clara.giraldo@medellin.gov.co" TargetMode="External"/><Relationship Id="rId416" Type="http://schemas.openxmlformats.org/officeDocument/2006/relationships/hyperlink" Target="../AppData/Local/Microsoft/Windows/INetCache/Content.Outlook/SOP/ARR0264/ARR0264pol.pdf" TargetMode="External"/><Relationship Id="rId598" Type="http://schemas.openxmlformats.org/officeDocument/2006/relationships/hyperlink" Target="../AppData/Local/Microsoft/Windows/INetCache/Content.Outlook/SOP/ARR4600078607/ARR4600078607inf6.pdf" TargetMode="External"/><Relationship Id="rId819" Type="http://schemas.openxmlformats.org/officeDocument/2006/relationships/hyperlink" Target="../AppData/Local/Microsoft/Windows/INetCache/Content.Outlook/SOP/ARR4600088459/ARR4600088459.pdf" TargetMode="External"/><Relationship Id="rId970" Type="http://schemas.openxmlformats.org/officeDocument/2006/relationships/hyperlink" Target="../AppData/Local/Microsoft/Windows/INetCache/Content.Outlook/SOP/ARR4600088377/ARR4600088377acta.pdf" TargetMode="External"/><Relationship Id="rId1004" Type="http://schemas.openxmlformats.org/officeDocument/2006/relationships/hyperlink" Target="../AppData/Local/Microsoft/Windows/INetCache/Content.Outlook/SOP/ARR4600087488/ARR4600087488acta.pdf" TargetMode="External"/><Relationship Id="rId1046" Type="http://schemas.openxmlformats.org/officeDocument/2006/relationships/hyperlink" Target="../AppData/Local/Microsoft/Windows/INetCache/Content.Outlook/SOP/ARR4600077829/ARR4600077829OTRO.pdf" TargetMode="External"/><Relationship Id="rId1211" Type="http://schemas.openxmlformats.org/officeDocument/2006/relationships/hyperlink" Target="mailto:gerenciacooasda@gmail.com" TargetMode="External"/><Relationship Id="rId1253" Type="http://schemas.openxmlformats.org/officeDocument/2006/relationships/hyperlink" Target="mailto:pacho890207@hotmail.com" TargetMode="External"/><Relationship Id="rId220" Type="http://schemas.openxmlformats.org/officeDocument/2006/relationships/hyperlink" Target="../AppData/Local/Microsoft/Windows/INetCache/Content.Outlook/SOP/ARR4600078465/ARR4600078465INF22019.pdf" TargetMode="External"/><Relationship Id="rId458" Type="http://schemas.openxmlformats.org/officeDocument/2006/relationships/hyperlink" Target="../AppData/Local/Microsoft/Windows/INetCache/Content.Outlook/SOP/ARR0103/ARR0103SUPER.pdf" TargetMode="External"/><Relationship Id="rId623" Type="http://schemas.openxmlformats.org/officeDocument/2006/relationships/hyperlink" Target="../AppData/Local/Microsoft/Windows/INetCache/Content.Outlook/SOP/ARR0314/ARR0314INF1.pdf" TargetMode="External"/><Relationship Id="rId665" Type="http://schemas.openxmlformats.org/officeDocument/2006/relationships/hyperlink" Target="../AppData/Local/Microsoft/Windows/INetCache/Content.Outlook/SOP/ARR4600087670/ARR4600087670.pdf" TargetMode="External"/><Relationship Id="rId830" Type="http://schemas.openxmlformats.org/officeDocument/2006/relationships/hyperlink" Target="mailto:oscar2018giraldo@gmail.com" TargetMode="External"/><Relationship Id="rId872" Type="http://schemas.openxmlformats.org/officeDocument/2006/relationships/hyperlink" Target="../AppData/Local/Microsoft/Windows/INetCache/Content.Outlook/SOP/ARR0034/ARR0034RENO.pdf" TargetMode="External"/><Relationship Id="rId928" Type="http://schemas.openxmlformats.org/officeDocument/2006/relationships/hyperlink" Target="../AppData/Local/Microsoft/Windows/INetCache/Content.Outlook/SOP/ARR4600088948/ARR4600088948SUPER.pdf" TargetMode="External"/><Relationship Id="rId1088" Type="http://schemas.openxmlformats.org/officeDocument/2006/relationships/hyperlink" Target="../AppData/Local/Microsoft/Windows/INetCache/Content.Outlook/SOP/ARR4600087744/ARR4600087744SUPER.pdf" TargetMode="External"/><Relationship Id="rId15" Type="http://schemas.openxmlformats.org/officeDocument/2006/relationships/hyperlink" Target="../AppData/Local/Microsoft/Windows/INetCache/Content.Outlook/SOP/ARR0262/ARR0362RENO14.pdf" TargetMode="External"/><Relationship Id="rId57" Type="http://schemas.openxmlformats.org/officeDocument/2006/relationships/hyperlink" Target="../AppData/Local/Microsoft/Windows/INetCache/Content.Outlook/SOP/ARR4600078632/ARR4600078632CON.pdf" TargetMode="External"/><Relationship Id="rId262" Type="http://schemas.openxmlformats.org/officeDocument/2006/relationships/hyperlink" Target="../AppData/Local/Microsoft/Windows/INetCache/Content.Outlook/SOP/ARR4600084014/ARR4600084014ACTA.pdf" TargetMode="External"/><Relationship Id="rId318" Type="http://schemas.openxmlformats.org/officeDocument/2006/relationships/hyperlink" Target="../AppData/Local/Microsoft/Windows/INetCache/Content.Outlook/SOP/ARR4600084018/ARR4600084018CON.pdf" TargetMode="External"/><Relationship Id="rId525" Type="http://schemas.openxmlformats.org/officeDocument/2006/relationships/hyperlink" Target="../AppData/Local/Microsoft/Windows/INetCache/Content.Outlook/SOP/ARR4600082517/ARR4600082517INF1.pdf" TargetMode="External"/><Relationship Id="rId567" Type="http://schemas.openxmlformats.org/officeDocument/2006/relationships/hyperlink" Target="../AppData/Local/Microsoft/Windows/INetCache/Content.Outlook/SOP/ARR4600084052/ARR4600084052INF2.pdf" TargetMode="External"/><Relationship Id="rId732" Type="http://schemas.openxmlformats.org/officeDocument/2006/relationships/hyperlink" Target="../AppData/Local/Microsoft/Windows/INetCache/Content.Outlook/SOP/ARR4600078618/ARR4600078618OTRO.pdf" TargetMode="External"/><Relationship Id="rId1113" Type="http://schemas.openxmlformats.org/officeDocument/2006/relationships/hyperlink" Target="../AppData/Local/Microsoft/Windows/INetCache/Content.Outlook/SOP/ARR4600087747/ARR4600087747SUPER.pdf" TargetMode="External"/><Relationship Id="rId1155" Type="http://schemas.openxmlformats.org/officeDocument/2006/relationships/hyperlink" Target="mailto:memogomez0355@gmail.com" TargetMode="External"/><Relationship Id="rId1197" Type="http://schemas.openxmlformats.org/officeDocument/2006/relationships/hyperlink" Target="../AppData/Local/Microsoft/Windows/INetCache/Content.Outlook/SOP/ARR4600089847/ARR4600089847.pdf" TargetMode="External"/><Relationship Id="rId99" Type="http://schemas.openxmlformats.org/officeDocument/2006/relationships/hyperlink" Target="mailto:gleusse@serviciosnutresa.com" TargetMode="External"/><Relationship Id="rId122" Type="http://schemas.openxmlformats.org/officeDocument/2006/relationships/hyperlink" Target="mailto:reynegron@gmail.com" TargetMode="External"/><Relationship Id="rId164" Type="http://schemas.openxmlformats.org/officeDocument/2006/relationships/hyperlink" Target="../AppData/Local/Microsoft/Windows/INetCache/Content.Outlook/SOP/ARR0018/ARR0018super.pdf" TargetMode="External"/><Relationship Id="rId371" Type="http://schemas.openxmlformats.org/officeDocument/2006/relationships/hyperlink" Target="mailto:evelioosorio58@gmail.com" TargetMode="External"/><Relationship Id="rId774" Type="http://schemas.openxmlformats.org/officeDocument/2006/relationships/hyperlink" Target="mailto:fernandezhenao2@gmail.com" TargetMode="External"/><Relationship Id="rId981" Type="http://schemas.openxmlformats.org/officeDocument/2006/relationships/hyperlink" Target="../AppData/Local/Microsoft/Windows/INetCache/Content.Outlook/SOP/ARR4600083616/ARR4600083616INF4.pdf" TargetMode="External"/><Relationship Id="rId1015" Type="http://schemas.openxmlformats.org/officeDocument/2006/relationships/hyperlink" Target="../AppData/Local/Microsoft/Windows/INetCache/Content.Outlook/SOP/ARR4600080370/ARR4600083070INF1.docx" TargetMode="External"/><Relationship Id="rId1057" Type="http://schemas.openxmlformats.org/officeDocument/2006/relationships/hyperlink" Target="../AppData/Local/Microsoft/Windows/INetCache/Content.Outlook/SOP/ARR4600087783/ARR4600087783SUPER.pdf" TargetMode="External"/><Relationship Id="rId1222" Type="http://schemas.openxmlformats.org/officeDocument/2006/relationships/hyperlink" Target="../AppData/Local/Microsoft/Windows/INetCache/Content.Outlook/SOP/ARR4600089847/ARR4600089847POL.pdf" TargetMode="External"/><Relationship Id="rId427" Type="http://schemas.openxmlformats.org/officeDocument/2006/relationships/hyperlink" Target="../AppData/Local/Microsoft/Windows/INetCache/Content.Outlook/SOP/ARR4600084072/ARR4600084072ACTA.pdf" TargetMode="External"/><Relationship Id="rId469" Type="http://schemas.openxmlformats.org/officeDocument/2006/relationships/hyperlink" Target="../AppData/Local/Microsoft/Windows/INetCache/Content.Outlook/SOP/ARR4600083616/ARR4600083616INF1.pdf" TargetMode="External"/><Relationship Id="rId634" Type="http://schemas.openxmlformats.org/officeDocument/2006/relationships/hyperlink" Target="../AppData/Local/Microsoft/Windows/INetCache/Content.Outlook/SOP/ARR4600084095/ARR4600084095INF3.pdf" TargetMode="External"/><Relationship Id="rId676" Type="http://schemas.openxmlformats.org/officeDocument/2006/relationships/hyperlink" Target="../AppData/Local/Microsoft/Windows/INetCache/Content.Outlook/SOP/ARR4600087714/ARR4600087714.pdf" TargetMode="External"/><Relationship Id="rId841" Type="http://schemas.openxmlformats.org/officeDocument/2006/relationships/hyperlink" Target="../AppData/Local/Microsoft/Windows/INetCache/Content.Outlook/SOP/ARR4600087670/ARR4600087670SUPER.pdf" TargetMode="External"/><Relationship Id="rId883" Type="http://schemas.openxmlformats.org/officeDocument/2006/relationships/hyperlink" Target="mailto:impuestossvb@servibanca.com.co" TargetMode="External"/><Relationship Id="rId1099" Type="http://schemas.openxmlformats.org/officeDocument/2006/relationships/hyperlink" Target="mailto:sandra.ordonez@medellin.gov.co" TargetMode="External"/><Relationship Id="rId1264" Type="http://schemas.openxmlformats.org/officeDocument/2006/relationships/hyperlink" Target="../AppData/Local/Microsoft/Windows/INetCache/Content.Outlook/SOP/ARR4600083614/ARR4600083614INF4.pdf" TargetMode="External"/><Relationship Id="rId26" Type="http://schemas.openxmlformats.org/officeDocument/2006/relationships/hyperlink" Target="../AppData/Local/Microsoft/Windows/INetCache/Content.Outlook/SOPORTE%20ARRENDAMIENTOS/ARR0264/ARR0264CON.pdf" TargetMode="External"/><Relationship Id="rId231" Type="http://schemas.openxmlformats.org/officeDocument/2006/relationships/hyperlink" Target="mailto:sandra.ordonez@medellin.gov.co" TargetMode="External"/><Relationship Id="rId273" Type="http://schemas.openxmlformats.org/officeDocument/2006/relationships/hyperlink" Target="mailto:fabiomu&#241;oz1410@gmail.com" TargetMode="External"/><Relationship Id="rId329" Type="http://schemas.openxmlformats.org/officeDocument/2006/relationships/hyperlink" Target="../AppData/Local/Microsoft/Windows/INetCache/Content.Outlook/SOP/ARR4600084071/ARR4600084071ACTA.pdf" TargetMode="External"/><Relationship Id="rId480" Type="http://schemas.openxmlformats.org/officeDocument/2006/relationships/hyperlink" Target="../AppData/Local/Microsoft/Windows/INetCache/Content.Outlook/SOP/ARR0308/ARR0308CONCEPTO.pdf" TargetMode="External"/><Relationship Id="rId536" Type="http://schemas.openxmlformats.org/officeDocument/2006/relationships/hyperlink" Target="../AppData/Local/Microsoft/Windows/INetCache/Content.Outlook/SOP/ARR4600084072/ARR4600084072INF1.pdf" TargetMode="External"/><Relationship Id="rId701" Type="http://schemas.openxmlformats.org/officeDocument/2006/relationships/hyperlink" Target="mailto:manuelzuleta9@gmail.com" TargetMode="External"/><Relationship Id="rId939" Type="http://schemas.openxmlformats.org/officeDocument/2006/relationships/hyperlink" Target="mailto:luismadi02019@gmail.com" TargetMode="External"/><Relationship Id="rId1124" Type="http://schemas.openxmlformats.org/officeDocument/2006/relationships/hyperlink" Target="../AppData/Local/Microsoft/Windows/INetCache/Content.Outlook/SOP/ARR4600087746/ARR4600087746ACTA.pdf" TargetMode="External"/><Relationship Id="rId1166" Type="http://schemas.openxmlformats.org/officeDocument/2006/relationships/hyperlink" Target="mailto:mejiaposadajg@gmail.com" TargetMode="External"/><Relationship Id="rId68" Type="http://schemas.openxmlformats.org/officeDocument/2006/relationships/hyperlink" Target="../AppData/Local/Microsoft/Windows/INetCache/Content.Outlook/SOP/ARR4600078527/ARR4600078527SUPER.pdf" TargetMode="External"/><Relationship Id="rId133" Type="http://schemas.openxmlformats.org/officeDocument/2006/relationships/hyperlink" Target="../AppData/Local/Microsoft/Windows/INetCache/Content.Outlook/SOP/ARR4600078610/ARR4600078610INF12019.pdf" TargetMode="External"/><Relationship Id="rId175" Type="http://schemas.openxmlformats.org/officeDocument/2006/relationships/hyperlink" Target="../AppData/Local/Microsoft/Windows/INetCache/Content.Outlook/SOP/ARR4600081675/ARR4600081675SUPER.pdf" TargetMode="External"/><Relationship Id="rId340" Type="http://schemas.openxmlformats.org/officeDocument/2006/relationships/hyperlink" Target="../AppData/Local/Microsoft/Windows/INetCache/Content.Outlook/SOP/Desig%20nelly/ARRSUPER2.pdf" TargetMode="External"/><Relationship Id="rId578" Type="http://schemas.openxmlformats.org/officeDocument/2006/relationships/hyperlink" Target="../AppData/Local/Microsoft/Windows/INetCache/Content.Outlook/SOP/ARR4600084012/ARR4600084012INF1.pdf" TargetMode="External"/><Relationship Id="rId743" Type="http://schemas.openxmlformats.org/officeDocument/2006/relationships/hyperlink" Target="../AppData/Local/Microsoft/Windows/INetCache/Content.Outlook/SOP/ARR4600087806/ARR4600087806SUPER%7d.pdf" TargetMode="External"/><Relationship Id="rId785" Type="http://schemas.openxmlformats.org/officeDocument/2006/relationships/hyperlink" Target="../AppData/Local/Microsoft/Windows/INetCache/Content.Outlook/SOP/ARR4600083610/ARR4600083610otro.pdf" TargetMode="External"/><Relationship Id="rId950" Type="http://schemas.openxmlformats.org/officeDocument/2006/relationships/hyperlink" Target="mailto:Ignacio.gallego@medellin.gov.co" TargetMode="External"/><Relationship Id="rId992" Type="http://schemas.openxmlformats.org/officeDocument/2006/relationships/hyperlink" Target="../AppData/Local/Microsoft/Windows/INetCache/Content.Outlook/SOP/ARR4600083624/ARR4600083624INF4.pdf" TargetMode="External"/><Relationship Id="rId1026" Type="http://schemas.openxmlformats.org/officeDocument/2006/relationships/hyperlink" Target="mailto:nelly.moreno@medellin.gov.co" TargetMode="External"/><Relationship Id="rId200" Type="http://schemas.openxmlformats.org/officeDocument/2006/relationships/hyperlink" Target="../AppData/Local/Microsoft/Windows/INetCache/Content.Outlook/SOP/ARR4600083578/ARR4600083578SUPER.pdf" TargetMode="External"/><Relationship Id="rId382" Type="http://schemas.openxmlformats.org/officeDocument/2006/relationships/hyperlink" Target="../AppData/Local/Microsoft/Windows/INetCache/Content.Outlook/SOP/ARR4600083605/ARR4600083605SUPER.pdf" TargetMode="External"/><Relationship Id="rId438" Type="http://schemas.openxmlformats.org/officeDocument/2006/relationships/hyperlink" Target="../AppData/Local/Microsoft/Windows/INetCache/Content.Outlook/SOP/ARR0310/ARR0310INF3.pdf" TargetMode="External"/><Relationship Id="rId603" Type="http://schemas.openxmlformats.org/officeDocument/2006/relationships/hyperlink" Target="../AppData/Local/Microsoft/Windows/INetCache/Content.Outlook/SOP/ARR4600078610/ARR4600078610INF6.pdf" TargetMode="External"/><Relationship Id="rId645" Type="http://schemas.openxmlformats.org/officeDocument/2006/relationships/hyperlink" Target="../AppData/Local/Microsoft/Windows/INetCache/Content.Outlook/SOP/ARR4600083624/ARR4600083624INF3.pdf" TargetMode="External"/><Relationship Id="rId687" Type="http://schemas.openxmlformats.org/officeDocument/2006/relationships/hyperlink" Target="mailto:jfm0314@hotmail.com" TargetMode="External"/><Relationship Id="rId810" Type="http://schemas.openxmlformats.org/officeDocument/2006/relationships/hyperlink" Target="../AppData/Local/Microsoft/Windows/INetCache/Content.Outlook/SOP/ARR4600083613/ARR4600083613OTRO.pdf" TargetMode="External"/><Relationship Id="rId852" Type="http://schemas.openxmlformats.org/officeDocument/2006/relationships/hyperlink" Target="mailto:sandra.ordonez@medellin.gov.co" TargetMode="External"/><Relationship Id="rId908" Type="http://schemas.openxmlformats.org/officeDocument/2006/relationships/hyperlink" Target="../AppData/Local/Microsoft/Windows/INetCache/Content.Outlook/SOP/ARR4600088708/ARR4600088708.pdf" TargetMode="External"/><Relationship Id="rId1068" Type="http://schemas.openxmlformats.org/officeDocument/2006/relationships/hyperlink" Target="../AppData/Local/Microsoft/Windows/INetCache/Content.Outlook/SOP/ARR4600088062/ARR4600088062super.pdf" TargetMode="External"/><Relationship Id="rId1233" Type="http://schemas.openxmlformats.org/officeDocument/2006/relationships/hyperlink" Target="mailto:anacritina211987@gmail.com" TargetMode="External"/><Relationship Id="rId242" Type="http://schemas.openxmlformats.org/officeDocument/2006/relationships/hyperlink" Target="../AppData/Local/Microsoft/Windows/INetCache/Content.Outlook/SOP/ARR4600084096/ARR4600084096ACTA.pdf" TargetMode="External"/><Relationship Id="rId284" Type="http://schemas.openxmlformats.org/officeDocument/2006/relationships/hyperlink" Target="mailto:lanegraflor71@gmail.com" TargetMode="External"/><Relationship Id="rId491" Type="http://schemas.openxmlformats.org/officeDocument/2006/relationships/hyperlink" Target="../AppData/Local/Microsoft/Windows/INetCache/Content.Outlook/SOP/ARR0301/ARR0301INF6.pdf" TargetMode="External"/><Relationship Id="rId505" Type="http://schemas.openxmlformats.org/officeDocument/2006/relationships/hyperlink" Target="../AppData/Local/Microsoft/Windows/INetCache/Content.Outlook/SOP/ARR4600080676/ARR4600080676TRA.pdf" TargetMode="External"/><Relationship Id="rId712" Type="http://schemas.openxmlformats.org/officeDocument/2006/relationships/hyperlink" Target="../AppData/Local/Microsoft/Windows/INetCache/Content.Outlook/SOP/ARR4600087670/ARR4600087670ACTA.pdf" TargetMode="External"/><Relationship Id="rId894" Type="http://schemas.openxmlformats.org/officeDocument/2006/relationships/hyperlink" Target="mailto:mariangel.grajales7@gmail.com" TargetMode="External"/><Relationship Id="rId1135" Type="http://schemas.openxmlformats.org/officeDocument/2006/relationships/hyperlink" Target="../AppData/Local/Microsoft/Windows/INetCache/Content.Outlook/SOP/ARR4600078465/ARR4600078465INF4.pdf" TargetMode="External"/><Relationship Id="rId1177" Type="http://schemas.openxmlformats.org/officeDocument/2006/relationships/hyperlink" Target="mailto:denis.pao1@hotmail.com" TargetMode="External"/><Relationship Id="rId37" Type="http://schemas.openxmlformats.org/officeDocument/2006/relationships/hyperlink" Target="../AppData/Local/Microsoft/Windows/INetCache/Content.Outlook/SOP/ARR0025/ARR0025super.pdf" TargetMode="External"/><Relationship Id="rId79" Type="http://schemas.openxmlformats.org/officeDocument/2006/relationships/hyperlink" Target="../AppData/Local/Microsoft/Windows/INetCache/Content.Outlook/SOP/ARR4600078616/ARR4600078616acta.pdf" TargetMode="External"/><Relationship Id="rId102" Type="http://schemas.openxmlformats.org/officeDocument/2006/relationships/hyperlink" Target="../AppData/Local/Microsoft/Windows/INetCache/Content.Outlook/SOP/ARR0212/ARR0212super.pdf" TargetMode="External"/><Relationship Id="rId144" Type="http://schemas.openxmlformats.org/officeDocument/2006/relationships/hyperlink" Target="../AppData/Local/Microsoft/Windows/INetCache/Content.Outlook/SOP/ARR4600078608/ARR460078608INF22019.pdf" TargetMode="External"/><Relationship Id="rId547" Type="http://schemas.openxmlformats.org/officeDocument/2006/relationships/hyperlink" Target="../AppData/Local/Microsoft/Windows/INetCache/Content.Outlook/SOP/ARR4600084009/ARR4600084009INF1.pdf" TargetMode="External"/><Relationship Id="rId589" Type="http://schemas.openxmlformats.org/officeDocument/2006/relationships/hyperlink" Target="../AppData/Local/Microsoft/Windows/INetCache/Content.Outlook/SOP/ARR4600078618/ARR4600078618INF4.pdf" TargetMode="External"/><Relationship Id="rId754" Type="http://schemas.openxmlformats.org/officeDocument/2006/relationships/hyperlink" Target="../AppData/Local/Microsoft/Windows/INetCache/Content.Outlook/SOP/ARR4600083582/ARR4600083582OTRO.pdf" TargetMode="External"/><Relationship Id="rId796" Type="http://schemas.openxmlformats.org/officeDocument/2006/relationships/hyperlink" Target="../AppData/Local/Microsoft/Windows/INetCache/Content.Outlook/SOP/ARR0296/ARR0296CON20.pdf" TargetMode="External"/><Relationship Id="rId961" Type="http://schemas.openxmlformats.org/officeDocument/2006/relationships/hyperlink" Target="../AppData/Local/Microsoft/Windows/INetCache/Content.Outlook/SOP/ARR0311/ARR0311SUPER21.pdf" TargetMode="External"/><Relationship Id="rId1202" Type="http://schemas.openxmlformats.org/officeDocument/2006/relationships/hyperlink" Target="mailto:nanita0486@hotmail.com" TargetMode="External"/><Relationship Id="rId90" Type="http://schemas.openxmlformats.org/officeDocument/2006/relationships/hyperlink" Target="mailto:discos3d@hotmail.com" TargetMode="External"/><Relationship Id="rId186" Type="http://schemas.openxmlformats.org/officeDocument/2006/relationships/hyperlink" Target="mailto:Ignacio.gallego@medellin.gov.co" TargetMode="External"/><Relationship Id="rId351" Type="http://schemas.openxmlformats.org/officeDocument/2006/relationships/hyperlink" Target="../AppData/Local/Microsoft/Windows/INetCache/Content.Outlook/SOP/ARR4600084054/ARR4600084054SUPER.pdf" TargetMode="External"/><Relationship Id="rId393" Type="http://schemas.openxmlformats.org/officeDocument/2006/relationships/hyperlink" Target="../AppData/Local/Microsoft/Windows/INetCache/Content.Outlook/SOP/ARR4600083605/ARR4600083605SUPER.pdf" TargetMode="External"/><Relationship Id="rId407" Type="http://schemas.openxmlformats.org/officeDocument/2006/relationships/hyperlink" Target="../AppData/Local/Microsoft/Windows/INetCache/Content.Outlook/SOP/ARR4600078615/ARR4600078615INF3.pdf" TargetMode="External"/><Relationship Id="rId449" Type="http://schemas.openxmlformats.org/officeDocument/2006/relationships/hyperlink" Target="../AppData/Local/Microsoft/Windows/INetCache/Content.Outlook/SOP/ARR0314/ARR0314ACTA2020.pdf" TargetMode="External"/><Relationship Id="rId614" Type="http://schemas.openxmlformats.org/officeDocument/2006/relationships/hyperlink" Target="mailto:sandra.ordonez@medellin.gov.co" TargetMode="External"/><Relationship Id="rId656" Type="http://schemas.openxmlformats.org/officeDocument/2006/relationships/hyperlink" Target="../AppData/Local/Microsoft/Windows/INetCache/Content.Outlook/SOP/ARR4600078617/ARR4600078617INF6.pdf" TargetMode="External"/><Relationship Id="rId821" Type="http://schemas.openxmlformats.org/officeDocument/2006/relationships/hyperlink" Target="mailto:nelly.moreno@medellin.gov.co" TargetMode="External"/><Relationship Id="rId863" Type="http://schemas.openxmlformats.org/officeDocument/2006/relationships/hyperlink" Target="../AppData/Local/Microsoft/Windows/INetCache/Content.Outlook/SOP/ARR4600088952/ARR4600088952.pdf" TargetMode="External"/><Relationship Id="rId1037" Type="http://schemas.openxmlformats.org/officeDocument/2006/relationships/hyperlink" Target="../AppData/Local/Microsoft/Windows/INetCache/Content.Outlook/SOP/ARR4600088282/ARR4600088282.pdf" TargetMode="External"/><Relationship Id="rId1079" Type="http://schemas.openxmlformats.org/officeDocument/2006/relationships/hyperlink" Target="mailto:nelly.moreno@medellin.gov.co" TargetMode="External"/><Relationship Id="rId1244" Type="http://schemas.openxmlformats.org/officeDocument/2006/relationships/hyperlink" Target="mailto:david-e25@hotmail.com" TargetMode="External"/><Relationship Id="rId211" Type="http://schemas.openxmlformats.org/officeDocument/2006/relationships/hyperlink" Target="../AppData/Local/Microsoft/Windows/INetCache/Content.Outlook/SOP/ARR4600083885/ARR4600083885SUPER.pdf" TargetMode="External"/><Relationship Id="rId253" Type="http://schemas.openxmlformats.org/officeDocument/2006/relationships/hyperlink" Target="mailto:sandra.ordonez@medellin.gov.co" TargetMode="External"/><Relationship Id="rId295" Type="http://schemas.openxmlformats.org/officeDocument/2006/relationships/hyperlink" Target="../AppData/Local/Microsoft/Windows/INetCache/Content.Outlook/SOP/ARR4600083616/ARR4600083616super.pdf" TargetMode="External"/><Relationship Id="rId309" Type="http://schemas.openxmlformats.org/officeDocument/2006/relationships/hyperlink" Target="mailto:renteria.cossio.luz1@gmail.com" TargetMode="External"/><Relationship Id="rId460" Type="http://schemas.openxmlformats.org/officeDocument/2006/relationships/hyperlink" Target="../AppData/Local/Microsoft/Windows/INetCache/Content.Outlook/SOP/ARR0309/ARR0309POL2020.pdf" TargetMode="External"/><Relationship Id="rId516" Type="http://schemas.openxmlformats.org/officeDocument/2006/relationships/hyperlink" Target="../AppData/Local/Microsoft/Windows/INetCache/Content.Outlook/SOP/ARR4600083602/ARR4600083602INF1.pdf" TargetMode="External"/><Relationship Id="rId698" Type="http://schemas.openxmlformats.org/officeDocument/2006/relationships/hyperlink" Target="mailto:pesqueramaryrio015@hotmail.com" TargetMode="External"/><Relationship Id="rId919" Type="http://schemas.openxmlformats.org/officeDocument/2006/relationships/hyperlink" Target="mailto:oscarmejia1407@gmail.com" TargetMode="External"/><Relationship Id="rId1090" Type="http://schemas.openxmlformats.org/officeDocument/2006/relationships/hyperlink" Target="mailto:libreriaalejandralocal46@gmail.com" TargetMode="External"/><Relationship Id="rId1104" Type="http://schemas.openxmlformats.org/officeDocument/2006/relationships/hyperlink" Target="mailto:nelly.moreno@medellin.gov.co" TargetMode="External"/><Relationship Id="rId1146" Type="http://schemas.openxmlformats.org/officeDocument/2006/relationships/hyperlink" Target="mailto:clara.giraldo@medellin.gov.co" TargetMode="External"/><Relationship Id="rId48" Type="http://schemas.openxmlformats.org/officeDocument/2006/relationships/hyperlink" Target="mailto:sandra.ordonez@medellin.gov.co" TargetMode="External"/><Relationship Id="rId113" Type="http://schemas.openxmlformats.org/officeDocument/2006/relationships/hyperlink" Target="../AppData/Local/Microsoft/Windows/INetCache/Content.Outlook/SOP/ARR0262/ARR0262INF12019.pdf" TargetMode="External"/><Relationship Id="rId320" Type="http://schemas.openxmlformats.org/officeDocument/2006/relationships/hyperlink" Target="mailto:nelly.moreno@medellin.gov.co" TargetMode="External"/><Relationship Id="rId558" Type="http://schemas.openxmlformats.org/officeDocument/2006/relationships/hyperlink" Target="../AppData/Local/Microsoft/Windows/INetCache/Content.Outlook/SOP/ARR4600078607/ARR4600078607inf4.pdf" TargetMode="External"/><Relationship Id="rId723" Type="http://schemas.openxmlformats.org/officeDocument/2006/relationships/hyperlink" Target="../AppData/Local/Microsoft/Windows/INetCache/Content.Outlook/SOP/ARR4600078456/ARR4600078456INF6.pdf" TargetMode="External"/><Relationship Id="rId765" Type="http://schemas.openxmlformats.org/officeDocument/2006/relationships/hyperlink" Target="mailto:electronicomylenacano@gmail.com" TargetMode="External"/><Relationship Id="rId930" Type="http://schemas.openxmlformats.org/officeDocument/2006/relationships/hyperlink" Target="../AppData/Local/Microsoft/Windows/INetCache/Content.Outlook/SOPORTE%20ARRENDAMIENTOS/ARR0208/ARR0208.pdf" TargetMode="External"/><Relationship Id="rId972" Type="http://schemas.openxmlformats.org/officeDocument/2006/relationships/hyperlink" Target="../AppData/Local/Microsoft/Windows/INetCache/Content.Outlook/SOP/ARR4600088708/ARR4600088708acta.pdf" TargetMode="External"/><Relationship Id="rId1006" Type="http://schemas.openxmlformats.org/officeDocument/2006/relationships/hyperlink" Target="../AppData/Local/Microsoft/Windows/INetCache/Content.Outlook/SOP/ARR0001/ARR0001inf420.pdf" TargetMode="External"/><Relationship Id="rId1188" Type="http://schemas.openxmlformats.org/officeDocument/2006/relationships/hyperlink" Target="mailto:Ignacio.gallego@medellin.gov.co" TargetMode="External"/><Relationship Id="rId155" Type="http://schemas.openxmlformats.org/officeDocument/2006/relationships/hyperlink" Target="../AppData/Local/Microsoft/Windows/INetCache/Content.Outlook/SOP/ARR4600082517/ARR4600082517.pdf" TargetMode="External"/><Relationship Id="rId197" Type="http://schemas.openxmlformats.org/officeDocument/2006/relationships/hyperlink" Target="../AppData/Local/Microsoft/Windows/INetCache/Content.Outlook/SOP/ARR4600083578/ARR4600083578.pdf" TargetMode="External"/><Relationship Id="rId362" Type="http://schemas.openxmlformats.org/officeDocument/2006/relationships/hyperlink" Target="../AppData/Local/Microsoft/Windows/INetCache/Content.Outlook/SOP/ARR4600083582/ARR4600083582CON.pdf" TargetMode="External"/><Relationship Id="rId418" Type="http://schemas.openxmlformats.org/officeDocument/2006/relationships/hyperlink" Target="../AppData/Local/Microsoft/Windows/INetCache/Content.Outlook/SOP/ARR0265/ARR0265INF32019.pdf" TargetMode="External"/><Relationship Id="rId625" Type="http://schemas.openxmlformats.org/officeDocument/2006/relationships/hyperlink" Target="../AppData/Local/Microsoft/Windows/INetCache/Content.Outlook/SOP/ARR0310/ARR0310INF320.pdf" TargetMode="External"/><Relationship Id="rId832" Type="http://schemas.openxmlformats.org/officeDocument/2006/relationships/hyperlink" Target="mailto:oscar2018giraldo@gmail.com" TargetMode="External"/><Relationship Id="rId1048" Type="http://schemas.openxmlformats.org/officeDocument/2006/relationships/hyperlink" Target="../AppData/Local/Microsoft/Windows/INetCache/Content.Outlook/SOP/ARR4600089470/ARR4600089470.pdf" TargetMode="External"/><Relationship Id="rId1213" Type="http://schemas.openxmlformats.org/officeDocument/2006/relationships/hyperlink" Target="mailto:Ignacio.gallego@medellin.gov.co" TargetMode="External"/><Relationship Id="rId1255" Type="http://schemas.openxmlformats.org/officeDocument/2006/relationships/hyperlink" Target="mailto:pacho890207@hotmail.com" TargetMode="External"/><Relationship Id="rId222" Type="http://schemas.openxmlformats.org/officeDocument/2006/relationships/hyperlink" Target="../AppData/Local/Microsoft/Windows/INetCache/Content.Outlook/SOP/ARR4600078569/ARR4600078569INF1.pdf" TargetMode="External"/><Relationship Id="rId264" Type="http://schemas.openxmlformats.org/officeDocument/2006/relationships/hyperlink" Target="../AppData/Local/Microsoft/Windows/INetCache/Content.Outlook/SOP/ARR4600084048/ARR4600084048.pdf" TargetMode="External"/><Relationship Id="rId471" Type="http://schemas.openxmlformats.org/officeDocument/2006/relationships/hyperlink" Target="../AppData/Local/Microsoft/Windows/INetCache/Content.Outlook/SOP/ARR4600084014/ARR4600084014INF2.pdf" TargetMode="External"/><Relationship Id="rId667" Type="http://schemas.openxmlformats.org/officeDocument/2006/relationships/hyperlink" Target="mailto:Clara.giraldo@medellin.gov.co" TargetMode="External"/><Relationship Id="rId874" Type="http://schemas.openxmlformats.org/officeDocument/2006/relationships/hyperlink" Target="../AppData/Local/Microsoft/Windows/INetCache/Content.Outlook/SOP/ARR0167/ARR0167SUPER21.pdf" TargetMode="External"/><Relationship Id="rId1115" Type="http://schemas.openxmlformats.org/officeDocument/2006/relationships/hyperlink" Target="mailto:karlinesita@hotmail.com" TargetMode="External"/><Relationship Id="rId17" Type="http://schemas.openxmlformats.org/officeDocument/2006/relationships/hyperlink" Target="../AppData/Local/Microsoft/Windows/INetCache/Content.Outlook/SOP/ARR0262/ARR0262pol2019.pdf" TargetMode="External"/><Relationship Id="rId59" Type="http://schemas.openxmlformats.org/officeDocument/2006/relationships/hyperlink" Target="../AppData/Local/Microsoft/Windows/INetCache/Content.Outlook/SOP/ARR4600078632/ARR4600078632SUPERf" TargetMode="External"/><Relationship Id="rId124" Type="http://schemas.openxmlformats.org/officeDocument/2006/relationships/hyperlink" Target="../AppData/Local/Microsoft/Windows/INetCache/Content.Outlook/SOP/ARR4600078614/ARR4600078614ACTA.pdf" TargetMode="External"/><Relationship Id="rId527" Type="http://schemas.openxmlformats.org/officeDocument/2006/relationships/hyperlink" Target="../AppData/Local/Microsoft/Windows/INetCache/Content.Outlook/SOP/ARR4600078615/ARR4600078615INF3...pdf" TargetMode="External"/><Relationship Id="rId569" Type="http://schemas.openxmlformats.org/officeDocument/2006/relationships/hyperlink" Target="../AppData/Local/Microsoft/Windows/INetCache/Content.Outlook/SOP/ARR4600084054/ARR4600084054INF1.pdf" TargetMode="External"/><Relationship Id="rId734" Type="http://schemas.openxmlformats.org/officeDocument/2006/relationships/hyperlink" Target="../AppData/Local/Microsoft/Windows/INetCache/Content.Outlook/SOP/ARR0078/ARR0078OTRO.pdf" TargetMode="External"/><Relationship Id="rId776" Type="http://schemas.openxmlformats.org/officeDocument/2006/relationships/hyperlink" Target="../AppData/Local/Microsoft/Windows/INetCache/Content.Outlook/SOP/ARR0198/ARR0198pol20.pdf" TargetMode="External"/><Relationship Id="rId941" Type="http://schemas.openxmlformats.org/officeDocument/2006/relationships/hyperlink" Target="../AppData/Local/Microsoft/Windows/INetCache/Content.Outlook/SOP/ARR4600088377/ARR4600088377SUPER.pdf" TargetMode="External"/><Relationship Id="rId983" Type="http://schemas.openxmlformats.org/officeDocument/2006/relationships/hyperlink" Target="../AppData/Local/Microsoft/Windows/INetCache/Content.Outlook/SOP/ARR4600084070/ARR4600084070INF4.pdf" TargetMode="External"/><Relationship Id="rId1157" Type="http://schemas.openxmlformats.org/officeDocument/2006/relationships/hyperlink" Target="mailto:fondadelpueblo@une.net.co" TargetMode="External"/><Relationship Id="rId1199" Type="http://schemas.openxmlformats.org/officeDocument/2006/relationships/hyperlink" Target="mailto:nanita0486@hotmail.com" TargetMode="External"/><Relationship Id="rId70" Type="http://schemas.openxmlformats.org/officeDocument/2006/relationships/hyperlink" Target="../AppData/Local/Microsoft/Windows/INetCache/Content.Outlook/SOP/ARR0001/ARR0001OTRO.pdf" TargetMode="External"/><Relationship Id="rId166" Type="http://schemas.openxmlformats.org/officeDocument/2006/relationships/hyperlink" Target="../AppData/Local/Microsoft/Windows/INetCache/Content.Outlook/SOP/ARR4600078632/ARR4600078632INF22019" TargetMode="External"/><Relationship Id="rId331" Type="http://schemas.openxmlformats.org/officeDocument/2006/relationships/hyperlink" Target="../AppData/Local/Microsoft/Windows/INetCache/Content.Outlook/SOP/ARR4600084054/ARR4600084054SUPER.pdf" TargetMode="External"/><Relationship Id="rId373" Type="http://schemas.openxmlformats.org/officeDocument/2006/relationships/hyperlink" Target="../AppData/Local/Microsoft/Windows/INetCache/Content.Outlook/SOP/ARR4600083605/ARR4600083605SUPER.pdf" TargetMode="External"/><Relationship Id="rId429" Type="http://schemas.openxmlformats.org/officeDocument/2006/relationships/hyperlink" Target="../AppData/Local/Microsoft/Windows/INetCache/Content.Outlook/SOP/ARR0312/ARR0312ACTA2020.pdf" TargetMode="External"/><Relationship Id="rId580" Type="http://schemas.openxmlformats.org/officeDocument/2006/relationships/hyperlink" Target="../AppData/Local/Microsoft/Windows/INetCache/Content.Outlook/SOP/ARR4600084019/ARR4600084019INF1.pdf" TargetMode="External"/><Relationship Id="rId636" Type="http://schemas.openxmlformats.org/officeDocument/2006/relationships/hyperlink" Target="../AppData/Local/Microsoft/Windows/INetCache/Content.Outlook/SOP/ARR4600084054/ARR4600084054INF3.pdf" TargetMode="External"/><Relationship Id="rId801" Type="http://schemas.openxmlformats.org/officeDocument/2006/relationships/hyperlink" Target="mailto:cooreventoscres@gmail.com" TargetMode="External"/><Relationship Id="rId1017" Type="http://schemas.openxmlformats.org/officeDocument/2006/relationships/hyperlink" Target="../AppData/Local/Microsoft/Windows/INetCache/Content.Outlook/SOP/ARR4600083070/ARR4600083070CONCEPTO.pdf" TargetMode="External"/><Relationship Id="rId1059" Type="http://schemas.openxmlformats.org/officeDocument/2006/relationships/hyperlink" Target="mailto:jilibrosbonanaza@gmail.com" TargetMode="External"/><Relationship Id="rId1224" Type="http://schemas.openxmlformats.org/officeDocument/2006/relationships/hyperlink" Target="../AppData/Local/Microsoft/Windows/INetCache/Content.Outlook/SOP/ARR4600089628/ARR4600089628SUPER.pdf" TargetMode="External"/><Relationship Id="rId1266" Type="http://schemas.openxmlformats.org/officeDocument/2006/relationships/hyperlink" Target="../AppData/Local/Microsoft/Windows/INetCache/Content.Outlook/SOP/ARR4600087677/ARR4600087677INF1pdf" TargetMode="External"/><Relationship Id="rId1" Type="http://schemas.openxmlformats.org/officeDocument/2006/relationships/hyperlink" Target="mailto:plazacampovaldes@hotmail.com" TargetMode="External"/><Relationship Id="rId233" Type="http://schemas.openxmlformats.org/officeDocument/2006/relationships/hyperlink" Target="../AppData/Local/Microsoft/Windows/INetCache/Content.Outlook/SOP/ARR4600084023/ARR4600084023SUPER.pdf" TargetMode="External"/><Relationship Id="rId440" Type="http://schemas.openxmlformats.org/officeDocument/2006/relationships/hyperlink" Target="../AppData/Local/Microsoft/Windows/INetCache/Content.Outlook/SOP/ARR0310/ARR0310ACTA2019.pdf" TargetMode="External"/><Relationship Id="rId678" Type="http://schemas.openxmlformats.org/officeDocument/2006/relationships/hyperlink" Target="../AppData/Local/Microsoft/Windows/INetCache/Content.Outlook/SOP/ARR4600087755/ARR4600087755SUPER.pdf" TargetMode="External"/><Relationship Id="rId843" Type="http://schemas.openxmlformats.org/officeDocument/2006/relationships/hyperlink" Target="mailto:samirprittys24@hotmail.com" TargetMode="External"/><Relationship Id="rId885" Type="http://schemas.openxmlformats.org/officeDocument/2006/relationships/hyperlink" Target="../AppData/Local/Microsoft/Windows/INetCache/Content.Outlook/SOP/ARR4600083535/ARR4600083535ACTA.pdf" TargetMode="External"/><Relationship Id="rId1070" Type="http://schemas.openxmlformats.org/officeDocument/2006/relationships/hyperlink" Target="mailto:gigalvis@hotmail.com" TargetMode="External"/><Relationship Id="rId1126" Type="http://schemas.openxmlformats.org/officeDocument/2006/relationships/hyperlink" Target="../AppData/Local/Microsoft/Windows/INetCache/Content.Outlook/SOP/ARR4600089256/ARR4600089256acta.pdf" TargetMode="External"/><Relationship Id="rId28" Type="http://schemas.openxmlformats.org/officeDocument/2006/relationships/hyperlink" Target="mailto:mchica@comfama.com.co" TargetMode="External"/><Relationship Id="rId275" Type="http://schemas.openxmlformats.org/officeDocument/2006/relationships/hyperlink" Target="../AppData/Local/Microsoft/Windows/INetCache/Content.Outlook/SOP/ARR4600084092/ARR4600084092ACTA.pdf" TargetMode="External"/><Relationship Id="rId300" Type="http://schemas.openxmlformats.org/officeDocument/2006/relationships/hyperlink" Target="../AppData/Local/Microsoft/Windows/INetCache/Content.Outlook/SOP/ARR4600083613/ARR4600083613SUPER.pdf" TargetMode="External"/><Relationship Id="rId482" Type="http://schemas.openxmlformats.org/officeDocument/2006/relationships/hyperlink" Target="mailto:migr9@hotmail.com" TargetMode="External"/><Relationship Id="rId538" Type="http://schemas.openxmlformats.org/officeDocument/2006/relationships/hyperlink" Target="../AppData/Local/Microsoft/Windows/INetCache/Content.Outlook/SOP/ARR4600084096/ARR4600084096INF1.pdf" TargetMode="External"/><Relationship Id="rId703" Type="http://schemas.openxmlformats.org/officeDocument/2006/relationships/hyperlink" Target="../AppData/Local/Microsoft/Windows/INetCache/Content.Outlook/SOP/ARR4600087702/ARR4600087702SUPER.pdf" TargetMode="External"/><Relationship Id="rId745" Type="http://schemas.openxmlformats.org/officeDocument/2006/relationships/hyperlink" Target="mailto:clara.giraldo@medellin.gov.co" TargetMode="External"/><Relationship Id="rId910" Type="http://schemas.openxmlformats.org/officeDocument/2006/relationships/hyperlink" Target="mailto:Clara.giraldo@medellin.gov.co" TargetMode="External"/><Relationship Id="rId952" Type="http://schemas.openxmlformats.org/officeDocument/2006/relationships/hyperlink" Target="../AppData/Local/Microsoft/Windows/INetCache/Content.Outlook/SOP/ARR0268/ARR0268CON21.pdf" TargetMode="External"/><Relationship Id="rId1168" Type="http://schemas.openxmlformats.org/officeDocument/2006/relationships/hyperlink" Target="../AppData/Local/Microsoft/Windows/INetCache/Content.Outlook/SOP/ARR4600089866/ARR4600089866SUPER.pdf" TargetMode="External"/><Relationship Id="rId81" Type="http://schemas.openxmlformats.org/officeDocument/2006/relationships/hyperlink" Target="../AppData/Local/Microsoft/Windows/INetCache/Content.Outlook/SOP/ARR4600078618/ARR4600078618CON.pdf" TargetMode="External"/><Relationship Id="rId135" Type="http://schemas.openxmlformats.org/officeDocument/2006/relationships/hyperlink" Target="../AppData/Local/Microsoft/Windows/INetCache/Content.Outlook/SOP/ARR4600077599/ARR4600077599INF1.pdf" TargetMode="External"/><Relationship Id="rId177" Type="http://schemas.openxmlformats.org/officeDocument/2006/relationships/hyperlink" Target="../AppData/Local/Microsoft/Windows/INetCache/Content.Outlook/SOP/ARR4600082517/ARR4600082517ACTA.pdf" TargetMode="External"/><Relationship Id="rId342" Type="http://schemas.openxmlformats.org/officeDocument/2006/relationships/hyperlink" Target="../AppData/Local/Microsoft/Windows/INetCache/Content.Outlook/SOP/ARR4600083618/ARR4600083618con.pdf" TargetMode="External"/><Relationship Id="rId384" Type="http://schemas.openxmlformats.org/officeDocument/2006/relationships/hyperlink" Target="../AppData/Local/Microsoft/Windows/INetCache/Content.Outlook/SOP/ARR4600083413/ARR4600083413.pdf" TargetMode="External"/><Relationship Id="rId591" Type="http://schemas.openxmlformats.org/officeDocument/2006/relationships/hyperlink" Target="../AppData/Local/Microsoft/Windows/INetCache/Content.Outlook/SOP/ARR4600078614/ARR4600078614INF4.pdf" TargetMode="External"/><Relationship Id="rId605" Type="http://schemas.openxmlformats.org/officeDocument/2006/relationships/hyperlink" Target="../AppData/Local/Microsoft/Windows/INetCache/Content.Outlook/SOP/ARR4600078632/ARR4600078632INF5" TargetMode="External"/><Relationship Id="rId787" Type="http://schemas.openxmlformats.org/officeDocument/2006/relationships/hyperlink" Target="mailto:ignacio.gallego@medellin.gov.co" TargetMode="External"/><Relationship Id="rId812" Type="http://schemas.openxmlformats.org/officeDocument/2006/relationships/hyperlink" Target="../AppData/Local/Microsoft/Windows/INetCache/Content.Outlook/SOP/ARR4600078456/ARR4600078456OTRO.pdf" TargetMode="External"/><Relationship Id="rId994" Type="http://schemas.openxmlformats.org/officeDocument/2006/relationships/hyperlink" Target="../AppData/Local/Microsoft/Windows/INetCache/Content.Outlook/SOP/ARR4600084018/ARR4600084018INF4.pdf" TargetMode="External"/><Relationship Id="rId1028" Type="http://schemas.openxmlformats.org/officeDocument/2006/relationships/hyperlink" Target="../AppData/Local/Microsoft/Windows/INetCache/Content.Outlook/SOP/ARR4600088499/ARR4600088499.pdf" TargetMode="External"/><Relationship Id="rId1235" Type="http://schemas.openxmlformats.org/officeDocument/2006/relationships/hyperlink" Target="../AppData/Local/Microsoft/Windows/INetCache/Content.Outlook/SOP/ARR4600089541/ARR4600089541POL.pdf" TargetMode="External"/><Relationship Id="rId202" Type="http://schemas.openxmlformats.org/officeDocument/2006/relationships/hyperlink" Target="mailto:trancristobal@une.net.co" TargetMode="External"/><Relationship Id="rId244" Type="http://schemas.openxmlformats.org/officeDocument/2006/relationships/hyperlink" Target="mailto:paula1104@live.com" TargetMode="External"/><Relationship Id="rId647" Type="http://schemas.openxmlformats.org/officeDocument/2006/relationships/hyperlink" Target="../AppData/Local/Microsoft/Windows/INetCache/Content.Outlook/SOP/ARR0025/ARR0025INF7.pdf" TargetMode="External"/><Relationship Id="rId689" Type="http://schemas.openxmlformats.org/officeDocument/2006/relationships/hyperlink" Target="../AppData/Local/Microsoft/Windows/INetCache/Content.Outlook/SOP/ARR4600087671/ARR4600087671SUPER.pdf" TargetMode="External"/><Relationship Id="rId854" Type="http://schemas.openxmlformats.org/officeDocument/2006/relationships/hyperlink" Target="mailto:andre.m.j.m@gmail.com" TargetMode="External"/><Relationship Id="rId896" Type="http://schemas.openxmlformats.org/officeDocument/2006/relationships/hyperlink" Target="mailto:analatia1@hotmail.com" TargetMode="External"/><Relationship Id="rId1081" Type="http://schemas.openxmlformats.org/officeDocument/2006/relationships/hyperlink" Target="mailto:marthavel2010@gmail.com" TargetMode="External"/><Relationship Id="rId39" Type="http://schemas.openxmlformats.org/officeDocument/2006/relationships/hyperlink" Target="../AppData/Local/Microsoft/Windows/INetCache/Content.Outlook/SOP/ARR0264/ARR0264ACTAreno-17.pdf" TargetMode="External"/><Relationship Id="rId286" Type="http://schemas.openxmlformats.org/officeDocument/2006/relationships/hyperlink" Target="../AppData/Local/Microsoft/Windows/INetCache/Content.Outlook/SOP/ARR4600078607/ARR4600078607inf22019.pdf" TargetMode="External"/><Relationship Id="rId451" Type="http://schemas.openxmlformats.org/officeDocument/2006/relationships/hyperlink" Target="../AppData/Local/Microsoft/Windows/INetCache/Content.Outlook/SOP/ARR0103/ARR0103pol2020.pdf" TargetMode="External"/><Relationship Id="rId493" Type="http://schemas.openxmlformats.org/officeDocument/2006/relationships/hyperlink" Target="mailto:yulietcpc@hotmail.com" TargetMode="External"/><Relationship Id="rId507" Type="http://schemas.openxmlformats.org/officeDocument/2006/relationships/hyperlink" Target="../AppData/Local/Microsoft/Windows/INetCache/Content.Outlook/SOP/ARR0001/ARR0001inf220.pdf" TargetMode="External"/><Relationship Id="rId549" Type="http://schemas.openxmlformats.org/officeDocument/2006/relationships/hyperlink" Target="../AppData/Local/Microsoft/Windows/INetCache/Content.Outlook/SOP/ARR4600084019/ARR4600084019con.pdf" TargetMode="External"/><Relationship Id="rId714" Type="http://schemas.openxmlformats.org/officeDocument/2006/relationships/hyperlink" Target="../AppData/Local/Microsoft/Windows/INetCache/Content.Outlook/SOP/ARR4600087730/ARR4600087730ACTA.pdf" TargetMode="External"/><Relationship Id="rId756" Type="http://schemas.openxmlformats.org/officeDocument/2006/relationships/hyperlink" Target="../AppData/Local/Microsoft/Windows/INetCache/Content.Outlook/SOP/ARR4600078617/ARR4600078617OTRO.pdf" TargetMode="External"/><Relationship Id="rId921" Type="http://schemas.openxmlformats.org/officeDocument/2006/relationships/hyperlink" Target="../AppData/Local/Microsoft/Windows/INetCache/Content.Outlook/SOP/ARR4600088500/ARR4600088500.pdf" TargetMode="External"/><Relationship Id="rId1137" Type="http://schemas.openxmlformats.org/officeDocument/2006/relationships/hyperlink" Target="../AppData/Local/Microsoft/Windows/INetCache/Content.Outlook/SOP/ARR4600077567/ARR4600077567ACTA.pdf" TargetMode="External"/><Relationship Id="rId1179" Type="http://schemas.openxmlformats.org/officeDocument/2006/relationships/hyperlink" Target="mailto:denis.pao1@hotmail.com" TargetMode="External"/><Relationship Id="rId50" Type="http://schemas.openxmlformats.org/officeDocument/2006/relationships/hyperlink" Target="../AppData/Local/Microsoft/Windows/INetCache/Content.Outlook/SOP/ARR4600077599/ARR4600077599CON.pdf" TargetMode="External"/><Relationship Id="rId104" Type="http://schemas.openxmlformats.org/officeDocument/2006/relationships/hyperlink" Target="mailto:entesdecontrol@eafit.edu.co" TargetMode="External"/><Relationship Id="rId146" Type="http://schemas.openxmlformats.org/officeDocument/2006/relationships/hyperlink" Target="../AppData/Local/Microsoft/Windows/INetCache/Content.Outlook/SOP/ARR4600078607/ARR4600078607inf12019.pdf" TargetMode="External"/><Relationship Id="rId188" Type="http://schemas.openxmlformats.org/officeDocument/2006/relationships/hyperlink" Target="../AppData/Local/Microsoft/Windows/INetCache/Content.Outlook/SOP/ARR0312/ARR0312CON2019.pdf" TargetMode="External"/><Relationship Id="rId311" Type="http://schemas.openxmlformats.org/officeDocument/2006/relationships/hyperlink" Target="../AppData/Local/Microsoft/Windows/INetCache/Content.Outlook/SOP/ARR4600089553/ARR4600089553SUPER.pdf" TargetMode="External"/><Relationship Id="rId353" Type="http://schemas.openxmlformats.org/officeDocument/2006/relationships/hyperlink" Target="../AppData/Local/Microsoft/Windows/INetCache/Content.Outlook/SOP/ARR4600083614/ARR4600083614.pdf" TargetMode="External"/><Relationship Id="rId395" Type="http://schemas.openxmlformats.org/officeDocument/2006/relationships/hyperlink" Target="../AppData/Local/Microsoft/Windows/INetCache/Content.Outlook/SOP/ARR4600084019/ARR4600084019ACTA.pdf" TargetMode="External"/><Relationship Id="rId409" Type="http://schemas.openxmlformats.org/officeDocument/2006/relationships/hyperlink" Target="../AppData/Local/Microsoft/Windows/INetCache/Content.Outlook/SOP/ARR4600078610/ARR4600078610INF3.pdf" TargetMode="External"/><Relationship Id="rId560" Type="http://schemas.openxmlformats.org/officeDocument/2006/relationships/hyperlink" Target="../AppData/Local/Microsoft/Windows/INetCache/Content.Outlook/SOP/ARR4600083578/ARR4600083578CONCE.pdf" TargetMode="External"/><Relationship Id="rId798" Type="http://schemas.openxmlformats.org/officeDocument/2006/relationships/hyperlink" Target="../AppData/Local/Microsoft/Windows/INetCache/Content.Outlook/SOP/ARR0296/ARR0296POL20.pdf" TargetMode="External"/><Relationship Id="rId963" Type="http://schemas.openxmlformats.org/officeDocument/2006/relationships/hyperlink" Target="../AppData/Local/Microsoft/Windows/INetCache/Content.Outlook/SOP/ARR4600088375/ARR4600088375ACTA.pdf" TargetMode="External"/><Relationship Id="rId1039" Type="http://schemas.openxmlformats.org/officeDocument/2006/relationships/hyperlink" Target="../AppData/Local/Microsoft/Windows/INetCache/Content.Outlook/SOP/ARR4600088111/ARR4600088111POL.pdf" TargetMode="External"/><Relationship Id="rId1190" Type="http://schemas.openxmlformats.org/officeDocument/2006/relationships/hyperlink" Target="mailto:maryuniformes321@gmail.com" TargetMode="External"/><Relationship Id="rId1204" Type="http://schemas.openxmlformats.org/officeDocument/2006/relationships/hyperlink" Target="../AppData/Local/Microsoft/Windows/INetCache/Content.Outlook/SOP/ARR4600089865/ARR4600089865.pdf" TargetMode="External"/><Relationship Id="rId1246" Type="http://schemas.openxmlformats.org/officeDocument/2006/relationships/hyperlink" Target="../AppData/Local/Microsoft/Windows/INetCache/Content.Outlook/SOP/ARR4600089759/ARR4600089759.pdf" TargetMode="External"/><Relationship Id="rId92" Type="http://schemas.openxmlformats.org/officeDocument/2006/relationships/hyperlink" Target="../AppData/Local/Microsoft/Windows/INetCache/Content.Outlook/SOP/ARR4600086227/ARR4600086227.pdf" TargetMode="External"/><Relationship Id="rId213" Type="http://schemas.openxmlformats.org/officeDocument/2006/relationships/hyperlink" Target="../AppData/Local/Microsoft/Windows/INetCache/Content.Outlook/SOP/ARR4600083580/ARR4600083580SUPER.pdf" TargetMode="External"/><Relationship Id="rId420" Type="http://schemas.openxmlformats.org/officeDocument/2006/relationships/hyperlink" Target="../AppData/Local/Microsoft/Windows/INetCache/Content.Outlook/SOP/ARR0263/ARR0263INF32019.pdf" TargetMode="External"/><Relationship Id="rId616" Type="http://schemas.openxmlformats.org/officeDocument/2006/relationships/hyperlink" Target="mailto:scastro@bancolombia.com.co" TargetMode="External"/><Relationship Id="rId658" Type="http://schemas.openxmlformats.org/officeDocument/2006/relationships/hyperlink" Target="../AppData/Local/Microsoft/Windows/INetCache/Content.Outlook/SOP/ARR4600087804/ARR4600087804.pdf" TargetMode="External"/><Relationship Id="rId823" Type="http://schemas.openxmlformats.org/officeDocument/2006/relationships/hyperlink" Target="../AppData/Local/Microsoft/Windows/INetCache/Content.Outlook/SOP/ARR4600088160/ARR4600088160SUPER.pdf" TargetMode="External"/><Relationship Id="rId865" Type="http://schemas.openxmlformats.org/officeDocument/2006/relationships/hyperlink" Target="mailto:nanasala@une.net.co" TargetMode="External"/><Relationship Id="rId1050" Type="http://schemas.openxmlformats.org/officeDocument/2006/relationships/hyperlink" Target="../AppData/Local/Microsoft/Windows/INetCache/Content.Outlook/SOP/ARR4600089470/ARR4600089470SUPER.pdf" TargetMode="External"/><Relationship Id="rId255" Type="http://schemas.openxmlformats.org/officeDocument/2006/relationships/hyperlink" Target="../AppData/Local/Microsoft/Windows/INetCache/Content.Outlook/SOP/ARR4600084021/ARR4600084021SUPER.pdf" TargetMode="External"/><Relationship Id="rId297" Type="http://schemas.openxmlformats.org/officeDocument/2006/relationships/hyperlink" Target="../AppData/Local/Microsoft/Windows/INetCache/Content.Outlook/SOP/ARR4600083616/ARR4600083616acta.pdf" TargetMode="External"/><Relationship Id="rId462" Type="http://schemas.openxmlformats.org/officeDocument/2006/relationships/hyperlink" Target="../AppData/Local/Microsoft/Windows/INetCache/Content.Outlook/SOP/ARR0309/ARR0309soli.pdf" TargetMode="External"/><Relationship Id="rId518" Type="http://schemas.openxmlformats.org/officeDocument/2006/relationships/hyperlink" Target="../AppData/Local/Microsoft/Windows/INetCache/Content.Outlook/SOP/ARR4600083616/ARR4600083616INF2.pdf" TargetMode="External"/><Relationship Id="rId725" Type="http://schemas.openxmlformats.org/officeDocument/2006/relationships/hyperlink" Target="../AppData/Local/Microsoft/Windows/INetCache/Content.Outlook/SOP/ARR4600078632/ARR4600078632OTRO.pdf" TargetMode="External"/><Relationship Id="rId932" Type="http://schemas.openxmlformats.org/officeDocument/2006/relationships/hyperlink" Target="../AppData/Local/Microsoft/Windows/INetCache/Content.Outlook/SOP/ARR0208/ARR0208SUPER21.pdf" TargetMode="External"/><Relationship Id="rId1092" Type="http://schemas.openxmlformats.org/officeDocument/2006/relationships/hyperlink" Target="../AppData/Local/Microsoft/Windows/INetCache/Content.Outlook/SOP/ARR4600088058/ARR4600088058.pdf" TargetMode="External"/><Relationship Id="rId1106" Type="http://schemas.openxmlformats.org/officeDocument/2006/relationships/hyperlink" Target="mailto:yenifer_0622@hotmail.com" TargetMode="External"/><Relationship Id="rId1148" Type="http://schemas.openxmlformats.org/officeDocument/2006/relationships/hyperlink" Target="../AppData/Local/Microsoft/Windows/INetCache/Content.Outlook/SOP/ARR4600089633/ARR46000896933.pdf" TargetMode="External"/><Relationship Id="rId115" Type="http://schemas.openxmlformats.org/officeDocument/2006/relationships/hyperlink" Target="../AppData/Local/Microsoft/Windows/INetCache/Content.Outlook/SOP/ARR0315/ARR0315CON2019.pdf" TargetMode="External"/><Relationship Id="rId157" Type="http://schemas.openxmlformats.org/officeDocument/2006/relationships/hyperlink" Target="mailto:sabrinacardona419@gmail.com" TargetMode="External"/><Relationship Id="rId322" Type="http://schemas.openxmlformats.org/officeDocument/2006/relationships/hyperlink" Target="../AppData/Local/Microsoft/Windows/INetCache/Content.Outlook/SOP/ARR4600084054/ARR4600084054.pdf" TargetMode="External"/><Relationship Id="rId364" Type="http://schemas.openxmlformats.org/officeDocument/2006/relationships/hyperlink" Target="mailto:sandra.ordonez@medellin.gov.co" TargetMode="External"/><Relationship Id="rId767" Type="http://schemas.openxmlformats.org/officeDocument/2006/relationships/hyperlink" Target="../AppData/Local/Microsoft/Windows/INetCache/Content.Outlook/SOP/ARR4600088111/ARR4600088111acta.pdf" TargetMode="External"/><Relationship Id="rId974" Type="http://schemas.openxmlformats.org/officeDocument/2006/relationships/hyperlink" Target="../AppData/Local/Microsoft/Windows/INetCache/Content.Outlook/SOP/ARR0001/ARR0001inf8.pdf" TargetMode="External"/><Relationship Id="rId1008" Type="http://schemas.openxmlformats.org/officeDocument/2006/relationships/hyperlink" Target="../AppData/Local/Microsoft/Windows/INetCache/Content.Outlook/SOP/ARR4600088952/ARR4600088952pol.pdf" TargetMode="External"/><Relationship Id="rId1215" Type="http://schemas.openxmlformats.org/officeDocument/2006/relationships/hyperlink" Target="../AppData/Local/Microsoft/Windows/INetCache/Content.Outlook/SOP/ARR4600082388/ARR4600082388ACTA.pdf" TargetMode="External"/><Relationship Id="rId61" Type="http://schemas.openxmlformats.org/officeDocument/2006/relationships/hyperlink" Target="mailto:jorgeeliecer57571@gmail.com" TargetMode="External"/><Relationship Id="rId199" Type="http://schemas.openxmlformats.org/officeDocument/2006/relationships/hyperlink" Target="mailto:linamoreno1@hotmail.es" TargetMode="External"/><Relationship Id="rId571" Type="http://schemas.openxmlformats.org/officeDocument/2006/relationships/hyperlink" Target="../AppData/Local/Microsoft/Windows/INetCache/Content.Outlook/SOP/ARR4600084060/ARR4600084060INF2.pdf" TargetMode="External"/><Relationship Id="rId627" Type="http://schemas.openxmlformats.org/officeDocument/2006/relationships/hyperlink" Target="../AppData/Local/Microsoft/Windows/INetCache/Content.Outlook/SOP/ARR4600084048/ARR4600084048INF3.pdf" TargetMode="External"/><Relationship Id="rId669" Type="http://schemas.openxmlformats.org/officeDocument/2006/relationships/hyperlink" Target="mailto:danielabedoyaramirez19@gmail.com" TargetMode="External"/><Relationship Id="rId834" Type="http://schemas.openxmlformats.org/officeDocument/2006/relationships/hyperlink" Target="../AppData/Local/Microsoft/Windows/INetCache/Content.Outlook/SOP/ARR4600087679/ARR4600087679.pdf" TargetMode="External"/><Relationship Id="rId876" Type="http://schemas.openxmlformats.org/officeDocument/2006/relationships/hyperlink" Target="../AppData/Local/Microsoft/Windows/INetCache/Content.Outlook/SOP/ARR4600077429/ARR4600077429POL.pdf" TargetMode="External"/><Relationship Id="rId1257" Type="http://schemas.openxmlformats.org/officeDocument/2006/relationships/hyperlink" Target="../AppData/Local/Microsoft/Windows/INetCache/Content.Outlook/SOP/ARR4600089443/ARR4600089443ACTA.pdf" TargetMode="External"/><Relationship Id="rId19" Type="http://schemas.openxmlformats.org/officeDocument/2006/relationships/hyperlink" Target="../AppData/Local/Microsoft/Windows/INetCache/Content.Outlook/SOP/ARR0264/ARR0264SUPER.pdf" TargetMode="External"/><Relationship Id="rId224" Type="http://schemas.openxmlformats.org/officeDocument/2006/relationships/hyperlink" Target="../AppData/Local/Microsoft/Windows/INetCache/Content.Outlook/SOP/ARR4600078617/ARR4600078617INF22019.pdf" TargetMode="External"/><Relationship Id="rId266" Type="http://schemas.openxmlformats.org/officeDocument/2006/relationships/hyperlink" Target="../AppData/Local/Microsoft/Windows/INetCache/Content.Outlook/SOP/ARR4600084048/ARR4600084048SUPER.pdf" TargetMode="External"/><Relationship Id="rId431" Type="http://schemas.openxmlformats.org/officeDocument/2006/relationships/hyperlink" Target="mailto:magdakeysi@hotmail.com" TargetMode="External"/><Relationship Id="rId473" Type="http://schemas.openxmlformats.org/officeDocument/2006/relationships/hyperlink" Target="../AppData/Local/Microsoft/Windows/INetCache/Content.Outlook/SOP/ARR4600084092/ARR4600084092INF1.pdf" TargetMode="External"/><Relationship Id="rId529" Type="http://schemas.openxmlformats.org/officeDocument/2006/relationships/hyperlink" Target="../AppData/Local/Microsoft/Windows/INetCache/Content.Outlook/SOP/ARR4600077829/ARR4600077829INF3.pdf" TargetMode="External"/><Relationship Id="rId680" Type="http://schemas.openxmlformats.org/officeDocument/2006/relationships/hyperlink" Target="mailto:nelly.moreno@medellin.gov.co" TargetMode="External"/><Relationship Id="rId736" Type="http://schemas.openxmlformats.org/officeDocument/2006/relationships/hyperlink" Target="../AppData/Local/Microsoft/Windows/INetCache/Content.Outlook/SOP/ARR4600087671/ARR4600087671acta.pdf" TargetMode="External"/><Relationship Id="rId901" Type="http://schemas.openxmlformats.org/officeDocument/2006/relationships/hyperlink" Target="../AppData/Local/Microsoft/Windows/INetCache/Content.Outlook/SOP/ARR4600088946/ARR4600088946ACTA.pdf" TargetMode="External"/><Relationship Id="rId1061" Type="http://schemas.openxmlformats.org/officeDocument/2006/relationships/hyperlink" Target="../AppData/Local/Microsoft/Windows/INetCache/Content.Outlook/SOP/ARR4600088316/ARR4600088316.pdf" TargetMode="External"/><Relationship Id="rId1117" Type="http://schemas.openxmlformats.org/officeDocument/2006/relationships/hyperlink" Target="../AppData/Local/Microsoft/Windows/INetCache/Content.Outlook/SOP/ARR4600089578/ARR4600089578.pdf" TargetMode="External"/><Relationship Id="rId1159" Type="http://schemas.openxmlformats.org/officeDocument/2006/relationships/hyperlink" Target="mailto:mejiaposadajg@gmail.com" TargetMode="External"/><Relationship Id="rId30" Type="http://schemas.openxmlformats.org/officeDocument/2006/relationships/hyperlink" Target="../AppData/Local/Microsoft/Windows/INetCache/Content.Outlook/SOP/ARR0001/ARR0001acta.pdf" TargetMode="External"/><Relationship Id="rId126" Type="http://schemas.openxmlformats.org/officeDocument/2006/relationships/hyperlink" Target="../AppData/Local/Microsoft/Windows/INetCache/Content.Outlook/SOP/ARR4600078456/ARR4600078456CON.pdf" TargetMode="External"/><Relationship Id="rId168" Type="http://schemas.openxmlformats.org/officeDocument/2006/relationships/hyperlink" Target="../AppData/Local/Microsoft/Windows/INetCache/Content.Outlook/SOP/ARR4600078615/ARR4600078615INF1.pdf" TargetMode="External"/><Relationship Id="rId333" Type="http://schemas.openxmlformats.org/officeDocument/2006/relationships/hyperlink" Target="../AppData/Local/Microsoft/Windows/INetCache/Content.Outlook/SOP/ARR4600084022/ARR4600084022.pdf" TargetMode="External"/><Relationship Id="rId540" Type="http://schemas.openxmlformats.org/officeDocument/2006/relationships/hyperlink" Target="../AppData/Local/Microsoft/Windows/INetCache/Content.Outlook/SOP/ARR4600083605/ARR4600083605INF1.pdf" TargetMode="External"/><Relationship Id="rId778" Type="http://schemas.openxmlformats.org/officeDocument/2006/relationships/hyperlink" Target="../AppData/Local/Microsoft/Windows/INetCache/Content.Outlook/SOP/ARR4600088383/ARR4600088383ACTA.pdf" TargetMode="External"/><Relationship Id="rId943" Type="http://schemas.openxmlformats.org/officeDocument/2006/relationships/hyperlink" Target="mailto:luismadi02019@gmail.com" TargetMode="External"/><Relationship Id="rId985" Type="http://schemas.openxmlformats.org/officeDocument/2006/relationships/hyperlink" Target="../AppData/Local/Microsoft/Windows/INetCache/Content.Outlook/SOP/ARR0103/ARR0103INF5.pdf" TargetMode="External"/><Relationship Id="rId1019" Type="http://schemas.openxmlformats.org/officeDocument/2006/relationships/hyperlink" Target="../AppData/Local/Microsoft/Windows/INetCache/Content.Outlook/SOP/ARR4600083070/ARR4600083070INF3.pdf" TargetMode="External"/><Relationship Id="rId1170" Type="http://schemas.openxmlformats.org/officeDocument/2006/relationships/hyperlink" Target="../AppData/Local/Microsoft/Windows/INetCache/Content.Outlook/SOP/ARR4600089753/ARR4600089753.pdf" TargetMode="External"/><Relationship Id="rId72" Type="http://schemas.openxmlformats.org/officeDocument/2006/relationships/hyperlink" Target="mailto:sandra.ordonez@medellin.gov.co" TargetMode="External"/><Relationship Id="rId375" Type="http://schemas.openxmlformats.org/officeDocument/2006/relationships/hyperlink" Target="../AppData/Local/Microsoft/Windows/INetCache/Content.Outlook/SOP/ARR4600083624/ARR4600083624.pdf" TargetMode="External"/><Relationship Id="rId582" Type="http://schemas.openxmlformats.org/officeDocument/2006/relationships/hyperlink" Target="../AppData/Local/Microsoft/Windows/INetCache/Content.Outlook/SOP/ARR4600078466/ARR4600078466SUPER.pdf" TargetMode="External"/><Relationship Id="rId638" Type="http://schemas.openxmlformats.org/officeDocument/2006/relationships/hyperlink" Target="../AppData/Local/Microsoft/Windows/INetCache/Content.Outlook/SOP/ARR4600084007/ARR4600084007INF3.pdf" TargetMode="External"/><Relationship Id="rId803" Type="http://schemas.openxmlformats.org/officeDocument/2006/relationships/hyperlink" Target="../AppData/Local/Microsoft/Windows/INetCache/Content.Outlook/SOP/ARR4600088539/ARR4600088539.pdf" TargetMode="External"/><Relationship Id="rId845" Type="http://schemas.openxmlformats.org/officeDocument/2006/relationships/hyperlink" Target="../AppData/Local/Microsoft/Windows/INetCache/Content.Outlook/SOP/ARR4600088152/ARR4600088152ACTA.pdf" TargetMode="External"/><Relationship Id="rId1030" Type="http://schemas.openxmlformats.org/officeDocument/2006/relationships/hyperlink" Target="../AppData/Local/Microsoft/Windows/INetCache/Content.Outlook/SOP/ARR4600088499/ARR4600088499POL.pdf" TargetMode="External"/><Relationship Id="rId1226" Type="http://schemas.openxmlformats.org/officeDocument/2006/relationships/hyperlink" Target="mailto:nelly.moreno@medellin.gov.co" TargetMode="External"/><Relationship Id="rId1268" Type="http://schemas.openxmlformats.org/officeDocument/2006/relationships/hyperlink" Target="../AppData/Local/Microsoft/Windows/INetCache/Content.Outlook/SOP/ARR4600087755/ARR4600087755INF1.pdf" TargetMode="External"/><Relationship Id="rId3" Type="http://schemas.openxmlformats.org/officeDocument/2006/relationships/hyperlink" Target="mailto:PLAZACAMPOVADES@HOTMAIL.COM" TargetMode="External"/><Relationship Id="rId235" Type="http://schemas.openxmlformats.org/officeDocument/2006/relationships/hyperlink" Target="mailto:sandra.ordonez@medellin.gov.co" TargetMode="External"/><Relationship Id="rId277" Type="http://schemas.openxmlformats.org/officeDocument/2006/relationships/hyperlink" Target="../AppData/Local/Microsoft/Windows/INetCache/Content.Outlook/SOP/ARR4600084009/ARR4600084009ACTA.pdf" TargetMode="External"/><Relationship Id="rId400" Type="http://schemas.openxmlformats.org/officeDocument/2006/relationships/hyperlink" Target="../AppData/Local/Microsoft/Windows/INetCache/Content.Outlook/SOP/ARR4600077599/ARR4600077599INF3.pdf" TargetMode="External"/><Relationship Id="rId442" Type="http://schemas.openxmlformats.org/officeDocument/2006/relationships/hyperlink" Target="../AppData/Local/Microsoft/Windows/INetCache/Content.Outlook/SOP/ARR0314/ARR0314CON2020.pdf" TargetMode="External"/><Relationship Id="rId484" Type="http://schemas.openxmlformats.org/officeDocument/2006/relationships/hyperlink" Target="../AppData/Local/Microsoft/Windows/INetCache/Content.Outlook/SOP/ARR4600077599/ARR4600077599INF5.pdf" TargetMode="External"/><Relationship Id="rId705" Type="http://schemas.openxmlformats.org/officeDocument/2006/relationships/hyperlink" Target="mailto:manuelzuleta9@gmail.com" TargetMode="External"/><Relationship Id="rId887" Type="http://schemas.openxmlformats.org/officeDocument/2006/relationships/hyperlink" Target="mailto:nelly.moreno@medellin.gov.co" TargetMode="External"/><Relationship Id="rId1072" Type="http://schemas.openxmlformats.org/officeDocument/2006/relationships/hyperlink" Target="../AppData/Local/Microsoft/Windows/INetCache/Content.Outlook/SOP/ARR4600088772/ARR4600088772acta.pdf" TargetMode="External"/><Relationship Id="rId1128" Type="http://schemas.openxmlformats.org/officeDocument/2006/relationships/hyperlink" Target="../AppData/Local/Microsoft/Windows/INetCache/Content.Outlook/SOP/ARR4600089284/ARR4600089284acta.pdf" TargetMode="External"/><Relationship Id="rId137" Type="http://schemas.openxmlformats.org/officeDocument/2006/relationships/hyperlink" Target="../AppData/Local/Microsoft/Windows/INetCache/Content.Outlook/SOP/ARR4600078527/ARR4600078527acta.pdf" TargetMode="External"/><Relationship Id="rId302" Type="http://schemas.openxmlformats.org/officeDocument/2006/relationships/hyperlink" Target="../AppData/Local/Microsoft/Windows/INetCache/Content.Outlook/SOP/ARR4600083613/ARR4600083613ACTA.pdf" TargetMode="External"/><Relationship Id="rId344" Type="http://schemas.openxmlformats.org/officeDocument/2006/relationships/hyperlink" Target="mailto:Clara.giraldo@medellin.gov.co" TargetMode="External"/><Relationship Id="rId691" Type="http://schemas.openxmlformats.org/officeDocument/2006/relationships/hyperlink" Target="mailto:yisneyyelvis@gmail.com" TargetMode="External"/><Relationship Id="rId747" Type="http://schemas.openxmlformats.org/officeDocument/2006/relationships/hyperlink" Target="mailto:elicrica@hotmail.com" TargetMode="External"/><Relationship Id="rId789" Type="http://schemas.openxmlformats.org/officeDocument/2006/relationships/hyperlink" Target="mailto:paulaandrea2020@gmail.com" TargetMode="External"/><Relationship Id="rId912" Type="http://schemas.openxmlformats.org/officeDocument/2006/relationships/hyperlink" Target="../AppData/Local/Microsoft/Windows/INetCache/Content.Outlook/SOP/ARR4600087488/ARR4600087488.pdf" TargetMode="External"/><Relationship Id="rId954" Type="http://schemas.openxmlformats.org/officeDocument/2006/relationships/hyperlink" Target="mailto:lina.carrillo@tigo.com.co" TargetMode="External"/><Relationship Id="rId996" Type="http://schemas.openxmlformats.org/officeDocument/2006/relationships/hyperlink" Target="../AppData/Local/Microsoft/Windows/INetCache/Content.Outlook/SOP/ARR4600084052/ARR4600084052INF4.pdf" TargetMode="External"/><Relationship Id="rId41" Type="http://schemas.openxmlformats.org/officeDocument/2006/relationships/hyperlink" Target="../AppData/Local/Microsoft/Windows/INetCache/Content.Outlook/SOP/ARR0264/ARR0264auper.pdf" TargetMode="External"/><Relationship Id="rId83" Type="http://schemas.openxmlformats.org/officeDocument/2006/relationships/hyperlink" Target="mailto:gustavo.espi@hotmail.com" TargetMode="External"/><Relationship Id="rId179" Type="http://schemas.openxmlformats.org/officeDocument/2006/relationships/hyperlink" Target="../AppData/Local/Microsoft/Windows/INetCache/Content.Outlook/SOP/Desig%20Nelly/ARRSUPER.pdf" TargetMode="External"/><Relationship Id="rId386" Type="http://schemas.openxmlformats.org/officeDocument/2006/relationships/hyperlink" Target="../AppData/Local/Microsoft/Windows/INetCache/Content.Outlook/SOP/ARR4600083605/ARR4600083605SUPER.pdf" TargetMode="External"/><Relationship Id="rId551" Type="http://schemas.openxmlformats.org/officeDocument/2006/relationships/hyperlink" Target="../AppData/Local/Microsoft/Windows/INetCache/Content.Outlook/SOP/ARR0025/inf-02-2019.pdf" TargetMode="External"/><Relationship Id="rId593" Type="http://schemas.openxmlformats.org/officeDocument/2006/relationships/hyperlink" Target="../AppData/Local/Microsoft/Windows/INetCache/Content.Outlook/SOP/ARR0078/ARR0078INF3.pdf" TargetMode="External"/><Relationship Id="rId607" Type="http://schemas.openxmlformats.org/officeDocument/2006/relationships/hyperlink" Target="mailto:clara.giraldo@medellin.gov.co" TargetMode="External"/><Relationship Id="rId649" Type="http://schemas.openxmlformats.org/officeDocument/2006/relationships/hyperlink" Target="mailto:sdlopez@davivienda.com" TargetMode="External"/><Relationship Id="rId814" Type="http://schemas.openxmlformats.org/officeDocument/2006/relationships/hyperlink" Target="../AppData/Local/Microsoft/Windows/INetCache/Content.Outlook/SOP/ARR4600077829/ARR4600077829OTRO.pdf" TargetMode="External"/><Relationship Id="rId856" Type="http://schemas.openxmlformats.org/officeDocument/2006/relationships/hyperlink" Target="../AppData/Local/Microsoft/Windows/INetCache/Content.Outlook/SOP/ARR4600088378/ARR4600088378SUPER.pdf" TargetMode="External"/><Relationship Id="rId1181" Type="http://schemas.openxmlformats.org/officeDocument/2006/relationships/hyperlink" Target="../AppData/Local/Microsoft/Windows/INetCache/Content.Outlook/SOP/ARR4600089867/ARR4600089867.pdf" TargetMode="External"/><Relationship Id="rId1237" Type="http://schemas.openxmlformats.org/officeDocument/2006/relationships/hyperlink" Target="mailto:imaria.zapata@gmail.com" TargetMode="External"/><Relationship Id="rId190" Type="http://schemas.openxmlformats.org/officeDocument/2006/relationships/hyperlink" Target="../AppData/Local/Microsoft/Windows/INetCache/Content.Outlook/SOP/ARR0312/ARR0312super2019.pdf" TargetMode="External"/><Relationship Id="rId204" Type="http://schemas.openxmlformats.org/officeDocument/2006/relationships/hyperlink" Target="../AppData/Local/Microsoft/Windows/INetCache/Content.Outlook/SOP/ARR0078/ARR0078pol.pdf" TargetMode="External"/><Relationship Id="rId246" Type="http://schemas.openxmlformats.org/officeDocument/2006/relationships/hyperlink" Target="../AppData/Local/Microsoft/Windows/INetCache/Content.Outlook/SOP/ARR4600084097/ARR4600084097.pdf" TargetMode="External"/><Relationship Id="rId288" Type="http://schemas.openxmlformats.org/officeDocument/2006/relationships/hyperlink" Target="../AppData/Local/Microsoft/Windows/INetCache/Content.Outlook/SOP/ARR4600078608/ARR460078608INF32019.pdf" TargetMode="External"/><Relationship Id="rId411" Type="http://schemas.openxmlformats.org/officeDocument/2006/relationships/hyperlink" Target="../AppData/Local/Microsoft/Windows/INetCache/Content.Outlook/SOP/ARR0264/ARR0264INF12019.pdf" TargetMode="External"/><Relationship Id="rId453" Type="http://schemas.openxmlformats.org/officeDocument/2006/relationships/hyperlink" Target="../AppData/Local/Microsoft/Windows/INetCache/Content.Outlook/SOP/ARR0103/ARR0103SR.pdf" TargetMode="External"/><Relationship Id="rId509" Type="http://schemas.openxmlformats.org/officeDocument/2006/relationships/hyperlink" Target="../AppData/Local/Microsoft/Windows/INetCache/Content.Outlook/SOP/ARR4600078465/ARR4600078465INF3.pdf" TargetMode="External"/><Relationship Id="rId660" Type="http://schemas.openxmlformats.org/officeDocument/2006/relationships/hyperlink" Target="../AppData/Local/Microsoft/Windows/INetCache/Content.Outlook/SOP/ARR0290/ARR0290CON20.pdf" TargetMode="External"/><Relationship Id="rId898" Type="http://schemas.openxmlformats.org/officeDocument/2006/relationships/hyperlink" Target="../AppData/Local/Microsoft/Windows/INetCache/Content.Outlook/SOP/ARR4600088498/ARR4600088498SUPER.pdf" TargetMode="External"/><Relationship Id="rId1041" Type="http://schemas.openxmlformats.org/officeDocument/2006/relationships/hyperlink" Target="../AppData/Local/Microsoft/Windows/INetCache/Content.Outlook/SOP/ARR0208/ARR0208ACTA21.pdf" TargetMode="External"/><Relationship Id="rId1083" Type="http://schemas.openxmlformats.org/officeDocument/2006/relationships/hyperlink" Target="../AppData/Local/Microsoft/Windows/INetCache/Content.Outlook/SOP/ARR4600088056/ARR4600088056.pdf" TargetMode="External"/><Relationship Id="rId1139" Type="http://schemas.openxmlformats.org/officeDocument/2006/relationships/hyperlink" Target="mailto:mariafercartagena@hotmail.com" TargetMode="External"/><Relationship Id="rId106" Type="http://schemas.openxmlformats.org/officeDocument/2006/relationships/hyperlink" Target="../AppData/Local/Microsoft/Windows/INetCache/Content.Outlook/SOP/ARR4600080541/COM4600080541POL.pdf" TargetMode="External"/><Relationship Id="rId313" Type="http://schemas.openxmlformats.org/officeDocument/2006/relationships/hyperlink" Target="../AppData/Local/Microsoft/Windows/INetCache/Content.Outlook/SOP/ARR4600083581/ARR4600083581SUPER.pdf" TargetMode="External"/><Relationship Id="rId495" Type="http://schemas.openxmlformats.org/officeDocument/2006/relationships/hyperlink" Target="../AppData/Local/Microsoft/Windows/INetCache/Content.Outlook/SOP/ARR4600077599/ARR4600077599modi.pdf" TargetMode="External"/><Relationship Id="rId716" Type="http://schemas.openxmlformats.org/officeDocument/2006/relationships/hyperlink" Target="../AppData/Local/Microsoft/Windows/INetCache/Content.Outlook/SOP/ARR4600087675/ARR4600087675ACTA.pdf" TargetMode="External"/><Relationship Id="rId758" Type="http://schemas.openxmlformats.org/officeDocument/2006/relationships/hyperlink" Target="../AppData/Local/Microsoft/Windows/INetCache/Content.Outlook/SOP/ARR4600084070/ARR4600084070OTRO.pdf" TargetMode="External"/><Relationship Id="rId923" Type="http://schemas.openxmlformats.org/officeDocument/2006/relationships/hyperlink" Target="mailto:Clara.giraldo@medellin.gov.co" TargetMode="External"/><Relationship Id="rId965" Type="http://schemas.openxmlformats.org/officeDocument/2006/relationships/hyperlink" Target="../AppData/Local/Microsoft/Windows/INetCache/Content.Outlook/SOP/ARR4600088948/ARR4600088948ACTA.pdf" TargetMode="External"/><Relationship Id="rId1150" Type="http://schemas.openxmlformats.org/officeDocument/2006/relationships/hyperlink" Target="mailto:manuelzuleta9@gmail.com" TargetMode="External"/><Relationship Id="rId10" Type="http://schemas.openxmlformats.org/officeDocument/2006/relationships/hyperlink" Target="mailto:coplaflorez@une.net.co" TargetMode="External"/><Relationship Id="rId52" Type="http://schemas.openxmlformats.org/officeDocument/2006/relationships/hyperlink" Target="../AppData/Local/Microsoft/Windows/INetCache/Content.Outlook/SOP/ARR4600077599/ARR4600077599POL.pdf" TargetMode="External"/><Relationship Id="rId94" Type="http://schemas.openxmlformats.org/officeDocument/2006/relationships/hyperlink" Target="mailto:iherctorelypadilla@gmail.com" TargetMode="External"/><Relationship Id="rId148" Type="http://schemas.openxmlformats.org/officeDocument/2006/relationships/hyperlink" Target="../AppData/Local/Microsoft/Windows/INetCache/Content.Outlook/SOP/ARR4600078617/ARR4600078617INF12019.pdf" TargetMode="External"/><Relationship Id="rId355" Type="http://schemas.openxmlformats.org/officeDocument/2006/relationships/hyperlink" Target="../AppData/Local/Microsoft/Windows/INetCache/Content.Outlook/SOP/ARR4600084054/ARR4600084054SUPER.pdf" TargetMode="External"/><Relationship Id="rId397" Type="http://schemas.openxmlformats.org/officeDocument/2006/relationships/hyperlink" Target="../AppData/Local/Microsoft/Windows/INetCache/Content.Outlook/SOP/ARR4600088539SUPER" TargetMode="External"/><Relationship Id="rId520" Type="http://schemas.openxmlformats.org/officeDocument/2006/relationships/hyperlink" Target="../AppData/Local/Microsoft/Windows/INetCache/Content.Outlook/SOP/ARR4600083613/ARR4600083613INF2.pdf" TargetMode="External"/><Relationship Id="rId562" Type="http://schemas.openxmlformats.org/officeDocument/2006/relationships/hyperlink" Target="../AppData/Local/Microsoft/Windows/INetCache/Content.Outlook/SOP/ARR4600084007/ARR4600084007INF2.pdf" TargetMode="External"/><Relationship Id="rId618" Type="http://schemas.openxmlformats.org/officeDocument/2006/relationships/hyperlink" Target="../AppData/Local/Microsoft/Windows/INetCache/Content.Outlook/SOP/ARR4600083602/ARR4600083602INF3.pdf" TargetMode="External"/><Relationship Id="rId825" Type="http://schemas.openxmlformats.org/officeDocument/2006/relationships/hyperlink" Target="../AppData/Local/Microsoft/Windows/INetCache/Content.Outlook/SOP/ARR4600088160/ARR4600088160ACTA.pdf" TargetMode="External"/><Relationship Id="rId1192" Type="http://schemas.openxmlformats.org/officeDocument/2006/relationships/hyperlink" Target="../AppData/Local/Microsoft/Windows/INetCache/Content.Outlook/SOP/ARR4600084013/ARR4600084013SUPER.pdf" TargetMode="External"/><Relationship Id="rId1206" Type="http://schemas.openxmlformats.org/officeDocument/2006/relationships/hyperlink" Target="mailto:Ignacio.gallego@medellin.gov.co" TargetMode="External"/><Relationship Id="rId1248" Type="http://schemas.openxmlformats.org/officeDocument/2006/relationships/hyperlink" Target="mailto:sandra.ordonez@medellin.gov.co" TargetMode="External"/><Relationship Id="rId215" Type="http://schemas.openxmlformats.org/officeDocument/2006/relationships/hyperlink" Target="mailto:sandra.ordonez@medellin.gov.co" TargetMode="External"/><Relationship Id="rId257" Type="http://schemas.openxmlformats.org/officeDocument/2006/relationships/hyperlink" Target="mailto:sandra.ordonez@medellin.gov.co" TargetMode="External"/><Relationship Id="rId422" Type="http://schemas.openxmlformats.org/officeDocument/2006/relationships/hyperlink" Target="../AppData/Local/Microsoft/Windows/INetCache/Content.Outlook/SOP/ARR0315/ARR0315INF3.pdf.docx" TargetMode="External"/><Relationship Id="rId464" Type="http://schemas.openxmlformats.org/officeDocument/2006/relationships/hyperlink" Target="mailto:expresionycolor@hotmail.com" TargetMode="External"/><Relationship Id="rId867" Type="http://schemas.openxmlformats.org/officeDocument/2006/relationships/hyperlink" Target="mailto:disemobilioduby@hotmail.com" TargetMode="External"/><Relationship Id="rId1010" Type="http://schemas.openxmlformats.org/officeDocument/2006/relationships/hyperlink" Target="mailto:carmenisa1978@hotmail.com" TargetMode="External"/><Relationship Id="rId1052" Type="http://schemas.openxmlformats.org/officeDocument/2006/relationships/hyperlink" Target="mailto:isaacrendon02@gmail.com" TargetMode="External"/><Relationship Id="rId1094" Type="http://schemas.openxmlformats.org/officeDocument/2006/relationships/hyperlink" Target="mailto:nelly.moreno@medellin.gov.co" TargetMode="External"/><Relationship Id="rId1108" Type="http://schemas.openxmlformats.org/officeDocument/2006/relationships/hyperlink" Target="../AppData/Local/Microsoft/Windows/INetCache/Content.Outlook/SOP/ARR4600089284/ARR4600089284SUPER.pdf" TargetMode="External"/><Relationship Id="rId299" Type="http://schemas.openxmlformats.org/officeDocument/2006/relationships/hyperlink" Target="mailto:leidy_1258@hotmail.com" TargetMode="External"/><Relationship Id="rId727" Type="http://schemas.openxmlformats.org/officeDocument/2006/relationships/hyperlink" Target="../AppData/Local/Microsoft/Windows/INetCache/Content.Outlook/SOP/ARR0314/ARR0314OTRO.pdf" TargetMode="External"/><Relationship Id="rId934" Type="http://schemas.openxmlformats.org/officeDocument/2006/relationships/hyperlink" Target="mailto:scastro@bancolombia.com.co" TargetMode="External"/><Relationship Id="rId63" Type="http://schemas.openxmlformats.org/officeDocument/2006/relationships/hyperlink" Target="../AppData/Local/Microsoft/Windows/INetCache/Content.Outlook/SOP/ARR4600078608/ARR460078608CON.pdf" TargetMode="External"/><Relationship Id="rId159" Type="http://schemas.openxmlformats.org/officeDocument/2006/relationships/hyperlink" Target="mailto:sandra.ordonez@medellin.gov.co" TargetMode="External"/><Relationship Id="rId366" Type="http://schemas.openxmlformats.org/officeDocument/2006/relationships/hyperlink" Target="../AppData/Local/Microsoft/Windows/INetCache/Content.Outlook/SOP/ARR4600083605/ARR4600083605.pdf" TargetMode="External"/><Relationship Id="rId573" Type="http://schemas.openxmlformats.org/officeDocument/2006/relationships/hyperlink" Target="../AppData/Local/Microsoft/Windows/INetCache/Content.Outlook/SOP/ARR4600083614/ARR4600083614INF2.pdf" TargetMode="External"/><Relationship Id="rId780" Type="http://schemas.openxmlformats.org/officeDocument/2006/relationships/hyperlink" Target="mailto:sanmarce69@yahoo.com" TargetMode="External"/><Relationship Id="rId1217" Type="http://schemas.openxmlformats.org/officeDocument/2006/relationships/hyperlink" Target="../AppData/Local/Microsoft/Windows/INetCache/Content.Outlook/SOP/ARR4600089418/ARR4600089418POL.pdf" TargetMode="External"/><Relationship Id="rId226" Type="http://schemas.openxmlformats.org/officeDocument/2006/relationships/hyperlink" Target="../AppData/Local/Microsoft/Windows/INetCache/Content.Outlook/SOP/ARR4600078616/ARR4600078616INF22019.pdf" TargetMode="External"/><Relationship Id="rId433" Type="http://schemas.openxmlformats.org/officeDocument/2006/relationships/hyperlink" Target="mailto:magdakeysi@hotmail.com" TargetMode="External"/><Relationship Id="rId878" Type="http://schemas.openxmlformats.org/officeDocument/2006/relationships/hyperlink" Target="mailto:clara.giraldo@medellin.gov.co" TargetMode="External"/><Relationship Id="rId1063" Type="http://schemas.openxmlformats.org/officeDocument/2006/relationships/hyperlink" Target="mailto:sandra.ordonez@medellin.gov.co" TargetMode="External"/><Relationship Id="rId1270" Type="http://schemas.openxmlformats.org/officeDocument/2006/relationships/printerSettings" Target="../printerSettings/printerSettings1.bin"/><Relationship Id="rId640" Type="http://schemas.openxmlformats.org/officeDocument/2006/relationships/hyperlink" Target="../AppData/Local/Microsoft/Windows/INetCache/Content.Outlook/SOP/ARR4600084018/ARR4600084018INF3.pdf" TargetMode="External"/><Relationship Id="rId738" Type="http://schemas.openxmlformats.org/officeDocument/2006/relationships/hyperlink" Target="../AppData/Local/Microsoft/Windows/INetCache/Content.Outlook/SOP/ARR4600087755/ARR4600087755acta.pdf" TargetMode="External"/><Relationship Id="rId945" Type="http://schemas.openxmlformats.org/officeDocument/2006/relationships/hyperlink" Target="../AppData/Local/Microsoft/Windows/INetCache/Content.Outlook/SOP/ARR4600088528/ARR4600088528.pdf" TargetMode="External"/><Relationship Id="rId74" Type="http://schemas.openxmlformats.org/officeDocument/2006/relationships/hyperlink" Target="../AppData/Local/Microsoft/Windows/INetCache/Content.Outlook/SOP/ARR4600078610/ARR4600078610acta.pdf" TargetMode="External"/><Relationship Id="rId377" Type="http://schemas.openxmlformats.org/officeDocument/2006/relationships/hyperlink" Target="../AppData/Local/Microsoft/Windows/INetCache/Content.Outlook/SOP/ARR4600083605/ARR4600083605.pdf" TargetMode="External"/><Relationship Id="rId500" Type="http://schemas.openxmlformats.org/officeDocument/2006/relationships/hyperlink" Target="../AppData/Local/Microsoft/Windows/INetCache/Content.Outlook/SOP/ARR4600083615/ARR4600083615INF1.pdf" TargetMode="External"/><Relationship Id="rId584" Type="http://schemas.openxmlformats.org/officeDocument/2006/relationships/hyperlink" Target="../AppData/Local/Microsoft/Windows/INetCache/Content.Outlook/SOP/ARR4600084041/ARR4600084041ACTA.pdf" TargetMode="External"/><Relationship Id="rId805" Type="http://schemas.openxmlformats.org/officeDocument/2006/relationships/hyperlink" Target="../AppData/Local/Microsoft/Windows/INetCache/Content.Outlook/SOP/ARR4600088539/ARR4600088539super.pdf" TargetMode="External"/><Relationship Id="rId1130" Type="http://schemas.openxmlformats.org/officeDocument/2006/relationships/hyperlink" Target="../AppData/Local/Microsoft/Windows/INetCache/Content.Outlook/SOP/ARR4600080541/COM4600080541INF5.pdf" TargetMode="External"/><Relationship Id="rId1228" Type="http://schemas.openxmlformats.org/officeDocument/2006/relationships/hyperlink" Target="mailto:lucellyjaramillo23071972@gmail.com" TargetMode="External"/><Relationship Id="rId5" Type="http://schemas.openxmlformats.org/officeDocument/2006/relationships/hyperlink" Target="mailto:asoplazaantioquia@gmail.com" TargetMode="External"/><Relationship Id="rId237" Type="http://schemas.openxmlformats.org/officeDocument/2006/relationships/hyperlink" Target="mailto:yeras1973@gmail.com" TargetMode="External"/><Relationship Id="rId791" Type="http://schemas.openxmlformats.org/officeDocument/2006/relationships/hyperlink" Target="../AppData/Local/Microsoft/Windows/INetCache/Content.Outlook/SOP/ARR0277/ARR0277SUPER20.pdf" TargetMode="External"/><Relationship Id="rId889" Type="http://schemas.openxmlformats.org/officeDocument/2006/relationships/hyperlink" Target="../AppData/Local/Microsoft/Windows/INetCache/Content.Outlook/SOP/ARR4600088450/ARR4600088450.pdf" TargetMode="External"/><Relationship Id="rId1074" Type="http://schemas.openxmlformats.org/officeDocument/2006/relationships/hyperlink" Target="../AppData/Local/Microsoft/Windows/INetCache/Content.Outlook/SOP/ARR0311/ARR0311CON20.pdf" TargetMode="External"/><Relationship Id="rId444" Type="http://schemas.openxmlformats.org/officeDocument/2006/relationships/hyperlink" Target="../AppData/Local/Microsoft/Windows/INetCache/Content.Outlook/SOP/ARR0314/ARR0314POL2020.pdf" TargetMode="External"/><Relationship Id="rId651" Type="http://schemas.openxmlformats.org/officeDocument/2006/relationships/hyperlink" Target="../AppData/Local/Microsoft/Windows/INetCache/Content.Outlook/SOP/ARR4600080676/ARR4600080676ACTA.pdf" TargetMode="External"/><Relationship Id="rId749" Type="http://schemas.openxmlformats.org/officeDocument/2006/relationships/hyperlink" Target="../AppData/Local/Microsoft/Windows/INetCache/Content.Outlook/SOP/ARR4600086228/ARR4600086228.pdf" TargetMode="External"/><Relationship Id="rId290" Type="http://schemas.openxmlformats.org/officeDocument/2006/relationships/hyperlink" Target="../AppData/Local/Microsoft/Windows/INetCache/Content.Outlook/SOP/ARR4600078468/ARR4600078468INF2.pdf" TargetMode="External"/><Relationship Id="rId304" Type="http://schemas.openxmlformats.org/officeDocument/2006/relationships/hyperlink" Target="../AppData/Local/Microsoft/Windows/INetCache/Content.Outlook/SOP/ARR4600083610/ARR4600083610.pdf" TargetMode="External"/><Relationship Id="rId388" Type="http://schemas.openxmlformats.org/officeDocument/2006/relationships/hyperlink" Target="../AppData/Local/Microsoft/Windows/INetCache/Content.Outlook/SOP/ARR4600084012/ARR4600084012ACTA.pdf" TargetMode="External"/><Relationship Id="rId511" Type="http://schemas.openxmlformats.org/officeDocument/2006/relationships/hyperlink" Target="../AppData/Local/Microsoft/Windows/INetCache/Content.Outlook/SOP/ARR4600078607/ARR4600078607inf3.pdf" TargetMode="External"/><Relationship Id="rId609" Type="http://schemas.openxmlformats.org/officeDocument/2006/relationships/hyperlink" Target="../AppData/Local/Microsoft/Windows/INetCache/Content.Outlook/SOP/ARR0266/ARR0266CON20.pdf" TargetMode="External"/><Relationship Id="rId956" Type="http://schemas.openxmlformats.org/officeDocument/2006/relationships/hyperlink" Target="mailto:lina.carrillo@tigo.com.co" TargetMode="External"/><Relationship Id="rId1141" Type="http://schemas.openxmlformats.org/officeDocument/2006/relationships/hyperlink" Target="../AppData/Local/Microsoft/Windows/INetCache/Content.Outlook/SOP/ARR4600089632/ARR4600089632.pdf" TargetMode="External"/><Relationship Id="rId1239" Type="http://schemas.openxmlformats.org/officeDocument/2006/relationships/hyperlink" Target="mailto:sandra.ordonez@medellin.gov.co" TargetMode="External"/><Relationship Id="rId85" Type="http://schemas.openxmlformats.org/officeDocument/2006/relationships/hyperlink" Target="../AppData/Local/Microsoft/Windows/INetCache/Content.Outlook/SOP/ARR4600078615/ARR4600078615CON.pdf" TargetMode="External"/><Relationship Id="rId150" Type="http://schemas.openxmlformats.org/officeDocument/2006/relationships/hyperlink" Target="../AppData/Local/Microsoft/Windows/INetCache/Content.Outlook/SOP/ARR4600078614/ARR4600078614INF12019.pdf" TargetMode="External"/><Relationship Id="rId595" Type="http://schemas.openxmlformats.org/officeDocument/2006/relationships/hyperlink" Target="../AppData/Local/Microsoft/Windows/INetCache/Content.Outlook/SOP/ARR4600078617/ARR4600078617INF4.pdf" TargetMode="External"/><Relationship Id="rId816" Type="http://schemas.openxmlformats.org/officeDocument/2006/relationships/hyperlink" Target="../AppData/Local/Microsoft/Windows/INetCache/Content.Outlook/SOP/ARR4600084061/ARR4600084061OTRO.pdf" TargetMode="External"/><Relationship Id="rId1001" Type="http://schemas.openxmlformats.org/officeDocument/2006/relationships/hyperlink" Target="../AppData/Local/Microsoft/Windows/INetCache/Content.Outlook/SOP/ARR4600084095/ARR4600084095INF4.pdf" TargetMode="External"/><Relationship Id="rId248" Type="http://schemas.openxmlformats.org/officeDocument/2006/relationships/hyperlink" Target="../AppData/Local/Microsoft/Windows/INetCache/Content.Outlook/SOP/ARR4600084097/ARR4600084097ACTA.pdf" TargetMode="External"/><Relationship Id="rId455" Type="http://schemas.openxmlformats.org/officeDocument/2006/relationships/hyperlink" Target="mailto:comasmf5221@gmail.com" TargetMode="External"/><Relationship Id="rId662" Type="http://schemas.openxmlformats.org/officeDocument/2006/relationships/hyperlink" Target="../AppData/Local/Microsoft/Windows/INetCache/Content.Outlook/SOP/ARR0290/ARR0290SUPER20.pdf" TargetMode="External"/><Relationship Id="rId1085" Type="http://schemas.openxmlformats.org/officeDocument/2006/relationships/hyperlink" Target="mailto:nelly.moreno@medellin.gov.co" TargetMode="External"/><Relationship Id="rId12" Type="http://schemas.openxmlformats.org/officeDocument/2006/relationships/hyperlink" Target="../AppData/Local/Microsoft/Windows/INetCache/Content.Outlook/SOP/ARR0263/ARR0263pol.pdf" TargetMode="External"/><Relationship Id="rId108" Type="http://schemas.openxmlformats.org/officeDocument/2006/relationships/hyperlink" Target="mailto:sandra.ordonez@medellin.gov.co" TargetMode="External"/><Relationship Id="rId315" Type="http://schemas.openxmlformats.org/officeDocument/2006/relationships/hyperlink" Target="../AppData/Local/Microsoft/Windows/INetCache/Content.Outlook/SOP/ARR4600084054/ARR4600084054.pdf" TargetMode="External"/><Relationship Id="rId522" Type="http://schemas.openxmlformats.org/officeDocument/2006/relationships/hyperlink" Target="../AppData/Local/Microsoft/Windows/INetCache/Content.Outlook/SOP/ARR4600083618/ARR4600083618INF1.pdf" TargetMode="External"/><Relationship Id="rId967" Type="http://schemas.openxmlformats.org/officeDocument/2006/relationships/hyperlink" Target="../AppData/Local/Microsoft/Windows/INetCache/Content.Outlook/SOP/ARR0268/ARR0268pol21.pdf" TargetMode="External"/><Relationship Id="rId1152" Type="http://schemas.openxmlformats.org/officeDocument/2006/relationships/hyperlink" Target="../AppData/Local/Microsoft/Windows/INetCache/Content.Outlook/SOP/ARR4600089577/ARR4600089577SUPER.pdf" TargetMode="External"/><Relationship Id="rId96" Type="http://schemas.openxmlformats.org/officeDocument/2006/relationships/hyperlink" Target="mailto:sandra.ordonez@medellin.gov.co" TargetMode="External"/><Relationship Id="rId161" Type="http://schemas.openxmlformats.org/officeDocument/2006/relationships/hyperlink" Target="../AppData/Local/Microsoft/Windows/INetCache/Content.Outlook/SOP/ARR4600086884/ARR4600086884SUPER.pdf" TargetMode="External"/><Relationship Id="rId399" Type="http://schemas.openxmlformats.org/officeDocument/2006/relationships/hyperlink" Target="../AppData/Local/Microsoft/Windows/INetCache/Content.Outlook/SOP/ARR0001/ARR0001inf5.pdf" TargetMode="External"/><Relationship Id="rId827" Type="http://schemas.openxmlformats.org/officeDocument/2006/relationships/hyperlink" Target="mailto:renzopalacio1960@gmail.com" TargetMode="External"/><Relationship Id="rId1012" Type="http://schemas.openxmlformats.org/officeDocument/2006/relationships/hyperlink" Target="../AppData/Local/Microsoft/Windows/INetCache/Content.Outlook/SOP/ARR4600083070/ARR4600083070SUPER.pdf" TargetMode="External"/><Relationship Id="rId259" Type="http://schemas.openxmlformats.org/officeDocument/2006/relationships/hyperlink" Target="mailto:perfumesjohn@hotmail.com" TargetMode="External"/><Relationship Id="rId466" Type="http://schemas.openxmlformats.org/officeDocument/2006/relationships/hyperlink" Target="../AppData/Local/Microsoft/Windows/INetCache/Content.Outlook/SOP/ARR0309/ARR0309ACTA2020.pdf" TargetMode="External"/><Relationship Id="rId673" Type="http://schemas.openxmlformats.org/officeDocument/2006/relationships/hyperlink" Target="../AppData/Local/Microsoft/Windows/INetCache/Content.Outlook/SOP/ARR4600087686/ARR4600087686.pdf" TargetMode="External"/><Relationship Id="rId880" Type="http://schemas.openxmlformats.org/officeDocument/2006/relationships/hyperlink" Target="mailto:artesanias_sara@hotmail.com" TargetMode="External"/><Relationship Id="rId1096" Type="http://schemas.openxmlformats.org/officeDocument/2006/relationships/hyperlink" Target="mailto:jacdtexas01051980@gmail.com" TargetMode="External"/><Relationship Id="rId23" Type="http://schemas.openxmlformats.org/officeDocument/2006/relationships/hyperlink" Target="../AppData/Local/Microsoft/Windows/INetCache/Content.Outlook/SOP/ARR0265/ARR0265super.pdf" TargetMode="External"/><Relationship Id="rId119" Type="http://schemas.openxmlformats.org/officeDocument/2006/relationships/hyperlink" Target="../AppData/Local/Microsoft/Windows/INetCache/Content.Outlook/SOP/ARR0211/ARR0211CON2019.pdf" TargetMode="External"/><Relationship Id="rId326" Type="http://schemas.openxmlformats.org/officeDocument/2006/relationships/hyperlink" Target="../AppData/Local/Microsoft/Windows/INetCache/Content.Outlook/SOP/ARR4600084054/ARR4600084054.pdf" TargetMode="External"/><Relationship Id="rId533" Type="http://schemas.openxmlformats.org/officeDocument/2006/relationships/hyperlink" Target="../AppData/Local/Microsoft/Windows/INetCache/Content.Outlook/SOP/ARR4600084097/ARR4600084097INF1.pdf" TargetMode="External"/><Relationship Id="rId978" Type="http://schemas.openxmlformats.org/officeDocument/2006/relationships/hyperlink" Target="../AppData/Local/Microsoft/Windows/INetCache/Content.Outlook/SOP/ARR4600083610/ARR4600083610INF4.pdf" TargetMode="External"/><Relationship Id="rId1163" Type="http://schemas.openxmlformats.org/officeDocument/2006/relationships/hyperlink" Target="../AppData/Local/Microsoft/Windows/INetCache/Content.Outlook/SOP/ARR4600089577/ARR4600089577POL.pdf" TargetMode="External"/><Relationship Id="rId740" Type="http://schemas.openxmlformats.org/officeDocument/2006/relationships/hyperlink" Target="../AppData/Local/Microsoft/Windows/INetCache/Content.Outlook/SOP/ARR4600087841/ARR4600087841.pdf" TargetMode="External"/><Relationship Id="rId838" Type="http://schemas.openxmlformats.org/officeDocument/2006/relationships/hyperlink" Target="../AppData/Local/Microsoft/Windows/INetCache/Content.Outlook/SOP/ARR4600087679/ARR4600087679acta.pdf" TargetMode="External"/><Relationship Id="rId1023" Type="http://schemas.openxmlformats.org/officeDocument/2006/relationships/hyperlink" Target="../AppData/Local/Microsoft/Windows/INetCache/Content.Outlook/SOP/ARR4600088500/ARR4600088500pol.pdf" TargetMode="External"/><Relationship Id="rId172" Type="http://schemas.openxmlformats.org/officeDocument/2006/relationships/hyperlink" Target="../AppData/Local/Microsoft/Windows/INetCache/Content.Outlook/SOP/ARR4600081675/ARR4600081675.pdf" TargetMode="External"/><Relationship Id="rId477" Type="http://schemas.openxmlformats.org/officeDocument/2006/relationships/hyperlink" Target="../AppData/Local/Microsoft/Windows/INetCache/Content.Outlook/SOP/ARR0308/ARR0308SUPER20.pdf" TargetMode="External"/><Relationship Id="rId600" Type="http://schemas.openxmlformats.org/officeDocument/2006/relationships/hyperlink" Target="../AppData/Local/Microsoft/Windows/INetCache/Content.Outlook/SOP/ARR4600084019/ARR4600084019INF3.pdf" TargetMode="External"/><Relationship Id="rId684" Type="http://schemas.openxmlformats.org/officeDocument/2006/relationships/hyperlink" Target="../AppData/Local/Microsoft/Windows/INetCache/Content.Outlook/SOP/ARR4600087672/ARR4600084672SUPER.pdf" TargetMode="External"/><Relationship Id="rId1230" Type="http://schemas.openxmlformats.org/officeDocument/2006/relationships/hyperlink" Target="../AppData/Local/Microsoft/Windows/INetCache/Content.Outlook/SOP/ARR4600089541/ARR4600089541.pdf" TargetMode="External"/><Relationship Id="rId337" Type="http://schemas.openxmlformats.org/officeDocument/2006/relationships/hyperlink" Target="../AppData/Local/Microsoft/Windows/INetCache/Content.Outlook/SOP/ARR4600084052/ARR4600084052ACTA.pdf" TargetMode="External"/><Relationship Id="rId891" Type="http://schemas.openxmlformats.org/officeDocument/2006/relationships/hyperlink" Target="mailto:ignacio.gallego@medellin.gov.co" TargetMode="External"/><Relationship Id="rId905" Type="http://schemas.openxmlformats.org/officeDocument/2006/relationships/hyperlink" Target="mailto:Clara.giraldo@medellin.gov.co" TargetMode="External"/><Relationship Id="rId989" Type="http://schemas.openxmlformats.org/officeDocument/2006/relationships/hyperlink" Target="../AppData/Local/Microsoft/Windows/INetCache/Content.Outlook/SOP/ARR0309/ARR0309INF2.pdf" TargetMode="External"/><Relationship Id="rId34" Type="http://schemas.openxmlformats.org/officeDocument/2006/relationships/hyperlink" Target="../AppData/Local/Microsoft/Windows/INetCache/Content.Outlook/SOP/ARR0263/ARR0263acta.pdf" TargetMode="External"/><Relationship Id="rId544" Type="http://schemas.openxmlformats.org/officeDocument/2006/relationships/hyperlink" Target="../AppData/Local/Microsoft/Windows/INetCache/Content.Outlook/SOPORTE%20ARRENDAMIENTOS/ARR0078/ARR0078INF220.pdf" TargetMode="External"/><Relationship Id="rId751" Type="http://schemas.openxmlformats.org/officeDocument/2006/relationships/hyperlink" Target="../AppData/Local/Microsoft/Windows/INetCache/Content.Outlook/SOP/ARR4600083612/ARR4600083612OTRO.pdf" TargetMode="External"/><Relationship Id="rId849" Type="http://schemas.openxmlformats.org/officeDocument/2006/relationships/hyperlink" Target="../AppData/Local/Microsoft/Windows/INetCache/Content.Outlook/SOP/ARR4600088376/ARR4600088376.pdf" TargetMode="External"/><Relationship Id="rId1174" Type="http://schemas.openxmlformats.org/officeDocument/2006/relationships/hyperlink" Target="mailto:esperanzahenao153@gmail.com" TargetMode="External"/><Relationship Id="rId183" Type="http://schemas.openxmlformats.org/officeDocument/2006/relationships/hyperlink" Target="../AppData/Local/Microsoft/Windows/INetCache/Content.Outlook/SOP/Desig%20Nelly/ARRSUPER.pdf" TargetMode="External"/><Relationship Id="rId390" Type="http://schemas.openxmlformats.org/officeDocument/2006/relationships/hyperlink" Target="../AppData/Local/Microsoft/Windows/INetCache/Content.Outlook/SOP/ARR4600083605/ARR4600083605SUPER.pdf" TargetMode="External"/><Relationship Id="rId404" Type="http://schemas.openxmlformats.org/officeDocument/2006/relationships/hyperlink" Target="../AppData/Local/Microsoft/Windows/INetCache/Content.Outlook/SOP/ARR4600078618/ARR4600078618INF1.pdf" TargetMode="External"/><Relationship Id="rId611" Type="http://schemas.openxmlformats.org/officeDocument/2006/relationships/hyperlink" Target="../AppData/Local/Microsoft/Windows/INetCache/Content.Outlook/SOP/ARR0198/ARR0198CON1.pdf" TargetMode="External"/><Relationship Id="rId1034" Type="http://schemas.openxmlformats.org/officeDocument/2006/relationships/hyperlink" Target="../AppData/Local/Microsoft/Windows/INetCache/Content.Outlook/SOP/ARR0266/ARR0266ACTA20.pdf" TargetMode="External"/><Relationship Id="rId1241" Type="http://schemas.openxmlformats.org/officeDocument/2006/relationships/hyperlink" Target="../AppData/Local/Microsoft/Windows/INetCache/Content.Outlook/SOP/ARR4600082442/ARR4600082442ACTA.pdf" TargetMode="External"/><Relationship Id="rId250" Type="http://schemas.openxmlformats.org/officeDocument/2006/relationships/hyperlink" Target="mailto:yzarrayaqueline3333@gmail.com" TargetMode="External"/><Relationship Id="rId488" Type="http://schemas.openxmlformats.org/officeDocument/2006/relationships/hyperlink" Target="../AppData/Local/Microsoft/Windows/INetCache/Content.Outlook/SOP/ARR4600078456/ARR4600078456INF2.pdf" TargetMode="External"/><Relationship Id="rId695" Type="http://schemas.openxmlformats.org/officeDocument/2006/relationships/hyperlink" Target="../AppData/Local/Microsoft/Windows/INetCache/Content.Outlook/SOP/ARR4600087675/ARR4600087675.pdf" TargetMode="External"/><Relationship Id="rId709" Type="http://schemas.openxmlformats.org/officeDocument/2006/relationships/hyperlink" Target="mailto:sandra.ordonez@medellin.gov.co" TargetMode="External"/><Relationship Id="rId916" Type="http://schemas.openxmlformats.org/officeDocument/2006/relationships/hyperlink" Target="../AppData/Local/Microsoft/Windows/INetCache/Content.Outlook/SOP/ARR4600088772/ARR4600088772.pdf" TargetMode="External"/><Relationship Id="rId1101" Type="http://schemas.openxmlformats.org/officeDocument/2006/relationships/hyperlink" Target="mailto:gatogrimal@hotmail.com" TargetMode="External"/><Relationship Id="rId45" Type="http://schemas.openxmlformats.org/officeDocument/2006/relationships/hyperlink" Target="mailto:goezclau@gmail.com" TargetMode="External"/><Relationship Id="rId110" Type="http://schemas.openxmlformats.org/officeDocument/2006/relationships/hyperlink" Target="../AppData/Local/Microsoft/Windows/INetCache/Content.Outlook/SOP/ARR4600078617/ARR4600078617acta.pdf" TargetMode="External"/><Relationship Id="rId348" Type="http://schemas.openxmlformats.org/officeDocument/2006/relationships/hyperlink" Target="mailto:nelly.moreno@medellin.gov.co" TargetMode="External"/><Relationship Id="rId555" Type="http://schemas.openxmlformats.org/officeDocument/2006/relationships/hyperlink" Target="../AppData/Local/Microsoft/Windows/INetCache/Content.Outlook/SOP/ARR0025/inf-02-2020.pdf" TargetMode="External"/><Relationship Id="rId762" Type="http://schemas.openxmlformats.org/officeDocument/2006/relationships/hyperlink" Target="../AppData/Local/Microsoft/Windows/INetCache/Content.Outlook/SOP/ARR4600088109/ARR4600088109.pdf" TargetMode="External"/><Relationship Id="rId1185" Type="http://schemas.openxmlformats.org/officeDocument/2006/relationships/hyperlink" Target="../AppData/Local/Microsoft/Windows/INetCache/Content.Outlook/SOP/ARR4600082188/ARR4600082188ACTA.pdf" TargetMode="External"/><Relationship Id="rId194" Type="http://schemas.openxmlformats.org/officeDocument/2006/relationships/hyperlink" Target="../AppData/Local/Microsoft/Windows/INetCache/Content.Outlook/SOP/ARR4600087348/ARR4600087348.pdf" TargetMode="External"/><Relationship Id="rId208" Type="http://schemas.openxmlformats.org/officeDocument/2006/relationships/hyperlink" Target="../AppData/Local/Microsoft/Windows/INetCache/Content.Outlook/SOP/ARR4600083821/ARR4600083821SUPER.pdf" TargetMode="External"/><Relationship Id="rId415" Type="http://schemas.openxmlformats.org/officeDocument/2006/relationships/hyperlink" Target="../AppData/Local/Microsoft/Windows/INetCache/Content.Outlook/SOP/ARR0262/ARR0262INF32019.pdf" TargetMode="External"/><Relationship Id="rId622" Type="http://schemas.openxmlformats.org/officeDocument/2006/relationships/hyperlink" Target="../AppData/Local/Microsoft/Windows/INetCache/Content.Outlook/SOP/ARR0312/ARR0312INF1.pdf" TargetMode="External"/><Relationship Id="rId1045" Type="http://schemas.openxmlformats.org/officeDocument/2006/relationships/hyperlink" Target="../AppData/Local/Microsoft/Windows/INetCache/Content.Outlook/SOP/ARR4600089391/ARR4600089391SUPER.pdf" TargetMode="External"/><Relationship Id="rId1252" Type="http://schemas.openxmlformats.org/officeDocument/2006/relationships/hyperlink" Target="mailto:nelly.moreno@medellin.gov.co" TargetMode="External"/><Relationship Id="rId261" Type="http://schemas.openxmlformats.org/officeDocument/2006/relationships/hyperlink" Target="../AppData/Local/Microsoft/Windows/INetCache/Content.Outlook/SOP/ARR4600084014/ARR4600084014.pdf" TargetMode="External"/><Relationship Id="rId499" Type="http://schemas.openxmlformats.org/officeDocument/2006/relationships/hyperlink" Target="../AppData/Local/Microsoft/Windows/INetCache/Content.Outlook/SOP/ARR4600083614/ARR4600083614INF1.pdf" TargetMode="External"/><Relationship Id="rId927" Type="http://schemas.openxmlformats.org/officeDocument/2006/relationships/hyperlink" Target="mailto:nelly.moreno@medellin.gov.co" TargetMode="External"/><Relationship Id="rId1112" Type="http://schemas.openxmlformats.org/officeDocument/2006/relationships/hyperlink" Target="../AppData/Local/Microsoft/Windows/INetCache/Content.Outlook/SOP/ARR4600087747/ARR4600087747.pdf" TargetMode="External"/><Relationship Id="rId56" Type="http://schemas.openxmlformats.org/officeDocument/2006/relationships/hyperlink" Target="../AppData/Local/Microsoft/Windows/INetCache/Content.Outlook/SOP/ARR4600078468/ARR4600078612ACTA.pdf" TargetMode="External"/><Relationship Id="rId359" Type="http://schemas.openxmlformats.org/officeDocument/2006/relationships/hyperlink" Target="../AppData/Local/Microsoft/Windows/INetCache/Content.Outlook/SOP/ARR4600084054/ARR4600084054SUPER.pdf" TargetMode="External"/><Relationship Id="rId566" Type="http://schemas.openxmlformats.org/officeDocument/2006/relationships/hyperlink" Target="../AppData/Local/Microsoft/Windows/INetCache/Content.Outlook/SOP/ARR4600084054/ARR4600084054INF2.pdf" TargetMode="External"/><Relationship Id="rId773" Type="http://schemas.openxmlformats.org/officeDocument/2006/relationships/hyperlink" Target="mailto:fernandezhenao2@gmail.com" TargetMode="External"/><Relationship Id="rId1196" Type="http://schemas.openxmlformats.org/officeDocument/2006/relationships/hyperlink" Target="../AppData/Local/Microsoft/Windows/INetCache/Content.Outlook/SOP/ARR4600089577/ARR4600089577acta.pdf" TargetMode="External"/><Relationship Id="rId121" Type="http://schemas.openxmlformats.org/officeDocument/2006/relationships/hyperlink" Target="mailto:reynegron@gmail.com" TargetMode="External"/><Relationship Id="rId219" Type="http://schemas.openxmlformats.org/officeDocument/2006/relationships/hyperlink" Target="../AppData/Local/Microsoft/Windows/INetCache/Content.Outlook/SOP/ARR4600078456/ARR4600078456INF22019.pdf" TargetMode="External"/><Relationship Id="rId426" Type="http://schemas.openxmlformats.org/officeDocument/2006/relationships/hyperlink" Target="mailto:sandra.ordonez@medellin.gov.co" TargetMode="External"/><Relationship Id="rId633" Type="http://schemas.openxmlformats.org/officeDocument/2006/relationships/hyperlink" Target="../AppData/Local/Microsoft/Windows/INetCache/Content.Outlook/SOP/ARR4600084020/ARR4600084020INF3.pdf" TargetMode="External"/><Relationship Id="rId980" Type="http://schemas.openxmlformats.org/officeDocument/2006/relationships/hyperlink" Target="../AppData/Local/Microsoft/Windows/INetCache/Content.Outlook/SOP/ARR4600083613/ARR4600083613INF4.pdf" TargetMode="External"/><Relationship Id="rId1056" Type="http://schemas.openxmlformats.org/officeDocument/2006/relationships/hyperlink" Target="../AppData/Local/Microsoft/Windows/INetCache/Content.Outlook/SOP/ARR4600087783/ARR4600087783.pdf" TargetMode="External"/><Relationship Id="rId1263" Type="http://schemas.openxmlformats.org/officeDocument/2006/relationships/hyperlink" Target="../AppData/Local/Microsoft/Windows/INetCache/Content.Outlook/SOP/ARR4600078569/ARR4600078569INF6.pdf" TargetMode="External"/><Relationship Id="rId840" Type="http://schemas.openxmlformats.org/officeDocument/2006/relationships/hyperlink" Target="../AppData/Local/Microsoft/Windows/INetCache/Content.Outlook/SOP/ARR4600088152/ARR4600088152.pdf" TargetMode="External"/><Relationship Id="rId938" Type="http://schemas.openxmlformats.org/officeDocument/2006/relationships/hyperlink" Target="../AppData/Local/Microsoft/Windows/INetCache/Content.Outlook/SOP/ARR4600088424/ARR4600088424SUPER.pdf" TargetMode="External"/><Relationship Id="rId67" Type="http://schemas.openxmlformats.org/officeDocument/2006/relationships/hyperlink" Target="mailto:sandra.ordonez@medellin.gov.co" TargetMode="External"/><Relationship Id="rId272" Type="http://schemas.openxmlformats.org/officeDocument/2006/relationships/hyperlink" Target="mailto:fabiomu&#241;oz1410@gmail.com" TargetMode="External"/><Relationship Id="rId577" Type="http://schemas.openxmlformats.org/officeDocument/2006/relationships/hyperlink" Target="../AppData/Local/Microsoft/Windows/INetCache/Content.Outlook/SOP/ARR4600083609/ARR4600083609INF2.pdf" TargetMode="External"/><Relationship Id="rId700" Type="http://schemas.openxmlformats.org/officeDocument/2006/relationships/hyperlink" Target="mailto:nelly.moreno@medellin.gov.co" TargetMode="External"/><Relationship Id="rId1123" Type="http://schemas.openxmlformats.org/officeDocument/2006/relationships/hyperlink" Target="../AppData/Local/Microsoft/Windows/INetCache/Content.Outlook/SOP/ARR4600087744/ARR4600087744ACTA.pdf" TargetMode="External"/><Relationship Id="rId132" Type="http://schemas.openxmlformats.org/officeDocument/2006/relationships/hyperlink" Target="../AppData/Local/Microsoft/Windows/INetCache/Content.Outlook/SOP/ARR4600078632/ARR4600078632INF12019" TargetMode="External"/><Relationship Id="rId784" Type="http://schemas.openxmlformats.org/officeDocument/2006/relationships/hyperlink" Target="../AppData/Local/Microsoft/Windows/INetCache/Content.Outlook/SOP/ARR4600088434/ARR4600088434SUPER.pdf" TargetMode="External"/><Relationship Id="rId991" Type="http://schemas.openxmlformats.org/officeDocument/2006/relationships/hyperlink" Target="../AppData/Local/Microsoft/Windows/INetCache/Content.Outlook/SOP/ARR0308/ARR0308INF2.pdf" TargetMode="External"/><Relationship Id="rId1067" Type="http://schemas.openxmlformats.org/officeDocument/2006/relationships/hyperlink" Target="../AppData/Local/Microsoft/Windows/INetCache/Content.Outlook/SOP/ARR4600088062/ARR4600088062.pdf" TargetMode="External"/><Relationship Id="rId437" Type="http://schemas.openxmlformats.org/officeDocument/2006/relationships/hyperlink" Target="../AppData/Local/Microsoft/Windows/INetCache/Content.Outlook/SOP/ARR0310/ARR0310soli.pdf" TargetMode="External"/><Relationship Id="rId644" Type="http://schemas.openxmlformats.org/officeDocument/2006/relationships/hyperlink" Target="../AppData/Local/Microsoft/Windows/INetCache/Content.Outlook/SOP/ARR4600083605/ARR4600083605INF3.pdf" TargetMode="External"/><Relationship Id="rId851" Type="http://schemas.openxmlformats.org/officeDocument/2006/relationships/hyperlink" Target="../AppData/Local/Microsoft/Windows/INetCache/Content.Outlook/SOP/ARR4600088376/ARR4600088376SUPER.pdf" TargetMode="External"/><Relationship Id="rId283" Type="http://schemas.openxmlformats.org/officeDocument/2006/relationships/hyperlink" Target="mailto:lanegraflor71@gmail.com" TargetMode="External"/><Relationship Id="rId490" Type="http://schemas.openxmlformats.org/officeDocument/2006/relationships/hyperlink" Target="../AppData/Local/Microsoft/Windows/INetCache/Content.Outlook/SOP/ARR4600078616/ARR4600078616INF1.pdf" TargetMode="External"/><Relationship Id="rId504" Type="http://schemas.openxmlformats.org/officeDocument/2006/relationships/hyperlink" Target="../AppData/Local/Microsoft/Windows/INetCache/Content.Outlook/SOP/ARR4600084018/ARR4600084018INF1.pdf" TargetMode="External"/><Relationship Id="rId711" Type="http://schemas.openxmlformats.org/officeDocument/2006/relationships/hyperlink" Target="../AppData/Local/Microsoft/Windows/INetCache/Content.Outlook/SOP/ARR4600087702/ARR4600087702ACTA.pdf" TargetMode="External"/><Relationship Id="rId949" Type="http://schemas.openxmlformats.org/officeDocument/2006/relationships/hyperlink" Target="mailto:lina.carrillo@tigo.com.co" TargetMode="External"/><Relationship Id="rId1134" Type="http://schemas.openxmlformats.org/officeDocument/2006/relationships/hyperlink" Target="../AppData/Local/Microsoft/Windows/INetCache/Content.Outlook/SOP/ARR4600078465/ARR4600078465INF5.pdf" TargetMode="External"/><Relationship Id="rId78" Type="http://schemas.openxmlformats.org/officeDocument/2006/relationships/hyperlink" Target="../AppData/Local/Microsoft/Windows/INetCache/Content.Outlook/SOP/ARR4600078607/ARR4600078607acta.pdf" TargetMode="External"/><Relationship Id="rId143" Type="http://schemas.openxmlformats.org/officeDocument/2006/relationships/hyperlink" Target="../AppData/Local/Microsoft/Windows/INetCache/Content.Outlook/SOP/ARR4600078608/ARR460078608INF12019.pdf" TargetMode="External"/><Relationship Id="rId350" Type="http://schemas.openxmlformats.org/officeDocument/2006/relationships/hyperlink" Target="../AppData/Local/Microsoft/Windows/INetCache/Content.Outlook/SOP/ARR4600083614/ARR4600083614.pdf/Nas1/alcaldia/228-SS/22840-S-GB/U-Inmuebles/E-Admon/Cmn-Admon/IS-ARR/SOP/ARR4600084054/ARR4600084054.pdf" TargetMode="External"/><Relationship Id="rId588" Type="http://schemas.openxmlformats.org/officeDocument/2006/relationships/hyperlink" Target="../AppData/Local/Microsoft/Windows/INetCache/Content.Outlook/SOP/ARR4600078608/ARR460078608INF4.pdf" TargetMode="External"/><Relationship Id="rId795" Type="http://schemas.openxmlformats.org/officeDocument/2006/relationships/hyperlink" Target="mailto:seguridadsocialcres@gmail.com" TargetMode="External"/><Relationship Id="rId809" Type="http://schemas.openxmlformats.org/officeDocument/2006/relationships/hyperlink" Target="../AppData/Local/Microsoft/Windows/INetCache/Content.Outlook/SOP/ARR4600088539/ARR4600088539pol.pdf" TargetMode="External"/><Relationship Id="rId1201" Type="http://schemas.openxmlformats.org/officeDocument/2006/relationships/hyperlink" Target="../AppData/Local/Microsoft/Windows/INetCache/Content.Outlook/SOP/ARR4600088506/ARR4600088506SUPER.pdf" TargetMode="External"/><Relationship Id="rId9" Type="http://schemas.openxmlformats.org/officeDocument/2006/relationships/hyperlink" Target="mailto:coplaflorez@une.net.co" TargetMode="External"/><Relationship Id="rId210" Type="http://schemas.openxmlformats.org/officeDocument/2006/relationships/hyperlink" Target="mailto:sandra.ordonez@medellin.gov.co" TargetMode="External"/><Relationship Id="rId448" Type="http://schemas.openxmlformats.org/officeDocument/2006/relationships/hyperlink" Target="../AppData/Local/Microsoft/Windows/INetCache/Content.Outlook/SOP/ARR0314/ARR0314CONCEPTO.pdf" TargetMode="External"/><Relationship Id="rId655" Type="http://schemas.openxmlformats.org/officeDocument/2006/relationships/hyperlink" Target="../AppData/Local/Microsoft/Windows/INetCache/Content.Outlook/SOP/ARR4600078614/ARR4600078614INF6.pdf" TargetMode="External"/><Relationship Id="rId862" Type="http://schemas.openxmlformats.org/officeDocument/2006/relationships/hyperlink" Target="../AppData/Local/Microsoft/Windows/INetCache/Content.Outlook/SOP/ARR4600088952/ARR4600088952SUPER.pdf" TargetMode="External"/><Relationship Id="rId1078" Type="http://schemas.openxmlformats.org/officeDocument/2006/relationships/hyperlink" Target="../AppData/Local/Microsoft/Windows/INetCache/Content.Outlook/SOP/ARR4600089690/ARR4600089690SUPER.pdf" TargetMode="External"/><Relationship Id="rId294" Type="http://schemas.openxmlformats.org/officeDocument/2006/relationships/hyperlink" Target="../AppData/Local/Microsoft/Windows/INetCache/Content.Outlook/SOP/ARR4600083602/ARR4600083602ACTA.pdf" TargetMode="External"/><Relationship Id="rId308" Type="http://schemas.openxmlformats.org/officeDocument/2006/relationships/hyperlink" Target="mailto:renteria.cossio.luz1@gmail.com" TargetMode="External"/><Relationship Id="rId515" Type="http://schemas.openxmlformats.org/officeDocument/2006/relationships/hyperlink" Target="../AppData/Local/Microsoft/Windows/INetCache/Content.Outlook/SOP/ARR4600084060/ARR4600084060INF1.pdf" TargetMode="External"/><Relationship Id="rId722" Type="http://schemas.openxmlformats.org/officeDocument/2006/relationships/hyperlink" Target="../AppData/Local/Microsoft/Windows/INetCache/Content.Outlook/SOP/ARR4600078465/ARR4600078465INF6.pdf" TargetMode="External"/><Relationship Id="rId1145" Type="http://schemas.openxmlformats.org/officeDocument/2006/relationships/hyperlink" Target="mailto:manuelzuleta9@gmail.com" TargetMode="External"/><Relationship Id="rId89" Type="http://schemas.openxmlformats.org/officeDocument/2006/relationships/hyperlink" Target="../AppData/Local/Microsoft/Windows/INetCache/Content.Outlook/SOP/ARR4600078617/ARR4600078617CON.pdf" TargetMode="External"/><Relationship Id="rId154" Type="http://schemas.openxmlformats.org/officeDocument/2006/relationships/hyperlink" Target="../AppData/Local/Microsoft/Windows/INetCache/Content.Outlook/SOP/ARR4600078456/ARR4600078456INF12019.pdf" TargetMode="External"/><Relationship Id="rId361" Type="http://schemas.openxmlformats.org/officeDocument/2006/relationships/hyperlink" Target="../AppData/Local/Microsoft/Windows/INetCache/Content.Outlook/SOP/ARR4600083612/ARR4600083612.pdf" TargetMode="External"/><Relationship Id="rId599" Type="http://schemas.openxmlformats.org/officeDocument/2006/relationships/hyperlink" Target="../AppData/Local/Microsoft/Windows/INetCache/Content.Outlook/SOP/ARR4600078616/ARR4600078616INF6.pdf" TargetMode="External"/><Relationship Id="rId1005" Type="http://schemas.openxmlformats.org/officeDocument/2006/relationships/hyperlink" Target="../AppData/Local/Microsoft/Windows/INetCache/Content.Outlook/SOP/ARR0301/ARR0301INF5.pdf" TargetMode="External"/><Relationship Id="rId1212" Type="http://schemas.openxmlformats.org/officeDocument/2006/relationships/hyperlink" Target="mailto:gerenciacooasda@gmail.com" TargetMode="External"/><Relationship Id="rId459" Type="http://schemas.openxmlformats.org/officeDocument/2006/relationships/hyperlink" Target="../AppData/Local/Microsoft/Windows/INetCache/Content.Outlook/SOP/ARR0309/ARR0309CON2020.pdf" TargetMode="External"/><Relationship Id="rId666" Type="http://schemas.openxmlformats.org/officeDocument/2006/relationships/hyperlink" Target="../AppData/Local/Microsoft/Windows/INetCache/Content.Outlook/SOP/ARR4600087670/ARR4600087670SUPER.pdf" TargetMode="External"/><Relationship Id="rId873" Type="http://schemas.openxmlformats.org/officeDocument/2006/relationships/hyperlink" Target="mailto:nelly.moreno@medellin.gov.co" TargetMode="External"/><Relationship Id="rId1089" Type="http://schemas.openxmlformats.org/officeDocument/2006/relationships/hyperlink" Target="mailto:sandra.ordonez@medellin.gov.co" TargetMode="External"/><Relationship Id="rId16" Type="http://schemas.openxmlformats.org/officeDocument/2006/relationships/hyperlink" Target="../AppData/Local/Microsoft/Windows/INetCache/Content.Outlook/SOP/ARR0262/ARR0262reno14.pdf" TargetMode="External"/><Relationship Id="rId221" Type="http://schemas.openxmlformats.org/officeDocument/2006/relationships/hyperlink" Target="../AppData/Local/Microsoft/Windows/INetCache/Content.Outlook/SOP/ARR4600078465/ARR4600078465INF22019.pdf" TargetMode="External"/><Relationship Id="rId319" Type="http://schemas.openxmlformats.org/officeDocument/2006/relationships/hyperlink" Target="../AppData/Local/Microsoft/Windows/INetCache/Content.Outlook/SOP/ARR4600084018/ARR4600084018SUPER.pdf" TargetMode="External"/><Relationship Id="rId526" Type="http://schemas.openxmlformats.org/officeDocument/2006/relationships/hyperlink" Target="../AppData/Local/Microsoft/Windows/INetCache/Content.Outlook/SOP/ARR4600082517/ARR4600082517INF3.pdf" TargetMode="External"/><Relationship Id="rId1156" Type="http://schemas.openxmlformats.org/officeDocument/2006/relationships/hyperlink" Target="mailto:memogomez0355@gmail.com" TargetMode="External"/><Relationship Id="rId733" Type="http://schemas.openxmlformats.org/officeDocument/2006/relationships/hyperlink" Target="../AppData/Local/Microsoft/Windows/INetCache/Content.Outlook/SOP/ARR4600083609/ARR4600083609OTRO.pdf" TargetMode="External"/><Relationship Id="rId940" Type="http://schemas.openxmlformats.org/officeDocument/2006/relationships/hyperlink" Target="mailto:clara.giraldo@medellin.gov.co" TargetMode="External"/><Relationship Id="rId1016" Type="http://schemas.openxmlformats.org/officeDocument/2006/relationships/hyperlink" Target="../AppData/Local/Microsoft/Windows/INetCache/Content.Outlook/SOP/ARR4600083070/ARR4600083070INF2.pdf" TargetMode="External"/><Relationship Id="rId165" Type="http://schemas.openxmlformats.org/officeDocument/2006/relationships/hyperlink" Target="../AppData/Local/Microsoft/Windows/INetCache/Content.Outlook/SOP/ARR4600078610/ARR4600078610INF22019.pdf" TargetMode="External"/><Relationship Id="rId372" Type="http://schemas.openxmlformats.org/officeDocument/2006/relationships/hyperlink" Target="../AppData/Local/Microsoft/Windows/INetCache/Content.Outlook/SOP/ARR4600083605/ARR4600083605.pdf" TargetMode="External"/><Relationship Id="rId677" Type="http://schemas.openxmlformats.org/officeDocument/2006/relationships/hyperlink" Target="mailto:nelly.moreno@medellin.gov.co" TargetMode="External"/><Relationship Id="rId800" Type="http://schemas.openxmlformats.org/officeDocument/2006/relationships/hyperlink" Target="../AppData/Local/Microsoft/Windows/INetCache/Content.Outlook/SOP/ARR0294/ARR0294SUPERLI.pdf" TargetMode="External"/><Relationship Id="rId1223" Type="http://schemas.openxmlformats.org/officeDocument/2006/relationships/hyperlink" Target="../AppData/Local/Microsoft/Windows/INetCache/Content.Outlook/SOP/ARR4600089628/ARR4600089628.pdf" TargetMode="External"/><Relationship Id="rId232" Type="http://schemas.openxmlformats.org/officeDocument/2006/relationships/hyperlink" Target="../AppData/Local/Microsoft/Windows/INetCache/Content.Outlook/SOP/ARR4600084061/ARR4600084061ACTA.pdf" TargetMode="External"/><Relationship Id="rId884" Type="http://schemas.openxmlformats.org/officeDocument/2006/relationships/hyperlink" Target="mailto:impuestossvb@servibanca.com.co" TargetMode="External"/><Relationship Id="rId27" Type="http://schemas.openxmlformats.org/officeDocument/2006/relationships/hyperlink" Target="mailto:david.escobar@comfama.com.co" TargetMode="External"/><Relationship Id="rId537" Type="http://schemas.openxmlformats.org/officeDocument/2006/relationships/hyperlink" Target="../AppData/Local/Microsoft/Windows/INetCache/Content.Outlook/SOP/ARR4600083582/ARR4600083582INF1.pdf" TargetMode="External"/><Relationship Id="rId744" Type="http://schemas.openxmlformats.org/officeDocument/2006/relationships/hyperlink" Target="../AppData/Local/Microsoft/Windows/INetCache/Content.Outlook/SOP/ARR4600087806/ARR4600087806.pdf" TargetMode="External"/><Relationship Id="rId951" Type="http://schemas.openxmlformats.org/officeDocument/2006/relationships/hyperlink" Target="../AppData/Local/Microsoft/Windows/INetCache/Content.Outlook/SOP/ARR0268/ARR0268SUPER21.pdf" TargetMode="External"/><Relationship Id="rId1167" Type="http://schemas.openxmlformats.org/officeDocument/2006/relationships/hyperlink" Target="mailto:Ignacio.gallego@medellin.gov.co" TargetMode="External"/><Relationship Id="rId80" Type="http://schemas.openxmlformats.org/officeDocument/2006/relationships/hyperlink" Target="../AppData/Local/Microsoft/Windows/INetCache/Content.Outlook/SOP/ARR0301/ARR0301acta2019.pdf/Nas1/alcaldia/228-SS/22840-S-GB/U-Inmuebles/E-Admon/Cmn-Admon/IS-ARR/SOP/ARR0301/ARR0301SUPER2019.pdf" TargetMode="External"/><Relationship Id="rId176" Type="http://schemas.openxmlformats.org/officeDocument/2006/relationships/hyperlink" Target="mailto:sandra.ordonez@medellin.gov.co" TargetMode="External"/><Relationship Id="rId383" Type="http://schemas.openxmlformats.org/officeDocument/2006/relationships/hyperlink" Target="mailto:nelly.moreno@medellin.gov.co" TargetMode="External"/><Relationship Id="rId590" Type="http://schemas.openxmlformats.org/officeDocument/2006/relationships/hyperlink" Target="../AppData/Local/Microsoft/Windows/INetCache/Content.Outlook/SOP/ARR4600078618/ARR4600078618INF5.pdf" TargetMode="External"/><Relationship Id="rId604" Type="http://schemas.openxmlformats.org/officeDocument/2006/relationships/hyperlink" Target="../AppData/Local/Microsoft/Windows/INetCache/Content.Outlook/SOP/ARR4600077829/ARR4600077829INF5.pdf" TargetMode="External"/><Relationship Id="rId811" Type="http://schemas.openxmlformats.org/officeDocument/2006/relationships/hyperlink" Target="../AppData/Local/Microsoft/Windows/INetCache/Content.Outlook/SOP/ARR0312/ARR0312OTRO.pdf" TargetMode="External"/><Relationship Id="rId1027" Type="http://schemas.openxmlformats.org/officeDocument/2006/relationships/hyperlink" Target="../AppData/Local/Microsoft/Windows/INetCache/Content.Outlook/SOP/ARR4600088499/ARR4600088499SUPER.pdf" TargetMode="External"/><Relationship Id="rId1234" Type="http://schemas.openxmlformats.org/officeDocument/2006/relationships/hyperlink" Target="mailto:anacritina211987@gmail.com" TargetMode="External"/><Relationship Id="rId243" Type="http://schemas.openxmlformats.org/officeDocument/2006/relationships/hyperlink" Target="mailto:paula1104@live.com" TargetMode="External"/><Relationship Id="rId450" Type="http://schemas.openxmlformats.org/officeDocument/2006/relationships/hyperlink" Target="../AppData/Local/Microsoft/Windows/INetCache/Content.Outlook/SOP/ARR0103/ARR0103CON2020.pdf" TargetMode="External"/><Relationship Id="rId688" Type="http://schemas.openxmlformats.org/officeDocument/2006/relationships/hyperlink" Target="mailto:nelly.moreno@medellin.gov.co" TargetMode="External"/><Relationship Id="rId895" Type="http://schemas.openxmlformats.org/officeDocument/2006/relationships/hyperlink" Target="../AppData/Local/Microsoft/Windows/INetCache/Content.Outlook/SOP/ARR4600088516/ARR4600088516ACTA.pdf" TargetMode="External"/><Relationship Id="rId909" Type="http://schemas.openxmlformats.org/officeDocument/2006/relationships/hyperlink" Target="../AppData/Local/Microsoft/Windows/INetCache/Content.Outlook/SOP/ARR4600088708/ARR4600088708SUPER.pdf" TargetMode="External"/><Relationship Id="rId1080" Type="http://schemas.openxmlformats.org/officeDocument/2006/relationships/hyperlink" Target="../AppData/Local/Microsoft/Windows/INetCache/Content.Outlook/SOP/ARR4600089690/ARR4600089690acta.pdf" TargetMode="External"/><Relationship Id="rId38" Type="http://schemas.openxmlformats.org/officeDocument/2006/relationships/hyperlink" Target="../AppData/Local/Microsoft/Windows/INetCache/Content.Outlook/SOP/ARR0264/ARR0264RENO.pdf" TargetMode="External"/><Relationship Id="rId103" Type="http://schemas.openxmlformats.org/officeDocument/2006/relationships/hyperlink" Target="mailto:entesdecontrol@eafit.edu.co" TargetMode="External"/><Relationship Id="rId310" Type="http://schemas.openxmlformats.org/officeDocument/2006/relationships/hyperlink" Target="../AppData/Local/Microsoft/Windows/INetCache/Content.Outlook/SOP/ARR4600089553/ARR4600089553.pdf" TargetMode="External"/><Relationship Id="rId548" Type="http://schemas.openxmlformats.org/officeDocument/2006/relationships/hyperlink" Target="../AppData/Local/Microsoft/Windows/INetCache/Content.Outlook/SOP/ARR4600080541/COM4600080541INF4.pdf" TargetMode="External"/><Relationship Id="rId755" Type="http://schemas.openxmlformats.org/officeDocument/2006/relationships/hyperlink" Target="../AppData/Local/Microsoft/Windows/INetCache/Content.Outlook/SOP/ARR4600086227/ARR4600086227OTRO.pdf" TargetMode="External"/><Relationship Id="rId962" Type="http://schemas.openxmlformats.org/officeDocument/2006/relationships/hyperlink" Target="../AppData/Local/Microsoft/Windows/INetCache/Content.Outlook/SOP/ARR4600088434/ARR4600088434ACTA.pdf" TargetMode="External"/><Relationship Id="rId1178" Type="http://schemas.openxmlformats.org/officeDocument/2006/relationships/hyperlink" Target="../AppData/Local/Microsoft/Windows/INetCache/Content.Outlook/SOP/ARR4600089757/ARR4600089757SUPER.pdf" TargetMode="External"/><Relationship Id="rId91" Type="http://schemas.openxmlformats.org/officeDocument/2006/relationships/hyperlink" Target="mailto:discos3d@hotmail.com" TargetMode="External"/><Relationship Id="rId187" Type="http://schemas.openxmlformats.org/officeDocument/2006/relationships/hyperlink" Target="../AppData/Local/Microsoft/Windows/INetCache/Content.Outlook/SOPORTE%20ARRENDAMIENTOS/ARR0312/ARR0312.pdf" TargetMode="External"/><Relationship Id="rId394" Type="http://schemas.openxmlformats.org/officeDocument/2006/relationships/hyperlink" Target="mailto:nelly.moreno@medellin.gov.co" TargetMode="External"/><Relationship Id="rId408" Type="http://schemas.openxmlformats.org/officeDocument/2006/relationships/hyperlink" Target="../AppData/Local/Microsoft/Windows/INetCache/Content.Outlook/SOP/ARR4600078632/ARR4600078632INF3" TargetMode="External"/><Relationship Id="rId615" Type="http://schemas.openxmlformats.org/officeDocument/2006/relationships/hyperlink" Target="mailto:scastro@bancolombia.com.co" TargetMode="External"/><Relationship Id="rId822" Type="http://schemas.openxmlformats.org/officeDocument/2006/relationships/hyperlink" Target="../AppData/Local/Microsoft/Windows/INetCache/Content.Outlook/SOP/ARR4600088160/ARR4600088160.pdf" TargetMode="External"/><Relationship Id="rId1038" Type="http://schemas.openxmlformats.org/officeDocument/2006/relationships/hyperlink" Target="../AppData/Local/Microsoft/Windows/INetCache/Content.Outlook/SOP/ARR4600088282/ARR4600088282ACTA.pdf" TargetMode="External"/><Relationship Id="rId1245" Type="http://schemas.openxmlformats.org/officeDocument/2006/relationships/hyperlink" Target="../AppData/Local/Microsoft/Windows/INetCache/Content.Outlook/SOP/ARR0160/ARR0160super.pdf" TargetMode="External"/><Relationship Id="rId254" Type="http://schemas.openxmlformats.org/officeDocument/2006/relationships/hyperlink" Target="../AppData/Local/Microsoft/Windows/INetCache/Content.Outlook/SOP/ARR4600084047/ARR4600084047ACTA.pdf" TargetMode="External"/><Relationship Id="rId699" Type="http://schemas.openxmlformats.org/officeDocument/2006/relationships/hyperlink" Target="../AppData/Local/Microsoft/Windows/INetCache/Content.Outlook/SOP/ARR4600087677/ARR4600087677SUPER.pdf" TargetMode="External"/><Relationship Id="rId1091" Type="http://schemas.openxmlformats.org/officeDocument/2006/relationships/hyperlink" Target="mailto:libreriaalejandralocal46@gmail.com" TargetMode="External"/><Relationship Id="rId1105" Type="http://schemas.openxmlformats.org/officeDocument/2006/relationships/hyperlink" Target="mailto:yenifer_0622@hotmail.com" TargetMode="External"/><Relationship Id="rId49" Type="http://schemas.openxmlformats.org/officeDocument/2006/relationships/hyperlink" Target="../AppData/Local/Microsoft/Windows/INetCache/Content.Outlook/SOP/ARR4600077599/ARR4600077599PSUPER.pdf" TargetMode="External"/><Relationship Id="rId114" Type="http://schemas.openxmlformats.org/officeDocument/2006/relationships/hyperlink" Target="../AppData/Local/Microsoft/Windows/INetCache/Content.Outlook/SOP/ARR4600078465/ARR4600078465CON.pdf" TargetMode="External"/><Relationship Id="rId461" Type="http://schemas.openxmlformats.org/officeDocument/2006/relationships/hyperlink" Target="../AppData/Local/Microsoft/Windows/INetCache/Content.Outlook/SOP/ARR0309/ARR0309SUPER2020.pdf" TargetMode="External"/><Relationship Id="rId559" Type="http://schemas.openxmlformats.org/officeDocument/2006/relationships/hyperlink" Target="../AppData/Local/Microsoft/Windows/INetCache/Content.Outlook/SOP/ARR4600083578/ARR4600083578TRA.pdf" TargetMode="External"/><Relationship Id="rId766" Type="http://schemas.openxmlformats.org/officeDocument/2006/relationships/hyperlink" Target="../AppData/Local/Microsoft/Windows/INetCache/Content.Outlook/SOP/ARR4600088111/ARR4600088111.pdf" TargetMode="External"/><Relationship Id="rId1189" Type="http://schemas.openxmlformats.org/officeDocument/2006/relationships/hyperlink" Target="../AppData/Local/Microsoft/Windows/INetCache/Content.Outlook/SOP/ARR4600089847/ARR4600089847SUPER.pdf" TargetMode="External"/><Relationship Id="rId198" Type="http://schemas.openxmlformats.org/officeDocument/2006/relationships/hyperlink" Target="mailto:linamoreno1@hotmail.es" TargetMode="External"/><Relationship Id="rId321" Type="http://schemas.openxmlformats.org/officeDocument/2006/relationships/hyperlink" Target="../AppData/Local/Microsoft/Windows/INetCache/Content.Outlook/SOP/ARR4600084018/ARR4600084018ACTA.pdf" TargetMode="External"/><Relationship Id="rId419" Type="http://schemas.openxmlformats.org/officeDocument/2006/relationships/hyperlink" Target="../AppData/Local/Microsoft/Windows/INetCache/Content.Outlook/SOP/ARR0263/ARR0263INF22019.pdf/Nas1/alcaldia/228-SS/22840-S-GB/U-Inmuebles/E-Admon/Cmn-Admon/IS-ARR/SOP/ARR0262/ARR0262INF22019.pdf" TargetMode="External"/><Relationship Id="rId626" Type="http://schemas.openxmlformats.org/officeDocument/2006/relationships/hyperlink" Target="../AppData/Local/Microsoft/Windows/INetCache/Content.Outlook/SOP/ARR0308/ARR0308INF1.pdf" TargetMode="External"/><Relationship Id="rId973" Type="http://schemas.openxmlformats.org/officeDocument/2006/relationships/hyperlink" Target="../AppData/Local/Microsoft/Windows/INetCache/Content.Outlook/SOP/ARR4600088498/ARR4600088498acta.pdf" TargetMode="External"/><Relationship Id="rId1049" Type="http://schemas.openxmlformats.org/officeDocument/2006/relationships/hyperlink" Target="mailto:isaacrendon02@gmail.com" TargetMode="External"/><Relationship Id="rId1256" Type="http://schemas.openxmlformats.org/officeDocument/2006/relationships/hyperlink" Target="../AppData/Local/Microsoft/Windows/INetCache/Content.Outlook/SOP/ARR4600089446/ARR4600089446ACTA.pdf" TargetMode="External"/><Relationship Id="rId833" Type="http://schemas.openxmlformats.org/officeDocument/2006/relationships/hyperlink" Target="mailto:sandra.ordonez@medellin.gov.co" TargetMode="External"/><Relationship Id="rId1116" Type="http://schemas.openxmlformats.org/officeDocument/2006/relationships/hyperlink" Target="mailto:karlinesita@hotmail.com" TargetMode="External"/><Relationship Id="rId265" Type="http://schemas.openxmlformats.org/officeDocument/2006/relationships/hyperlink" Target="../AppData/Local/Microsoft/Windows/INetCache/Content.Outlook/SOP/ARR4600084048/ARR4600084048ACTA.pdf" TargetMode="External"/><Relationship Id="rId472" Type="http://schemas.openxmlformats.org/officeDocument/2006/relationships/hyperlink" Target="../AppData/Local/Microsoft/Windows/INetCache/Content.Outlook/SOP/ARR4600084048/ARR4600084048INF2.pdf" TargetMode="External"/><Relationship Id="rId900" Type="http://schemas.openxmlformats.org/officeDocument/2006/relationships/hyperlink" Target="mailto:analatia1@hotmail.com" TargetMode="External"/><Relationship Id="rId125" Type="http://schemas.openxmlformats.org/officeDocument/2006/relationships/hyperlink" Target="../AppData/Local/Microsoft/Windows/INetCache/Content.Outlook/SOP/ARR0315/ARR0315ACTA2019.pdf" TargetMode="External"/><Relationship Id="rId332" Type="http://schemas.openxmlformats.org/officeDocument/2006/relationships/hyperlink" Target="mailto:nelly.moreno@medellin.gov.co" TargetMode="External"/><Relationship Id="rId777" Type="http://schemas.openxmlformats.org/officeDocument/2006/relationships/hyperlink" Target="../AppData/Local/Microsoft/Windows/INetCache/Content.Outlook/SOP/ARR0266/ARR0266POL20.pdf" TargetMode="External"/><Relationship Id="rId984" Type="http://schemas.openxmlformats.org/officeDocument/2006/relationships/hyperlink" Target="../AppData/Local/Microsoft/Windows/INetCache/Content.Outlook/SOP/ARR4600084092/ARR4600084092INF4.pdf" TargetMode="External"/><Relationship Id="rId637" Type="http://schemas.openxmlformats.org/officeDocument/2006/relationships/hyperlink" Target="../AppData/Local/Microsoft/Windows/INetCache/Content.Outlook/SOP/ARR4600084012/ARR4600084012INF3.pdf" TargetMode="External"/><Relationship Id="rId844" Type="http://schemas.openxmlformats.org/officeDocument/2006/relationships/hyperlink" Target="mailto:samirprittys24@hotmail.com" TargetMode="External"/><Relationship Id="rId1267" Type="http://schemas.openxmlformats.org/officeDocument/2006/relationships/hyperlink" Target="../AppData/Local/Microsoft/Windows/INetCache/Content.Outlook/SOP/ARR4600087686/ARR4600087686INF1.pdf" TargetMode="External"/><Relationship Id="rId276" Type="http://schemas.openxmlformats.org/officeDocument/2006/relationships/hyperlink" Target="../AppData/Local/Microsoft/Windows/INetCache/Content.Outlook/SOP/ARR4600084092/ARR4600084092SUPER.pdf" TargetMode="External"/><Relationship Id="rId483" Type="http://schemas.openxmlformats.org/officeDocument/2006/relationships/hyperlink" Target="../AppData/Local/Microsoft/Windows/INetCache/Content.Outlook/SOP/ARR4600077599/ARR4600077599INF4.pdf" TargetMode="External"/><Relationship Id="rId690" Type="http://schemas.openxmlformats.org/officeDocument/2006/relationships/hyperlink" Target="../AppData/Local/Microsoft/Windows/INetCache/Content.Outlook/SOP/ARR4600087671/ARR4600087671.pdf" TargetMode="External"/><Relationship Id="rId704" Type="http://schemas.openxmlformats.org/officeDocument/2006/relationships/hyperlink" Target="mailto:clara.giraldo@medellin.gov.co" TargetMode="External"/><Relationship Id="rId911" Type="http://schemas.openxmlformats.org/officeDocument/2006/relationships/hyperlink" Target="mailto:yimerquinchia20@gmail.com" TargetMode="External"/><Relationship Id="rId1127" Type="http://schemas.openxmlformats.org/officeDocument/2006/relationships/hyperlink" Target="../AppData/Local/Microsoft/Windows/INetCache/Content.Outlook/SOP/ARR4600088058/ARR4600088058acta.pdf" TargetMode="External"/><Relationship Id="rId40" Type="http://schemas.openxmlformats.org/officeDocument/2006/relationships/hyperlink" Target="../AppData/Local/Microsoft/Windows/INetCache/Content.Outlook/SOP/ARR0264/ARR0264pol.pdf" TargetMode="External"/><Relationship Id="rId136" Type="http://schemas.openxmlformats.org/officeDocument/2006/relationships/hyperlink" Target="../AppData/Local/Microsoft/Windows/INetCache/Content.Outlook/SOP/ARR4600078527/ARR4600078527OTRO.pdf" TargetMode="External"/><Relationship Id="rId343" Type="http://schemas.openxmlformats.org/officeDocument/2006/relationships/hyperlink" Target="../AppData/Local/Microsoft/Windows/INetCache/Content.Outlook/SOP/ARR4600084054/ARR4600084054SUPER.pdf" TargetMode="External"/><Relationship Id="rId550" Type="http://schemas.openxmlformats.org/officeDocument/2006/relationships/hyperlink" Target="../AppData/Local/Microsoft/Windows/INetCache/Content.Outlook/SOP/ARR0025/inf-01-2019.pdf" TargetMode="External"/><Relationship Id="rId788" Type="http://schemas.openxmlformats.org/officeDocument/2006/relationships/hyperlink" Target="../AppData/Local/Microsoft/Windows/INetCache/Content.Outlook/SOP/ARR0277/ARR0277CON20.pdf" TargetMode="External"/><Relationship Id="rId995" Type="http://schemas.openxmlformats.org/officeDocument/2006/relationships/hyperlink" Target="../AppData/Local/Microsoft/Windows/INetCache/Content.Outlook/SOP/ARR4600084054/ARR4600084054INF4.pdf" TargetMode="External"/><Relationship Id="rId1180" Type="http://schemas.openxmlformats.org/officeDocument/2006/relationships/hyperlink" Target="../AppData/Local/Microsoft/Windows/INetCache/Content.Outlook/SOP/ARR4600089757/ARR4600089757ACTA.pdf" TargetMode="External"/><Relationship Id="rId203" Type="http://schemas.openxmlformats.org/officeDocument/2006/relationships/hyperlink" Target="../AppData/Local/Microsoft/Windows/INetCache/Content.Outlook/SOP/ARR0078/ARR0078CON2019.pdf" TargetMode="External"/><Relationship Id="rId648" Type="http://schemas.openxmlformats.org/officeDocument/2006/relationships/hyperlink" Target="../AppData/Local/Microsoft/Windows/INetCache/Content.Outlook/SOP/ARR4600087439/ARR4600087439CON.pdf" TargetMode="External"/><Relationship Id="rId855" Type="http://schemas.openxmlformats.org/officeDocument/2006/relationships/hyperlink" Target="../AppData/Local/Microsoft/Windows/INetCache/Content.Outlook/SOP/ARR4600088378/ARR4600088378acta.pdf" TargetMode="External"/><Relationship Id="rId1040" Type="http://schemas.openxmlformats.org/officeDocument/2006/relationships/hyperlink" Target="../AppData/Local/Microsoft/Windows/INetCache/Content.Outlook/SOP/ARR4600087672/ARR4600084672ACTA.pdf" TargetMode="External"/><Relationship Id="rId287" Type="http://schemas.openxmlformats.org/officeDocument/2006/relationships/hyperlink" Target="../AppData/Local/Microsoft/Windows/INetCache/Content.Outlook/SOP/ARR4600078618/ARR4600078618INF22019.pdf" TargetMode="External"/><Relationship Id="rId410" Type="http://schemas.openxmlformats.org/officeDocument/2006/relationships/hyperlink" Target="../AppData/Local/Microsoft/Windows/INetCache/Content.Outlook/SOP/ARR4600080018/ARR4600080018INF3.pdf" TargetMode="External"/><Relationship Id="rId494" Type="http://schemas.openxmlformats.org/officeDocument/2006/relationships/hyperlink" Target="mailto:yulietcpc@hotmail.com" TargetMode="External"/><Relationship Id="rId508" Type="http://schemas.openxmlformats.org/officeDocument/2006/relationships/hyperlink" Target="../AppData/Local/Microsoft/Windows/INetCache/Content.Outlook/SOP/ARR4600078616/ARR4600078616INF120.pdf" TargetMode="External"/><Relationship Id="rId715" Type="http://schemas.openxmlformats.org/officeDocument/2006/relationships/hyperlink" Target="../AppData/Local/Microsoft/Windows/INetCache/Content.Outlook/SOP/ARR4600087678/ARR4600087678ACTA.pdf" TargetMode="External"/><Relationship Id="rId922" Type="http://schemas.openxmlformats.org/officeDocument/2006/relationships/hyperlink" Target="../AppData/Local/Microsoft/Windows/INetCache/Content.Outlook/SOP/ARR4600088500/ARR4600088500SUPER.pdf" TargetMode="External"/><Relationship Id="rId1138" Type="http://schemas.openxmlformats.org/officeDocument/2006/relationships/hyperlink" Target="../AppData/Local/Microsoft/Windows/INetCache/Content.Outlook/SOP/ARR4600089640/ARR4600089640SUPER.pdf" TargetMode="External"/><Relationship Id="rId147" Type="http://schemas.openxmlformats.org/officeDocument/2006/relationships/hyperlink" Target="../AppData/Local/Microsoft/Windows/INetCache/Content.Outlook/SOP/ARR4600078616/ARR4600078616INF12019.pdf" TargetMode="External"/><Relationship Id="rId354" Type="http://schemas.openxmlformats.org/officeDocument/2006/relationships/hyperlink" Target="../AppData/Local/Microsoft/Windows/INetCache/Content.Outlook/SOP/ARR4600083609/ARR4600083609.pdf" TargetMode="External"/><Relationship Id="rId799" Type="http://schemas.openxmlformats.org/officeDocument/2006/relationships/hyperlink" Target="mailto:nelly.moreno@medellin.gov.co" TargetMode="External"/><Relationship Id="rId1191" Type="http://schemas.openxmlformats.org/officeDocument/2006/relationships/hyperlink" Target="../AppData/Local/Microsoft/Windows/INetCache/Content.Outlook/SOP/ARR4600084013/ARR4600084013.pdf" TargetMode="External"/><Relationship Id="rId1205" Type="http://schemas.openxmlformats.org/officeDocument/2006/relationships/hyperlink" Target="mailto:mariaisabel729@hotmail.com" TargetMode="External"/><Relationship Id="rId51" Type="http://schemas.openxmlformats.org/officeDocument/2006/relationships/hyperlink" Target="../AppData/Local/Microsoft/Windows/INetCache/Content.Outlook/SOP/ARR4600077599/ARR4600077599PACTA.pdf" TargetMode="External"/><Relationship Id="rId561" Type="http://schemas.openxmlformats.org/officeDocument/2006/relationships/hyperlink" Target="../AppData/Local/Microsoft/Windows/INetCache/Content.Outlook/SOP/ARR4600084018/ARR4600084018INF2.pdf" TargetMode="External"/><Relationship Id="rId659" Type="http://schemas.openxmlformats.org/officeDocument/2006/relationships/hyperlink" Target="../AppData/Local/Microsoft/Windows/INetCache/Content.Outlook/SOP/ARR4600087804/ARR4600087804super.pdf" TargetMode="External"/><Relationship Id="rId866" Type="http://schemas.openxmlformats.org/officeDocument/2006/relationships/hyperlink" Target="mailto:nelly.moreno@medellin.gov.co" TargetMode="External"/><Relationship Id="rId214" Type="http://schemas.openxmlformats.org/officeDocument/2006/relationships/hyperlink" Target="../AppData/Local/Microsoft/Windows/INetCache/Content.Outlook/SOP/ARR4600083580/ARR4600083580.pdf" TargetMode="External"/><Relationship Id="rId298" Type="http://schemas.openxmlformats.org/officeDocument/2006/relationships/hyperlink" Target="mailto:leidy_1258@hotmail.com" TargetMode="External"/><Relationship Id="rId421" Type="http://schemas.openxmlformats.org/officeDocument/2006/relationships/hyperlink" Target="../AppData/Local/Microsoft/Windows/INetCache/Content.Outlook/SOP/ARR4600080018/ARR4600080018CR.pdf" TargetMode="External"/><Relationship Id="rId519" Type="http://schemas.openxmlformats.org/officeDocument/2006/relationships/hyperlink" Target="../AppData/Local/Microsoft/Windows/INetCache/Content.Outlook/SOP/ARR4600083613/ARR4600083613INF1.pdf" TargetMode="External"/><Relationship Id="rId1051" Type="http://schemas.openxmlformats.org/officeDocument/2006/relationships/hyperlink" Target="mailto:Clara.giraldo@medellin.gov.co" TargetMode="External"/><Relationship Id="rId1149" Type="http://schemas.openxmlformats.org/officeDocument/2006/relationships/hyperlink" Target="../AppData/Local/Microsoft/Windows/INetCache/Content.Outlook/SOP/ARR4600082563/ARR4600082563ACTA.pdf" TargetMode="External"/><Relationship Id="rId158" Type="http://schemas.openxmlformats.org/officeDocument/2006/relationships/hyperlink" Target="../AppData/Local/Microsoft/Windows/INetCache/Content.Outlook/SOP/ARR4600082517/ARR4600082517SUPER.pdf" TargetMode="External"/><Relationship Id="rId726" Type="http://schemas.openxmlformats.org/officeDocument/2006/relationships/hyperlink" Target="../AppData/Local/Microsoft/Windows/INetCache/Content.Outlook/SOP/ARR4600078616/ARR4600078616OTRO.pdf" TargetMode="External"/><Relationship Id="rId933" Type="http://schemas.openxmlformats.org/officeDocument/2006/relationships/hyperlink" Target="mailto:scastro@bancolombia.com.co" TargetMode="External"/><Relationship Id="rId1009" Type="http://schemas.openxmlformats.org/officeDocument/2006/relationships/hyperlink" Target="../AppData/Local/Microsoft/Windows/INetCache/Content.Outlook/SOP/ARR4600083990/ARR4600083990OTRO.pdf" TargetMode="External"/><Relationship Id="rId62" Type="http://schemas.openxmlformats.org/officeDocument/2006/relationships/hyperlink" Target="mailto:jorgeeliecer57571@gmail.com" TargetMode="External"/><Relationship Id="rId365" Type="http://schemas.openxmlformats.org/officeDocument/2006/relationships/hyperlink" Target="../AppData/Local/Microsoft/Windows/INetCache/Content.Outlook/SOP/ARR4600083582/ARR4600083582.pdf" TargetMode="External"/><Relationship Id="rId572" Type="http://schemas.openxmlformats.org/officeDocument/2006/relationships/hyperlink" Target="../AppData/Local/Microsoft/Windows/INetCache/Content.Outlook/SOP/ARR4600083615/ARR4600083615INF2.pdf" TargetMode="External"/><Relationship Id="rId1216" Type="http://schemas.openxmlformats.org/officeDocument/2006/relationships/hyperlink" Target="../AppData/Local/Microsoft/Windows/INetCache/Content.Outlook/SOP/ARR4600089418/ARR4600089418.pdf" TargetMode="External"/><Relationship Id="rId225" Type="http://schemas.openxmlformats.org/officeDocument/2006/relationships/hyperlink" Target="../AppData/Local/Microsoft/Windows/INetCache/Content.Outlook/SOP/ARR0301/ARR0301INF22019.pdf" TargetMode="External"/><Relationship Id="rId432" Type="http://schemas.openxmlformats.org/officeDocument/2006/relationships/hyperlink" Target="mailto:magdakeysi@hotmail.com" TargetMode="External"/><Relationship Id="rId877" Type="http://schemas.openxmlformats.org/officeDocument/2006/relationships/hyperlink" Target="mailto:artesanias_sara@hotmail.com" TargetMode="External"/><Relationship Id="rId1062" Type="http://schemas.openxmlformats.org/officeDocument/2006/relationships/hyperlink" Target="../AppData/Local/Microsoft/Windows/INetCache/Content.Outlook/SOP/ARR4600088316/ARR4600088316SUPER.pdf" TargetMode="External"/><Relationship Id="rId737" Type="http://schemas.openxmlformats.org/officeDocument/2006/relationships/hyperlink" Target="../AppData/Local/Microsoft/Windows/INetCache/Content.Outlook/SOP/ARR4600087804/ARR4600087804acta.pdf" TargetMode="External"/><Relationship Id="rId944" Type="http://schemas.openxmlformats.org/officeDocument/2006/relationships/hyperlink" Target="mailto:Hernan.hernandez@tigoune.com" TargetMode="External"/><Relationship Id="rId73" Type="http://schemas.openxmlformats.org/officeDocument/2006/relationships/hyperlink" Target="../AppData/Local/Microsoft/Windows/INetCache/Content.Outlook/SOP/ARR4600078610/ARR4600078610super.pdf" TargetMode="External"/><Relationship Id="rId169" Type="http://schemas.openxmlformats.org/officeDocument/2006/relationships/hyperlink" Target="../AppData/Local/Microsoft/Windows/INetCache/Content.Outlook/SOP/ARR4600077599/ARR4600077599INF2.pdf" TargetMode="External"/><Relationship Id="rId376" Type="http://schemas.openxmlformats.org/officeDocument/2006/relationships/hyperlink" Target="../AppData/Local/Microsoft/Windows/INetCache/Content.Outlook/SOP/ARR4600084060/ARR4600084060.pdf" TargetMode="External"/><Relationship Id="rId583" Type="http://schemas.openxmlformats.org/officeDocument/2006/relationships/hyperlink" Target="../AppData/Local/Microsoft/Windows/INetCache/Content.Outlook/SOP/ARR4600078466/ARR4600078466.pdf" TargetMode="External"/><Relationship Id="rId790" Type="http://schemas.openxmlformats.org/officeDocument/2006/relationships/hyperlink" Target="../AppData/Local/Microsoft/Windows/INetCache/Content.Outlook/SOP/ARR0277/ARR0277pol20.pdf" TargetMode="External"/><Relationship Id="rId804" Type="http://schemas.openxmlformats.org/officeDocument/2006/relationships/hyperlink" Target="mailto:santiago.tavera@proyectavera.com" TargetMode="External"/><Relationship Id="rId1227" Type="http://schemas.openxmlformats.org/officeDocument/2006/relationships/hyperlink" Target="../AppData/Local/Microsoft/Windows/INetCache/Content.Outlook/SOP/ARR4600089284/ARR4600089284acta.pdf" TargetMode="External"/><Relationship Id="rId4" Type="http://schemas.openxmlformats.org/officeDocument/2006/relationships/hyperlink" Target="mailto:coplaza@une.net.co" TargetMode="External"/><Relationship Id="rId236" Type="http://schemas.openxmlformats.org/officeDocument/2006/relationships/hyperlink" Target="../AppData/Local/Microsoft/Windows/INetCache/Content.Outlook/SOP/ARR4600084023/ARR4600084023ACTA.pdf" TargetMode="External"/><Relationship Id="rId443" Type="http://schemas.openxmlformats.org/officeDocument/2006/relationships/hyperlink" Target="../AppData/Local/Microsoft/Windows/INetCache/Content.Outlook/SOP/ARR0314/ARR0314SUPER2020.pdf" TargetMode="External"/><Relationship Id="rId650" Type="http://schemas.openxmlformats.org/officeDocument/2006/relationships/hyperlink" Target="../AppData/Local/Microsoft/Windows/INetCache/Content.Outlook/SOP/ARR4600087439/ARR4600087439SUPER.pdf" TargetMode="External"/><Relationship Id="rId888" Type="http://schemas.openxmlformats.org/officeDocument/2006/relationships/hyperlink" Target="../AppData/Local/Microsoft/Windows/INetCache/Content.Outlook/SOP/ARR4600088450/ARR4600088450SUPER.pdf" TargetMode="External"/><Relationship Id="rId1073" Type="http://schemas.openxmlformats.org/officeDocument/2006/relationships/hyperlink" Target="../AppData/Local/Microsoft/Windows/INetCache/Content.Outlook/SOP/ARR4600089391/ARR4600089391acta.pdf" TargetMode="External"/><Relationship Id="rId303" Type="http://schemas.openxmlformats.org/officeDocument/2006/relationships/hyperlink" Target="../AppData/Local/Microsoft/Windows/INetCache/Content.Outlook/SOP/ARR4600083610/ARR4600083610SUPER.pdf" TargetMode="External"/><Relationship Id="rId748" Type="http://schemas.openxmlformats.org/officeDocument/2006/relationships/hyperlink" Target="../AppData/Local/Microsoft/Windows/INetCache/Content.Outlook/SOP/ARR4600087806/ARR4600087806ACTA.pdf" TargetMode="External"/><Relationship Id="rId955" Type="http://schemas.openxmlformats.org/officeDocument/2006/relationships/hyperlink" Target="mailto:Hernan.hernandez@tigoune.com" TargetMode="External"/><Relationship Id="rId1140" Type="http://schemas.openxmlformats.org/officeDocument/2006/relationships/hyperlink" Target="mailto:mariafercartagena@hotmail.com" TargetMode="External"/><Relationship Id="rId84" Type="http://schemas.openxmlformats.org/officeDocument/2006/relationships/hyperlink" Target="../AppData/Local/Microsoft/Windows/INetCache/Content.Outlook/SOP/ARR4600078614/ARR4600078614CON.pdf" TargetMode="External"/><Relationship Id="rId387" Type="http://schemas.openxmlformats.org/officeDocument/2006/relationships/hyperlink" Target="mailto:nelly.moreno@medellin.gov.co" TargetMode="External"/><Relationship Id="rId510" Type="http://schemas.openxmlformats.org/officeDocument/2006/relationships/hyperlink" Target="../AppData/Local/Microsoft/Windows/INetCache/Content.Outlook/SOP/ARR0301/ARR0301INF3.pdf" TargetMode="External"/><Relationship Id="rId594" Type="http://schemas.openxmlformats.org/officeDocument/2006/relationships/hyperlink" Target="../AppData/Local/Microsoft/Windows/INetCache/Content.Outlook/SOP/ARR4600078617/ARR4600078617INF5.pdf" TargetMode="External"/><Relationship Id="rId608" Type="http://schemas.openxmlformats.org/officeDocument/2006/relationships/hyperlink" Target="../AppData/Local/Microsoft/Windows/INetCache/Content.Outlook/SOP/ARR0266/ARR0266SUPERL20.pdf" TargetMode="External"/><Relationship Id="rId815" Type="http://schemas.openxmlformats.org/officeDocument/2006/relationships/hyperlink" Target="../AppData/Local/Microsoft/Windows/INetCache/Content.Outlook/SOP/ARR4600083618/ARR4600083618OTRO.pdf" TargetMode="External"/><Relationship Id="rId1238" Type="http://schemas.openxmlformats.org/officeDocument/2006/relationships/hyperlink" Target="../AppData/Local/Microsoft/Windows/INetCache/Content.Outlook/SOP/ARR4600089773/ARR4600089773SUPER.pdf" TargetMode="External"/><Relationship Id="rId247" Type="http://schemas.openxmlformats.org/officeDocument/2006/relationships/hyperlink" Target="mailto:sandra.ordonez@medellin.gov.co" TargetMode="External"/><Relationship Id="rId899" Type="http://schemas.openxmlformats.org/officeDocument/2006/relationships/hyperlink" Target="../AppData/Local/Microsoft/Windows/INetCache/Content.Outlook/SOP/ARR4600088498/ARR4600088498.pdf" TargetMode="External"/><Relationship Id="rId1000" Type="http://schemas.openxmlformats.org/officeDocument/2006/relationships/hyperlink" Target="../AppData/Local/Microsoft/Windows/INetCache/Content.Outlook/SOP/ARR4600084019/ARR4600084019INF4.pdf" TargetMode="External"/><Relationship Id="rId1084" Type="http://schemas.openxmlformats.org/officeDocument/2006/relationships/hyperlink" Target="../AppData/Local/Microsoft/Windows/INetCache/Content.Outlook/SOP/ARR4600088056/ARR4600088056SUPER.pdf" TargetMode="External"/><Relationship Id="rId107" Type="http://schemas.openxmlformats.org/officeDocument/2006/relationships/hyperlink" Target="../AppData/Local/Microsoft/Windows/INetCache/Content.Outlook/SOP/ARR4600086228/ARR4600086228SUPER.pdf" TargetMode="External"/><Relationship Id="rId454" Type="http://schemas.openxmlformats.org/officeDocument/2006/relationships/hyperlink" Target="../AppData/Local/Microsoft/Windows/INetCache/Content.Outlook/SOP/ARR0103/ARR0103CONcepto.pdf" TargetMode="External"/><Relationship Id="rId661" Type="http://schemas.openxmlformats.org/officeDocument/2006/relationships/hyperlink" Target="mailto:clara.giraldo@medellin.gov.co" TargetMode="External"/><Relationship Id="rId759" Type="http://schemas.openxmlformats.org/officeDocument/2006/relationships/hyperlink" Target="../AppData/Local/Microsoft/Windows/INetCache/Content.Outlook/SOP/ARR0315/ARR0315OTRO.pdf" TargetMode="External"/><Relationship Id="rId966" Type="http://schemas.openxmlformats.org/officeDocument/2006/relationships/hyperlink" Target="../AppData/Local/Microsoft/Windows/INetCache/Content.Outlook/SOP/ARR4600088528/ARR4600088528pol.pdf" TargetMode="External"/><Relationship Id="rId11" Type="http://schemas.openxmlformats.org/officeDocument/2006/relationships/hyperlink" Target="mailto:coplaflorez@une.net.co" TargetMode="External"/><Relationship Id="rId314" Type="http://schemas.openxmlformats.org/officeDocument/2006/relationships/hyperlink" Target="../AppData/Local/Microsoft/Windows/INetCache/Content.Outlook/SOP/ARR4600083581/ARR4600083581ACTA.pdf" TargetMode="External"/><Relationship Id="rId398" Type="http://schemas.openxmlformats.org/officeDocument/2006/relationships/hyperlink" Target="../AppData/Local/Microsoft/Windows/INetCache/Content.Outlook/SOP/ARR4600088539" TargetMode="External"/><Relationship Id="rId521" Type="http://schemas.openxmlformats.org/officeDocument/2006/relationships/hyperlink" Target="../AppData/Local/Microsoft/Windows/INetCache/Content.Outlook/SOP/ARR4600083610/ARR4600083610INF2.pdf" TargetMode="External"/><Relationship Id="rId619" Type="http://schemas.openxmlformats.org/officeDocument/2006/relationships/hyperlink" Target="../AppData/Local/Microsoft/Windows/INetCache/Content.Outlook/SOP/ARR4600083610/ARR4600083610INF3.pdf" TargetMode="External"/><Relationship Id="rId1151" Type="http://schemas.openxmlformats.org/officeDocument/2006/relationships/hyperlink" Target="../AppData/Local/Microsoft/Windows/INetCache/Content.Outlook/SOP/ARR4600089470/ARR4600089470ACTA.pdf" TargetMode="External"/><Relationship Id="rId1249" Type="http://schemas.openxmlformats.org/officeDocument/2006/relationships/hyperlink" Target="../AppData/Local/Microsoft/Windows/INetCache/Content.Outlook/SOP/ARR4600089759/ARR4600089759ACTA.pdf" TargetMode="External"/><Relationship Id="rId95" Type="http://schemas.openxmlformats.org/officeDocument/2006/relationships/hyperlink" Target="../AppData/Local/Microsoft/Windows/INetCache/Content.Outlook/SOP/ARR4600086227/ARR4600086227SUPER.pdf" TargetMode="External"/><Relationship Id="rId160" Type="http://schemas.openxmlformats.org/officeDocument/2006/relationships/hyperlink" Target="../AppData/Local/Microsoft/Windows/INetCache/Content.Outlook/SOP/ARR0009/ARR0009super.pdf" TargetMode="External"/><Relationship Id="rId826" Type="http://schemas.openxmlformats.org/officeDocument/2006/relationships/hyperlink" Target="mailto:renzopalacio1960@gmail.com" TargetMode="External"/><Relationship Id="rId1011" Type="http://schemas.openxmlformats.org/officeDocument/2006/relationships/hyperlink" Target="mailto:carmenisa1978@hotmail.com" TargetMode="External"/><Relationship Id="rId1109" Type="http://schemas.openxmlformats.org/officeDocument/2006/relationships/hyperlink" Target="mailto:jvrmile05@hotmail.com" TargetMode="External"/><Relationship Id="rId258" Type="http://schemas.openxmlformats.org/officeDocument/2006/relationships/hyperlink" Target="../AppData/Local/Microsoft/Windows/INetCache/Content.Outlook/SOP/ARR4600084021/ARR4600084021ACTA.pdf" TargetMode="External"/><Relationship Id="rId465" Type="http://schemas.openxmlformats.org/officeDocument/2006/relationships/hyperlink" Target="mailto:expresionycolor@hotmail.com" TargetMode="External"/><Relationship Id="rId672" Type="http://schemas.openxmlformats.org/officeDocument/2006/relationships/hyperlink" Target="../AppData/Local/Microsoft/Windows/INetCache/Content.Outlook/SOP/ARR4600087686/ARR4600087686SUPER.pdf" TargetMode="External"/><Relationship Id="rId1095" Type="http://schemas.openxmlformats.org/officeDocument/2006/relationships/hyperlink" Target="mailto:jacdtexas01051980@gmail.com" TargetMode="External"/><Relationship Id="rId22" Type="http://schemas.openxmlformats.org/officeDocument/2006/relationships/hyperlink" Target="../AppData/Local/Microsoft/Windows/INetCache/Content.Outlook/SOP/ARR0265/ARR0265pol2019.pdf" TargetMode="External"/><Relationship Id="rId118" Type="http://schemas.openxmlformats.org/officeDocument/2006/relationships/hyperlink" Target="mailto:subgerencia.financiera@terminalesmedellin.com" TargetMode="External"/><Relationship Id="rId325" Type="http://schemas.openxmlformats.org/officeDocument/2006/relationships/hyperlink" Target="../AppData/Local/Microsoft/Windows/INetCache/Content.Outlook/SOP/ARR4600084007/ARR4600084007ACTA.pdf" TargetMode="External"/><Relationship Id="rId532" Type="http://schemas.openxmlformats.org/officeDocument/2006/relationships/hyperlink" Target="../AppData/Local/Microsoft/Windows/INetCache/Content.Outlook/SOP/ARR4600084061/ARR4600084061INF1.pdf" TargetMode="External"/><Relationship Id="rId977" Type="http://schemas.openxmlformats.org/officeDocument/2006/relationships/hyperlink" Target="../AppData/Local/Microsoft/Windows/INetCache/Content.Outlook/SOP/ARR0301/ARR0301INF7.pdf" TargetMode="External"/><Relationship Id="rId1162" Type="http://schemas.openxmlformats.org/officeDocument/2006/relationships/hyperlink" Target="../AppData/Local/Microsoft/Windows/INetCache/Content.Outlook/SOP/ARR4600081275/ARR4600081275ACTA.pdf" TargetMode="External"/><Relationship Id="rId171" Type="http://schemas.openxmlformats.org/officeDocument/2006/relationships/hyperlink" Target="../AppData/Local/Microsoft/Windows/INetCache/Content.Outlook/SOP/ARR4600077829/ARR4600077829INF2.pdf" TargetMode="External"/><Relationship Id="rId837" Type="http://schemas.openxmlformats.org/officeDocument/2006/relationships/hyperlink" Target="../AppData/Local/Microsoft/Windows/INetCache/Content.Outlook/SOP/ARR4600077564/ARR4600077564OTRO2.pdf" TargetMode="External"/><Relationship Id="rId1022" Type="http://schemas.openxmlformats.org/officeDocument/2006/relationships/hyperlink" Target="../AppData/Local/Microsoft/Windows/INetCache/Content.Outlook/SOP/ARR4600078527/RV%20Informaci&#243;n%20(2).msg" TargetMode="External"/><Relationship Id="rId269" Type="http://schemas.openxmlformats.org/officeDocument/2006/relationships/hyperlink" Target="../AppData/Local/Microsoft/Windows/INetCache/Content.Outlook/SOP/ARR4600084070/ARR4600084070.pdf" TargetMode="External"/><Relationship Id="rId476" Type="http://schemas.openxmlformats.org/officeDocument/2006/relationships/hyperlink" Target="../AppData/Local/Microsoft/Windows/INetCache/Content.Outlook/SOP/ARR0308/ARR0308POL20.pdf" TargetMode="External"/><Relationship Id="rId683" Type="http://schemas.openxmlformats.org/officeDocument/2006/relationships/hyperlink" Target="mailto:sandra.ordonez@medellin.gov.co" TargetMode="External"/><Relationship Id="rId890" Type="http://schemas.openxmlformats.org/officeDocument/2006/relationships/hyperlink" Target="../AppData/Local/Microsoft/Windows/INetCache/Content.Outlook/SOP/ARR4600088516/ARR4600088516.pdf" TargetMode="External"/><Relationship Id="rId904" Type="http://schemas.openxmlformats.org/officeDocument/2006/relationships/hyperlink" Target="../AppData/Local/Microsoft/Windows/INetCache/Content.Outlook/SOP/ARR4600088381/ARR4600088381SUPER.pdf" TargetMode="External"/><Relationship Id="rId33" Type="http://schemas.openxmlformats.org/officeDocument/2006/relationships/hyperlink" Target="../AppData/Local/Microsoft/Windows/INetCache/Content.Outlook/SOP/ARR0262/ARR0262acta.pdf" TargetMode="External"/><Relationship Id="rId129" Type="http://schemas.openxmlformats.org/officeDocument/2006/relationships/hyperlink" Target="../AppData/Local/Microsoft/Windows/INetCache/Content.Outlook/SOP/ARR4600080677/ARR4600080677CON.pdf" TargetMode="External"/><Relationship Id="rId336" Type="http://schemas.openxmlformats.org/officeDocument/2006/relationships/hyperlink" Target="mailto:nelly.moreno@medellin.gov.co" TargetMode="External"/><Relationship Id="rId543" Type="http://schemas.openxmlformats.org/officeDocument/2006/relationships/hyperlink" Target="../AppData/Local/Microsoft/Windows/INetCache/Content.Outlook/SOPORTE%20ARRENDAMIENTOS/ARR0078/ARR0078INF120.pdf" TargetMode="External"/><Relationship Id="rId988" Type="http://schemas.openxmlformats.org/officeDocument/2006/relationships/hyperlink" Target="../AppData/Local/Microsoft/Windows/INetCache/Content.Outlook/SOP/ARR0314/ARR0314INF2.pdf" TargetMode="External"/><Relationship Id="rId1173" Type="http://schemas.openxmlformats.org/officeDocument/2006/relationships/hyperlink" Target="../AppData/Local/Microsoft/Windows/INetCache/Content.Outlook/SOP/ARR4600089753/ARR4600089753SUPER.pdf" TargetMode="External"/><Relationship Id="rId182" Type="http://schemas.openxmlformats.org/officeDocument/2006/relationships/hyperlink" Target="../AppData/Local/Microsoft/Windows/INetCache/Content.Outlook/SOP/Desig%20Nelly/ARRSUPER.pdf" TargetMode="External"/><Relationship Id="rId403" Type="http://schemas.openxmlformats.org/officeDocument/2006/relationships/hyperlink" Target="../AppData/Local/Microsoft/Windows/INetCache/Content.Outlook/SOP/ARR4600083578/ARR4600083578INF1.pdf" TargetMode="External"/><Relationship Id="rId750" Type="http://schemas.openxmlformats.org/officeDocument/2006/relationships/hyperlink" Target="../AppData/Local/Microsoft/Windows/INetCache/Content.Outlook/SOP/ARR4600086228/ARR4600086228OTRO.pdf" TargetMode="External"/><Relationship Id="rId848" Type="http://schemas.openxmlformats.org/officeDocument/2006/relationships/hyperlink" Target="mailto:maximiliano1030.01@gmail.com" TargetMode="External"/><Relationship Id="rId1033" Type="http://schemas.openxmlformats.org/officeDocument/2006/relationships/hyperlink" Target="../AppData/Local/Microsoft/Windows/INetCache/Content.Outlook/SOP/ARR4600084054/OFICIO%20%20DILIGENCIA%20FALLIDAf.pdf" TargetMode="External"/><Relationship Id="rId487" Type="http://schemas.openxmlformats.org/officeDocument/2006/relationships/hyperlink" Target="../AppData/Local/Microsoft/Windows/INetCache/Content.Outlook/SOP/ARR0308/ARR0308acta20.pdf" TargetMode="External"/><Relationship Id="rId610" Type="http://schemas.openxmlformats.org/officeDocument/2006/relationships/hyperlink" Target="mailto:scastro@bancolombia.com.co" TargetMode="External"/><Relationship Id="rId694" Type="http://schemas.openxmlformats.org/officeDocument/2006/relationships/hyperlink" Target="../AppData/Local/Microsoft/Windows/INetCache/Content.Outlook/SOP/ARR4600087675/ARR4600087675SUPER.pdf" TargetMode="External"/><Relationship Id="rId708" Type="http://schemas.openxmlformats.org/officeDocument/2006/relationships/hyperlink" Target="../AppData/Local/Microsoft/Windows/INetCache/Content.Outlook/SOP/ARR4600087678/ARR4600087678SUPER.pdf" TargetMode="External"/><Relationship Id="rId915" Type="http://schemas.openxmlformats.org/officeDocument/2006/relationships/hyperlink" Target="mailto:oscarmejia1407@gmail.com" TargetMode="External"/><Relationship Id="rId1240" Type="http://schemas.openxmlformats.org/officeDocument/2006/relationships/hyperlink" Target="../AppData/Local/Microsoft/Windows/INetCache/Content.Outlook/SOP/ARR4600089773/ARR4600089773.pdf" TargetMode="External"/><Relationship Id="rId347" Type="http://schemas.openxmlformats.org/officeDocument/2006/relationships/hyperlink" Target="../AppData/Local/Microsoft/Windows/INetCache/Content.Outlook/SOP/ARR4600084054/ARR4600084054SUPER.pdf" TargetMode="External"/><Relationship Id="rId999" Type="http://schemas.openxmlformats.org/officeDocument/2006/relationships/hyperlink" Target="../AppData/Local/Microsoft/Windows/INetCache/Content.Outlook/SOP/ARR4600083605/ARR4600083605INF4.pdf" TargetMode="External"/><Relationship Id="rId1100" Type="http://schemas.openxmlformats.org/officeDocument/2006/relationships/hyperlink" Target="mailto:gatogrimal@hotmail.com" TargetMode="External"/><Relationship Id="rId1184" Type="http://schemas.openxmlformats.org/officeDocument/2006/relationships/hyperlink" Target="../AppData/Local/Microsoft/Windows/INetCache/Content.Outlook/SOP/ARR4600089867/ARR4600089867SUPER.pdf" TargetMode="External"/><Relationship Id="rId44" Type="http://schemas.openxmlformats.org/officeDocument/2006/relationships/hyperlink" Target="mailto:ignacio.gallego@medellin.gov.co" TargetMode="External"/><Relationship Id="rId554" Type="http://schemas.openxmlformats.org/officeDocument/2006/relationships/hyperlink" Target="../AppData/Local/Microsoft/Windows/INetCache/Content.Outlook/SOP/ARR0025/inf-01-2020.pdf" TargetMode="External"/><Relationship Id="rId761" Type="http://schemas.openxmlformats.org/officeDocument/2006/relationships/hyperlink" Target="../AppData/Local/Microsoft/Windows/INetCache/Content.Outlook/SOP/ARR4600088109/ARR4600088109SUPER.pdf" TargetMode="External"/><Relationship Id="rId859" Type="http://schemas.openxmlformats.org/officeDocument/2006/relationships/hyperlink" Target="../AppData/Local/Microsoft/Windows/INetCache/Content.Outlook/SOP/ARR4600088378/ARR4600088378otro.pdf" TargetMode="External"/><Relationship Id="rId193" Type="http://schemas.openxmlformats.org/officeDocument/2006/relationships/hyperlink" Target="../AppData/Local/Microsoft/Windows/INetCache/Content.Outlook/SOP/ARR4600087348/ARR4600087348super.pdf" TargetMode="External"/><Relationship Id="rId207" Type="http://schemas.openxmlformats.org/officeDocument/2006/relationships/hyperlink" Target="mailto:sandra.ordonez@medellin.gov.co" TargetMode="External"/><Relationship Id="rId414" Type="http://schemas.openxmlformats.org/officeDocument/2006/relationships/hyperlink" Target="../AppData/Local/Microsoft/Windows/INetCache/Content.Outlook/SOP/ARR0262/ARR0262INF22019.pdf" TargetMode="External"/><Relationship Id="rId498" Type="http://schemas.openxmlformats.org/officeDocument/2006/relationships/hyperlink" Target="../AppData/Local/Microsoft/Windows/INetCache/Content.Outlook/SOP/ARR4600083609/ARR4600083609INF1.pdf" TargetMode="External"/><Relationship Id="rId621" Type="http://schemas.openxmlformats.org/officeDocument/2006/relationships/hyperlink" Target="../AppData/Local/Microsoft/Windows/INetCache/Content.Outlook/SOP/ARR4600083613/ARR4600083613INF3.pdf" TargetMode="External"/><Relationship Id="rId1044" Type="http://schemas.openxmlformats.org/officeDocument/2006/relationships/hyperlink" Target="mailto:el.enigmapop@gmail.com" TargetMode="External"/><Relationship Id="rId1251" Type="http://schemas.openxmlformats.org/officeDocument/2006/relationships/hyperlink" Target="../AppData/Local/Microsoft/Windows/INetCache/Content.Outlook/SOP/ARR4600089446/ARR4600089446.pdf" TargetMode="External"/><Relationship Id="rId260" Type="http://schemas.openxmlformats.org/officeDocument/2006/relationships/hyperlink" Target="mailto:perfumesjohn@hotmail.com" TargetMode="External"/><Relationship Id="rId719" Type="http://schemas.openxmlformats.org/officeDocument/2006/relationships/hyperlink" Target="../AppData/Local/Microsoft/Windows/INetCache/Content.Outlook/SOP/ARR4600087686/ARR4600087686acta.pdf" TargetMode="External"/><Relationship Id="rId926" Type="http://schemas.openxmlformats.org/officeDocument/2006/relationships/hyperlink" Target="mailto:anza617@hotmail.com" TargetMode="External"/><Relationship Id="rId1111" Type="http://schemas.openxmlformats.org/officeDocument/2006/relationships/hyperlink" Target="mailto:sandra.ordonez@medellin.gov.co" TargetMode="External"/><Relationship Id="rId55" Type="http://schemas.openxmlformats.org/officeDocument/2006/relationships/hyperlink" Target="../AppData/Local/Microsoft/Windows/INetCache/Content.Outlook/SOP/ARR4600078468/ARR4600078468SUPER.pdf" TargetMode="External"/><Relationship Id="rId120" Type="http://schemas.openxmlformats.org/officeDocument/2006/relationships/hyperlink" Target="../AppData/Local/Microsoft/Windows/INetCache/Content.Outlook/SOP/ARR4600078569/ARR4600078569CON.pdf" TargetMode="External"/><Relationship Id="rId358" Type="http://schemas.openxmlformats.org/officeDocument/2006/relationships/hyperlink" Target="../AppData/Local/Microsoft/Windows/INetCache/Content.Outlook/SOP/ARR4600084054/ARR4600084054.pdf" TargetMode="External"/><Relationship Id="rId565" Type="http://schemas.openxmlformats.org/officeDocument/2006/relationships/hyperlink" Target="../AppData/Local/Microsoft/Windows/INetCache/Content.Outlook/SOP/ARR4600084019/ARR4600084019INF2.pdf" TargetMode="External"/><Relationship Id="rId772" Type="http://schemas.openxmlformats.org/officeDocument/2006/relationships/hyperlink" Target="mailto:nelly.moreno@medellin.gov.co" TargetMode="External"/><Relationship Id="rId1195" Type="http://schemas.openxmlformats.org/officeDocument/2006/relationships/hyperlink" Target="mailto:garciagaleanoangela@gmail.com" TargetMode="External"/><Relationship Id="rId1209" Type="http://schemas.openxmlformats.org/officeDocument/2006/relationships/hyperlink" Target="mailto:mariaisabel729@hotmail.com" TargetMode="External"/><Relationship Id="rId218" Type="http://schemas.openxmlformats.org/officeDocument/2006/relationships/hyperlink" Target="../AppData/Local/Microsoft/Windows/INetCache/Content.Outlook/SOP/ARR4600083580/ARR4600083580ACTA.pdf" TargetMode="External"/><Relationship Id="rId425" Type="http://schemas.openxmlformats.org/officeDocument/2006/relationships/hyperlink" Target="../AppData/Local/Microsoft/Windows/INetCache/Content.Outlook/SOP/ARR4600083605/ARR4600083605SUPER.pdf" TargetMode="External"/><Relationship Id="rId632" Type="http://schemas.openxmlformats.org/officeDocument/2006/relationships/hyperlink" Target="../AppData/Local/Microsoft/Windows/INetCache/Content.Outlook/SOP/ARR4600084014/ARR4600084014INF3.pdf" TargetMode="External"/><Relationship Id="rId1055" Type="http://schemas.openxmlformats.org/officeDocument/2006/relationships/hyperlink" Target="../AppData/Local/Microsoft/Windows/INetCache/Content.Outlook/SOP/ARR4600089553/ARR4600089553acta.pdf" TargetMode="External"/><Relationship Id="rId1262" Type="http://schemas.openxmlformats.org/officeDocument/2006/relationships/hyperlink" Target="../AppData/Local/Microsoft/Windows/INetCache/Content.Outlook/SOP/ARR4600078456/ARR4600078456INF7.pdf" TargetMode="External"/><Relationship Id="rId271" Type="http://schemas.openxmlformats.org/officeDocument/2006/relationships/hyperlink" Target="../AppData/Local/Microsoft/Windows/INetCache/Content.Outlook/SOP/ARR4600084070/ARR4600084070SUPER.pdf" TargetMode="External"/><Relationship Id="rId937" Type="http://schemas.openxmlformats.org/officeDocument/2006/relationships/hyperlink" Target="mailto:Clara.giraldo@medellin.gov.co" TargetMode="External"/><Relationship Id="rId1122" Type="http://schemas.openxmlformats.org/officeDocument/2006/relationships/hyperlink" Target="../AppData/Local/Microsoft/Windows/INetCache/Content.Outlook/SOP/ARR4600089578/ARR4600089578ACTA.pdf"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AppData/Local/Microsoft/Windows/INetCache/Content.Outlook/SOP/ARR0348/ARR0348SUS.pdf" TargetMode="External"/><Relationship Id="rId1827" Type="http://schemas.openxmlformats.org/officeDocument/2006/relationships/hyperlink" Target="../AppData/Local/Microsoft/Windows/INetCache/Content.Outlook/SOP/ARR0311/ARR0311OTRO.pdf" TargetMode="External"/><Relationship Id="rId21" Type="http://schemas.openxmlformats.org/officeDocument/2006/relationships/hyperlink" Target="mailto:mitakatradiciondelcafe@hotmail.com" TargetMode="External"/><Relationship Id="rId2089" Type="http://schemas.openxmlformats.org/officeDocument/2006/relationships/hyperlink" Target="../AppData/Local/Microsoft/Windows/INetCache/Content.Outlook/SOP/ARR4600082283/ARR4600082283SUPER.pdf" TargetMode="External"/><Relationship Id="rId170" Type="http://schemas.openxmlformats.org/officeDocument/2006/relationships/hyperlink" Target="../AppData/Local/Microsoft/Windows/INetCache/Content.Outlook/SOP/ARR0382/ARR0382ACTA.pdf" TargetMode="External"/><Relationship Id="rId2296" Type="http://schemas.openxmlformats.org/officeDocument/2006/relationships/hyperlink" Target="../AppData/Local/Microsoft/Windows/INetCache/Content.Outlook/SOP/ARR0099/ARR0099SUPER.pdf" TargetMode="External"/><Relationship Id="rId268" Type="http://schemas.openxmlformats.org/officeDocument/2006/relationships/hyperlink" Target="../AppData/Local/Microsoft/Windows/INetCache/Content.Outlook/SOP/ARR0266/ARR0266CON.pdf" TargetMode="External"/><Relationship Id="rId475" Type="http://schemas.openxmlformats.org/officeDocument/2006/relationships/hyperlink" Target="../AppData/Local/Microsoft/Windows/INetCache/Content.Outlook/SOP/ARR0264/ARR0264RENO.pdf" TargetMode="External"/><Relationship Id="rId682" Type="http://schemas.openxmlformats.org/officeDocument/2006/relationships/hyperlink" Target="../AppData/Local/Microsoft/Windows/INetCache/Content.Outlook/SOP/ARR0273/ARR0273INF3.pdf" TargetMode="External"/><Relationship Id="rId2156" Type="http://schemas.openxmlformats.org/officeDocument/2006/relationships/hyperlink" Target="../AppData/Local/Microsoft/Windows/INetCache/Content.Outlook/SOP/ARR4600081279/ARR4600081279CON.pdf" TargetMode="External"/><Relationship Id="rId2363" Type="http://schemas.openxmlformats.org/officeDocument/2006/relationships/hyperlink" Target="../AppData/Local/Microsoft/Windows/INetCache/Content.Outlook/SOP/ARR4600080135/ARR4600080135SUPER.pdf" TargetMode="External"/><Relationship Id="rId128" Type="http://schemas.openxmlformats.org/officeDocument/2006/relationships/hyperlink" Target="../AppData/Local/UABI/SUP_E_INSP/Insp%20y%20Sup/ARR/SOPORTE%20ARRENDAMIENTOS/ARR0348/ARR0348.pdf" TargetMode="External"/><Relationship Id="rId335" Type="http://schemas.openxmlformats.org/officeDocument/2006/relationships/hyperlink" Target="mailto:sdiez@fundacionsocial.com.co" TargetMode="External"/><Relationship Id="rId542" Type="http://schemas.openxmlformats.org/officeDocument/2006/relationships/hyperlink" Target="../AppData/Local/Microsoft/Windows/INetCache/Content.Outlook/SOP/ARR0192/ARR0192inf42018.pdf" TargetMode="External"/><Relationship Id="rId987" Type="http://schemas.openxmlformats.org/officeDocument/2006/relationships/hyperlink" Target="../AppData/Local/Microsoft/Windows/INetCache/Content.Outlook/SOP/ARR4600078449/ARR4600078449INF22019.pdf" TargetMode="External"/><Relationship Id="rId1172" Type="http://schemas.openxmlformats.org/officeDocument/2006/relationships/hyperlink" Target="mailto:mgiraldogg@hotmail.com" TargetMode="External"/><Relationship Id="rId2016" Type="http://schemas.openxmlformats.org/officeDocument/2006/relationships/hyperlink" Target="../AppData/Local/Microsoft/Windows/INetCache/Content.Outlook/SOP/ARR4600081479/ARR4600081479conce.pdf" TargetMode="External"/><Relationship Id="rId2223" Type="http://schemas.openxmlformats.org/officeDocument/2006/relationships/hyperlink" Target="mailto:david-e25@hotmail.com" TargetMode="External"/><Relationship Id="rId2430" Type="http://schemas.openxmlformats.org/officeDocument/2006/relationships/hyperlink" Target="../AppData/Local/Microsoft/Windows/INetCache/Content.Outlook/SOP/ARR4600077573/ARR4600077573OTRO.pdf" TargetMode="External"/><Relationship Id="rId402" Type="http://schemas.openxmlformats.org/officeDocument/2006/relationships/hyperlink" Target="../AppData/Local/Microsoft/Windows/INetCache/Content.Outlook/SOP/ARR0024/ARR0024reno.pdf" TargetMode="External"/><Relationship Id="rId847" Type="http://schemas.openxmlformats.org/officeDocument/2006/relationships/hyperlink" Target="../AppData/Local/Microsoft/Windows/INetCache/Content.Outlook/SOP/ARR0309/ARR0309CONCEPTO.pdf" TargetMode="External"/><Relationship Id="rId1032" Type="http://schemas.openxmlformats.org/officeDocument/2006/relationships/hyperlink" Target="../AppData/Local/Microsoft/Windows/INetCache/Content.Outlook/SOP/ARR0034/ARR0034pol2019.pdf" TargetMode="External"/><Relationship Id="rId1477" Type="http://schemas.openxmlformats.org/officeDocument/2006/relationships/hyperlink" Target="mailto:clara.giraldo@medellin.gov.co" TargetMode="External"/><Relationship Id="rId1684" Type="http://schemas.openxmlformats.org/officeDocument/2006/relationships/hyperlink" Target="../AppData/Local/Microsoft/Windows/INetCache/Content.Outlook/SOP/ARR0268/ARR0268tra.pdf" TargetMode="External"/><Relationship Id="rId1891" Type="http://schemas.openxmlformats.org/officeDocument/2006/relationships/hyperlink" Target="../AppData/Local/Microsoft/Windows/INetCache/Content.Outlook/SOP/ARR4600083957/ARR4600083957INF2.pdf" TargetMode="External"/><Relationship Id="rId707" Type="http://schemas.openxmlformats.org/officeDocument/2006/relationships/hyperlink" Target="../AppData/Local/Microsoft/Windows/INetCache/Content.Outlook/SOP/ARR0018/ARR0018super.pdf" TargetMode="External"/><Relationship Id="rId914" Type="http://schemas.openxmlformats.org/officeDocument/2006/relationships/hyperlink" Target="../AppData/Local/Microsoft/Windows/INetCache/Content.Outlook/SOP/ARR0298/ARR0298SUPERLI.pdf" TargetMode="External"/><Relationship Id="rId1337" Type="http://schemas.openxmlformats.org/officeDocument/2006/relationships/hyperlink" Target="../AppData/Local/Microsoft/Windows/INetCache/Content.Outlook/SOP/ARR4600078528/ARR4600078528RENO.pdf" TargetMode="External"/><Relationship Id="rId1544" Type="http://schemas.openxmlformats.org/officeDocument/2006/relationships/hyperlink" Target="../AppData/Local/Microsoft/Windows/INetCache/Content.Outlook/SOP/ARR0207/ARR0207RENO.pdf" TargetMode="External"/><Relationship Id="rId1751" Type="http://schemas.openxmlformats.org/officeDocument/2006/relationships/hyperlink" Target="../AppData/Local/Microsoft/Windows/INetCache/Content.Outlook/SOP/ARR4600083332/ARR4600083332OTRO.pdf" TargetMode="External"/><Relationship Id="rId1989" Type="http://schemas.openxmlformats.org/officeDocument/2006/relationships/hyperlink" Target="../AppData/Local/Microsoft/Windows/INetCache/Content.Outlook/SOP/ARR0076/ARR0076INF8.pdf" TargetMode="External"/><Relationship Id="rId43" Type="http://schemas.openxmlformats.org/officeDocument/2006/relationships/hyperlink" Target="../AppData/Local/Microsoft/Windows/INetCache/Content.Outlook/SOP/ARR0297/ARR0297CON.pdf" TargetMode="External"/><Relationship Id="rId1404" Type="http://schemas.openxmlformats.org/officeDocument/2006/relationships/hyperlink" Target="../AppData/Local/Microsoft/Windows/INetCache/Content.Outlook/SOP/ARR4600078514/ARR4600078514CON.pdf" TargetMode="External"/><Relationship Id="rId1611" Type="http://schemas.openxmlformats.org/officeDocument/2006/relationships/hyperlink" Target="../AppData/Local/Microsoft/Windows/INetCache/Content.Outlook/SOP/ARR4600082856/ARR4600082856INF4.pdf" TargetMode="External"/><Relationship Id="rId1849" Type="http://schemas.openxmlformats.org/officeDocument/2006/relationships/hyperlink" Target="mailto:maneycorrea@yahoo.es" TargetMode="External"/><Relationship Id="rId192" Type="http://schemas.openxmlformats.org/officeDocument/2006/relationships/hyperlink" Target="../AppData/Local/Microsoft/Windows/INetCache/Content.Outlook/SOP/ARR0210/ARR0210RENO.pdf" TargetMode="External"/><Relationship Id="rId1709" Type="http://schemas.openxmlformats.org/officeDocument/2006/relationships/hyperlink" Target="../AppData/Local/Microsoft/Windows/INetCache/Content.Outlook/SOP/ARR4600083822/ARR4600083822SUPER.pdf" TargetMode="External"/><Relationship Id="rId1916" Type="http://schemas.openxmlformats.org/officeDocument/2006/relationships/hyperlink" Target="../AppData/Local/Microsoft/Windows/INetCache/Content.Outlook/SOP/ARR4600083925/ARR4600083925.pdf" TargetMode="External"/><Relationship Id="rId497" Type="http://schemas.openxmlformats.org/officeDocument/2006/relationships/hyperlink" Target="../AppData/Local/Microsoft/Windows/INetCache/Content.Outlook/SOP/ARR0012/ARR0012super.pdf" TargetMode="External"/><Relationship Id="rId2080" Type="http://schemas.openxmlformats.org/officeDocument/2006/relationships/hyperlink" Target="../AppData/Local/Microsoft/Windows/INetCache/Content.Outlook/SOP/ARR4600082188/ARR4600082188tra.pdf" TargetMode="External"/><Relationship Id="rId2178" Type="http://schemas.openxmlformats.org/officeDocument/2006/relationships/hyperlink" Target="../AppData/Local/Microsoft/Windows/INetCache/Content.Outlook/SOP/ARR4600082165/ARR4600082165acta.pdf" TargetMode="External"/><Relationship Id="rId2385" Type="http://schemas.openxmlformats.org/officeDocument/2006/relationships/hyperlink" Target="../AppData/Local/Microsoft/Windows/INetCache/Content.Outlook/SOP/ARR0184/ARR0184SUPER2019.pdf" TargetMode="External"/><Relationship Id="rId357" Type="http://schemas.openxmlformats.org/officeDocument/2006/relationships/hyperlink" Target="../AppData/Local/Microsoft/Windows/INetCache/Content.Outlook/SOPORTE%20ARRENDAMIENTOS/ARR0078/ARR0078RENO.pdf" TargetMode="External"/><Relationship Id="rId1194" Type="http://schemas.openxmlformats.org/officeDocument/2006/relationships/hyperlink" Target="../AppData/Local/Microsoft/Windows/INetCache/Content.Outlook/SOP/ARR4600081009/ARR4600081009ACTA.pdf" TargetMode="External"/><Relationship Id="rId2038" Type="http://schemas.openxmlformats.org/officeDocument/2006/relationships/hyperlink" Target="../AppData/Local/Microsoft/Windows/INetCache/Content.Outlook/SOP/ARR4600077567/ARR4600077567INF5.pdf" TargetMode="External"/><Relationship Id="rId217" Type="http://schemas.openxmlformats.org/officeDocument/2006/relationships/hyperlink" Target="../AppData/Local/Microsoft/Windows/INetCache/InspySuperv/CMN-IyS/ARR/SOP/ARR0208/ARR0208super.pdf" TargetMode="External"/><Relationship Id="rId564" Type="http://schemas.openxmlformats.org/officeDocument/2006/relationships/hyperlink" Target="../AppData/Local/Microsoft/Windows/INetCache/Content.Outlook/SOP/ARR0192/ARR0192inf5.pdf" TargetMode="External"/><Relationship Id="rId771" Type="http://schemas.openxmlformats.org/officeDocument/2006/relationships/hyperlink" Target="../AppData/Local/Microsoft/Windows/INetCache/Content.Outlook/SOP/ARR0310/ARR0310ACTA.pdf" TargetMode="External"/><Relationship Id="rId869" Type="http://schemas.openxmlformats.org/officeDocument/2006/relationships/hyperlink" Target="mailto:erika-23-@hotmail.com" TargetMode="External"/><Relationship Id="rId1499" Type="http://schemas.openxmlformats.org/officeDocument/2006/relationships/hyperlink" Target="mailto:kepato2008@hotmail.com" TargetMode="External"/><Relationship Id="rId2245" Type="http://schemas.openxmlformats.org/officeDocument/2006/relationships/hyperlink" Target="mailto:sandra.ordonez@medellin.gov.co" TargetMode="External"/><Relationship Id="rId2452" Type="http://schemas.openxmlformats.org/officeDocument/2006/relationships/hyperlink" Target="../AppData/Local/Microsoft/Windows/INetCache/Content.Outlook/SOP/ARR4600082166/ARR4600082166SUPER.pdf" TargetMode="External"/><Relationship Id="rId424" Type="http://schemas.openxmlformats.org/officeDocument/2006/relationships/hyperlink" Target="../AppData/Local/Microsoft/Windows/INetCache/Content.Outlook/SOP/ARR0041/ARR0041pol.pdf" TargetMode="External"/><Relationship Id="rId631" Type="http://schemas.openxmlformats.org/officeDocument/2006/relationships/hyperlink" Target="../AppData/Local/Microsoft/Windows/INetCache/Content.Outlook/SOPORTE%20ARRENDAMIENTOS/ARR0020" TargetMode="External"/><Relationship Id="rId729" Type="http://schemas.openxmlformats.org/officeDocument/2006/relationships/hyperlink" Target="../AppData/Local/Microsoft/Windows/INetCache/Content.Outlook/SOP/ARR0037/ARR0037inf32018.pdf" TargetMode="External"/><Relationship Id="rId1054" Type="http://schemas.openxmlformats.org/officeDocument/2006/relationships/hyperlink" Target="../AppData/Local/Microsoft/Windows/INetCache/Content.Outlook/SOP/ARR4600078605/ARR4600078605INF2.pdf" TargetMode="External"/><Relationship Id="rId1261" Type="http://schemas.openxmlformats.org/officeDocument/2006/relationships/hyperlink" Target="../AppData/Local/Microsoft/Windows/INetCache/Content.Outlook/SOP/ARR4600083925/ARR4600083925actaR.pdf" TargetMode="External"/><Relationship Id="rId1359" Type="http://schemas.openxmlformats.org/officeDocument/2006/relationships/hyperlink" Target="../AppData/Local/Microsoft/Windows/INetCache/Content.Outlook/SOP/ARR4600078525/ARR4600078525CON.pdf" TargetMode="External"/><Relationship Id="rId2105" Type="http://schemas.openxmlformats.org/officeDocument/2006/relationships/hyperlink" Target="../AppData/Local/Microsoft/Windows/INetCache/Content.Outlook/SOP/ARR4600081111/ARR4600081111CON.pdf" TargetMode="External"/><Relationship Id="rId2312" Type="http://schemas.openxmlformats.org/officeDocument/2006/relationships/hyperlink" Target="../AppData/Local/Microsoft/Windows/INetCache/Content.Outlook/SOP/ARR4600088422/ARR4600088422ACTAr.pdf" TargetMode="External"/><Relationship Id="rId936" Type="http://schemas.openxmlformats.org/officeDocument/2006/relationships/hyperlink" Target="../AppData/Local/Microsoft/Windows/INetCache/Content.Outlook/SOP/ARR4600078077/ARR4600078077CONCEPTO.pdf" TargetMode="External"/><Relationship Id="rId1121" Type="http://schemas.openxmlformats.org/officeDocument/2006/relationships/hyperlink" Target="../AppData/Local/Microsoft/Windows/INetCache/Content.Outlook/SOP/ARR4600080134/ARR4600084134CON.pdf" TargetMode="External"/><Relationship Id="rId1219" Type="http://schemas.openxmlformats.org/officeDocument/2006/relationships/hyperlink" Target="../AppData/Local/Microsoft/Windows/INetCache/Content.Outlook/SOP/ARR4600078516/ARR4600078516CONCE.pdf" TargetMode="External"/><Relationship Id="rId1566" Type="http://schemas.openxmlformats.org/officeDocument/2006/relationships/hyperlink" Target="../AppData/Local/Microsoft/Windows/INetCache/Content.Outlook/SOP/ARR4600082167/ARR4600082167INF2.pdf" TargetMode="External"/><Relationship Id="rId1773" Type="http://schemas.openxmlformats.org/officeDocument/2006/relationships/hyperlink" Target="mailto:sandra.ordonez@medellin.gov.co" TargetMode="External"/><Relationship Id="rId1980" Type="http://schemas.openxmlformats.org/officeDocument/2006/relationships/hyperlink" Target="../AppData/Local/Microsoft/Windows/INetCache/Content.Outlook/SOP/ARR0076/ARR0076CON.pdf" TargetMode="External"/><Relationship Id="rId65" Type="http://schemas.openxmlformats.org/officeDocument/2006/relationships/hyperlink" Target="../AppData/Local/Microsoft/Windows/INetCache/Content.Outlook/SOPORTE%20ARRENDAMIENTOS/ARR0267/ARR0267.pdf" TargetMode="External"/><Relationship Id="rId1426" Type="http://schemas.openxmlformats.org/officeDocument/2006/relationships/hyperlink" Target="../AppData/Local/Microsoft/Windows/INetCache/Content.Outlook/SOP/ARR4600078529/ARR4600078529INF2.pdf" TargetMode="External"/><Relationship Id="rId1633" Type="http://schemas.openxmlformats.org/officeDocument/2006/relationships/hyperlink" Target="../AppData/Local/Microsoft/Windows/INetCache/Content.Outlook/SOP/ARR4600082249/ARR4600082249INF4.pdf" TargetMode="External"/><Relationship Id="rId1840" Type="http://schemas.openxmlformats.org/officeDocument/2006/relationships/hyperlink" Target="mailto:sandra.ordonez@medellin.gov.co" TargetMode="External"/><Relationship Id="rId1700" Type="http://schemas.openxmlformats.org/officeDocument/2006/relationships/hyperlink" Target="../AppData/Local/Microsoft/Windows/INetCache/Content.Outlook/SOP/ARR4600083750/ARR4600083750acta.pdf" TargetMode="External"/><Relationship Id="rId1938" Type="http://schemas.openxmlformats.org/officeDocument/2006/relationships/hyperlink" Target="../AppData/Local/Microsoft/Windows/INetCache/Content.Outlook/SOP/ARR0311/ARR0311INF4.pdf" TargetMode="External"/><Relationship Id="rId281" Type="http://schemas.openxmlformats.org/officeDocument/2006/relationships/hyperlink" Target="../AppData/Local/Microsoft/Windows/INetCache/Content.Outlook/SOP/ARR0325/ARR0325ACTA.pdf" TargetMode="External"/><Relationship Id="rId141" Type="http://schemas.openxmlformats.org/officeDocument/2006/relationships/hyperlink" Target="../AppData/Local/Microsoft/Windows/INetCache/Content.Outlook/SOP/ARR0266/ARR0266INF1.pdf" TargetMode="External"/><Relationship Id="rId379" Type="http://schemas.openxmlformats.org/officeDocument/2006/relationships/hyperlink" Target="../AppData/Local/Microsoft/Windows/INetCache/Content.Outlook/SOP/ARR0103/ARR0103CON.pdf" TargetMode="External"/><Relationship Id="rId586" Type="http://schemas.openxmlformats.org/officeDocument/2006/relationships/hyperlink" Target="../AppData/Local/Microsoft/Windows/INetCache/Content.Outlook/SOP/ARR0105/ARR0105soli.pdf" TargetMode="External"/><Relationship Id="rId793" Type="http://schemas.openxmlformats.org/officeDocument/2006/relationships/hyperlink" Target="../AppData/Local/Microsoft/Windows/INetCache/Content.Outlook/SOP/ARR4600077544/ARR4600077544.pdf" TargetMode="External"/><Relationship Id="rId2267" Type="http://schemas.openxmlformats.org/officeDocument/2006/relationships/hyperlink" Target="../AppData/Local/Microsoft/Windows/INetCache/Content.Outlook/SOP/ARR4600082158/ARR4600082158.pdf" TargetMode="External"/><Relationship Id="rId2474" Type="http://schemas.openxmlformats.org/officeDocument/2006/relationships/hyperlink" Target="../AppData/Local/Microsoft/Windows/INetCache/Content.Outlook/SOP/ARR4600082467/ARR4600082467INF1.pdf" TargetMode="External"/><Relationship Id="rId7" Type="http://schemas.openxmlformats.org/officeDocument/2006/relationships/hyperlink" Target="../AppData/Local/Microsoft/Windows/INetCache/Content.Outlook/SOP/ARR0292/ARR0292CON.pdf" TargetMode="External"/><Relationship Id="rId239" Type="http://schemas.openxmlformats.org/officeDocument/2006/relationships/hyperlink" Target="../AppData/Local/Microsoft/Windows/INetCache/Content.Outlook/SOP/ARR0211/ARR0211SUPERLI.pdf" TargetMode="External"/><Relationship Id="rId446" Type="http://schemas.openxmlformats.org/officeDocument/2006/relationships/hyperlink" Target="../AppData/Local/Microsoft/Windows/INetCache/Content.Outlook/SNBK67XM/ARR0214/ARR0214ACTA.pdf" TargetMode="External"/><Relationship Id="rId653" Type="http://schemas.openxmlformats.org/officeDocument/2006/relationships/hyperlink" Target="../AppData/Local/Microsoft/Windows/INetCache/Content.Outlook/SOP/ARR0094/ARR0094INF2.pdf" TargetMode="External"/><Relationship Id="rId1076" Type="http://schemas.openxmlformats.org/officeDocument/2006/relationships/hyperlink" Target="../AppData/Local/Microsoft/Windows/INetCache/Content.Outlook/SOP/ARR4600078568/ARR4600078568INF4.pdf" TargetMode="External"/><Relationship Id="rId1283" Type="http://schemas.openxmlformats.org/officeDocument/2006/relationships/hyperlink" Target="../AppData/Local/Microsoft/Windows/INetCache/Content.Outlook/SOP/ARR4600083885/ARR4600083885INF1.pdf" TargetMode="External"/><Relationship Id="rId1490" Type="http://schemas.openxmlformats.org/officeDocument/2006/relationships/hyperlink" Target="../AppData/Local/Microsoft/Windows/INetCache/Content.Outlook/SOP/ARR4600081012/ARR4600081012CON.pdf" TargetMode="External"/><Relationship Id="rId2127" Type="http://schemas.openxmlformats.org/officeDocument/2006/relationships/hyperlink" Target="../AppData/Local/Microsoft/Windows/INetCache/Content.Outlook/SOP/ARR4600082283/ARR4600082283INF3.pdf" TargetMode="External"/><Relationship Id="rId2334" Type="http://schemas.openxmlformats.org/officeDocument/2006/relationships/hyperlink" Target="../AppData/Local/Microsoft/Windows/INetCache/Content.Outlook/SOP/ARR4600078528/ARR4600078528actatb.pdf" TargetMode="External"/><Relationship Id="rId306" Type="http://schemas.openxmlformats.org/officeDocument/2006/relationships/hyperlink" Target="mailto:vperez@leonisa.com" TargetMode="External"/><Relationship Id="rId860" Type="http://schemas.openxmlformats.org/officeDocument/2006/relationships/hyperlink" Target="../AppData/Local/Microsoft/Windows/INetCache/Content.Outlook/SOP/ARR4600077429/ARR4600077429POL.pdf" TargetMode="External"/><Relationship Id="rId958" Type="http://schemas.openxmlformats.org/officeDocument/2006/relationships/hyperlink" Target="../AppData/Local/Microsoft/Windows/INetCache/Content.Outlook/SOP/Desig%20nelly/ARRSUPER2.pdf" TargetMode="External"/><Relationship Id="rId1143" Type="http://schemas.openxmlformats.org/officeDocument/2006/relationships/hyperlink" Target="mailto:paulaandrea2020@gmail.com" TargetMode="External"/><Relationship Id="rId1588" Type="http://schemas.openxmlformats.org/officeDocument/2006/relationships/hyperlink" Target="../AppData/Local/Microsoft/Windows/INetCache/Content.Outlook/SOP/ARR4600081478/ARR4600081478acta.pdf" TargetMode="External"/><Relationship Id="rId1795" Type="http://schemas.openxmlformats.org/officeDocument/2006/relationships/hyperlink" Target="../AppData/Local/Microsoft/Windows/INetCache/Content.Outlook/SOP/ARR4600083895/ARR4600083895INF3.pdf" TargetMode="External"/><Relationship Id="rId87" Type="http://schemas.openxmlformats.org/officeDocument/2006/relationships/hyperlink" Target="../AppData/Local/Microsoft/Windows/INetCache/Content.Outlook/SOP/ARR0301/ARR0301CR.pdf" TargetMode="External"/><Relationship Id="rId513" Type="http://schemas.openxmlformats.org/officeDocument/2006/relationships/hyperlink" Target="../AppData/Local/Microsoft/Windows/INetCache/Content.Outlook/SOP/ARR0078/ARR0078INF12018.pdf" TargetMode="External"/><Relationship Id="rId720" Type="http://schemas.openxmlformats.org/officeDocument/2006/relationships/hyperlink" Target="../AppData/Local/Microsoft/Windows/INetCache/Content.Outlook/SOP/ARR0184/ARR0184concepto.pdf" TargetMode="External"/><Relationship Id="rId818" Type="http://schemas.openxmlformats.org/officeDocument/2006/relationships/hyperlink" Target="../AppData/Local/Microsoft/Windows/INetCache/Content.Outlook/SOP/ARR4600077550/ARR4600077550CON.pdf" TargetMode="External"/><Relationship Id="rId1350" Type="http://schemas.openxmlformats.org/officeDocument/2006/relationships/hyperlink" Target="../AppData/Local/Microsoft/Windows/INetCache/Content.Outlook/SOP/Desig%20Nelly/ARRSUPER.pdf" TargetMode="External"/><Relationship Id="rId1448" Type="http://schemas.openxmlformats.org/officeDocument/2006/relationships/hyperlink" Target="../AppData/Local/Microsoft/Windows/INetCache/Content.Outlook/SOP/ARR4600081011/ARR4600081011CON.pdf" TargetMode="External"/><Relationship Id="rId1655" Type="http://schemas.openxmlformats.org/officeDocument/2006/relationships/hyperlink" Target="mailto:luis.rodriguez@tigo.com.co" TargetMode="External"/><Relationship Id="rId2401" Type="http://schemas.openxmlformats.org/officeDocument/2006/relationships/hyperlink" Target="../AppData/Local/Microsoft/Windows/INetCache/Content.Outlook/SOP/ARR4600083578/ARRI84INF2020.pdf" TargetMode="External"/><Relationship Id="rId1003" Type="http://schemas.openxmlformats.org/officeDocument/2006/relationships/hyperlink" Target="mailto:sandra.ordonez@medellin.gov.co" TargetMode="External"/><Relationship Id="rId1210" Type="http://schemas.openxmlformats.org/officeDocument/2006/relationships/hyperlink" Target="../AppData/Local/Microsoft/Windows/INetCache/Content.Outlook/SOP/ARR4600081247/ARR4600081247ACTA.pdf" TargetMode="External"/><Relationship Id="rId1308" Type="http://schemas.openxmlformats.org/officeDocument/2006/relationships/hyperlink" Target="../AppData/Local/Microsoft/Windows/INetCache/Content.Outlook/SOP/ARR4600080004/ARR4600080004SUPER.pdf" TargetMode="External"/><Relationship Id="rId1862" Type="http://schemas.openxmlformats.org/officeDocument/2006/relationships/hyperlink" Target="../AppData/Local/Microsoft/Windows/INetCache/Content.Outlook/SOP/ARR4600083887/ARR4600083887ACTA.pdf" TargetMode="External"/><Relationship Id="rId1515" Type="http://schemas.openxmlformats.org/officeDocument/2006/relationships/hyperlink" Target="../AppData/Local/Microsoft/Windows/INetCache/Content.Outlook/SOP/ARR4600081079/ARR4600081079CON.pdf" TargetMode="External"/><Relationship Id="rId1722" Type="http://schemas.openxmlformats.org/officeDocument/2006/relationships/hyperlink" Target="mailto:jfmadridv@hotmail.com" TargetMode="External"/><Relationship Id="rId14" Type="http://schemas.openxmlformats.org/officeDocument/2006/relationships/hyperlink" Target="../AppData/Local/Microsoft/Windows/INetCache/Content.Outlook/SOP/ARR0199/ARR0199CON.pdf" TargetMode="External"/><Relationship Id="rId2191" Type="http://schemas.openxmlformats.org/officeDocument/2006/relationships/hyperlink" Target="../AppData/Local/Microsoft/Windows/INetCache/Content.Outlook/SOP/ARR4600081276/ARR4600081276TRA.pdf" TargetMode="External"/><Relationship Id="rId163" Type="http://schemas.openxmlformats.org/officeDocument/2006/relationships/hyperlink" Target="../AppData/Local/Microsoft/Windows/INetCache/InspySuperv/CMN-IyS/ARR/SOP/ARR0381/ARR0381POL.pdf" TargetMode="External"/><Relationship Id="rId370" Type="http://schemas.openxmlformats.org/officeDocument/2006/relationships/hyperlink" Target="../AppData/Local/Microsoft/Windows/INetCache/Content.Outlook/SOPORTE%20ARRENDAMIENTOS/ARR0048/ARR0048POL.pdf" TargetMode="External"/><Relationship Id="rId2051" Type="http://schemas.openxmlformats.org/officeDocument/2006/relationships/hyperlink" Target="../AppData/Local/Microsoft/Windows/INetCache/Content.Outlook/SOP/ARR4600081620/ARR4600081620INF1.pdf" TargetMode="External"/><Relationship Id="rId2289" Type="http://schemas.openxmlformats.org/officeDocument/2006/relationships/hyperlink" Target="../AppData/Local/Microsoft/Windows/INetCache/Content.Outlook/SOP/ARR4600082193/ARR4600082193CONCE.pdf" TargetMode="External"/><Relationship Id="rId2496" Type="http://schemas.openxmlformats.org/officeDocument/2006/relationships/hyperlink" Target="../AppData/Local/Microsoft/Windows/INetCache/Content.Outlook/SOP/ARR4600082207/ARR4600082207INF5.pdf" TargetMode="External"/><Relationship Id="rId230" Type="http://schemas.openxmlformats.org/officeDocument/2006/relationships/hyperlink" Target="../AppData/Local/Microsoft/Windows/INetCache/Content.Outlook/SOP/ARR0211/ARR0211INF1.pdf" TargetMode="External"/><Relationship Id="rId468" Type="http://schemas.openxmlformats.org/officeDocument/2006/relationships/hyperlink" Target="../AppData/Local/Microsoft/Windows/INetCache/Content.Outlook/SOP/ARR0049/ARR0049super.pdf" TargetMode="External"/><Relationship Id="rId675" Type="http://schemas.openxmlformats.org/officeDocument/2006/relationships/hyperlink" Target="../AppData/Local/Microsoft/Windows/INetCache/Content.Outlook/SOP/ARR0385/ARR4600072495INF3.pdf" TargetMode="External"/><Relationship Id="rId882" Type="http://schemas.openxmlformats.org/officeDocument/2006/relationships/hyperlink" Target="../AppData/Local/Microsoft/Windows/INetCache/Content.Outlook/SOP/ARR4600077581/ARR4600077581CON.pdf" TargetMode="External"/><Relationship Id="rId1098" Type="http://schemas.openxmlformats.org/officeDocument/2006/relationships/hyperlink" Target="../AppData/Local/Microsoft/Windows/INetCache/Content.Outlook/SOP/ARR0272/ARR0272INF12019.pdf" TargetMode="External"/><Relationship Id="rId2149" Type="http://schemas.openxmlformats.org/officeDocument/2006/relationships/hyperlink" Target="../AppData/Local/Microsoft/Windows/INetCache/Content.Outlook/SOP/ARR4600082442/ARR4600082442OTRO.pdf" TargetMode="External"/><Relationship Id="rId2356" Type="http://schemas.openxmlformats.org/officeDocument/2006/relationships/hyperlink" Target="../AppData/Local/Microsoft/Windows/INetCache/Content.Outlook/SOP/ARR4600083579/ARR4600083579INF2.pdf" TargetMode="External"/><Relationship Id="rId328" Type="http://schemas.openxmlformats.org/officeDocument/2006/relationships/hyperlink" Target="mailto:gerenciatmc@masmedellin.com" TargetMode="External"/><Relationship Id="rId535" Type="http://schemas.openxmlformats.org/officeDocument/2006/relationships/hyperlink" Target="../AppData/Local/Microsoft/Windows/INetCache/Content.Outlook/SOP/ARR0048/ARR0048inf12018.pdf" TargetMode="External"/><Relationship Id="rId742" Type="http://schemas.openxmlformats.org/officeDocument/2006/relationships/hyperlink" Target="../AppData/Local/Microsoft/Windows/INetCache/Content.Outlook/SOP/ARR0028/ARR0028INF12018.pdf" TargetMode="External"/><Relationship Id="rId1165" Type="http://schemas.openxmlformats.org/officeDocument/2006/relationships/hyperlink" Target="../AppData/Local/Microsoft/Windows/INetCache/Content.Outlook/SOP/ARR4600080348/ARR460008348POL.pdf" TargetMode="External"/><Relationship Id="rId1372" Type="http://schemas.openxmlformats.org/officeDocument/2006/relationships/hyperlink" Target="../AppData/Local/Microsoft/Windows/INetCache/Content.Outlook/SOP/ARR0300/ARR0300acta2019.pdf" TargetMode="External"/><Relationship Id="rId2009" Type="http://schemas.openxmlformats.org/officeDocument/2006/relationships/hyperlink" Target="../AppData/Local/Microsoft/Windows/INetCache/Content.Outlook/SOP/ARR4600081479/ARR4600081479INF3.pdf" TargetMode="External"/><Relationship Id="rId2216" Type="http://schemas.openxmlformats.org/officeDocument/2006/relationships/hyperlink" Target="../AppData/Local/Microsoft/Windows/INetCache/Content.Outlook/SOP/ARR4600082332/ARR4600082332OTRO1.pdf" TargetMode="External"/><Relationship Id="rId2423" Type="http://schemas.openxmlformats.org/officeDocument/2006/relationships/hyperlink" Target="mailto:marinaortiz555@hotmail.com" TargetMode="External"/><Relationship Id="rId602" Type="http://schemas.openxmlformats.org/officeDocument/2006/relationships/hyperlink" Target="../AppData/Local/Microsoft/Windows/INetCache/Content.Outlook/SOP/ARR0016/ARR0016inf6.pdf" TargetMode="External"/><Relationship Id="rId1025" Type="http://schemas.openxmlformats.org/officeDocument/2006/relationships/hyperlink" Target="../AppData/Local/Microsoft/Windows/INetCache/Content.Outlook/SOP/ARR4600078572/ARR4600078572SUPER.pdf" TargetMode="External"/><Relationship Id="rId1232" Type="http://schemas.openxmlformats.org/officeDocument/2006/relationships/hyperlink" Target="../AppData/Local/Microsoft/Windows/INetCache/Content.Outlook/SOP/ARR0009/ARR0009super.pdf" TargetMode="External"/><Relationship Id="rId1677" Type="http://schemas.openxmlformats.org/officeDocument/2006/relationships/hyperlink" Target="mailto:Ignacio.gallego@medellin.gov.co" TargetMode="External"/><Relationship Id="rId1884" Type="http://schemas.openxmlformats.org/officeDocument/2006/relationships/hyperlink" Target="../AppData/Local/Microsoft/Windows/INetCache/Content.Outlook/SOP/ARR4600083957/ARR4600083957SUPER.pdf" TargetMode="External"/><Relationship Id="rId907" Type="http://schemas.openxmlformats.org/officeDocument/2006/relationships/hyperlink" Target="mailto:nelly.moreno@medellin.gov.co" TargetMode="External"/><Relationship Id="rId1537" Type="http://schemas.openxmlformats.org/officeDocument/2006/relationships/hyperlink" Target="../AppData/Local/Microsoft/Windows/INetCache/Content.Outlook/SOP/ARR0207/ARR0207con2019.pdf" TargetMode="External"/><Relationship Id="rId1744" Type="http://schemas.openxmlformats.org/officeDocument/2006/relationships/hyperlink" Target="../AppData/Local/Microsoft/Windows/INetCache/Content.Outlook/SOP/ARR4600083330/SOLICITUD%20TRAMITES.msg" TargetMode="External"/><Relationship Id="rId1951" Type="http://schemas.openxmlformats.org/officeDocument/2006/relationships/hyperlink" Target="../AppData/Local/Microsoft/Windows/INetCache/Content.Outlook/SOP/ARR4600082563/ARR4600082563conce.pdf" TargetMode="External"/><Relationship Id="rId36" Type="http://schemas.openxmlformats.org/officeDocument/2006/relationships/hyperlink" Target="../AppData/Local/Microsoft/Windows/INetCache/Content.Outlook/SOP/ARR0294/ARR0294POL.pdf" TargetMode="External"/><Relationship Id="rId1604" Type="http://schemas.openxmlformats.org/officeDocument/2006/relationships/hyperlink" Target="../AppData/Local/Microsoft/Windows/INetCache/Content.Outlook/SOP/ARR4600082856/ARR4600082856reno.pdf" TargetMode="External"/><Relationship Id="rId185" Type="http://schemas.openxmlformats.org/officeDocument/2006/relationships/hyperlink" Target="mailto:mauriciogaviria@boticajunin.com.co" TargetMode="External"/><Relationship Id="rId1811" Type="http://schemas.openxmlformats.org/officeDocument/2006/relationships/hyperlink" Target="../AppData/Local/Microsoft/Windows/INetCache/Content.Outlook/SOP/ARR0311/ARR0311POL2019.pdf" TargetMode="External"/><Relationship Id="rId1909" Type="http://schemas.openxmlformats.org/officeDocument/2006/relationships/hyperlink" Target="../AppData/Local/Microsoft/Windows/INetCache/Content.Outlook/SOP/ARR0167/ARR0167ACTA2019.pdf" TargetMode="External"/><Relationship Id="rId392" Type="http://schemas.openxmlformats.org/officeDocument/2006/relationships/hyperlink" Target="../AppData/Local/Microsoft/Windows/INetCache/Content.Outlook/SOP/ARR0016/ARR0016CON.pdf" TargetMode="External"/><Relationship Id="rId697" Type="http://schemas.openxmlformats.org/officeDocument/2006/relationships/hyperlink" Target="../AppData/Local/Microsoft/Windows/INetCache/Content.Outlook/SOP/ARR4600076592/ARR4600076592CON.pdf" TargetMode="External"/><Relationship Id="rId2073" Type="http://schemas.openxmlformats.org/officeDocument/2006/relationships/hyperlink" Target="../AppData/Local/Microsoft/Windows/INetCache/Content.Outlook/SOP/ARR4600082455/ARR4600082455acta.pdf" TargetMode="External"/><Relationship Id="rId2280" Type="http://schemas.openxmlformats.org/officeDocument/2006/relationships/hyperlink" Target="../AppData/Local/Microsoft/Windows/INetCache/Content.Outlook/SOP/ARR4600082244/RV%20Informaci&#243;n(2).msg" TargetMode="External"/><Relationship Id="rId2378" Type="http://schemas.openxmlformats.org/officeDocument/2006/relationships/hyperlink" Target="../AppData/Local/Microsoft/Windows/INetCache/Content.Outlook/SOP/ARR4600083577/ARR4600083577INF2.pdf" TargetMode="External"/><Relationship Id="rId252" Type="http://schemas.openxmlformats.org/officeDocument/2006/relationships/hyperlink" Target="../AppData/Local/Microsoft/Windows/INetCache/Content.Outlook/SOP/ARR0094/ARR0094INF1.pdf" TargetMode="External"/><Relationship Id="rId1187" Type="http://schemas.openxmlformats.org/officeDocument/2006/relationships/hyperlink" Target="../AppData/Local/Microsoft/Windows/INetCache/Content.Outlook/SOP/ARR4600078516/ARR4600078516INF3.pdf" TargetMode="External"/><Relationship Id="rId2140" Type="http://schemas.openxmlformats.org/officeDocument/2006/relationships/hyperlink" Target="../AppData/Local/Microsoft/Windows/INetCache/Content.Outlook/SOP/ARR4600082442/ARR4600082442SUPER.pdf" TargetMode="External"/><Relationship Id="rId112" Type="http://schemas.openxmlformats.org/officeDocument/2006/relationships/hyperlink" Target="mailto:disemobilioduby@hotmail.com" TargetMode="External"/><Relationship Id="rId557" Type="http://schemas.openxmlformats.org/officeDocument/2006/relationships/hyperlink" Target="../AppData/Local/Microsoft/Windows/INetCache/Content.Outlook/SOP/ARR0064/ARR0064INF12018.pdf" TargetMode="External"/><Relationship Id="rId764" Type="http://schemas.openxmlformats.org/officeDocument/2006/relationships/hyperlink" Target="../AppData/Local/Microsoft/Windows/INetCache/Content.Outlook/SOP/ARR0311/ARR0311CON.pdf" TargetMode="External"/><Relationship Id="rId971" Type="http://schemas.openxmlformats.org/officeDocument/2006/relationships/hyperlink" Target="../AppData/Local/Microsoft/Windows/INetCache/Content.Outlook/SOP/Desig%20nelly/ARRSUPER2.pdf" TargetMode="External"/><Relationship Id="rId1394" Type="http://schemas.openxmlformats.org/officeDocument/2006/relationships/hyperlink" Target="../AppData/Local/Microsoft/Windows/INetCache/Content.Outlook/SOP/ARR4600078533/ARR4600078533INF1.pdf" TargetMode="External"/><Relationship Id="rId1699" Type="http://schemas.openxmlformats.org/officeDocument/2006/relationships/hyperlink" Target="../AppData/Local/Microsoft/Windows/INetCache/Content.Outlook/SOP/ARR4600083750/ARR4600083750SUPER.pdf" TargetMode="External"/><Relationship Id="rId2000" Type="http://schemas.openxmlformats.org/officeDocument/2006/relationships/hyperlink" Target="../AppData/Local/Microsoft/Windows/INetCache/Content.Outlook/SOP/ARR4600081479/ARR4600081479SUPER.pdf" TargetMode="External"/><Relationship Id="rId2238" Type="http://schemas.openxmlformats.org/officeDocument/2006/relationships/hyperlink" Target="../AppData/Local/Microsoft/Windows/INetCache/Content.Outlook/SOP/ARR4600088423/ARR4600088423SUPER.pdf" TargetMode="External"/><Relationship Id="rId2445" Type="http://schemas.openxmlformats.org/officeDocument/2006/relationships/hyperlink" Target="../AppData/Local/Microsoft/Windows/INetCache/Content.Outlook/SOP/ARR4600082467/ARR4600082467ACTA.pdf" TargetMode="External"/><Relationship Id="rId417" Type="http://schemas.openxmlformats.org/officeDocument/2006/relationships/hyperlink" Target="../AppData/Local/Microsoft/Windows/INetCache/Content.Outlook/SNBK67XM/ARR0214/ARR0214RENO.pdf" TargetMode="External"/><Relationship Id="rId624" Type="http://schemas.openxmlformats.org/officeDocument/2006/relationships/hyperlink" Target="../AppData/Local/Microsoft/Windows/INetCache/Content.Outlook/SOP/ARR0013/ARR0013INF32019.pdf" TargetMode="External"/><Relationship Id="rId831" Type="http://schemas.openxmlformats.org/officeDocument/2006/relationships/hyperlink" Target="../AppData/Local/Microsoft/Windows/INetCache/Content.Outlook/SOP/ARR0309/ARR0309SUPER2019.pdf" TargetMode="External"/><Relationship Id="rId1047" Type="http://schemas.openxmlformats.org/officeDocument/2006/relationships/hyperlink" Target="../AppData/Local/Microsoft/Windows/INetCache/Content.Outlook/SOP/Desig%20nelly/ARRSUPER2.pdf" TargetMode="External"/><Relationship Id="rId1254" Type="http://schemas.openxmlformats.org/officeDocument/2006/relationships/hyperlink" Target="mailto:erika-23-@hotmail.com" TargetMode="External"/><Relationship Id="rId1461" Type="http://schemas.openxmlformats.org/officeDocument/2006/relationships/hyperlink" Target="mailto:guza54131@hotmail.com" TargetMode="External"/><Relationship Id="rId2305" Type="http://schemas.openxmlformats.org/officeDocument/2006/relationships/hyperlink" Target="../AppData/Local/Microsoft/Windows/INetCache/Content.Outlook/SOP/ARR4600083895/ARR4600083895actaR.pdf" TargetMode="External"/><Relationship Id="rId929" Type="http://schemas.openxmlformats.org/officeDocument/2006/relationships/hyperlink" Target="../AppData/Local/Microsoft/Windows/INetCache/Content.Outlook/SOP/ARR4600078077/ARR4600078077super.pdf" TargetMode="External"/><Relationship Id="rId1114" Type="http://schemas.openxmlformats.org/officeDocument/2006/relationships/hyperlink" Target="mailto:clara.giraldo@medellin.gov.co" TargetMode="External"/><Relationship Id="rId1321" Type="http://schemas.openxmlformats.org/officeDocument/2006/relationships/hyperlink" Target="../AppData/Local/Microsoft/Windows/INetCache/Content.Outlook/SOP/ARR4600078531/ARR4600078531CON.pdf" TargetMode="External"/><Relationship Id="rId1559" Type="http://schemas.openxmlformats.org/officeDocument/2006/relationships/hyperlink" Target="mailto:yurleygomezj1@gmail.com" TargetMode="External"/><Relationship Id="rId1766" Type="http://schemas.openxmlformats.org/officeDocument/2006/relationships/hyperlink" Target="mailto:impuestossvb@servibanca.com.co" TargetMode="External"/><Relationship Id="rId1973" Type="http://schemas.openxmlformats.org/officeDocument/2006/relationships/hyperlink" Target="../AppData/Local/Microsoft/Windows/INetCache/Content.Outlook/SOP/ARR4600084083/ARR4600084083ACTA.pdf" TargetMode="External"/><Relationship Id="rId58" Type="http://schemas.openxmlformats.org/officeDocument/2006/relationships/hyperlink" Target="../AppData/Local/Microsoft/Windows/INetCache/Content.Outlook/SOP/ARR0302/ARR0302acta.pdf" TargetMode="External"/><Relationship Id="rId1419" Type="http://schemas.openxmlformats.org/officeDocument/2006/relationships/hyperlink" Target="../AppData/Local/Microsoft/Windows/INetCache/Content.Outlook/SOP/ARR0009/ARR0009INF4.pdf" TargetMode="External"/><Relationship Id="rId1626" Type="http://schemas.openxmlformats.org/officeDocument/2006/relationships/hyperlink" Target="../AppData/Local/Microsoft/Windows/INetCache/Content.Outlook/SOP/ARR4600082249/ARR4600082249SUPER.pdf" TargetMode="External"/><Relationship Id="rId1833" Type="http://schemas.openxmlformats.org/officeDocument/2006/relationships/hyperlink" Target="mailto:sandra.ordonez@medellin.gov.co" TargetMode="External"/><Relationship Id="rId1900" Type="http://schemas.openxmlformats.org/officeDocument/2006/relationships/hyperlink" Target="mailto:anza617@hotmail.com" TargetMode="External"/><Relationship Id="rId2095" Type="http://schemas.openxmlformats.org/officeDocument/2006/relationships/hyperlink" Target="mailto:Ignacio.gallego@medellin.gov.co" TargetMode="External"/><Relationship Id="rId274" Type="http://schemas.openxmlformats.org/officeDocument/2006/relationships/hyperlink" Target="../AppData/Local/Microsoft/Windows/INetCache/Content.Outlook/SOP/ARR0089/ARR0089ACTA.pdf" TargetMode="External"/><Relationship Id="rId481" Type="http://schemas.openxmlformats.org/officeDocument/2006/relationships/hyperlink" Target="../AppData/Local/Microsoft/Windows/INetCache/Content.Outlook/SOP/ARR0012/ARR0012inf3.pdf" TargetMode="External"/><Relationship Id="rId2162" Type="http://schemas.openxmlformats.org/officeDocument/2006/relationships/hyperlink" Target="../AppData/Local/Microsoft/Windows/INetCache/Content.Outlook/SOP/ARR4600081275/ARR4600081275.pdf" TargetMode="External"/><Relationship Id="rId134" Type="http://schemas.openxmlformats.org/officeDocument/2006/relationships/hyperlink" Target="../AppData/Local/Microsoft/Windows/INetCache/Content.Outlook/SOPORTE%20ARRENDAMIENTOS/ARR0312/ARR0312.pdf" TargetMode="External"/><Relationship Id="rId579" Type="http://schemas.openxmlformats.org/officeDocument/2006/relationships/hyperlink" Target="../AppData/Local/Microsoft/Windows/INetCache/Content.Outlook/SOP/ARR0101/ARR0101SOLI.pdf" TargetMode="External"/><Relationship Id="rId786" Type="http://schemas.openxmlformats.org/officeDocument/2006/relationships/hyperlink" Target="mailto:isa25zapata@gmail.com" TargetMode="External"/><Relationship Id="rId993" Type="http://schemas.openxmlformats.org/officeDocument/2006/relationships/hyperlink" Target="mailto:papeleriaexito@gmail.com" TargetMode="External"/><Relationship Id="rId2467" Type="http://schemas.openxmlformats.org/officeDocument/2006/relationships/hyperlink" Target="../AppData/Local/Microsoft/Windows/INetCache/Content.Outlook/SOP/ARR4600082207/ARR4600082207CONCEPTO.pdf" TargetMode="External"/><Relationship Id="rId341" Type="http://schemas.openxmlformats.org/officeDocument/2006/relationships/hyperlink" Target="mailto:info@landers.com.co" TargetMode="External"/><Relationship Id="rId439" Type="http://schemas.openxmlformats.org/officeDocument/2006/relationships/hyperlink" Target="mailto:adielaca&#241;as.coonatra@une.net.co" TargetMode="External"/><Relationship Id="rId646" Type="http://schemas.openxmlformats.org/officeDocument/2006/relationships/hyperlink" Target="../AppData/Local/Microsoft/Windows/INetCache/Content.Outlook/SOP/ARR0385/ARR4600072495INF2.pdf" TargetMode="External"/><Relationship Id="rId1069" Type="http://schemas.openxmlformats.org/officeDocument/2006/relationships/hyperlink" Target="../AppData/Local/Microsoft/Windows/INetCache/Content.Outlook/SOP/ARR4600078605/ARR4600078605CR.pdf" TargetMode="External"/><Relationship Id="rId1276" Type="http://schemas.openxmlformats.org/officeDocument/2006/relationships/hyperlink" Target="../AppData/Local/Microsoft/Windows/INetCache/Content.Outlook/SOP/ARR0183/ARR0183INF2.pdf" TargetMode="External"/><Relationship Id="rId1483" Type="http://schemas.openxmlformats.org/officeDocument/2006/relationships/hyperlink" Target="../AppData/Local/Microsoft/Windows/INetCache/Content.Outlook/SOP/ARR4600081141/ARR4600081141ACTA.pdf" TargetMode="External"/><Relationship Id="rId2022" Type="http://schemas.openxmlformats.org/officeDocument/2006/relationships/hyperlink" Target="../AppData/Local/Microsoft/Windows/INetCache/Content.Outlook/SOP/ARR4600077564/ARR4600077564INF1.pdf" TargetMode="External"/><Relationship Id="rId2327" Type="http://schemas.openxmlformats.org/officeDocument/2006/relationships/hyperlink" Target="../AppData/Local/Microsoft/Windows/INetCache/Content.Outlook/SOP/ARR4600083623/ARR4600083623ACTA.pdf" TargetMode="External"/><Relationship Id="rId201" Type="http://schemas.openxmlformats.org/officeDocument/2006/relationships/hyperlink" Target="../AppData/Local/Microsoft/Windows/INetCache/Content.Outlook/SOP/ARR0303/ARR0303ACTA.pdf" TargetMode="External"/><Relationship Id="rId506" Type="http://schemas.openxmlformats.org/officeDocument/2006/relationships/hyperlink" Target="../AppData/Local/Microsoft/Windows/INetCache/Content.Outlook/SOPORTE%20ARRENDAMIENTOS/ARR0053/ARR0053POL2019.pdf" TargetMode="External"/><Relationship Id="rId853" Type="http://schemas.openxmlformats.org/officeDocument/2006/relationships/hyperlink" Target="../AppData/Local/Microsoft/Windows/INetCache/Content.Outlook/SOP/ARR4600081817/ARR4600081817CON.pdf" TargetMode="External"/><Relationship Id="rId1136" Type="http://schemas.openxmlformats.org/officeDocument/2006/relationships/hyperlink" Target="../AppData/Local/Microsoft/Windows/INetCache/Content.Outlook/SOP/ARR0213/ARR0213INF22019.pdf" TargetMode="External"/><Relationship Id="rId1690" Type="http://schemas.openxmlformats.org/officeDocument/2006/relationships/hyperlink" Target="../AppData/Local/Microsoft/Windows/INetCache/Content.Outlook/SOP/ARR4600082451/ARR4600082451.pdf" TargetMode="External"/><Relationship Id="rId1788" Type="http://schemas.openxmlformats.org/officeDocument/2006/relationships/hyperlink" Target="../AppData/Local/Microsoft/Windows/INetCache/Content.Outlook/SOP/ARR4600083895/ARR4600083895INF2.pdf" TargetMode="External"/><Relationship Id="rId1995" Type="http://schemas.openxmlformats.org/officeDocument/2006/relationships/hyperlink" Target="../AppData/Local/Microsoft/Windows/INetCache/Content.Outlook/SOP/ARR4600081873/ARR4600081873SUPER.pdf" TargetMode="External"/><Relationship Id="rId713" Type="http://schemas.openxmlformats.org/officeDocument/2006/relationships/hyperlink" Target="../AppData/Local/Microsoft/Windows/INetCache/Content.Outlook/SOPORTE%20ARRENDAMIENTOS/ARR0064/ARR0064CONCEPTO.pdf" TargetMode="External"/><Relationship Id="rId920" Type="http://schemas.openxmlformats.org/officeDocument/2006/relationships/hyperlink" Target="../AppData/Local/Microsoft/Windows/INetCache/Content.Outlook/SOP/ARR4600077659/ARR4600077689CON.pdf" TargetMode="External"/><Relationship Id="rId1343" Type="http://schemas.openxmlformats.org/officeDocument/2006/relationships/hyperlink" Target="../AppData/Local/Microsoft/Windows/INetCache/Content.Outlook/SOP/ARR4600078523/ARR4600078523CONCE.pdf" TargetMode="External"/><Relationship Id="rId1550" Type="http://schemas.openxmlformats.org/officeDocument/2006/relationships/hyperlink" Target="mailto:dianysjara1986@gmail.com" TargetMode="External"/><Relationship Id="rId1648" Type="http://schemas.openxmlformats.org/officeDocument/2006/relationships/hyperlink" Target="../AppData/Local/Microsoft/Windows/INetCache/Content.Outlook/SOP/ARR4600082786/ARR4600082786INF3.pdf" TargetMode="External"/><Relationship Id="rId1203" Type="http://schemas.openxmlformats.org/officeDocument/2006/relationships/hyperlink" Target="../AppData/Local/Microsoft/Windows/INetCache/Content.Outlook/SOP/ARR4600080676/ARR4600080676TRA.pdf" TargetMode="External"/><Relationship Id="rId1410" Type="http://schemas.openxmlformats.org/officeDocument/2006/relationships/hyperlink" Target="../AppData/Local/Microsoft/Windows/INetCache/Content.Outlook/SOP/ARR4600078529/ARR4600078529reno.pdf" TargetMode="External"/><Relationship Id="rId1508" Type="http://schemas.openxmlformats.org/officeDocument/2006/relationships/hyperlink" Target="../AppData/Local/Microsoft/Windows/INetCache/Content.Outlook/SOP/ARR4600080902/ARR4600080902INF2.pdf" TargetMode="External"/><Relationship Id="rId1855" Type="http://schemas.openxmlformats.org/officeDocument/2006/relationships/hyperlink" Target="mailto:javylugo76@gmail.com" TargetMode="External"/><Relationship Id="rId1715" Type="http://schemas.openxmlformats.org/officeDocument/2006/relationships/hyperlink" Target="../AppData/Local/Microsoft/Windows/INetCache/Content.Outlook/SOP/ARR4600083330/ARR4600083330SUPER.pdf" TargetMode="External"/><Relationship Id="rId1922" Type="http://schemas.openxmlformats.org/officeDocument/2006/relationships/hyperlink" Target="mailto:oscargui1@hotmai.com" TargetMode="External"/><Relationship Id="rId296" Type="http://schemas.openxmlformats.org/officeDocument/2006/relationships/hyperlink" Target="mailto:oficina@hatoviejo.com" TargetMode="External"/><Relationship Id="rId2184" Type="http://schemas.openxmlformats.org/officeDocument/2006/relationships/hyperlink" Target="../AppData/Local/Microsoft/Windows/INetCache/Content.Outlook/SOP/ARR4600081275/ARR4600081275INF2.pdf" TargetMode="External"/><Relationship Id="rId2391" Type="http://schemas.openxmlformats.org/officeDocument/2006/relationships/hyperlink" Target="../AppData/Local/Microsoft/Windows/INetCache/Content.Outlook/SOP/ARR0018/ARR0018SUPER2019.pdf" TargetMode="External"/><Relationship Id="rId156" Type="http://schemas.openxmlformats.org/officeDocument/2006/relationships/hyperlink" Target="mailto:clara.giraldo@medellin.gov.co" TargetMode="External"/><Relationship Id="rId363" Type="http://schemas.openxmlformats.org/officeDocument/2006/relationships/hyperlink" Target="../AppData/Local/Microsoft/Windows/INetCache/Content.Outlook/SOP/ARR0106/ARR0106pol.pdf" TargetMode="External"/><Relationship Id="rId570" Type="http://schemas.openxmlformats.org/officeDocument/2006/relationships/hyperlink" Target="../AppData/Local/Microsoft/Windows/INetCache/Content.Outlook/SOP/ARR0013/ARR0013SR.pdf.doc" TargetMode="External"/><Relationship Id="rId2044" Type="http://schemas.openxmlformats.org/officeDocument/2006/relationships/hyperlink" Target="mailto:wilmarlondo&#241;o198791@hotmail.com" TargetMode="External"/><Relationship Id="rId2251" Type="http://schemas.openxmlformats.org/officeDocument/2006/relationships/hyperlink" Target="../AppData/Local/Microsoft/Windows/INetCache/Content.Outlook/SOP/ARR4600082248/ARR4600082248INF2.pdf" TargetMode="External"/><Relationship Id="rId2489" Type="http://schemas.openxmlformats.org/officeDocument/2006/relationships/hyperlink" Target="../AppData/Local/Microsoft/Windows/INetCache/Content.Outlook/SOP/ARR4600082467/ARR4600082467OTRO.pdf" TargetMode="External"/><Relationship Id="rId223" Type="http://schemas.openxmlformats.org/officeDocument/2006/relationships/hyperlink" Target="../AppData/Local/Microsoft/Windows/INetCache/Content.Outlook/SOP/ARR0206/ARR0206ACTA.pdf" TargetMode="External"/><Relationship Id="rId430" Type="http://schemas.openxmlformats.org/officeDocument/2006/relationships/hyperlink" Target="../AppData/Local/Microsoft/Windows/INetCache/Content.Outlook/SOPORTE%20ARRENDAMIENTOS/ARR0064/ARR0064CON.pdf" TargetMode="External"/><Relationship Id="rId668" Type="http://schemas.openxmlformats.org/officeDocument/2006/relationships/hyperlink" Target="../AppData/Local/Microsoft/Windows/INetCache/Content.Outlook/SOP/ARR0208/ARR0208INF2.pdf" TargetMode="External"/><Relationship Id="rId875" Type="http://schemas.openxmlformats.org/officeDocument/2006/relationships/hyperlink" Target="../AppData/Local/Microsoft/Windows/INetCache/Content.Outlook/SOP/ARR4600077560/ARR4600077560CONCEPTO.pdf" TargetMode="External"/><Relationship Id="rId1060" Type="http://schemas.openxmlformats.org/officeDocument/2006/relationships/hyperlink" Target="../AppData/Local/Microsoft/Windows/INetCache/Content.Outlook/SOP/ARR4600078568/ARR4600078568CON.pdf" TargetMode="External"/><Relationship Id="rId1298" Type="http://schemas.openxmlformats.org/officeDocument/2006/relationships/hyperlink" Target="mailto:clara.giraldo@medellin.gov.co" TargetMode="External"/><Relationship Id="rId2111" Type="http://schemas.openxmlformats.org/officeDocument/2006/relationships/hyperlink" Target="../AppData/Local/Microsoft/Windows/INetCache/Content.Outlook/SOP/ARR4600082283/ARR4600082283INF1.pdf" TargetMode="External"/><Relationship Id="rId2349" Type="http://schemas.openxmlformats.org/officeDocument/2006/relationships/hyperlink" Target="../AppData/Local/Microsoft/Windows/INetCache/Content.Outlook/SOP/ARR4600083579/ARR4600083579SUPER.pdf" TargetMode="External"/><Relationship Id="rId528" Type="http://schemas.openxmlformats.org/officeDocument/2006/relationships/hyperlink" Target="../AppData/Local/Microsoft/Windows/INetCache/Content.Outlook/SOP/ARR0012/ARR0012inf12018.pdf" TargetMode="External"/><Relationship Id="rId735" Type="http://schemas.openxmlformats.org/officeDocument/2006/relationships/hyperlink" Target="../AppData/Local/Microsoft/Windows/INetCache/Content.Outlook/SOP/ARR4600077579/ARR4600077579POL.pdf" TargetMode="External"/><Relationship Id="rId942" Type="http://schemas.openxmlformats.org/officeDocument/2006/relationships/hyperlink" Target="mailto:electronicomylenacano@gmail.com" TargetMode="External"/><Relationship Id="rId1158" Type="http://schemas.openxmlformats.org/officeDocument/2006/relationships/hyperlink" Target="../AppData/Local/Microsoft/Windows/INetCache/Content.Outlook/SOP/ARR4600080343/ARR4600080343INF2.pdf" TargetMode="External"/><Relationship Id="rId1365" Type="http://schemas.openxmlformats.org/officeDocument/2006/relationships/hyperlink" Target="mailto:clara.giraldo@medellin.gov.co" TargetMode="External"/><Relationship Id="rId1572" Type="http://schemas.openxmlformats.org/officeDocument/2006/relationships/hyperlink" Target="mailto:castanoguillermo@gmail.com" TargetMode="External"/><Relationship Id="rId2209" Type="http://schemas.openxmlformats.org/officeDocument/2006/relationships/hyperlink" Target="../AppData/Local/Microsoft/Windows/INetCache/Content.Outlook/SOP/ARR4600081279/ARR4600081279conce.pdf" TargetMode="External"/><Relationship Id="rId2416" Type="http://schemas.openxmlformats.org/officeDocument/2006/relationships/hyperlink" Target="../AppData/Local/Microsoft/Windows/INetCache/Content.Outlook/SOP/ARR0183/ARR0183OTRO.pdf" TargetMode="External"/><Relationship Id="rId1018" Type="http://schemas.openxmlformats.org/officeDocument/2006/relationships/hyperlink" Target="../AppData/Local/Microsoft/Windows/INetCache/Content.Outlook/SOP/ARR4600077559/ARR4600077559INF22019.pdf" TargetMode="External"/><Relationship Id="rId1225" Type="http://schemas.openxmlformats.org/officeDocument/2006/relationships/hyperlink" Target="mailto:smlc0919@gmail.com" TargetMode="External"/><Relationship Id="rId1432" Type="http://schemas.openxmlformats.org/officeDocument/2006/relationships/hyperlink" Target="../AppData/Local/Microsoft/Windows/INetCache/Content.Outlook/SOP/ARR4600078515/ARR4600078515CONCE.pdf" TargetMode="External"/><Relationship Id="rId1877" Type="http://schemas.openxmlformats.org/officeDocument/2006/relationships/hyperlink" Target="../AppData/Local/Microsoft/Windows/INetCache/Content.Outlook/SOP/ARR4600083887/ARR4600083887INF3.pdf" TargetMode="External"/><Relationship Id="rId71" Type="http://schemas.openxmlformats.org/officeDocument/2006/relationships/hyperlink" Target="../AppData/Local/Microsoft/Windows/INetCache/Content.Outlook/SOP/ARR0267/ARR0267ACTA.pdf" TargetMode="External"/><Relationship Id="rId802" Type="http://schemas.openxmlformats.org/officeDocument/2006/relationships/hyperlink" Target="../AppData/Local/Microsoft/Windows/INetCache/Content.Outlook/SOP/ARR4600077544/ARR4600077544INF22019.pdf" TargetMode="External"/><Relationship Id="rId1737" Type="http://schemas.openxmlformats.org/officeDocument/2006/relationships/hyperlink" Target="../AppData/Local/Microsoft/Windows/INetCache/Content.Outlook/SOP/ARR4600083332/ARR4600083332INF1.pdf" TargetMode="External"/><Relationship Id="rId1944" Type="http://schemas.openxmlformats.org/officeDocument/2006/relationships/hyperlink" Target="../AppData/Local/Microsoft/Windows/INetCache/Content.Outlook/SOP/ARR4600084041/ARR4600084041INF4.pdf" TargetMode="External"/><Relationship Id="rId29" Type="http://schemas.openxmlformats.org/officeDocument/2006/relationships/hyperlink" Target="mailto:jualma55@yahoo.com" TargetMode="External"/><Relationship Id="rId178" Type="http://schemas.openxmlformats.org/officeDocument/2006/relationships/hyperlink" Target="../AppData/Local/Microsoft/Windows/INetCache/Content.Outlook/SNBK67XM/ARR0383/ARR0383SUPER.pdf" TargetMode="External"/><Relationship Id="rId1804" Type="http://schemas.openxmlformats.org/officeDocument/2006/relationships/hyperlink" Target="mailto:notificacionesjudiciales@tigoune.com" TargetMode="External"/><Relationship Id="rId385" Type="http://schemas.openxmlformats.org/officeDocument/2006/relationships/hyperlink" Target="../AppData/Local/Microsoft/Windows/INetCache/Content.Outlook/SOP/ARR0031/ARR0031reno.pdf" TargetMode="External"/><Relationship Id="rId592" Type="http://schemas.openxmlformats.org/officeDocument/2006/relationships/hyperlink" Target="../AppData/Local/Microsoft/Windows/INetCache/Content.Outlook/SOP/ARR0106/ARR0106soli.pdf" TargetMode="External"/><Relationship Id="rId2066" Type="http://schemas.openxmlformats.org/officeDocument/2006/relationships/hyperlink" Target="../AppData/Local/Microsoft/Windows/INetCache/Content.Outlook/SOP/ARR4600082455/ARR4600082455SUPER.pdf" TargetMode="External"/><Relationship Id="rId2273" Type="http://schemas.openxmlformats.org/officeDocument/2006/relationships/hyperlink" Target="../AppData/Local/Microsoft/Windows/INetCache/Content.Outlook/SOP/ARR4600082158/ARR4600082158INF2.pdf" TargetMode="External"/><Relationship Id="rId2480" Type="http://schemas.openxmlformats.org/officeDocument/2006/relationships/hyperlink" Target="../AppData/Local/Microsoft/Windows/INetCache/Content.Outlook/SOP/ARR4600082164/ARR4600082164OTR.pdf" TargetMode="External"/><Relationship Id="rId245" Type="http://schemas.openxmlformats.org/officeDocument/2006/relationships/hyperlink" Target="../AppData/Local/Microsoft/Windows/INetCache/Content.Outlook/SOP/ARR4600072259/ARR4600072259super.pdf" TargetMode="External"/><Relationship Id="rId452" Type="http://schemas.openxmlformats.org/officeDocument/2006/relationships/hyperlink" Target="../AppData/Local/Microsoft/Windows/INetCache/Content.Outlook/SOP/ARR0106/ARR0106inf22018.pdf" TargetMode="External"/><Relationship Id="rId897" Type="http://schemas.openxmlformats.org/officeDocument/2006/relationships/hyperlink" Target="../AppData/Local/Microsoft/Windows/INetCache/Content.Outlook/SOP/ARR0276/aRR-0276con.pdf" TargetMode="External"/><Relationship Id="rId1082" Type="http://schemas.openxmlformats.org/officeDocument/2006/relationships/hyperlink" Target="../AppData/Local/Microsoft/Windows/INetCache/Content.Outlook/SOP/ARR4600080018/ARR4600080018acta.pdf" TargetMode="External"/><Relationship Id="rId2133" Type="http://schemas.openxmlformats.org/officeDocument/2006/relationships/hyperlink" Target="../AppData/Local/Microsoft/Windows/INetCache/Content.Outlook/SOP/ARR4600081111/ARR4600081111OTRO.pdf" TargetMode="External"/><Relationship Id="rId2340" Type="http://schemas.openxmlformats.org/officeDocument/2006/relationships/hyperlink" Target="../AppData/Local/Microsoft/Windows/INetCache/Content.Outlook/SOP/ARR4600078604/ARR4600078604ACTATB.pdf" TargetMode="External"/><Relationship Id="rId105" Type="http://schemas.openxmlformats.org/officeDocument/2006/relationships/hyperlink" Target="../AppData/Local/Microsoft/Windows/INetCache/Content.Outlook/SOP/ARR0316/ARR0316CON.pdf" TargetMode="External"/><Relationship Id="rId312" Type="http://schemas.openxmlformats.org/officeDocument/2006/relationships/hyperlink" Target="mailto:tzuluaga@vyp.com.co" TargetMode="External"/><Relationship Id="rId757" Type="http://schemas.openxmlformats.org/officeDocument/2006/relationships/hyperlink" Target="mailto:magdakeysi@hotmail.com" TargetMode="External"/><Relationship Id="rId964" Type="http://schemas.openxmlformats.org/officeDocument/2006/relationships/hyperlink" Target="mailto:nelly.moreno@medellin.gov.co" TargetMode="External"/><Relationship Id="rId1387" Type="http://schemas.openxmlformats.org/officeDocument/2006/relationships/hyperlink" Target="../AppData/Local/Microsoft/Windows/INetCache/Content.Outlook/SOP/ARR4600078535/ARR4600078535INF1.pdf" TargetMode="External"/><Relationship Id="rId1594" Type="http://schemas.openxmlformats.org/officeDocument/2006/relationships/hyperlink" Target="../AppData/Local/Microsoft/Windows/INetCache/Content.Outlook/SOP/ARR4600081478/ARR4600081478inf1.pdf" TargetMode="External"/><Relationship Id="rId2200" Type="http://schemas.openxmlformats.org/officeDocument/2006/relationships/hyperlink" Target="../AppData/Local/Microsoft/Windows/INetCache/Content.Outlook/SOP/ARR4600082187/ARR4600082187OTRO.pdf" TargetMode="External"/><Relationship Id="rId2438" Type="http://schemas.openxmlformats.org/officeDocument/2006/relationships/hyperlink" Target="mailto:alimentosdelidog@gmail.com" TargetMode="External"/><Relationship Id="rId93" Type="http://schemas.openxmlformats.org/officeDocument/2006/relationships/hyperlink" Target="../AppData/Local/Microsoft/Windows/INetCache/Content.Outlook/SOPORTE%20ARRENDAMIENTOS/ARR0304/ARR0304.pdf" TargetMode="External"/><Relationship Id="rId617" Type="http://schemas.openxmlformats.org/officeDocument/2006/relationships/hyperlink" Target="../AppData/Local/Microsoft/Windows/INetCache/Content.Outlook/SOP/ARR0032/ARR0032cr.pdf" TargetMode="External"/><Relationship Id="rId824" Type="http://schemas.openxmlformats.org/officeDocument/2006/relationships/hyperlink" Target="../AppData/Local/Microsoft/Windows/INetCache/Content.Outlook/SOP/ARR0308/ARR0308ACTA2019.pdf" TargetMode="External"/><Relationship Id="rId1247" Type="http://schemas.openxmlformats.org/officeDocument/2006/relationships/hyperlink" Target="../AppData/Local/Microsoft/Windows/INetCache/Content.Outlook/SOP/ARR4600083620/ARR4600083620SUPER.pdf" TargetMode="External"/><Relationship Id="rId1454" Type="http://schemas.openxmlformats.org/officeDocument/2006/relationships/hyperlink" Target="mailto:sandra.ordonez@medellin.gov.co" TargetMode="External"/><Relationship Id="rId1661" Type="http://schemas.openxmlformats.org/officeDocument/2006/relationships/hyperlink" Target="mailto:ruby2805@hotmail.com" TargetMode="External"/><Relationship Id="rId1899" Type="http://schemas.openxmlformats.org/officeDocument/2006/relationships/hyperlink" Target="../AppData/Local/Microsoft/Windows/INetCache/Content.Outlook/SOP/ARR4600084044/ARR4600084044SUPER.pdf" TargetMode="External"/><Relationship Id="rId1107" Type="http://schemas.openxmlformats.org/officeDocument/2006/relationships/hyperlink" Target="../AppData/Local/Microsoft/Windows/INetCache/Content.Outlook/SOP/Desig%20nelly/ARRSUPER2.pdf" TargetMode="External"/><Relationship Id="rId1314" Type="http://schemas.openxmlformats.org/officeDocument/2006/relationships/hyperlink" Target="../AppData/Local/Microsoft/Windows/INetCache/Content.Outlook/SOP/ARR4600080004/RV%20Informaci&#243;n.msg" TargetMode="External"/><Relationship Id="rId1521" Type="http://schemas.openxmlformats.org/officeDocument/2006/relationships/hyperlink" Target="mailto:sandra.ordonez@medellin.gov.co" TargetMode="External"/><Relationship Id="rId1759" Type="http://schemas.openxmlformats.org/officeDocument/2006/relationships/hyperlink" Target="../AppData/Local/Microsoft/Windows/INetCache/Content.Outlook/SOP/ARR4600083895/ARR4600083895.pdf" TargetMode="External"/><Relationship Id="rId1966" Type="http://schemas.openxmlformats.org/officeDocument/2006/relationships/hyperlink" Target="../AppData/Local/Microsoft/Windows/INetCache/Content.Outlook/SOP/Desig%20nelly/ARR4600080271INF4.pdf" TargetMode="External"/><Relationship Id="rId1619" Type="http://schemas.openxmlformats.org/officeDocument/2006/relationships/hyperlink" Target="../AppData/Local/Microsoft/Windows/INetCache/Content.Outlook/SOP/ARR4600081278/ARR4600081278inf2.pdf" TargetMode="External"/><Relationship Id="rId1826" Type="http://schemas.openxmlformats.org/officeDocument/2006/relationships/hyperlink" Target="../AppData/Local/Microsoft/Windows/INetCache/Content.Outlook/SOP/ARR4600082572/ARR4600082572OTRO.pdf" TargetMode="External"/><Relationship Id="rId20" Type="http://schemas.openxmlformats.org/officeDocument/2006/relationships/hyperlink" Target="mailto:mitakatradiciondelcafe@hotmail.com" TargetMode="External"/><Relationship Id="rId2088" Type="http://schemas.openxmlformats.org/officeDocument/2006/relationships/hyperlink" Target="mailto:pachoromano@hotmail.com" TargetMode="External"/><Relationship Id="rId2295" Type="http://schemas.openxmlformats.org/officeDocument/2006/relationships/hyperlink" Target="mailto:diana.rios383@yahoo.es" TargetMode="External"/><Relationship Id="rId267" Type="http://schemas.openxmlformats.org/officeDocument/2006/relationships/hyperlink" Target="../AppData/Local/Microsoft/Windows/INetCache/Content.Outlook/SOP/ARR0266/ARR0266INF1.pdf" TargetMode="External"/><Relationship Id="rId474" Type="http://schemas.openxmlformats.org/officeDocument/2006/relationships/hyperlink" Target="../AppData/Local/Microsoft/Windows/INetCache/Content.Outlook/SOP/ARR0214/ARR0214pol.pdf" TargetMode="External"/><Relationship Id="rId2155" Type="http://schemas.openxmlformats.org/officeDocument/2006/relationships/hyperlink" Target="../AppData/Local/Microsoft/Windows/INetCache/Content.Outlook/SOP/ARR4600081276/ARR4600081276SUPER.pdf" TargetMode="External"/><Relationship Id="rId127" Type="http://schemas.openxmlformats.org/officeDocument/2006/relationships/hyperlink" Target="../AppData/Local/Microsoft/Windows/INetCache/Content.Outlook/SOP/ARR0306/ARR0306infinal.pdf" TargetMode="External"/><Relationship Id="rId681" Type="http://schemas.openxmlformats.org/officeDocument/2006/relationships/hyperlink" Target="../AppData/Local/Microsoft/Windows/INetCache/Content.Outlook/SOP/ARR0272/ARR0272INF3.pdf" TargetMode="External"/><Relationship Id="rId779" Type="http://schemas.openxmlformats.org/officeDocument/2006/relationships/hyperlink" Target="../AppData/Local/Microsoft/Windows/INetCache/Content.Outlook/SOP/Desig%20Nelly/ARRSUPER.pdf" TargetMode="External"/><Relationship Id="rId986" Type="http://schemas.openxmlformats.org/officeDocument/2006/relationships/hyperlink" Target="../AppData/Local/Microsoft/Windows/INetCache/Content.Outlook/SOP/ARR4600078449/ARR4600078449INF12019.pdf" TargetMode="External"/><Relationship Id="rId2362" Type="http://schemas.openxmlformats.org/officeDocument/2006/relationships/hyperlink" Target="../AppData/Local/Microsoft/Windows/INetCache/Content.Outlook/SOP/ARR4600083579/ARR4600083579OTRO.pdf" TargetMode="External"/><Relationship Id="rId334" Type="http://schemas.openxmlformats.org/officeDocument/2006/relationships/hyperlink" Target="mailto:sdiez@fundacionsocial.com.co" TargetMode="External"/><Relationship Id="rId541" Type="http://schemas.openxmlformats.org/officeDocument/2006/relationships/hyperlink" Target="../AppData/Local/Microsoft/Windows/INetCache/Content.Outlook/SOP/ARR0192/ARR0192inf22018.pdf" TargetMode="External"/><Relationship Id="rId639" Type="http://schemas.openxmlformats.org/officeDocument/2006/relationships/hyperlink" Target="../AppData/Local/Microsoft/Windows/INetCache/Content.Outlook/SOP/ARR0009/ARR0009inf2.pdf" TargetMode="External"/><Relationship Id="rId1171" Type="http://schemas.openxmlformats.org/officeDocument/2006/relationships/hyperlink" Target="../AppData/Local/Microsoft/Windows/INetCache/Content.Outlook/SOP/ARR4600081248/ARR4600081248CON.pdf" TargetMode="External"/><Relationship Id="rId1269" Type="http://schemas.openxmlformats.org/officeDocument/2006/relationships/hyperlink" Target="http://www.comfenalcoantioquia.com/" TargetMode="External"/><Relationship Id="rId1476" Type="http://schemas.openxmlformats.org/officeDocument/2006/relationships/hyperlink" Target="../AppData/Local/Microsoft/Windows/INetCache/Content.Outlook/SOP/ARR4600081142/ARR4600081142SUPER.pdf" TargetMode="External"/><Relationship Id="rId2015" Type="http://schemas.openxmlformats.org/officeDocument/2006/relationships/hyperlink" Target="../AppData/Local/Microsoft/Windows/INetCache/Content.Outlook/SOP/ARR4600081479/ARR4600081479OTRO.pdf" TargetMode="External"/><Relationship Id="rId2222" Type="http://schemas.openxmlformats.org/officeDocument/2006/relationships/hyperlink" Target="mailto:david-e25@hotmail.com" TargetMode="External"/><Relationship Id="rId401" Type="http://schemas.openxmlformats.org/officeDocument/2006/relationships/hyperlink" Target="../AppData/Local/Microsoft/Windows/INetCache/Content.Outlook/SOP/ARR0024/ARR0024acta.pdf" TargetMode="External"/><Relationship Id="rId846" Type="http://schemas.openxmlformats.org/officeDocument/2006/relationships/hyperlink" Target="../AppData/Local/Microsoft/Windows/INetCache/Content.Outlook/SOP/ARR0308/ARR0308CONCEPTO.pdf" TargetMode="External"/><Relationship Id="rId1031" Type="http://schemas.openxmlformats.org/officeDocument/2006/relationships/hyperlink" Target="../AppData/Local/Microsoft/Windows/INetCache/Content.Outlook/SOP/ARR0034/ARR0034CON2019.pdf" TargetMode="External"/><Relationship Id="rId1129" Type="http://schemas.openxmlformats.org/officeDocument/2006/relationships/hyperlink" Target="../AppData/Local/Microsoft/Windows/INetCache/Content.Outlook/SOP/ARR4600080134/ARR4600084134INF3.pdf" TargetMode="External"/><Relationship Id="rId1683" Type="http://schemas.openxmlformats.org/officeDocument/2006/relationships/hyperlink" Target="../AppData/Local/Microsoft/Windows/INetCache/Content.Outlook/SOP/ARR0268/ARR0268INF22020.pdf" TargetMode="External"/><Relationship Id="rId1890" Type="http://schemas.openxmlformats.org/officeDocument/2006/relationships/hyperlink" Target="../AppData/Local/Microsoft/Windows/INetCache/Content.Outlook/SOP/ARR4600083957/ARR4600083957INF1.pdf" TargetMode="External"/><Relationship Id="rId1988" Type="http://schemas.openxmlformats.org/officeDocument/2006/relationships/hyperlink" Target="../AppData/Local/Microsoft/Windows/INetCache/Content.Outlook/SOP/ARR0076/ARR0076OTRO.pdf" TargetMode="External"/><Relationship Id="rId706" Type="http://schemas.openxmlformats.org/officeDocument/2006/relationships/hyperlink" Target="../AppData/Local/Microsoft/Windows/INetCache/Content.Outlook/SOP/ARR4600076592/ARR4600076592soli.pdf" TargetMode="External"/><Relationship Id="rId913" Type="http://schemas.openxmlformats.org/officeDocument/2006/relationships/hyperlink" Target="mailto:nelly.moreno@medellin.gov.co" TargetMode="External"/><Relationship Id="rId1336" Type="http://schemas.openxmlformats.org/officeDocument/2006/relationships/hyperlink" Target="../AppData/Local/Microsoft/Windows/INetCache/Content.Outlook/SOP/ARR4600078531/ARR4600078531reno.pdf" TargetMode="External"/><Relationship Id="rId1543" Type="http://schemas.openxmlformats.org/officeDocument/2006/relationships/hyperlink" Target="../AppData/Local/Microsoft/Windows/INetCache/Content.Outlook/SOP/ARR0207/ARR4600078585INF3.docx" TargetMode="External"/><Relationship Id="rId1750" Type="http://schemas.openxmlformats.org/officeDocument/2006/relationships/hyperlink" Target="../AppData/Local/Microsoft/Windows/INetCache/Content.Outlook/SOP/ARR4600083330/ARR4600083330INF3.pdf" TargetMode="External"/><Relationship Id="rId42" Type="http://schemas.openxmlformats.org/officeDocument/2006/relationships/hyperlink" Target="../AppData/Local/Microsoft/Windows/INetCache/Content.Outlook/SOP/ARR0297/ARR0297ACTA.pdf" TargetMode="External"/><Relationship Id="rId1403" Type="http://schemas.openxmlformats.org/officeDocument/2006/relationships/hyperlink" Target="../AppData/Local/Microsoft/Windows/INetCache/Content.Outlook/SOP/ARR4600078529/ARR4600078529CR.pdf" TargetMode="External"/><Relationship Id="rId1610" Type="http://schemas.openxmlformats.org/officeDocument/2006/relationships/hyperlink" Target="../AppData/Local/Microsoft/Windows/INetCache/Content.Outlook/SOP/ARR4600082563/ARR4600082563inf4.pdf" TargetMode="External"/><Relationship Id="rId1848" Type="http://schemas.openxmlformats.org/officeDocument/2006/relationships/hyperlink" Target="../AppData/Local/Microsoft/Windows/INetCache/Content.Outlook/SOP/ARR0294/ARR0294ACTA2019.pdf" TargetMode="External"/><Relationship Id="rId191" Type="http://schemas.openxmlformats.org/officeDocument/2006/relationships/hyperlink" Target="../AppData/Local/Microsoft/Windows/INetCache/Content.Outlook/SOP/ARR0210/ARR0210CR.pdf" TargetMode="External"/><Relationship Id="rId1708" Type="http://schemas.openxmlformats.org/officeDocument/2006/relationships/hyperlink" Target="mailto:clara.giraldo@medellin.gov.co" TargetMode="External"/><Relationship Id="rId1915" Type="http://schemas.openxmlformats.org/officeDocument/2006/relationships/hyperlink" Target="../AppData/Local/Microsoft/Windows/INetCache/Content.Outlook/SOP/ARR4600083925/ARR4600083925SUPER.pdf" TargetMode="External"/><Relationship Id="rId289" Type="http://schemas.openxmlformats.org/officeDocument/2006/relationships/hyperlink" Target="../AppData/Local/Microsoft/Windows/INetCache/Content.Outlook/SOP/ARR0034/ARR0034RENO.pdf" TargetMode="External"/><Relationship Id="rId496" Type="http://schemas.openxmlformats.org/officeDocument/2006/relationships/hyperlink" Target="../AppData/Local/Microsoft/Windows/INetCache/Content.Outlook/SOP/ARR0016/ARR0016super.pdf" TargetMode="External"/><Relationship Id="rId2177" Type="http://schemas.openxmlformats.org/officeDocument/2006/relationships/hyperlink" Target="../AppData/Local/Microsoft/Windows/INetCache/Content.Outlook/SOP/ARR4600081275/ARR4600081275ACTA.pdf" TargetMode="External"/><Relationship Id="rId2384" Type="http://schemas.openxmlformats.org/officeDocument/2006/relationships/hyperlink" Target="mailto:juanlgonzalez@hotmail.com" TargetMode="External"/><Relationship Id="rId149" Type="http://schemas.openxmlformats.org/officeDocument/2006/relationships/hyperlink" Target="mailto:cmposada@bancolombia.com.co" TargetMode="External"/><Relationship Id="rId356" Type="http://schemas.openxmlformats.org/officeDocument/2006/relationships/hyperlink" Target="../AppData/Local/Microsoft/Windows/INetCache/Content.Outlook/SOPORTE%20ARRENDAMIENTOS/ARR0078/ARR0078CON.pdf" TargetMode="External"/><Relationship Id="rId563" Type="http://schemas.openxmlformats.org/officeDocument/2006/relationships/hyperlink" Target="../AppData/Local/Microsoft/Windows/INetCache/Content.Outlook/SOP/ARR0041/ARR0041inf5.pdf" TargetMode="External"/><Relationship Id="rId770" Type="http://schemas.openxmlformats.org/officeDocument/2006/relationships/hyperlink" Target="mailto:mariaelena43033@gmail.com" TargetMode="External"/><Relationship Id="rId1193" Type="http://schemas.openxmlformats.org/officeDocument/2006/relationships/hyperlink" Target="mailto:clara.giraldo@medellin.gov.co" TargetMode="External"/><Relationship Id="rId2037" Type="http://schemas.openxmlformats.org/officeDocument/2006/relationships/hyperlink" Target="../AppData/Local/Microsoft/Windows/INetCache/Content.Outlook/SOP/ARR4600077567/ARR4600077567INF6.pdf" TargetMode="External"/><Relationship Id="rId2244" Type="http://schemas.openxmlformats.org/officeDocument/2006/relationships/hyperlink" Target="../AppData/Local/Microsoft/Windows/INetCache/Content.Outlook/SOP/ARR4600082248/ARR4600082248SUPER.pdf" TargetMode="External"/><Relationship Id="rId2451" Type="http://schemas.openxmlformats.org/officeDocument/2006/relationships/hyperlink" Target="mailto:bettyu428@yahoo.es" TargetMode="External"/><Relationship Id="rId216" Type="http://schemas.openxmlformats.org/officeDocument/2006/relationships/hyperlink" Target="../AppData/Local/Microsoft/Windows/INetCache/Content.Outlook/SOP/ARR0208/ARR0208ACTA.pdf" TargetMode="External"/><Relationship Id="rId423" Type="http://schemas.openxmlformats.org/officeDocument/2006/relationships/hyperlink" Target="../AppData/Local/Microsoft/Windows/INetCache/Content.Outlook/SOP/ARR0041/ARR0041reno.pdf" TargetMode="External"/><Relationship Id="rId868" Type="http://schemas.openxmlformats.org/officeDocument/2006/relationships/hyperlink" Target="mailto:erika-23-@hotmail.com" TargetMode="External"/><Relationship Id="rId1053" Type="http://schemas.openxmlformats.org/officeDocument/2006/relationships/hyperlink" Target="../AppData/Local/Microsoft/Windows/INetCache/Content.Outlook/SOP/ARR4600078605/ARR4600078605acta.pdf" TargetMode="External"/><Relationship Id="rId1260" Type="http://schemas.openxmlformats.org/officeDocument/2006/relationships/hyperlink" Target="../AppData/Local/Microsoft/Windows/INetCache/Content.Outlook/SOP/ARR4600083925/ARR4600083925actaTB.pdf" TargetMode="External"/><Relationship Id="rId1498" Type="http://schemas.openxmlformats.org/officeDocument/2006/relationships/hyperlink" Target="../AppData/Local/Microsoft/Windows/INetCache/Content.Outlook/SOP/ARR4600081140/ARR4600081140.pdf" TargetMode="External"/><Relationship Id="rId2104" Type="http://schemas.openxmlformats.org/officeDocument/2006/relationships/hyperlink" Target="../AppData/Local/Microsoft/Windows/INetCache/Content.Outlook/SOP/ARR4600081111/ARR4600081111SUPER.pdf" TargetMode="External"/><Relationship Id="rId630" Type="http://schemas.openxmlformats.org/officeDocument/2006/relationships/hyperlink" Target="../AppData/Local/Microsoft/Windows/INetCache/Content.Outlook/SOP/ARR0020/ARR0020POL.pdf" TargetMode="External"/><Relationship Id="rId728" Type="http://schemas.openxmlformats.org/officeDocument/2006/relationships/hyperlink" Target="../AppData/Local/Microsoft/Windows/INetCache/Content.Outlook/SOP/ARR0037/ARR0037super.pdf" TargetMode="External"/><Relationship Id="rId935" Type="http://schemas.openxmlformats.org/officeDocument/2006/relationships/hyperlink" Target="../AppData/Local/Microsoft/Windows/INetCache/Content.Outlook/SOP/ARR4600078077/ARR4600078077INF2.pdf" TargetMode="External"/><Relationship Id="rId1358" Type="http://schemas.openxmlformats.org/officeDocument/2006/relationships/hyperlink" Target="../AppData/Local/Microsoft/Windows/INetCache/Content.Outlook/SOP/ARR4600078529/ARR4600078529acta.pdf" TargetMode="External"/><Relationship Id="rId1565" Type="http://schemas.openxmlformats.org/officeDocument/2006/relationships/hyperlink" Target="../AppData/Local/Microsoft/Windows/INetCache/Content.Outlook/SOP/ARR4600082167/ARR4600082167INF1.pdf" TargetMode="External"/><Relationship Id="rId1772" Type="http://schemas.openxmlformats.org/officeDocument/2006/relationships/hyperlink" Target="../AppData/Local/Microsoft/Windows/INetCache/Content.Outlook/SOP/ARR4600083991/ARR4600083991.pdf" TargetMode="External"/><Relationship Id="rId2311" Type="http://schemas.openxmlformats.org/officeDocument/2006/relationships/hyperlink" Target="mailto:alejasierra1128@gmail.com" TargetMode="External"/><Relationship Id="rId2409" Type="http://schemas.openxmlformats.org/officeDocument/2006/relationships/hyperlink" Target="../AppData/Local/Microsoft/Windows/INetCache/Content.Outlook/SOP/ARR0184/ARR0184CONCE.pdf" TargetMode="External"/><Relationship Id="rId64" Type="http://schemas.openxmlformats.org/officeDocument/2006/relationships/hyperlink" Target="../AppData/Local/Microsoft/Windows/INetCache/Content.Outlook/SOP/ARR0267/ARR0267POL.pdf" TargetMode="External"/><Relationship Id="rId1120" Type="http://schemas.openxmlformats.org/officeDocument/2006/relationships/hyperlink" Target="../AppData/Local/Microsoft/Windows/INetCache/Content.Outlook/SOP/ARR4600078613/ARR4600078613CR.pdf" TargetMode="External"/><Relationship Id="rId1218" Type="http://schemas.openxmlformats.org/officeDocument/2006/relationships/hyperlink" Target="../AppData/Local/Microsoft/Windows/INetCache/Content.Outlook/SOP/ARR0018/ARR0018superLQ.pdf" TargetMode="External"/><Relationship Id="rId1425" Type="http://schemas.openxmlformats.org/officeDocument/2006/relationships/hyperlink" Target="../AppData/Local/Microsoft/Windows/INetCache/Content.Outlook/SOP/Desig%20nelly/ARR4600078514INF3.pdf" TargetMode="External"/><Relationship Id="rId1632" Type="http://schemas.openxmlformats.org/officeDocument/2006/relationships/hyperlink" Target="../AppData/Local/Microsoft/Windows/INetCache/Content.Outlook/SOP/ARR4600082249/ARR4600082249CONCE.pdf" TargetMode="External"/><Relationship Id="rId1937" Type="http://schemas.openxmlformats.org/officeDocument/2006/relationships/hyperlink" Target="../AppData/Local/Microsoft/Windows/INetCache/Content.Outlook/SOP/ARR4600083535/ARR4600083535INF4.pdf" TargetMode="External"/><Relationship Id="rId2199" Type="http://schemas.openxmlformats.org/officeDocument/2006/relationships/hyperlink" Target="../AppData/Local/Microsoft/Windows/INetCache/Content.Outlook/SOP/ARR4600081275/ARR4600081275OTRO.pdf" TargetMode="External"/><Relationship Id="rId280" Type="http://schemas.openxmlformats.org/officeDocument/2006/relationships/hyperlink" Target="../AppData/Local/Microsoft/Windows/INetCache/Content.Outlook/SOP/ARR0210/ARR0210INF1.pdf" TargetMode="External"/><Relationship Id="rId140" Type="http://schemas.openxmlformats.org/officeDocument/2006/relationships/hyperlink" Target="mailto:miperez@bancolombia.com.co" TargetMode="External"/><Relationship Id="rId378" Type="http://schemas.openxmlformats.org/officeDocument/2006/relationships/hyperlink" Target="../AppData/Local/Microsoft/Windows/INetCache/Content.Outlook/SOPORTE%20ARRENDAMIENTOS/ARR0064/ARR0064ACTA.pdf" TargetMode="External"/><Relationship Id="rId585" Type="http://schemas.openxmlformats.org/officeDocument/2006/relationships/hyperlink" Target="../AppData/Local/Microsoft/Windows/INetCache/Content.Outlook/SOP/ARR0079/ARR0079soli.pdf" TargetMode="External"/><Relationship Id="rId792" Type="http://schemas.openxmlformats.org/officeDocument/2006/relationships/hyperlink" Target="../AppData/Local/Microsoft/Windows/INetCache/Content.Outlook/SOP/ARR4600077545/ARR4600077545POL.pdf" TargetMode="External"/><Relationship Id="rId2059" Type="http://schemas.openxmlformats.org/officeDocument/2006/relationships/hyperlink" Target="../AppData/Local/Microsoft/Windows/INetCache/Content.Outlook/SOP/ARR0305/ARR0305tra.pdf" TargetMode="External"/><Relationship Id="rId2266" Type="http://schemas.openxmlformats.org/officeDocument/2006/relationships/hyperlink" Target="mailto:sandra.ordonez@medellin.gov.co" TargetMode="External"/><Relationship Id="rId2473" Type="http://schemas.openxmlformats.org/officeDocument/2006/relationships/hyperlink" Target="../AppData/Local/Microsoft/Windows/INetCache/Content.Outlook/SOP/ARR4600082164/ARR4600082164tra.pdf" TargetMode="External"/><Relationship Id="rId6" Type="http://schemas.openxmlformats.org/officeDocument/2006/relationships/hyperlink" Target="../AppData/Local/Microsoft/Windows/INetCache/Content.Outlook/SOP/ARR0292/ARR0292POL.pdf" TargetMode="External"/><Relationship Id="rId238" Type="http://schemas.openxmlformats.org/officeDocument/2006/relationships/hyperlink" Target="../AppData/Local/Microsoft/Windows/INetCache/Content.Outlook/SOP/ARR0211/ARR0211POL.pdf" TargetMode="External"/><Relationship Id="rId445" Type="http://schemas.openxmlformats.org/officeDocument/2006/relationships/hyperlink" Target="../AppData/Local/Microsoft/Windows/INetCache/Content.Outlook/SNBK67XM/ARR0214/ARR0214CON.pdf" TargetMode="External"/><Relationship Id="rId652" Type="http://schemas.openxmlformats.org/officeDocument/2006/relationships/hyperlink" Target="../AppData/Local/Microsoft/Windows/INetCache/Content.Outlook/SOP/ARR0092/ARR0092INF2.pdf" TargetMode="External"/><Relationship Id="rId1075" Type="http://schemas.openxmlformats.org/officeDocument/2006/relationships/hyperlink" Target="../AppData/Local/Microsoft/Windows/INetCache/Content.Outlook/SOP/ARR4600078604/ARR4600078604INF4" TargetMode="External"/><Relationship Id="rId1282" Type="http://schemas.openxmlformats.org/officeDocument/2006/relationships/hyperlink" Target="../AppData/Local/Microsoft/Windows/INetCache/Content.Outlook/SOP/ARR4600083885/ARR4600083885acta.pdf" TargetMode="External"/><Relationship Id="rId2126" Type="http://schemas.openxmlformats.org/officeDocument/2006/relationships/hyperlink" Target="../AppData/Local/Microsoft/Windows/INetCache/Content.Outlook/SOP/ARR4600082283/ARR4600082283INF2.pdf" TargetMode="External"/><Relationship Id="rId2333" Type="http://schemas.openxmlformats.org/officeDocument/2006/relationships/hyperlink" Target="../AppData/Local/Microsoft/Windows/INetCache/Content.Outlook/SOP/ARR4600082208/RV%20Informaci&#243;n.msg" TargetMode="External"/><Relationship Id="rId305" Type="http://schemas.openxmlformats.org/officeDocument/2006/relationships/hyperlink" Target="mailto:juanlgonzalez@hotmail.com" TargetMode="External"/><Relationship Id="rId512" Type="http://schemas.openxmlformats.org/officeDocument/2006/relationships/hyperlink" Target="../AppData/Local/Microsoft/Windows/INetCache/Content.Outlook/SOP/ARR0103/ARR0103INF42018.pdf" TargetMode="External"/><Relationship Id="rId957" Type="http://schemas.openxmlformats.org/officeDocument/2006/relationships/hyperlink" Target="../AppData/Local/Microsoft/Windows/INetCache/Content.Outlook/SOP/Desig%20Nelly/ARRSUPER.pdf" TargetMode="External"/><Relationship Id="rId1142" Type="http://schemas.openxmlformats.org/officeDocument/2006/relationships/hyperlink" Target="mailto:paulaandrea2020@gmail.com" TargetMode="External"/><Relationship Id="rId1587" Type="http://schemas.openxmlformats.org/officeDocument/2006/relationships/hyperlink" Target="../AppData/Local/Microsoft/Windows/INetCache/Content.Outlook/SOP/ARR4600082856/ARR4600082856acta.pdf" TargetMode="External"/><Relationship Id="rId1794" Type="http://schemas.openxmlformats.org/officeDocument/2006/relationships/hyperlink" Target="../AppData/Local/Microsoft/Windows/INetCache/Content.Outlook/SOP/ARR4600083926/ARR4600083926INF3.pdf" TargetMode="External"/><Relationship Id="rId2400" Type="http://schemas.openxmlformats.org/officeDocument/2006/relationships/hyperlink" Target="../AppData/Local/Microsoft/Windows/INetCache/Content.Outlook/SOP/ARR0183/ARR0183acta2019.pdf" TargetMode="External"/><Relationship Id="rId86" Type="http://schemas.openxmlformats.org/officeDocument/2006/relationships/hyperlink" Target="../AppData/Local/Microsoft/Windows/INetCache/Content.Outlook/SOP/ARR0295/ARR0295CR.pdf" TargetMode="External"/><Relationship Id="rId817" Type="http://schemas.openxmlformats.org/officeDocument/2006/relationships/hyperlink" Target="../AppData/Local/Microsoft/Windows/INetCache/Content.Outlook/SOP/ARR4600077547/ARR4600077547INF32019.pdf" TargetMode="External"/><Relationship Id="rId1002" Type="http://schemas.openxmlformats.org/officeDocument/2006/relationships/hyperlink" Target="mailto:danielabedoyaramirez19@gmail.com" TargetMode="External"/><Relationship Id="rId1447" Type="http://schemas.openxmlformats.org/officeDocument/2006/relationships/hyperlink" Target="../AppData/Local/Microsoft/Windows/INetCache/Content.Outlook/SOP/ARR0300/ARR0300INF4.pdf" TargetMode="External"/><Relationship Id="rId1654" Type="http://schemas.openxmlformats.org/officeDocument/2006/relationships/hyperlink" Target="mailto:luis.rodriguez@tigo.com.co" TargetMode="External"/><Relationship Id="rId1861" Type="http://schemas.openxmlformats.org/officeDocument/2006/relationships/hyperlink" Target="../AppData/Local/Microsoft/Windows/INetCache/Content.Outlook/SOP/ARR4600083887/ARR4600083887.pdf" TargetMode="External"/><Relationship Id="rId1307" Type="http://schemas.openxmlformats.org/officeDocument/2006/relationships/hyperlink" Target="mailto:duberneycuartas@icloud.com" TargetMode="External"/><Relationship Id="rId1514" Type="http://schemas.openxmlformats.org/officeDocument/2006/relationships/hyperlink" Target="../AppData/Local/Microsoft/Windows/INetCache/Content.Outlook/SOP/ARR0348/ARR0348SUS.pdf" TargetMode="External"/><Relationship Id="rId1721" Type="http://schemas.openxmlformats.org/officeDocument/2006/relationships/hyperlink" Target="../AppData/Local/Microsoft/Windows/INetCache/Content.Outlook/SOP/ARR0381/ARR0381SUPER2019.pdf" TargetMode="External"/><Relationship Id="rId1959" Type="http://schemas.openxmlformats.org/officeDocument/2006/relationships/hyperlink" Target="mailto:sandra.ordonez@medellin.gov.co" TargetMode="External"/><Relationship Id="rId13" Type="http://schemas.openxmlformats.org/officeDocument/2006/relationships/hyperlink" Target="mailto:cmposada@bancolombia.com" TargetMode="External"/><Relationship Id="rId1819" Type="http://schemas.openxmlformats.org/officeDocument/2006/relationships/hyperlink" Target="../AppData/Local/Microsoft/Windows/INetCache/Content.Outlook/SOP/ARR4600082572/ARR4600082572INF1.pdf" TargetMode="External"/><Relationship Id="rId2190" Type="http://schemas.openxmlformats.org/officeDocument/2006/relationships/hyperlink" Target="../AppData/Local/Microsoft/Windows/INetCache/Content.Outlook/SOP/ARR4600081279/ARR4600081279TRA.pdf" TargetMode="External"/><Relationship Id="rId2288" Type="http://schemas.openxmlformats.org/officeDocument/2006/relationships/hyperlink" Target="../AppData/Local/Microsoft/Windows/INetCache/Content.Outlook/SOP/ARR4600082193/ARR4600082193TRA.pdf" TargetMode="External"/><Relationship Id="rId2495" Type="http://schemas.openxmlformats.org/officeDocument/2006/relationships/hyperlink" Target="../AppData/Local/Microsoft/Windows/INetCache/Content.Outlook/SOP/ARR4600082174/ARR4600082174INF5.pdf" TargetMode="External"/><Relationship Id="rId162" Type="http://schemas.openxmlformats.org/officeDocument/2006/relationships/hyperlink" Target="../AppData/Local/Microsoft/Windows/INetCache/Content.Outlook/SOP/ARR0381/ARR0381CON2017ACTA.pdf" TargetMode="External"/><Relationship Id="rId467" Type="http://schemas.openxmlformats.org/officeDocument/2006/relationships/hyperlink" Target="../AppData/Local/Microsoft/Windows/INetCache/Content.Outlook/SOP/ARR0184/ARR0184super.pdf" TargetMode="External"/><Relationship Id="rId1097" Type="http://schemas.openxmlformats.org/officeDocument/2006/relationships/hyperlink" Target="../AppData/Local/Microsoft/Windows/INetCache/Content.Outlook/SOP/ARR0272/ARR0272ACTA.pdf" TargetMode="External"/><Relationship Id="rId2050" Type="http://schemas.openxmlformats.org/officeDocument/2006/relationships/hyperlink" Target="../AppData/Local/Microsoft/Windows/INetCache/Content.Outlook/SOP/ARR0305/ARR4600081280INF1.pdf" TargetMode="External"/><Relationship Id="rId2148" Type="http://schemas.openxmlformats.org/officeDocument/2006/relationships/hyperlink" Target="../AppData/Local/Microsoft/Windows/INetCache/Content.Outlook/SOP/ARR4600082442/ARR4600082442INF4.pdf" TargetMode="External"/><Relationship Id="rId674" Type="http://schemas.openxmlformats.org/officeDocument/2006/relationships/hyperlink" Target="../AppData/Local/Microsoft/Windows/INetCache/Content.Outlook/SOP/ARR0198/ARR0198INF3.pdf" TargetMode="External"/><Relationship Id="rId881" Type="http://schemas.openxmlformats.org/officeDocument/2006/relationships/hyperlink" Target="../AppData/Local/Microsoft/Windows/INetCache/Content.Outlook/SOP/ARR4600077550/ARR4600077550INF42019.pdf" TargetMode="External"/><Relationship Id="rId979" Type="http://schemas.openxmlformats.org/officeDocument/2006/relationships/hyperlink" Target="../AppData/Local/Microsoft/Windows/INetCache/Content.Outlook/SOP/ARR0382/ARR0382INF12019.pdf" TargetMode="External"/><Relationship Id="rId2355" Type="http://schemas.openxmlformats.org/officeDocument/2006/relationships/hyperlink" Target="../AppData/Local/Microsoft/Windows/INetCache/Content.Outlook/SOP/ARR4600083579/ARR4600083579INF1.pdf" TargetMode="External"/><Relationship Id="rId327" Type="http://schemas.openxmlformats.org/officeDocument/2006/relationships/hyperlink" Target="mailto:edisonvalencia@flotabernal.com.co" TargetMode="External"/><Relationship Id="rId534" Type="http://schemas.openxmlformats.org/officeDocument/2006/relationships/hyperlink" Target="../AppData/Local/Microsoft/Windows/INetCache/Content.Outlook/SOP/ARR0048/ARR0048inf3.pdf" TargetMode="External"/><Relationship Id="rId741" Type="http://schemas.openxmlformats.org/officeDocument/2006/relationships/hyperlink" Target="../AppData/Local/Microsoft/Windows/INetCache/Content.Outlook/SOP/ARR0028/ARR0028INF22018.pdf" TargetMode="External"/><Relationship Id="rId839" Type="http://schemas.openxmlformats.org/officeDocument/2006/relationships/hyperlink" Target="../AppData/Local/Microsoft/Windows/INetCache/Content.Outlook/SOP/ARR4600077550/ARR4600077550INF22019.pdf" TargetMode="External"/><Relationship Id="rId1164" Type="http://schemas.openxmlformats.org/officeDocument/2006/relationships/hyperlink" Target="../AppData/Local/Microsoft/Windows/INetCache/Content.Outlook/SOP/ARR4600080348/ARR460008348CON.pdf" TargetMode="External"/><Relationship Id="rId1371" Type="http://schemas.openxmlformats.org/officeDocument/2006/relationships/hyperlink" Target="../AppData/Local/Microsoft/Windows/INetCache/Content.Outlook/SOP/ARR4600078535/ARR4600078535ACTA.pdf" TargetMode="External"/><Relationship Id="rId1469" Type="http://schemas.openxmlformats.org/officeDocument/2006/relationships/hyperlink" Target="mailto:paulilazizazz@hotmail.com" TargetMode="External"/><Relationship Id="rId2008" Type="http://schemas.openxmlformats.org/officeDocument/2006/relationships/hyperlink" Target="../AppData/Local/Microsoft/Windows/INetCache/Content.Outlook/SOP/ARR4600083578/ARR4600083578INF3.pdf" TargetMode="External"/><Relationship Id="rId2215" Type="http://schemas.openxmlformats.org/officeDocument/2006/relationships/hyperlink" Target="mailto:aidablandon2010@hotmail.com" TargetMode="External"/><Relationship Id="rId2422" Type="http://schemas.openxmlformats.org/officeDocument/2006/relationships/hyperlink" Target="mailto:marinaortiz555@hotmail.com" TargetMode="External"/><Relationship Id="rId601" Type="http://schemas.openxmlformats.org/officeDocument/2006/relationships/hyperlink" Target="../AppData/Local/Microsoft/Windows/INetCache/Content.Outlook/SOP/ARR0106/ARR0106inf6.pdf" TargetMode="External"/><Relationship Id="rId1024" Type="http://schemas.openxmlformats.org/officeDocument/2006/relationships/hyperlink" Target="mailto:monitorcomputo@hotmail.es" TargetMode="External"/><Relationship Id="rId1231" Type="http://schemas.openxmlformats.org/officeDocument/2006/relationships/hyperlink" Target="../AppData/Local/Microsoft/Windows/INetCache/Content.Outlook/SOP/ARR0009/ARR0009super.pdf" TargetMode="External"/><Relationship Id="rId1676" Type="http://schemas.openxmlformats.org/officeDocument/2006/relationships/hyperlink" Target="mailto:luis.rodriguez@tigo.com.co" TargetMode="External"/><Relationship Id="rId1883" Type="http://schemas.openxmlformats.org/officeDocument/2006/relationships/hyperlink" Target="../AppData/Local/Microsoft/Windows/INetCache/Content.Outlook/SOP/ARR4600083957/ARR4600083957ACTA.pdf" TargetMode="External"/><Relationship Id="rId906" Type="http://schemas.openxmlformats.org/officeDocument/2006/relationships/hyperlink" Target="../AppData/Local/Microsoft/Windows/INetCache/Content.Outlook/SOP/ARR0276/aRR-0276CONCEPTO.pdf" TargetMode="External"/><Relationship Id="rId1329" Type="http://schemas.openxmlformats.org/officeDocument/2006/relationships/hyperlink" Target="../AppData/Local/Microsoft/Windows/INetCache/Content.Outlook/SOP/Desig%20Nelly/ARRSUPER.pdf" TargetMode="External"/><Relationship Id="rId1536" Type="http://schemas.openxmlformats.org/officeDocument/2006/relationships/hyperlink" Target="mailto:mitakatradiciondecafe@hotmail.com" TargetMode="External"/><Relationship Id="rId1743" Type="http://schemas.openxmlformats.org/officeDocument/2006/relationships/hyperlink" Target="../AppData/Local/Microsoft/Windows/INetCache/Content.Outlook/SOP/ARR4600083332/ARR4600083332TRA.pdf" TargetMode="External"/><Relationship Id="rId1950" Type="http://schemas.openxmlformats.org/officeDocument/2006/relationships/hyperlink" Target="../AppData/Local/Microsoft/Windows/INetCache/Content.Outlook/SOP/ARR4600080902/ARR4600080902conce.pdf" TargetMode="External"/><Relationship Id="rId35" Type="http://schemas.openxmlformats.org/officeDocument/2006/relationships/hyperlink" Target="../AppData/Local/Microsoft/Windows/INetCache/Content.Outlook/SOP/ARR0294/ARR0294CON.pdf" TargetMode="External"/><Relationship Id="rId1603" Type="http://schemas.openxmlformats.org/officeDocument/2006/relationships/hyperlink" Target="../AppData/Local/Microsoft/Windows/INetCache/Content.Outlook/SOP/ARR4600081874/ARR4600081874tra.pdf" TargetMode="External"/><Relationship Id="rId1810" Type="http://schemas.openxmlformats.org/officeDocument/2006/relationships/hyperlink" Target="../AppData/Local/Microsoft/Windows/INetCache/Content.Outlook/SOP/ARR0311/ARR0311CON2019.pdf" TargetMode="External"/><Relationship Id="rId184" Type="http://schemas.openxmlformats.org/officeDocument/2006/relationships/hyperlink" Target="mailto:clara.giraldo@medellin.gov.co" TargetMode="External"/><Relationship Id="rId391" Type="http://schemas.openxmlformats.org/officeDocument/2006/relationships/hyperlink" Target="../AppData/Local/Microsoft/Windows/INetCache/Content.Outlook/SOP/ARR0016/ARR0016pol.pdf" TargetMode="External"/><Relationship Id="rId1908" Type="http://schemas.openxmlformats.org/officeDocument/2006/relationships/hyperlink" Target="../AppData/Local/Microsoft/Windows/INetCache/Content.Outlook/SOPORTE%20ARRENDAMIENTOS/ARR0167/ARR0167.pdf" TargetMode="External"/><Relationship Id="rId2072" Type="http://schemas.openxmlformats.org/officeDocument/2006/relationships/hyperlink" Target="../AppData/Local/Microsoft/Windows/INetCache/Content.Outlook/SOP/ARR4600082188/ARR4600082188ACTA.pdf" TargetMode="External"/><Relationship Id="rId251" Type="http://schemas.openxmlformats.org/officeDocument/2006/relationships/hyperlink" Target="../AppData/Local/Microsoft/Windows/INetCache/Content.Outlook/SOP/ARR0070/ARR0070INF1.pdf" TargetMode="External"/><Relationship Id="rId489" Type="http://schemas.openxmlformats.org/officeDocument/2006/relationships/hyperlink" Target="../AppData/Local/Microsoft/Windows/INetCache/Content.Outlook/SOP/ARR0032/ARR0032inf32018.pdf" TargetMode="External"/><Relationship Id="rId696" Type="http://schemas.openxmlformats.org/officeDocument/2006/relationships/hyperlink" Target="../AppData/Local/Microsoft/Windows/INetCache/Content.Outlook/SOP/ARR0105/ARR0105INF4.pdf" TargetMode="External"/><Relationship Id="rId2377" Type="http://schemas.openxmlformats.org/officeDocument/2006/relationships/hyperlink" Target="../AppData/Local/Microsoft/Windows/INetCache/Content.Outlook/SOP/ARR4600083577/ARR4600083577INF1.docx" TargetMode="External"/><Relationship Id="rId349" Type="http://schemas.openxmlformats.org/officeDocument/2006/relationships/hyperlink" Target="mailto:flotabernalsa@une.net.co" TargetMode="External"/><Relationship Id="rId556" Type="http://schemas.openxmlformats.org/officeDocument/2006/relationships/hyperlink" Target="../AppData/Local/Microsoft/Windows/INetCache/Content.Outlook/SOP/ARR0064/ARR0064INF22018.pdf" TargetMode="External"/><Relationship Id="rId763" Type="http://schemas.openxmlformats.org/officeDocument/2006/relationships/hyperlink" Target="mailto:dgeidibianoon@hotmail.es" TargetMode="External"/><Relationship Id="rId1186" Type="http://schemas.openxmlformats.org/officeDocument/2006/relationships/hyperlink" Target="../AppData/Local/Microsoft/Windows/INetCache/Content.Outlook/SOP/ARR4600078516/ARR4600078516INF2.pdf" TargetMode="External"/><Relationship Id="rId1393" Type="http://schemas.openxmlformats.org/officeDocument/2006/relationships/hyperlink" Target="../AppData/Local/Microsoft/Windows/INetCache/Content.Outlook/SOP/ARR0009/ARR0009INF2.pdf" TargetMode="External"/><Relationship Id="rId2237" Type="http://schemas.openxmlformats.org/officeDocument/2006/relationships/hyperlink" Target="mailto:sandra.ordonez@medellin.gov.co" TargetMode="External"/><Relationship Id="rId2444" Type="http://schemas.openxmlformats.org/officeDocument/2006/relationships/hyperlink" Target="mailto:dulcessuizamedellin@gmail.com" TargetMode="External"/><Relationship Id="rId111" Type="http://schemas.openxmlformats.org/officeDocument/2006/relationships/hyperlink" Target="mailto:disemobilioduby@hotmail.com" TargetMode="External"/><Relationship Id="rId209" Type="http://schemas.openxmlformats.org/officeDocument/2006/relationships/hyperlink" Target="../AppData/Local/Microsoft/Windows/INetCache/Content.Outlook/SOP/ARR0198/ARR0198ACTA.pdf" TargetMode="External"/><Relationship Id="rId416" Type="http://schemas.openxmlformats.org/officeDocument/2006/relationships/hyperlink" Target="../AppData/Local/Microsoft/Windows/INetCache/Content.Outlook/SNBK67XM/ARR0214/ARR0214ACTA.pdf" TargetMode="External"/><Relationship Id="rId970" Type="http://schemas.openxmlformats.org/officeDocument/2006/relationships/hyperlink" Target="mailto:sandra.ordonez@medellin.gov.co" TargetMode="External"/><Relationship Id="rId1046" Type="http://schemas.openxmlformats.org/officeDocument/2006/relationships/hyperlink" Target="../AppData/Local/Microsoft/Windows/INetCache/Content.Outlook/SOP/ARR4600078636/ARR4600078636INF3.pdf" TargetMode="External"/><Relationship Id="rId1253" Type="http://schemas.openxmlformats.org/officeDocument/2006/relationships/hyperlink" Target="../AppData/Local/Microsoft/Windows/INetCache/Content.Outlook/SOP/ARR4600083620/ARR4600083620actaR.pdf" TargetMode="External"/><Relationship Id="rId1698" Type="http://schemas.openxmlformats.org/officeDocument/2006/relationships/hyperlink" Target="../AppData/Local/Microsoft/Windows/INetCache/Content.Outlook/SOP/ARR4600083750/ARR4600083750.pdf" TargetMode="External"/><Relationship Id="rId623" Type="http://schemas.openxmlformats.org/officeDocument/2006/relationships/hyperlink" Target="../AppData/Local/Microsoft/Windows/INetCache/Content.Outlook/SOP/ARR0013/ARR0013INF22019.pdf" TargetMode="External"/><Relationship Id="rId830" Type="http://schemas.openxmlformats.org/officeDocument/2006/relationships/hyperlink" Target="../AppData/Local/Microsoft/Windows/INetCache/Content.Outlook/SOP/ARR0309/ARR0309POL2019.pdf" TargetMode="External"/><Relationship Id="rId928" Type="http://schemas.openxmlformats.org/officeDocument/2006/relationships/hyperlink" Target="../AppData/Local/Microsoft/Windows/INetCache/Content.Outlook/SOP/ARR4600078077/ARR4600078077pol.pdf" TargetMode="External"/><Relationship Id="rId1460" Type="http://schemas.openxmlformats.org/officeDocument/2006/relationships/hyperlink" Target="mailto:sandra.ordonez@medellin.gov.co" TargetMode="External"/><Relationship Id="rId1558" Type="http://schemas.openxmlformats.org/officeDocument/2006/relationships/hyperlink" Target="../AppData/Local/Microsoft/Windows/INetCache/Content.Outlook/SOP/ARR4600082167/ARR4600082167CON.pdf" TargetMode="External"/><Relationship Id="rId1765" Type="http://schemas.openxmlformats.org/officeDocument/2006/relationships/hyperlink" Target="mailto:impuestossvb@servibanca.com.co" TargetMode="External"/><Relationship Id="rId2304" Type="http://schemas.openxmlformats.org/officeDocument/2006/relationships/hyperlink" Target="../AppData/Local/Microsoft/Windows/INetCache/Content.Outlook/SOP/ARR0099/ARR0099INF4.pdf" TargetMode="External"/><Relationship Id="rId57" Type="http://schemas.openxmlformats.org/officeDocument/2006/relationships/hyperlink" Target="../AppData/Local/Microsoft/Windows/INetCache/Content.Outlook/SOPORTE%20ARRENDAMIENTOS/ARR0302/ARR0302.pdf" TargetMode="External"/><Relationship Id="rId1113" Type="http://schemas.openxmlformats.org/officeDocument/2006/relationships/hyperlink" Target="../AppData/Local/Microsoft/Windows/INetCache/Content.Outlook/SOP/Desig%20nelly/ARRSUPER2.pdf" TargetMode="External"/><Relationship Id="rId1320" Type="http://schemas.openxmlformats.org/officeDocument/2006/relationships/hyperlink" Target="../AppData/Local/Microsoft/Windows/INetCache/Content.Outlook/SOP/ARR4600078523/ARR4600078523CON.pdf" TargetMode="External"/><Relationship Id="rId1418" Type="http://schemas.openxmlformats.org/officeDocument/2006/relationships/hyperlink" Target="../AppData/Local/Microsoft/Windows/INetCache/Content.Outlook/SOP/ARR4600078515/ARR4600078515INF4.pdf" TargetMode="External"/><Relationship Id="rId1972" Type="http://schemas.openxmlformats.org/officeDocument/2006/relationships/hyperlink" Target="../AppData/Local/Microsoft/Windows/INetCache/Content.Outlook/SOP/ARR4600084083/ARR4600084083.pdf" TargetMode="External"/><Relationship Id="rId1625" Type="http://schemas.openxmlformats.org/officeDocument/2006/relationships/hyperlink" Target="mailto:Ignacio.gallego@medellin.gov.co" TargetMode="External"/><Relationship Id="rId1832" Type="http://schemas.openxmlformats.org/officeDocument/2006/relationships/hyperlink" Target="../AppData/Local/Microsoft/Windows/INetCache/Content.Outlook/SOP/ARR4600083924/ARR4600083924SUPER.pdf" TargetMode="External"/><Relationship Id="rId2094" Type="http://schemas.openxmlformats.org/officeDocument/2006/relationships/hyperlink" Target="mailto:bealeparsan@gmail.com" TargetMode="External"/><Relationship Id="rId273" Type="http://schemas.openxmlformats.org/officeDocument/2006/relationships/hyperlink" Target="../AppData/Local/Microsoft/Windows/INetCache/Content.Outlook/SOP/ARR0089/ARR0089CON.pdf" TargetMode="External"/><Relationship Id="rId480" Type="http://schemas.openxmlformats.org/officeDocument/2006/relationships/hyperlink" Target="../AppData/Local/Microsoft/Windows/INetCache/InspySuperv/CMN-IyS/ARR/SOP/ARR0048/ARR0048INF3.pdf" TargetMode="External"/><Relationship Id="rId2161" Type="http://schemas.openxmlformats.org/officeDocument/2006/relationships/hyperlink" Target="mailto:fondodelpueblo@une.net.co" TargetMode="External"/><Relationship Id="rId2399" Type="http://schemas.openxmlformats.org/officeDocument/2006/relationships/hyperlink" Target="../AppData/Local/Microsoft/Windows/INetCache/Content.Outlook/SOP/ARR0183/ARR0183SUPER.pdf" TargetMode="External"/><Relationship Id="rId133" Type="http://schemas.openxmlformats.org/officeDocument/2006/relationships/hyperlink" Target="../AppData/Local/Microsoft/Windows/INetCache/Content.Outlook/SOP/ARR0308/ARR0308infinal.pdf" TargetMode="External"/><Relationship Id="rId340" Type="http://schemas.openxmlformats.org/officeDocument/2006/relationships/hyperlink" Target="mailto:info@landers.com.co" TargetMode="External"/><Relationship Id="rId578" Type="http://schemas.openxmlformats.org/officeDocument/2006/relationships/hyperlink" Target="../AppData/Local/Microsoft/Windows/INetCache/Content.Outlook/SOP/ARR0032/ARR0032soli.pdf" TargetMode="External"/><Relationship Id="rId785" Type="http://schemas.openxmlformats.org/officeDocument/2006/relationships/hyperlink" Target="../AppData/Local/Microsoft/Windows/INetCache/Content.Outlook/SOP/ARR4600077549/ARR4600077549pol.pdf" TargetMode="External"/><Relationship Id="rId992" Type="http://schemas.openxmlformats.org/officeDocument/2006/relationships/hyperlink" Target="mailto:papeleriaexito@gmail.com" TargetMode="External"/><Relationship Id="rId2021" Type="http://schemas.openxmlformats.org/officeDocument/2006/relationships/hyperlink" Target="../AppData/Local/Microsoft/Windows/INetCache/Content.Outlook/SOP/ARR4600077564/ARR4600077564ACTA.pdf" TargetMode="External"/><Relationship Id="rId2259" Type="http://schemas.openxmlformats.org/officeDocument/2006/relationships/hyperlink" Target="mailto:sandra.ordonez@medellin.gov.co" TargetMode="External"/><Relationship Id="rId2466" Type="http://schemas.openxmlformats.org/officeDocument/2006/relationships/hyperlink" Target="../AppData/Local/Microsoft/Windows/INetCache/Content.Outlook/SOP/ARR4600082467/ARR4600082467CONCEPTO.pdf" TargetMode="External"/><Relationship Id="rId200" Type="http://schemas.openxmlformats.org/officeDocument/2006/relationships/hyperlink" Target="../AppData/Local/Microsoft/Windows/INetCache/Content.Outlook/SOP/ARR0303/ARR0303CON.pdf" TargetMode="External"/><Relationship Id="rId438" Type="http://schemas.openxmlformats.org/officeDocument/2006/relationships/hyperlink" Target="mailto:adielaca&#241;as.coonatra@une.net.co" TargetMode="External"/><Relationship Id="rId645" Type="http://schemas.openxmlformats.org/officeDocument/2006/relationships/hyperlink" Target="../AppData/Local/Microsoft/Windows/INetCache/Content.Outlook/SOP/ARR0198/ARR0198INF2.pdf" TargetMode="External"/><Relationship Id="rId852" Type="http://schemas.openxmlformats.org/officeDocument/2006/relationships/hyperlink" Target="mailto:sandra.ordonez@medellin.gov.co" TargetMode="External"/><Relationship Id="rId1068" Type="http://schemas.openxmlformats.org/officeDocument/2006/relationships/hyperlink" Target="../AppData/Local/Microsoft/Windows/INetCache/Content.Outlook/SOP/ARR4600078636/ARR4600078636CR.pdf" TargetMode="External"/><Relationship Id="rId1275" Type="http://schemas.openxmlformats.org/officeDocument/2006/relationships/hyperlink" Target="../AppData/Local/Microsoft/Windows/INetCache/Content.Outlook/SOP/ARR4600082390/ARR4600082390TRA.pdf" TargetMode="External"/><Relationship Id="rId1482" Type="http://schemas.openxmlformats.org/officeDocument/2006/relationships/hyperlink" Target="mailto:clara.giraldo@medellin.gov.co" TargetMode="External"/><Relationship Id="rId2119" Type="http://schemas.openxmlformats.org/officeDocument/2006/relationships/hyperlink" Target="../AppData/Local/Microsoft/Windows/INetCache/Content.Outlook/SOP/ARR4600081111/ARR4600081111INF3.pdf" TargetMode="External"/><Relationship Id="rId2326" Type="http://schemas.openxmlformats.org/officeDocument/2006/relationships/hyperlink" Target="mailto:sandra.ordonez@medellin.gov.co" TargetMode="External"/><Relationship Id="rId505" Type="http://schemas.openxmlformats.org/officeDocument/2006/relationships/hyperlink" Target="../AppData/Local/Microsoft/Windows/INetCache/Content.Outlook/SOP/ARR0105/aRR0105pol.pdf" TargetMode="External"/><Relationship Id="rId712" Type="http://schemas.openxmlformats.org/officeDocument/2006/relationships/hyperlink" Target="../AppData/Local/Microsoft/Windows/INetCache/Content.Outlook/SOP/ARR0049/ARR0049CONCEPTO.pdf" TargetMode="External"/><Relationship Id="rId1135" Type="http://schemas.openxmlformats.org/officeDocument/2006/relationships/hyperlink" Target="../AppData/Local/Microsoft/Windows/INetCache/Content.Outlook/SOP/ARR0213/ARR0213INF12019.pdf" TargetMode="External"/><Relationship Id="rId1342" Type="http://schemas.openxmlformats.org/officeDocument/2006/relationships/hyperlink" Target="../AppData/Local/Microsoft/Windows/INetCache/Content.Outlook/SOP/ARR4600078528/ARR4600078528CONCE.pdf" TargetMode="External"/><Relationship Id="rId1787" Type="http://schemas.openxmlformats.org/officeDocument/2006/relationships/hyperlink" Target="../AppData/Local/Microsoft/Windows/INetCache/Content.Outlook/SOP/ARR4600083895/ARR4600083895INF1.pdf" TargetMode="External"/><Relationship Id="rId1994" Type="http://schemas.openxmlformats.org/officeDocument/2006/relationships/hyperlink" Target="mailto:Ignacio.gallego@medellin.gov.co" TargetMode="External"/><Relationship Id="rId79" Type="http://schemas.openxmlformats.org/officeDocument/2006/relationships/hyperlink" Target="../AppData/Local/Microsoft/Windows/INetCache/Content.Outlook/SOP/ARR0299/ARR0299SUPERLI%7d.pdf" TargetMode="External"/><Relationship Id="rId1202" Type="http://schemas.openxmlformats.org/officeDocument/2006/relationships/hyperlink" Target="../AppData/Local/Microsoft/Windows/INetCache/Content.Outlook/SOP/ARR4600080676/ARR4600080676ACTA.pdf" TargetMode="External"/><Relationship Id="rId1647" Type="http://schemas.openxmlformats.org/officeDocument/2006/relationships/hyperlink" Target="../AppData/Local/Microsoft/Windows/INetCache/Content.Outlook/SOP/ARR4600082786/ARR4600082786CONCEPTO.pdf" TargetMode="External"/><Relationship Id="rId1854" Type="http://schemas.openxmlformats.org/officeDocument/2006/relationships/hyperlink" Target="../AppData/Local/Microsoft/Windows/INetCache/Content.Outlook/SOP/ARR4600083558/ARR4600083558CON.pdf" TargetMode="External"/><Relationship Id="rId1507" Type="http://schemas.openxmlformats.org/officeDocument/2006/relationships/hyperlink" Target="../AppData/Local/Microsoft/Windows/INetCache/Content.Outlook/SOP/ARR4600080902/ARR4600080902INF1.pdf" TargetMode="External"/><Relationship Id="rId1714" Type="http://schemas.openxmlformats.org/officeDocument/2006/relationships/hyperlink" Target="mailto:jazz-2008@hotmail.es" TargetMode="External"/><Relationship Id="rId295" Type="http://schemas.openxmlformats.org/officeDocument/2006/relationships/hyperlink" Target="mailto:Hernan.hernandez@tigoune.com" TargetMode="External"/><Relationship Id="rId1921" Type="http://schemas.openxmlformats.org/officeDocument/2006/relationships/hyperlink" Target="../AppData/Local/Microsoft/Windows/INetCache/Content.Outlook/SOP/ARR4600084065/ARR4600084065.pdf" TargetMode="External"/><Relationship Id="rId2183" Type="http://schemas.openxmlformats.org/officeDocument/2006/relationships/hyperlink" Target="../AppData/Local/Microsoft/Windows/INetCache/Content.Outlook/SOP/ARR4600081279/ARR4600081279INF1.pdf" TargetMode="External"/><Relationship Id="rId2390" Type="http://schemas.openxmlformats.org/officeDocument/2006/relationships/hyperlink" Target="../AppData/Local/Microsoft/Windows/INetCache/Content.Outlook/SOP/ARR0018/ARR0018POL2019.pdf" TargetMode="External"/><Relationship Id="rId2488" Type="http://schemas.openxmlformats.org/officeDocument/2006/relationships/hyperlink" Target="../AppData/Local/Microsoft/Windows/INetCache/Content.Outlook/SOP/ARR4600082207/ARR4600082207OTRO.pdf" TargetMode="External"/><Relationship Id="rId155" Type="http://schemas.openxmlformats.org/officeDocument/2006/relationships/hyperlink" Target="mailto:nelly.moreno@medellin.gov.co" TargetMode="External"/><Relationship Id="rId362" Type="http://schemas.openxmlformats.org/officeDocument/2006/relationships/hyperlink" Target="../AppData/Local/Microsoft/Windows/INetCache/Content.Outlook/SOPORTE%20ARRENDAMIENTOS/ARR0065/ARR0065POL.pdf" TargetMode="External"/><Relationship Id="rId1297" Type="http://schemas.openxmlformats.org/officeDocument/2006/relationships/hyperlink" Target="mailto:sandyasmin1101@gmail.com" TargetMode="External"/><Relationship Id="rId2043" Type="http://schemas.openxmlformats.org/officeDocument/2006/relationships/hyperlink" Target="mailto:wilmarlondo&#241;o198791@hotmail.com" TargetMode="External"/><Relationship Id="rId2250" Type="http://schemas.openxmlformats.org/officeDocument/2006/relationships/hyperlink" Target="../AppData/Local/Microsoft/Windows/INetCache/Content.Outlook/SOP/ARR4600082248/ARR4600082248CONCEPTO.pdf" TargetMode="External"/><Relationship Id="rId222" Type="http://schemas.openxmlformats.org/officeDocument/2006/relationships/hyperlink" Target="../AppData/Local/Microsoft/Windows/INetCache/Content.Outlook/SOP/ARR0206/ARR0206.pdf" TargetMode="External"/><Relationship Id="rId667" Type="http://schemas.openxmlformats.org/officeDocument/2006/relationships/hyperlink" Target="../AppData/Local/Microsoft/Windows/INetCache/Content.Outlook/SOP/ARR0210/ARR0210INF2.pdf" TargetMode="External"/><Relationship Id="rId874" Type="http://schemas.openxmlformats.org/officeDocument/2006/relationships/hyperlink" Target="../AppData/Local/Microsoft/Windows/INetCache/Content.Outlook/SOP/ARR4600077560/ARR4600077560soli.pdf" TargetMode="External"/><Relationship Id="rId2110" Type="http://schemas.openxmlformats.org/officeDocument/2006/relationships/hyperlink" Target="../AppData/Local/Microsoft/Windows/INetCache/Content.Outlook/SOP/ARR4600081111/ARR4600081111acta.pdf" TargetMode="External"/><Relationship Id="rId2348" Type="http://schemas.openxmlformats.org/officeDocument/2006/relationships/hyperlink" Target="mailto:dorisyanbal@hotmail.com" TargetMode="External"/><Relationship Id="rId527" Type="http://schemas.openxmlformats.org/officeDocument/2006/relationships/hyperlink" Target="../AppData/Local/Microsoft/Windows/INetCache/Content.Outlook/SOP/ARR0032/ARR0032inf42018.pdf" TargetMode="External"/><Relationship Id="rId734" Type="http://schemas.openxmlformats.org/officeDocument/2006/relationships/hyperlink" Target="../AppData/Local/Microsoft/Windows/INetCache/Content.Outlook/SOP/ARR4600077579/ARR4600077579CON.pdf" TargetMode="External"/><Relationship Id="rId941" Type="http://schemas.openxmlformats.org/officeDocument/2006/relationships/hyperlink" Target="mailto:electronicomylenacano@gmail.com" TargetMode="External"/><Relationship Id="rId1157" Type="http://schemas.openxmlformats.org/officeDocument/2006/relationships/hyperlink" Target="../AppData/Local/Microsoft/Windows/INetCache/Content.Outlook/SOP/ARR4600080343/ARR4600080343INF1.pdf" TargetMode="External"/><Relationship Id="rId1364" Type="http://schemas.openxmlformats.org/officeDocument/2006/relationships/hyperlink" Target="../AppData/Local/Microsoft/Windows/INetCache/Content.Outlook/SOP/ARR4600078521/ARR4600078521super.pdf" TargetMode="External"/><Relationship Id="rId1571" Type="http://schemas.openxmlformats.org/officeDocument/2006/relationships/hyperlink" Target="../AppData/Local/Microsoft/Windows/INetCache/Content.Outlook/SOP/ARR4600082563/ARR4600082563CON.pdf" TargetMode="External"/><Relationship Id="rId2208" Type="http://schemas.openxmlformats.org/officeDocument/2006/relationships/hyperlink" Target="../AppData/Local/Microsoft/Windows/INetCache/Content.Outlook/SOP/ARR4600081276/ARR4600081276conce.pdf" TargetMode="External"/><Relationship Id="rId2415" Type="http://schemas.openxmlformats.org/officeDocument/2006/relationships/hyperlink" Target="../AppData/Local/Microsoft/Windows/INetCache/Content.Outlook/SOP/ARR0018/ARR0018INF320.pdf" TargetMode="External"/><Relationship Id="rId70" Type="http://schemas.openxmlformats.org/officeDocument/2006/relationships/hyperlink" Target="../AppData/Local/Microsoft/Windows/INetCache/Content.Outlook/SOP/ARR0273/ARR0273POL.pdf" TargetMode="External"/><Relationship Id="rId801" Type="http://schemas.openxmlformats.org/officeDocument/2006/relationships/hyperlink" Target="../AppData/Local/Microsoft/Windows/INetCache/Content.Outlook/SOP/ARR4600077544/ARR4600077544INF12019.pdf" TargetMode="External"/><Relationship Id="rId1017" Type="http://schemas.openxmlformats.org/officeDocument/2006/relationships/hyperlink" Target="../AppData/Local/Microsoft/Windows/INetCache/Content.Outlook/SOP/ARR4600077559/ARR4600077559INF12019.pdf" TargetMode="External"/><Relationship Id="rId1224" Type="http://schemas.openxmlformats.org/officeDocument/2006/relationships/hyperlink" Target="mailto:smlc0919@gmail.com" TargetMode="External"/><Relationship Id="rId1431" Type="http://schemas.openxmlformats.org/officeDocument/2006/relationships/hyperlink" Target="../AppData/Local/Microsoft/Windows/INetCache/Content.Outlook/SOP/ARR4600078535/ARR4600078535CONcepto.pdf" TargetMode="External"/><Relationship Id="rId1669" Type="http://schemas.openxmlformats.org/officeDocument/2006/relationships/hyperlink" Target="../AppData/Local/Microsoft/Windows/INetCache/Content.Outlook/SOP/ARR4600082208/ARR4600082208INF1.pdf" TargetMode="External"/><Relationship Id="rId1876" Type="http://schemas.openxmlformats.org/officeDocument/2006/relationships/hyperlink" Target="../AppData/Local/Microsoft/Windows/INetCache/Content.Outlook/SOP/ARR4600083558/ARR4600083558INF3.pdf" TargetMode="External"/><Relationship Id="rId1529" Type="http://schemas.openxmlformats.org/officeDocument/2006/relationships/hyperlink" Target="../AppData/Local/Microsoft/Windows/INetCache/Content.Outlook/SOP/ARR4600082454/ARR4600082454INF1.pdf" TargetMode="External"/><Relationship Id="rId1736" Type="http://schemas.openxmlformats.org/officeDocument/2006/relationships/hyperlink" Target="../AppData/Local/Microsoft/Windows/INetCache/Content.Outlook/SOP/ARR4600083923/ARR4600083923INF2.pdf" TargetMode="External"/><Relationship Id="rId1943" Type="http://schemas.openxmlformats.org/officeDocument/2006/relationships/hyperlink" Target="../AppData/Local/Microsoft/Windows/INetCache/Content.Outlook/SOP/ARR4600083923/ARR4600083923INF4.pdf" TargetMode="External"/><Relationship Id="rId28" Type="http://schemas.openxmlformats.org/officeDocument/2006/relationships/hyperlink" Target="mailto:mitakatradiciondelcafe@hotmail.com" TargetMode="External"/><Relationship Id="rId1803" Type="http://schemas.openxmlformats.org/officeDocument/2006/relationships/hyperlink" Target="../AppData/Local/Microsoft/Windows/INetCache/Content.Outlook/SOP/ARR4600083533/ARR4600083533POL.pdf" TargetMode="External"/><Relationship Id="rId177" Type="http://schemas.openxmlformats.org/officeDocument/2006/relationships/hyperlink" Target="../AppData/Local/Microsoft/Windows/INetCache/Content.Outlook/SNBK67XM/ARR0384/ARR0384POL.pdf" TargetMode="External"/><Relationship Id="rId384" Type="http://schemas.openxmlformats.org/officeDocument/2006/relationships/hyperlink" Target="../AppData/Local/Microsoft/Windows/INetCache/Content.Outlook/SOP/ARR0031/ARR0031CON.pdf" TargetMode="External"/><Relationship Id="rId591" Type="http://schemas.openxmlformats.org/officeDocument/2006/relationships/hyperlink" Target="../AppData/Local/Microsoft/Windows/INetCache/Content.Outlook/SOP/ARR0018/ARR0018super.pdf" TargetMode="External"/><Relationship Id="rId2065" Type="http://schemas.openxmlformats.org/officeDocument/2006/relationships/hyperlink" Target="mailto:Ignacio.gallego@medellin.gov.co" TargetMode="External"/><Relationship Id="rId2272" Type="http://schemas.openxmlformats.org/officeDocument/2006/relationships/hyperlink" Target="../AppData/Local/Microsoft/Windows/INetCache/Content.Outlook/SOP/ARR4600082158/ARR4600082158INF1.pdf" TargetMode="External"/><Relationship Id="rId244" Type="http://schemas.openxmlformats.org/officeDocument/2006/relationships/hyperlink" Target="../AppData/Local/Microsoft/Windows/INetCache/Content.Outlook/SOP/ARR4600072819/ARR4600072819SUPERLI.pdf" TargetMode="External"/><Relationship Id="rId689" Type="http://schemas.openxmlformats.org/officeDocument/2006/relationships/hyperlink" Target="../AppData/Local/Microsoft/Windows/INetCache/Content.Outlook/SOP/ARR0079/ARR0079inf62019.pdf" TargetMode="External"/><Relationship Id="rId896" Type="http://schemas.openxmlformats.org/officeDocument/2006/relationships/hyperlink" Target="../AppData/Local/Microsoft/Windows/INetCache/Content.Outlook/SOP/ARR0276/aRR-0276pol.pdf" TargetMode="External"/><Relationship Id="rId1081" Type="http://schemas.openxmlformats.org/officeDocument/2006/relationships/hyperlink" Target="mailto:sandra.ordonez@medellin.gov.co" TargetMode="External"/><Relationship Id="rId451" Type="http://schemas.openxmlformats.org/officeDocument/2006/relationships/hyperlink" Target="../AppData/Local/Microsoft/Windows/INetCache/Content.Outlook/SOP/ARR0032/ARR0032inf22018.pdf" TargetMode="External"/><Relationship Id="rId549" Type="http://schemas.openxmlformats.org/officeDocument/2006/relationships/hyperlink" Target="../AppData/Local/Microsoft/Windows/INetCache/Content.Outlook/SOP/ARR0184/ARR0184INF32018.pdf" TargetMode="External"/><Relationship Id="rId756" Type="http://schemas.openxmlformats.org/officeDocument/2006/relationships/hyperlink" Target="mailto:magdakeysi@hotmail.com" TargetMode="External"/><Relationship Id="rId1179" Type="http://schemas.openxmlformats.org/officeDocument/2006/relationships/hyperlink" Target="../AppData/Local/Microsoft/Windows/INetCache/Content.Outlook/SOP/ARR4600078516/ARR4600078516CON.pdf" TargetMode="External"/><Relationship Id="rId1386" Type="http://schemas.openxmlformats.org/officeDocument/2006/relationships/hyperlink" Target="../AppData/Local/Microsoft/Windows/INetCache/Content.Outlook/SOP/Desig%20nelly/ARR4600078514INF1.pdf" TargetMode="External"/><Relationship Id="rId1593" Type="http://schemas.openxmlformats.org/officeDocument/2006/relationships/hyperlink" Target="../AppData/Local/Microsoft/Windows/INetCache/Content.Outlook/SOP/ARR4600082563/ARR4600082563inf1.pdf" TargetMode="External"/><Relationship Id="rId2132" Type="http://schemas.openxmlformats.org/officeDocument/2006/relationships/hyperlink" Target="../AppData/Local/Microsoft/Windows/INetCache/Content.Outlook/SOP/ARR4600082388/ARR4600082388INF4.pdf" TargetMode="External"/><Relationship Id="rId2437" Type="http://schemas.openxmlformats.org/officeDocument/2006/relationships/hyperlink" Target="../AppData/Local/Microsoft/Windows/INetCache/Content.Outlook/SOP/ARR4600082164/ARR4600082164SUPER.pdf" TargetMode="External"/><Relationship Id="rId104" Type="http://schemas.openxmlformats.org/officeDocument/2006/relationships/hyperlink" Target="../AppData/Local/Microsoft/Windows/INetCache/Content.Outlook/SOPORTE%20ARRENDAMIENTOS/ARR0316/ARR0316.pdf" TargetMode="External"/><Relationship Id="rId311" Type="http://schemas.openxmlformats.org/officeDocument/2006/relationships/hyperlink" Target="mailto:julian.sernac@hotmail.com" TargetMode="External"/><Relationship Id="rId409" Type="http://schemas.openxmlformats.org/officeDocument/2006/relationships/hyperlink" Target="../AppData/Local/Microsoft/Windows/INetCache/Content.Outlook/SOPORTE%20ARRENDAMIENTOS/ARR0053/ARR0053ACTA.pdf" TargetMode="External"/><Relationship Id="rId963" Type="http://schemas.openxmlformats.org/officeDocument/2006/relationships/hyperlink" Target="mailto:nelly.moreno@medellin.gov.co" TargetMode="External"/><Relationship Id="rId1039" Type="http://schemas.openxmlformats.org/officeDocument/2006/relationships/hyperlink" Target="../AppData/Local/Microsoft/Windows/INetCache/Content.Outlook/SOP/ARR0034/ARR0034INF22019.pdf" TargetMode="External"/><Relationship Id="rId1246" Type="http://schemas.openxmlformats.org/officeDocument/2006/relationships/hyperlink" Target="../AppData/Local/Microsoft/Windows/INetCache/Content.Outlook/SOP/ARR0034/ARR0034INF4.pdf" TargetMode="External"/><Relationship Id="rId1898" Type="http://schemas.openxmlformats.org/officeDocument/2006/relationships/hyperlink" Target="../AppData/Local/Microsoft/Windows/INetCache/Content.Outlook/SOP/ARR4600084044/ARR4600084044.pdf" TargetMode="External"/><Relationship Id="rId92" Type="http://schemas.openxmlformats.org/officeDocument/2006/relationships/hyperlink" Target="../AppData/Local/Microsoft/Windows/INetCache/Content.Outlook/SOP/ARR0304/ARR0304pol.pdf" TargetMode="External"/><Relationship Id="rId616" Type="http://schemas.openxmlformats.org/officeDocument/2006/relationships/hyperlink" Target="../AppData/Local/Microsoft/Windows/INetCache/Content.Outlook/SOP/ARR0101/ARR0101CONCEPTO.pdf" TargetMode="External"/><Relationship Id="rId823" Type="http://schemas.openxmlformats.org/officeDocument/2006/relationships/hyperlink" Target="../AppData/Local/Microsoft/Windows/INetCache/Content.Outlook/SOP/ARR0308/ARR0308CON2019.pdf" TargetMode="External"/><Relationship Id="rId1453" Type="http://schemas.openxmlformats.org/officeDocument/2006/relationships/hyperlink" Target="../AppData/Local/Microsoft/Windows/INetCache/Content.Outlook/SOP/ARR4600081066/ARR4600081086SUPER.pdf" TargetMode="External"/><Relationship Id="rId1660" Type="http://schemas.openxmlformats.org/officeDocument/2006/relationships/hyperlink" Target="mailto:ruby2805@hotmail.com" TargetMode="External"/><Relationship Id="rId1758" Type="http://schemas.openxmlformats.org/officeDocument/2006/relationships/hyperlink" Target="mailto:elkinvalencia51@gmail.com" TargetMode="External"/><Relationship Id="rId1106" Type="http://schemas.openxmlformats.org/officeDocument/2006/relationships/hyperlink" Target="mailto:sandra.ordonez@medellin.gov.co" TargetMode="External"/><Relationship Id="rId1313" Type="http://schemas.openxmlformats.org/officeDocument/2006/relationships/hyperlink" Target="../AppData/Local/Microsoft/Windows/INetCache/Content.Outlook/SOP/ARR4600080004/ARR4600080004INF1.pdf" TargetMode="External"/><Relationship Id="rId1520" Type="http://schemas.openxmlformats.org/officeDocument/2006/relationships/hyperlink" Target="../AppData/Local/Microsoft/Windows/INetCache/Content.Outlook/SOP/ARR4600082454/ARR4600082454SUPER.pdf" TargetMode="External"/><Relationship Id="rId1965" Type="http://schemas.openxmlformats.org/officeDocument/2006/relationships/hyperlink" Target="../AppData/Local/Microsoft/Windows/INetCache/Content.Outlook/SOP/ARR4600080271/ARR4600080271actar.pdf" TargetMode="External"/><Relationship Id="rId1618" Type="http://schemas.openxmlformats.org/officeDocument/2006/relationships/hyperlink" Target="../AppData/Local/Microsoft/Windows/INetCache/Content.Outlook/SOP/ARR4600081278/ARR4600081278inf1.pdf" TargetMode="External"/><Relationship Id="rId1825" Type="http://schemas.openxmlformats.org/officeDocument/2006/relationships/hyperlink" Target="../AppData/Local/Microsoft/Windows/INetCache/Content.Outlook/SOP/ARR0311/ARR0311INF3.pdf" TargetMode="External"/><Relationship Id="rId199" Type="http://schemas.openxmlformats.org/officeDocument/2006/relationships/hyperlink" Target="../AppData/Local/Microsoft/Windows/INetCache/Content.Outlook/SOPORTE%20ARRENDAMIENTOS/ARR0303/ARR0303.pdf" TargetMode="External"/><Relationship Id="rId2087" Type="http://schemas.openxmlformats.org/officeDocument/2006/relationships/hyperlink" Target="../AppData/Local/Microsoft/Windows/INetCache/Content.Outlook/SOP/ARR4600082283/ARR4600082283CON.pdf" TargetMode="External"/><Relationship Id="rId2294" Type="http://schemas.openxmlformats.org/officeDocument/2006/relationships/hyperlink" Target="mailto:diana.rios383@yahoo.es" TargetMode="External"/><Relationship Id="rId266" Type="http://schemas.openxmlformats.org/officeDocument/2006/relationships/hyperlink" Target="../AppData/Local/Microsoft/Windows/INetCache/Content.Outlook/SOP/ARR0266/ARR0266SUPERLI.pdf" TargetMode="External"/><Relationship Id="rId473" Type="http://schemas.openxmlformats.org/officeDocument/2006/relationships/hyperlink" Target="../AppData/Local/Microsoft/Windows/INetCache/Content.Outlook/SOP/ARR0214/ARR0214reno.pdf" TargetMode="External"/><Relationship Id="rId680" Type="http://schemas.openxmlformats.org/officeDocument/2006/relationships/hyperlink" Target="../AppData/Local/Microsoft/Windows/INetCache/Content.Outlook/SOP/ARR0272/ARR0272INF3.pdf" TargetMode="External"/><Relationship Id="rId2154" Type="http://schemas.openxmlformats.org/officeDocument/2006/relationships/hyperlink" Target="mailto:Ignacio.gallego@medellin.gov.co" TargetMode="External"/><Relationship Id="rId2361" Type="http://schemas.openxmlformats.org/officeDocument/2006/relationships/hyperlink" Target="../AppData/Local/Microsoft/Windows/INetCache/Content.Outlook/SOP/ARR0032/ARR0032POTRO.pdf" TargetMode="External"/><Relationship Id="rId126" Type="http://schemas.openxmlformats.org/officeDocument/2006/relationships/hyperlink" Target="../AppData/Local/Microsoft/Windows/INetCache/Content.Outlook/SOP/ARR0306/ARR0306cr.pdf" TargetMode="External"/><Relationship Id="rId333" Type="http://schemas.openxmlformats.org/officeDocument/2006/relationships/hyperlink" Target="mailto:carlos.restrepo@santra.com.co" TargetMode="External"/><Relationship Id="rId540" Type="http://schemas.openxmlformats.org/officeDocument/2006/relationships/hyperlink" Target="../AppData/Local/Microsoft/Windows/INetCache/Content.Outlook/SOP/ARR0192/ARR0192inf12018.pdf" TargetMode="External"/><Relationship Id="rId778" Type="http://schemas.openxmlformats.org/officeDocument/2006/relationships/hyperlink" Target="../AppData/Local/Microsoft/Windows/INetCache/Content.Outlook/SOP/ARR0311/ARR0311soli.pdf" TargetMode="External"/><Relationship Id="rId985" Type="http://schemas.openxmlformats.org/officeDocument/2006/relationships/hyperlink" Target="../AppData/Local/Microsoft/Windows/INetCache/Content.Outlook/SOP/ARR4600078449/ARR4600078449ACTA.pdf" TargetMode="External"/><Relationship Id="rId1170" Type="http://schemas.openxmlformats.org/officeDocument/2006/relationships/hyperlink" Target="../AppData/Local/Microsoft/Windows/INetCache/Content.Outlook/SOP/ARR4600080348/ARR460008348INF3.pdf" TargetMode="External"/><Relationship Id="rId2014" Type="http://schemas.openxmlformats.org/officeDocument/2006/relationships/hyperlink" Target="../AppData/Local/Microsoft/Windows/INetCache/Content.Outlook/SOP/ARR4600081873/ARR4600081873OTRO.pdf" TargetMode="External"/><Relationship Id="rId2221" Type="http://schemas.openxmlformats.org/officeDocument/2006/relationships/hyperlink" Target="../AppData/Local/Microsoft/Windows/INetCache/Content.Outlook/SOP/ARR4600082332/ARR4600082332conce.pdf" TargetMode="External"/><Relationship Id="rId2459" Type="http://schemas.openxmlformats.org/officeDocument/2006/relationships/hyperlink" Target="../AppData/Local/Microsoft/Windows/INetCache/Content.Outlook/SOP/ARR4600082166/ARR4600082166ACTA.pdf" TargetMode="External"/><Relationship Id="rId638" Type="http://schemas.openxmlformats.org/officeDocument/2006/relationships/hyperlink" Target="../AppData/Local/Microsoft/Windows/INetCache/Content.Outlook/SOP/ARR0009/ARR0009INF12019.pdf" TargetMode="External"/><Relationship Id="rId845" Type="http://schemas.openxmlformats.org/officeDocument/2006/relationships/hyperlink" Target="../AppData/Local/Microsoft/Windows/INetCache/Content.Outlook/SOP/ARR4600077550/ARR4600077550INF32019.pdf" TargetMode="External"/><Relationship Id="rId1030" Type="http://schemas.openxmlformats.org/officeDocument/2006/relationships/hyperlink" Target="../AppData/Local/Microsoft/Windows/INetCache/Content.Outlook/SOP/ARR4600078572/ARR4600078572acta.pdf" TargetMode="External"/><Relationship Id="rId1268" Type="http://schemas.openxmlformats.org/officeDocument/2006/relationships/hyperlink" Target="http://www.comfenalcoantioquia.com/" TargetMode="External"/><Relationship Id="rId1475" Type="http://schemas.openxmlformats.org/officeDocument/2006/relationships/hyperlink" Target="../AppData/Local/Microsoft/Windows/INetCache/Content.Outlook/SOP/ARR4600081142/ARR4600081142CON.pdf" TargetMode="External"/><Relationship Id="rId1682" Type="http://schemas.openxmlformats.org/officeDocument/2006/relationships/hyperlink" Target="../AppData/Local/Microsoft/Windows/INetCache/Content.Outlook/SOP/ARR0268/ARR0268INF12020.pdf" TargetMode="External"/><Relationship Id="rId2319" Type="http://schemas.openxmlformats.org/officeDocument/2006/relationships/hyperlink" Target="../AppData/Local/Microsoft/Windows/INetCache/Content.Outlook/SOP/ARR0102/ARR0102INF120.pdf" TargetMode="External"/><Relationship Id="rId400" Type="http://schemas.openxmlformats.org/officeDocument/2006/relationships/hyperlink" Target="../AppData/Local/Microsoft/Windows/INetCache/Content.Outlook/SOP/ARR0024/ARR0024CON.pdf" TargetMode="External"/><Relationship Id="rId705" Type="http://schemas.openxmlformats.org/officeDocument/2006/relationships/hyperlink" Target="../AppData/Local/Microsoft/Windows/INetCache/Content.Outlook/SOP/ARR4600076592/ARR4600076592INF32019.pdf" TargetMode="External"/><Relationship Id="rId1128" Type="http://schemas.openxmlformats.org/officeDocument/2006/relationships/hyperlink" Target="../AppData/Local/Microsoft/Windows/INetCache/Content.Outlook/SOP/ARR4600080134/RV%20Informaci&#243;n.msg" TargetMode="External"/><Relationship Id="rId1335" Type="http://schemas.openxmlformats.org/officeDocument/2006/relationships/hyperlink" Target="../AppData/Local/Microsoft/Windows/INetCache/Content.Outlook/SOP/ARR0009/ARR0009INF3.pdf" TargetMode="External"/><Relationship Id="rId1542" Type="http://schemas.openxmlformats.org/officeDocument/2006/relationships/hyperlink" Target="../AppData/Local/Microsoft/Windows/INetCache/Content.Outlook/SOP/ARR0207/ARR0207INF22019.pdf" TargetMode="External"/><Relationship Id="rId1987" Type="http://schemas.openxmlformats.org/officeDocument/2006/relationships/hyperlink" Target="../AppData/Local/Microsoft/Windows/INetCache/Content.Outlook/SOP/ARR0076/ARR0076acta.pdf" TargetMode="External"/><Relationship Id="rId912" Type="http://schemas.openxmlformats.org/officeDocument/2006/relationships/hyperlink" Target="../AppData/Local/Microsoft/Windows/INetCache/Content.Outlook/SOP/ARR0297/ARR0297SUPERLI.pdf" TargetMode="External"/><Relationship Id="rId1847" Type="http://schemas.openxmlformats.org/officeDocument/2006/relationships/hyperlink" Target="mailto:sandra.ordonez@medellin.gov.co" TargetMode="External"/><Relationship Id="rId41" Type="http://schemas.openxmlformats.org/officeDocument/2006/relationships/hyperlink" Target="../AppData/Local/Microsoft/Windows/INetCache/Content.Outlook/SOPORTE%20ARRENDAMIENTOS/ARR0297/ARR0297.PDF" TargetMode="External"/><Relationship Id="rId1402" Type="http://schemas.openxmlformats.org/officeDocument/2006/relationships/hyperlink" Target="../AppData/Local/Microsoft/Windows/INetCache/Content.Outlook/SOP/ARR0300/ARR0300CRS.pdf" TargetMode="External"/><Relationship Id="rId1707" Type="http://schemas.openxmlformats.org/officeDocument/2006/relationships/hyperlink" Target="mailto:luismadi02019@gmail.com" TargetMode="External"/><Relationship Id="rId190" Type="http://schemas.openxmlformats.org/officeDocument/2006/relationships/hyperlink" Target="../AppData/Local/Microsoft/Windows/INetCache/Content.Outlook/SOPORTE%20ARRENDAMIENTOS/ARR0210/ARR0210.pdf" TargetMode="External"/><Relationship Id="rId288" Type="http://schemas.openxmlformats.org/officeDocument/2006/relationships/hyperlink" Target="../AppData/Local/Microsoft/Windows/INetCache/Content.Outlook/SOP/ARR0034/ARR0034ACTA.pdf" TargetMode="External"/><Relationship Id="rId1914" Type="http://schemas.openxmlformats.org/officeDocument/2006/relationships/hyperlink" Target="mailto:nelly.moreno@medellin.gov.co" TargetMode="External"/><Relationship Id="rId495" Type="http://schemas.openxmlformats.org/officeDocument/2006/relationships/hyperlink" Target="../AppData/Local/Microsoft/Windows/INetCache/Content.Outlook/SOP/ARR0048/ARR0048SUPER.pdf" TargetMode="External"/><Relationship Id="rId2176" Type="http://schemas.openxmlformats.org/officeDocument/2006/relationships/hyperlink" Target="../AppData/Local/Microsoft/Windows/INetCache/Content.Outlook/SOP/ARR4600081276/ARR4600081276ACTA.pdf" TargetMode="External"/><Relationship Id="rId2383" Type="http://schemas.openxmlformats.org/officeDocument/2006/relationships/hyperlink" Target="../AppData/Local/Microsoft/Windows/INetCache/Content.Outlook/SOP/ARR4600083577/ARR4600083577INF5.pdf" TargetMode="External"/><Relationship Id="rId148" Type="http://schemas.openxmlformats.org/officeDocument/2006/relationships/hyperlink" Target="mailto:miperez@bancolombia.com.co" TargetMode="External"/><Relationship Id="rId355" Type="http://schemas.openxmlformats.org/officeDocument/2006/relationships/hyperlink" Target="../AppData/Local/Microsoft/Windows/INetCache/Content.Outlook/SOPORTE%20ARRENDAMIENTOS/ARR0028/ARR0028POL.pdf" TargetMode="External"/><Relationship Id="rId562" Type="http://schemas.openxmlformats.org/officeDocument/2006/relationships/hyperlink" Target="../AppData/Local/Microsoft/Windows/INetCache/Content.Outlook/SOP/ARR0012/ARR0012inf5.pdf" TargetMode="External"/><Relationship Id="rId1192" Type="http://schemas.openxmlformats.org/officeDocument/2006/relationships/hyperlink" Target="../AppData/Local/Microsoft/Windows/INetCache/Content.Outlook/SOP/Desig%20nelly/ARRSUPER2.pdf" TargetMode="External"/><Relationship Id="rId2036" Type="http://schemas.openxmlformats.org/officeDocument/2006/relationships/hyperlink" Target="../AppData/Local/Microsoft/Windows/INetCache/Content.Outlook/SOP/ARR4600077567/ARR4600077567INF3.pdf" TargetMode="External"/><Relationship Id="rId2243" Type="http://schemas.openxmlformats.org/officeDocument/2006/relationships/hyperlink" Target="../AppData/Local/Microsoft/Windows/INetCache/Content.Outlook/SOP/ARR4600082248/ARR4600082248CON.pdf" TargetMode="External"/><Relationship Id="rId2450" Type="http://schemas.openxmlformats.org/officeDocument/2006/relationships/hyperlink" Target="../AppData/Local/Microsoft/Windows/INetCache/Content.Outlook/SOP/ARR4600082166/ARR4600082166.pdf" TargetMode="External"/><Relationship Id="rId215" Type="http://schemas.openxmlformats.org/officeDocument/2006/relationships/hyperlink" Target="../AppData/Local/Microsoft/Windows/INetCache/Content.Outlook/SOP/ARR0208/ARR0208POL.pdf" TargetMode="External"/><Relationship Id="rId422" Type="http://schemas.openxmlformats.org/officeDocument/2006/relationships/hyperlink" Target="../AppData/Local/Microsoft/Windows/INetCache/Content.Outlook/SOP/ARR0041/ARR0041CON.pdf" TargetMode="External"/><Relationship Id="rId867" Type="http://schemas.openxmlformats.org/officeDocument/2006/relationships/hyperlink" Target="../AppData/Local/Microsoft/Windows/INetCache/Content.Outlook/SOP/ARR4600077429/ARR4600077429ACTATB.pdf" TargetMode="External"/><Relationship Id="rId1052" Type="http://schemas.openxmlformats.org/officeDocument/2006/relationships/hyperlink" Target="mailto:clara.giraldo@medellin.gov.co" TargetMode="External"/><Relationship Id="rId1497" Type="http://schemas.openxmlformats.org/officeDocument/2006/relationships/hyperlink" Target="mailto:clara.giraldo@medellin.gov.co" TargetMode="External"/><Relationship Id="rId2103" Type="http://schemas.openxmlformats.org/officeDocument/2006/relationships/hyperlink" Target="mailto:Ignacio.gallego@medellin.gov.co" TargetMode="External"/><Relationship Id="rId2310" Type="http://schemas.openxmlformats.org/officeDocument/2006/relationships/hyperlink" Target="../AppData/Local/Microsoft/Windows/INetCache/Content.Outlook/SOP/ARR4600088422/ARR4600088422ACTA.pdf" TargetMode="External"/><Relationship Id="rId727" Type="http://schemas.openxmlformats.org/officeDocument/2006/relationships/hyperlink" Target="../AppData/Local/Microsoft/Windows/INetCache/Content.Outlook/SOP/ARR0037/ARR0037inf12018.pdf" TargetMode="External"/><Relationship Id="rId934" Type="http://schemas.openxmlformats.org/officeDocument/2006/relationships/hyperlink" Target="../AppData/Local/Microsoft/Windows/INetCache/Content.Outlook/SOP/ARR4600078077/ARR4600078077INF1.pdf" TargetMode="External"/><Relationship Id="rId1357" Type="http://schemas.openxmlformats.org/officeDocument/2006/relationships/hyperlink" Target="mailto:sandra.ordonez@medellin.gov.co" TargetMode="External"/><Relationship Id="rId1564" Type="http://schemas.openxmlformats.org/officeDocument/2006/relationships/hyperlink" Target="../AppData/Local/Microsoft/Windows/INetCache/Content.Outlook/SOP/ARR4600082167/ARR4600082167CONCEPTO.pdf" TargetMode="External"/><Relationship Id="rId1771" Type="http://schemas.openxmlformats.org/officeDocument/2006/relationships/hyperlink" Target="mailto:f.barra26@hotmail.com" TargetMode="External"/><Relationship Id="rId2408" Type="http://schemas.openxmlformats.org/officeDocument/2006/relationships/hyperlink" Target="../AppData/Local/Microsoft/Windows/INetCache/Content.Outlook/SOP/ARR0184/ARR0184TRA.pdf" TargetMode="External"/><Relationship Id="rId63" Type="http://schemas.openxmlformats.org/officeDocument/2006/relationships/hyperlink" Target="../AppData/Local/Microsoft/Windows/INetCache/Content.Outlook/SOP/ARR0267/ARR0267CON.pdf" TargetMode="External"/><Relationship Id="rId1217" Type="http://schemas.openxmlformats.org/officeDocument/2006/relationships/hyperlink" Target="../AppData/Local/Microsoft/Windows/INetCache/Content.Outlook/SOP/ARR4600081247/ARR4600081247ACTATB.pdf" TargetMode="External"/><Relationship Id="rId1424" Type="http://schemas.openxmlformats.org/officeDocument/2006/relationships/hyperlink" Target="../AppData/Local/Microsoft/Windows/INetCache/Content.Outlook/SOP/Desig%20nelly/ARR4600078514INF2.pdf" TargetMode="External"/><Relationship Id="rId1631" Type="http://schemas.openxmlformats.org/officeDocument/2006/relationships/hyperlink" Target="../AppData/Local/Microsoft/Windows/INetCache/Content.Outlook/SOP/ARR4600082249/ARR4600082249TRA.pdf" TargetMode="External"/><Relationship Id="rId1869" Type="http://schemas.openxmlformats.org/officeDocument/2006/relationships/hyperlink" Target="mailto:nanita0486@hotmail.com" TargetMode="External"/><Relationship Id="rId1729" Type="http://schemas.openxmlformats.org/officeDocument/2006/relationships/hyperlink" Target="../AppData/Local/Microsoft/Windows/INetCache/Content.Outlook/SOP/ARR4600083923/ARR4600083923acta.pdf" TargetMode="External"/><Relationship Id="rId1936" Type="http://schemas.openxmlformats.org/officeDocument/2006/relationships/hyperlink" Target="../AppData/Local/Microsoft/Windows/INetCache/Content.Outlook/SOP/ARR4600084065/ARR4600084065ACTARE.pdf" TargetMode="External"/><Relationship Id="rId2198" Type="http://schemas.openxmlformats.org/officeDocument/2006/relationships/hyperlink" Target="../AppData/Local/Microsoft/Windows/INetCache/Content.Outlook/SOP/ARR4600082165/ARR4600082165INF3.pdf" TargetMode="External"/><Relationship Id="rId377" Type="http://schemas.openxmlformats.org/officeDocument/2006/relationships/hyperlink" Target="../AppData/Local/Microsoft/Windows/INetCache/Content.Outlook/SOPORTE%20ARRENDAMIENTOS/ARR0064/ARR0064POL.pdf" TargetMode="External"/><Relationship Id="rId584" Type="http://schemas.openxmlformats.org/officeDocument/2006/relationships/hyperlink" Target="../AppData/Local/Microsoft/Windows/INetCache/Content.Outlook/SOP/ARR0018/ARR0018soli.pdf" TargetMode="External"/><Relationship Id="rId2058" Type="http://schemas.openxmlformats.org/officeDocument/2006/relationships/hyperlink" Target="../AppData/Local/Microsoft/Windows/INetCache/Content.Outlook/SOP/ARR4600081620/ARR4600081620tra.pdf" TargetMode="External"/><Relationship Id="rId2265" Type="http://schemas.openxmlformats.org/officeDocument/2006/relationships/hyperlink" Target="../AppData/Local/Microsoft/Windows/INetCache/Content.Outlook/SOP/ARR4600082158/ARR4600082158SUPER.pdf" TargetMode="External"/><Relationship Id="rId5" Type="http://schemas.openxmlformats.org/officeDocument/2006/relationships/hyperlink" Target="../AppData/Local/Microsoft/Windows/INetCache/Content.Outlook/SOP/ARR0292/ARR0292ACTA.pdf" TargetMode="External"/><Relationship Id="rId237" Type="http://schemas.openxmlformats.org/officeDocument/2006/relationships/hyperlink" Target="../AppData/Local/Microsoft/Windows/INetCache/Content.Outlook/SOP/ARR0211/ARR0211ACTA.pdf" TargetMode="External"/><Relationship Id="rId791" Type="http://schemas.openxmlformats.org/officeDocument/2006/relationships/hyperlink" Target="../AppData/Local/Microsoft/Windows/INetCache/Content.Outlook/SOP/ARR4600077545/ARR4600077545CON.pdf" TargetMode="External"/><Relationship Id="rId889" Type="http://schemas.openxmlformats.org/officeDocument/2006/relationships/hyperlink" Target="../AppData/Local/Microsoft/Windows/INetCache/Content.Outlook/SOP/ARR4600077548/ARR4600077548ACTA.pdf" TargetMode="External"/><Relationship Id="rId1074" Type="http://schemas.openxmlformats.org/officeDocument/2006/relationships/hyperlink" Target="../AppData/Local/Microsoft/Windows/INetCache/Content.Outlook/SOP/ARR4600078604/ARR4600078604INF4.docx" TargetMode="External"/><Relationship Id="rId2472" Type="http://schemas.openxmlformats.org/officeDocument/2006/relationships/hyperlink" Target="../AppData/Local/Microsoft/Windows/INetCache/Content.Outlook/SOP/ARR4600082207/ARR4600082207INF2.pdf" TargetMode="External"/><Relationship Id="rId444" Type="http://schemas.openxmlformats.org/officeDocument/2006/relationships/hyperlink" Target="mailto:Hernan.hernandez@tigoune.com" TargetMode="External"/><Relationship Id="rId651" Type="http://schemas.openxmlformats.org/officeDocument/2006/relationships/hyperlink" Target="../AppData/Local/Microsoft/Windows/INetCache/Content.Outlook/SOP/ARR0070/ARR0070INF2.pdf" TargetMode="External"/><Relationship Id="rId749" Type="http://schemas.openxmlformats.org/officeDocument/2006/relationships/hyperlink" Target="../AppData/Local/Microsoft/Windows/INetCache/Content.Outlook/SOP/ARR0381/ARR0381ACTA.pdf" TargetMode="External"/><Relationship Id="rId1281" Type="http://schemas.openxmlformats.org/officeDocument/2006/relationships/hyperlink" Target="../AppData/Local/Microsoft/Windows/INetCache/Content.Outlook/SOP/ARR4600083885/ARR4600083885.pdf" TargetMode="External"/><Relationship Id="rId1379" Type="http://schemas.openxmlformats.org/officeDocument/2006/relationships/hyperlink" Target="../AppData/Local/Microsoft/Windows/INetCache/Content.Outlook/SOP/ARR4600078533/ARR4600078533ACTA.pdf" TargetMode="External"/><Relationship Id="rId1586" Type="http://schemas.openxmlformats.org/officeDocument/2006/relationships/hyperlink" Target="../AppData/Local/Microsoft/Windows/INetCache/Content.Outlook/SOP/ARR4600081874/ARR4600081874ACTA.pdf" TargetMode="External"/><Relationship Id="rId2125" Type="http://schemas.openxmlformats.org/officeDocument/2006/relationships/hyperlink" Target="../AppData/Local/Microsoft/Windows/INetCache/Content.Outlook/SOP/ARR4600082388/ARR4600082388INF3.pdf" TargetMode="External"/><Relationship Id="rId2332" Type="http://schemas.openxmlformats.org/officeDocument/2006/relationships/hyperlink" Target="../AppData/Local/Microsoft/Windows/INetCache/Content.Outlook/SOP/ARR4600082175/RV%20Informaci&#243;n.msg" TargetMode="External"/><Relationship Id="rId304" Type="http://schemas.openxmlformats.org/officeDocument/2006/relationships/hyperlink" Target="mailto:juanlgonzalez@hotmail.com" TargetMode="External"/><Relationship Id="rId511" Type="http://schemas.openxmlformats.org/officeDocument/2006/relationships/hyperlink" Target="../AppData/Local/Microsoft/Windows/INetCache/Content.Outlook/SOP/ARR0103/ARR0103INF32018.pdf" TargetMode="External"/><Relationship Id="rId609" Type="http://schemas.openxmlformats.org/officeDocument/2006/relationships/hyperlink" Target="../AppData/Local/Microsoft/Windows/INetCache/Content.Outlook/SOP/ARR0214/ARR0214inf6.pdf" TargetMode="External"/><Relationship Id="rId956" Type="http://schemas.openxmlformats.org/officeDocument/2006/relationships/hyperlink" Target="../AppData/Local/Microsoft/Windows/INetCache/Content.Outlook/SOP/ARR4600077967/ARR4600077967INF32019.pdf" TargetMode="External"/><Relationship Id="rId1141" Type="http://schemas.openxmlformats.org/officeDocument/2006/relationships/hyperlink" Target="../AppData/Local/Microsoft/Windows/INetCache/Content.Outlook/SOP/ARR0277/ARR0277CON2019.pdf" TargetMode="External"/><Relationship Id="rId1239" Type="http://schemas.openxmlformats.org/officeDocument/2006/relationships/hyperlink" Target="mailto:gajayesa20@gmail.com" TargetMode="External"/><Relationship Id="rId1793" Type="http://schemas.openxmlformats.org/officeDocument/2006/relationships/hyperlink" Target="../AppData/Local/Microsoft/Windows/INetCache/Content.Outlook/SOP/ARR4600083535/ARR4600083535INF3.pdf" TargetMode="External"/><Relationship Id="rId85" Type="http://schemas.openxmlformats.org/officeDocument/2006/relationships/hyperlink" Target="mailto:nelly.moreno@medellin.gov.co" TargetMode="External"/><Relationship Id="rId816" Type="http://schemas.openxmlformats.org/officeDocument/2006/relationships/hyperlink" Target="../AppData/Local/Microsoft/Windows/INetCache/Content.Outlook/SOP/ARR0018/ARR0018super.pdf" TargetMode="External"/><Relationship Id="rId1001" Type="http://schemas.openxmlformats.org/officeDocument/2006/relationships/hyperlink" Target="mailto:danielabedoyaramirez19@gmail.com" TargetMode="External"/><Relationship Id="rId1446" Type="http://schemas.openxmlformats.org/officeDocument/2006/relationships/hyperlink" Target="../AppData/Local/Microsoft/Windows/INetCache/Content.Outlook/SOP/ARR4600078515/ARR4600078515INF5.pdf" TargetMode="External"/><Relationship Id="rId1653" Type="http://schemas.openxmlformats.org/officeDocument/2006/relationships/hyperlink" Target="../AppData/Local/Microsoft/Windows/INetCache/Content.Outlook/SOP/ARR0162/aRR0162con2019.pdf" TargetMode="External"/><Relationship Id="rId1860" Type="http://schemas.openxmlformats.org/officeDocument/2006/relationships/hyperlink" Target="mailto:fannylon1963@gmail.com" TargetMode="External"/><Relationship Id="rId1306" Type="http://schemas.openxmlformats.org/officeDocument/2006/relationships/hyperlink" Target="../AppData/Local/Microsoft/Windows/INetCache/Content.Outlook/SOP/ARR4600080004/ARR4600080004CON.pdf" TargetMode="External"/><Relationship Id="rId1513" Type="http://schemas.openxmlformats.org/officeDocument/2006/relationships/hyperlink" Target="mailto:bettylo428@yahoo.es" TargetMode="External"/><Relationship Id="rId1720" Type="http://schemas.openxmlformats.org/officeDocument/2006/relationships/hyperlink" Target="../AppData/Local/Microsoft/Windows/INetCache/Content.Outlook/SOP/ARR0381/ARR0381ACTA2019.pdf" TargetMode="External"/><Relationship Id="rId1958" Type="http://schemas.openxmlformats.org/officeDocument/2006/relationships/hyperlink" Target="../AppData/Local/Microsoft/Windows/INetCache/Content.Outlook/SOP/Desig%20Nelly/ARRSUPER.pdf" TargetMode="External"/><Relationship Id="rId12" Type="http://schemas.openxmlformats.org/officeDocument/2006/relationships/hyperlink" Target="mailto:mvilla@bancolombia.com.co" TargetMode="External"/><Relationship Id="rId1818" Type="http://schemas.openxmlformats.org/officeDocument/2006/relationships/hyperlink" Target="../AppData/Local/Microsoft/Windows/INetCache/Content.Outlook/SOP/ARR0311/ARR0311acta2019.pdf" TargetMode="External"/><Relationship Id="rId161" Type="http://schemas.openxmlformats.org/officeDocument/2006/relationships/hyperlink" Target="../AppData/Local/Microsoft/Windows/INetCache/Content.Outlook/SOP/ARR0381/ARR0381.pdf" TargetMode="External"/><Relationship Id="rId399" Type="http://schemas.openxmlformats.org/officeDocument/2006/relationships/hyperlink" Target="../AppData/Local/Microsoft/Windows/INetCache/Content.Outlook/SOPORTE%20ARRENDAMIENTOS/ARR0018/ARR0018CON.pdf" TargetMode="External"/><Relationship Id="rId2287" Type="http://schemas.openxmlformats.org/officeDocument/2006/relationships/hyperlink" Target="../AppData/Local/Microsoft/Windows/INetCache/Content.Outlook/SOP/ARR4600082193/ARR4600082193INF2.pdf" TargetMode="External"/><Relationship Id="rId2494" Type="http://schemas.openxmlformats.org/officeDocument/2006/relationships/hyperlink" Target="../AppData/Local/Microsoft/Windows/INetCache/Content.Outlook/SOP/ARR4600082166/ARR4600082166INF5.pdf" TargetMode="External"/><Relationship Id="rId259" Type="http://schemas.openxmlformats.org/officeDocument/2006/relationships/hyperlink" Target="../AppData/Local/Microsoft/Windows/INetCache/Content.Outlook/SOP/ARR0272/ARR0272INF1.pdf" TargetMode="External"/><Relationship Id="rId466" Type="http://schemas.openxmlformats.org/officeDocument/2006/relationships/hyperlink" Target="../AppData/Local/Microsoft/Windows/INetCache/Content.Outlook/SOP/ARR0031/ARR0031super.pdf" TargetMode="External"/><Relationship Id="rId673" Type="http://schemas.openxmlformats.org/officeDocument/2006/relationships/hyperlink" Target="../AppData/Local/Microsoft/Windows/INetCache/Content.Outlook/SOP/ARR0208/ARR0208INF3.pdf" TargetMode="External"/><Relationship Id="rId880" Type="http://schemas.openxmlformats.org/officeDocument/2006/relationships/hyperlink" Target="../AppData/Local/Microsoft/Windows/INetCache/Content.Outlook/SOP/ARR4600077560/ARR4600077560ACTATB.pdf" TargetMode="External"/><Relationship Id="rId1096" Type="http://schemas.openxmlformats.org/officeDocument/2006/relationships/hyperlink" Target="../AppData/Local/Microsoft/Windows/INetCache/Content.Outlook/SOP/ARR0272/ARR0272POL.pdf" TargetMode="External"/><Relationship Id="rId2147" Type="http://schemas.openxmlformats.org/officeDocument/2006/relationships/hyperlink" Target="../AppData/Local/Microsoft/Windows/INetCache/Content.Outlook/SOP/ARR4600082442/ARR4600082442INF2.pdf" TargetMode="External"/><Relationship Id="rId2354" Type="http://schemas.openxmlformats.org/officeDocument/2006/relationships/hyperlink" Target="../AppData/Local/Microsoft/Windows/INetCache/Content.Outlook/SOP/ARR0032/ARR0032INF220.pdf" TargetMode="External"/><Relationship Id="rId119" Type="http://schemas.openxmlformats.org/officeDocument/2006/relationships/hyperlink" Target="../AppData/Local/Microsoft/Windows/INetCache/Content.Outlook/SOP/ARR0167/ARR0167INFINAL.pdf" TargetMode="External"/><Relationship Id="rId326" Type="http://schemas.openxmlformats.org/officeDocument/2006/relationships/hyperlink" Target="mailto:flotabernalsa@une.net.co" TargetMode="External"/><Relationship Id="rId533" Type="http://schemas.openxmlformats.org/officeDocument/2006/relationships/hyperlink" Target="../AppData/Local/Microsoft/Windows/INetCache/Content.Outlook/SOP/ARR0048/ARR0048inf42018.pdf" TargetMode="External"/><Relationship Id="rId978" Type="http://schemas.openxmlformats.org/officeDocument/2006/relationships/hyperlink" Target="../AppData/Local/Microsoft/Windows/INetCache/Content.Outlook/SOP/ARR0382/ARR0382ACTA2019.pdf" TargetMode="External"/><Relationship Id="rId1163" Type="http://schemas.openxmlformats.org/officeDocument/2006/relationships/hyperlink" Target="mailto:sandra.ordonez@medellin.gov.co" TargetMode="External"/><Relationship Id="rId1370" Type="http://schemas.openxmlformats.org/officeDocument/2006/relationships/hyperlink" Target="mailto:sandra.ordonez@medellin.gov.co" TargetMode="External"/><Relationship Id="rId2007" Type="http://schemas.openxmlformats.org/officeDocument/2006/relationships/hyperlink" Target="../AppData/Local/Microsoft/Windows/INetCache/Content.Outlook/SOP/ARR4600081873/ARR4600081873INF2.pdf" TargetMode="External"/><Relationship Id="rId2214" Type="http://schemas.openxmlformats.org/officeDocument/2006/relationships/hyperlink" Target="mailto:aidablandon2010@hotmail.com" TargetMode="External"/><Relationship Id="rId740" Type="http://schemas.openxmlformats.org/officeDocument/2006/relationships/hyperlink" Target="../AppData/Local/Microsoft/Windows/INetCache/Content.Outlook/SOP/ARR0028/ARR0028INF12018.pdf" TargetMode="External"/><Relationship Id="rId838" Type="http://schemas.openxmlformats.org/officeDocument/2006/relationships/hyperlink" Target="../AppData/Local/Microsoft/Windows/INetCache/Content.Outlook/SOP/ARR4600077550/ARR4600077550INF12019.pdf" TargetMode="External"/><Relationship Id="rId1023" Type="http://schemas.openxmlformats.org/officeDocument/2006/relationships/hyperlink" Target="../AppData/Local/Microsoft/Windows/INetCache/Content.Outlook/SOP/ARR4600078636/ARR4600078636SUPER.pdf" TargetMode="External"/><Relationship Id="rId1468" Type="http://schemas.openxmlformats.org/officeDocument/2006/relationships/hyperlink" Target="../AppData/Local/Microsoft/Windows/INetCache/Content.Outlook/SOP/ARR4600081083/ARR4600081083CON.pdf" TargetMode="External"/><Relationship Id="rId1675" Type="http://schemas.openxmlformats.org/officeDocument/2006/relationships/hyperlink" Target="mailto:luis.rodriguez@tigo.com.co" TargetMode="External"/><Relationship Id="rId1882" Type="http://schemas.openxmlformats.org/officeDocument/2006/relationships/hyperlink" Target="../AppData/Local/Microsoft/Windows/INetCache/Content.Outlook/SOP/ARR4600083957/ARR4600083957CON.pdf" TargetMode="External"/><Relationship Id="rId2421" Type="http://schemas.openxmlformats.org/officeDocument/2006/relationships/hyperlink" Target="../AppData/Local/Microsoft/Windows/INetCache/Content.Outlook/SOP/ARR0183/ARR0183INF4.pdf" TargetMode="External"/><Relationship Id="rId600" Type="http://schemas.openxmlformats.org/officeDocument/2006/relationships/hyperlink" Target="../AppData/Local/Microsoft/Windows/INetCache/Content.Outlook/SOP/ARR0024/ARR0024inf22019.pdf" TargetMode="External"/><Relationship Id="rId1230" Type="http://schemas.openxmlformats.org/officeDocument/2006/relationships/hyperlink" Target="../AppData/Local/Microsoft/Windows/INetCache/Content.Outlook/SOP/ARR4600081014/ARR4600081014SUS.pdf" TargetMode="External"/><Relationship Id="rId1328" Type="http://schemas.openxmlformats.org/officeDocument/2006/relationships/hyperlink" Target="../AppData/Local/Microsoft/Windows/INetCache/Content.Outlook/SOP/ARR0009/ARR0009INF1.pdf" TargetMode="External"/><Relationship Id="rId1535" Type="http://schemas.openxmlformats.org/officeDocument/2006/relationships/hyperlink" Target="mailto:mitakatradiciondecafe@hotmail.com" TargetMode="External"/><Relationship Id="rId905" Type="http://schemas.openxmlformats.org/officeDocument/2006/relationships/hyperlink" Target="../AppData/Local/Microsoft/Windows/INetCache/Content.Outlook/SOP/ARR0276/ARR0276INF22019.pdf" TargetMode="External"/><Relationship Id="rId1742" Type="http://schemas.openxmlformats.org/officeDocument/2006/relationships/hyperlink" Target="../AppData/Local/Microsoft/Windows/INetCache/Content.Outlook/SOP/ARR4600083332/ARR4600083332CONCE.pdf" TargetMode="External"/><Relationship Id="rId34" Type="http://schemas.openxmlformats.org/officeDocument/2006/relationships/hyperlink" Target="mailto:jualma55@yahoo.com" TargetMode="External"/><Relationship Id="rId1602" Type="http://schemas.openxmlformats.org/officeDocument/2006/relationships/hyperlink" Target="../AppData/Local/Microsoft/Windows/INetCache/Content.Outlook/SOP/ARR4600081478/ARR4600081478TRA.pdf" TargetMode="External"/><Relationship Id="rId183" Type="http://schemas.openxmlformats.org/officeDocument/2006/relationships/hyperlink" Target="../AppData/Local/Microsoft/Windows/INetCache/Content.Outlook/SOP/ARR0385/ARR4600072495POL.pdf" TargetMode="External"/><Relationship Id="rId390" Type="http://schemas.openxmlformats.org/officeDocument/2006/relationships/hyperlink" Target="../AppData/Local/Microsoft/Windows/INetCache/Content.Outlook/SOP/ARR0016/ARR0016reno.pdf" TargetMode="External"/><Relationship Id="rId1907" Type="http://schemas.openxmlformats.org/officeDocument/2006/relationships/hyperlink" Target="../AppData/Local/Microsoft/Windows/INetCache/Content.Outlook/SOP/ARR0167/ARR0167CON19.pdf" TargetMode="External"/><Relationship Id="rId2071" Type="http://schemas.openxmlformats.org/officeDocument/2006/relationships/hyperlink" Target="../AppData/Local/Microsoft/Windows/INetCache/Content.Outlook/SOP/ARR4600082188/ARR4600082188SUPER.pdf" TargetMode="External"/><Relationship Id="rId250" Type="http://schemas.openxmlformats.org/officeDocument/2006/relationships/hyperlink" Target="../AppData/Local/Microsoft/Windows/INetCache/Content.Outlook/SOP/ARR0058/ARR0058INF1.pdf" TargetMode="External"/><Relationship Id="rId488" Type="http://schemas.openxmlformats.org/officeDocument/2006/relationships/hyperlink" Target="../AppData/Local/Microsoft/Windows/INetCache/Content.Outlook/SOP/ARR0101/ARR0101inf32018.pdf" TargetMode="External"/><Relationship Id="rId695" Type="http://schemas.openxmlformats.org/officeDocument/2006/relationships/hyperlink" Target="../AppData/Local/Microsoft/Windows/INetCache/Content.Outlook/SOP/ARR0018/ARR0018INF32018.pdf" TargetMode="External"/><Relationship Id="rId2169" Type="http://schemas.openxmlformats.org/officeDocument/2006/relationships/hyperlink" Target="../AppData/Local/Microsoft/Windows/INetCache/Content.Outlook/SOP/ARR4600082187/ARR4600082187.pdf" TargetMode="External"/><Relationship Id="rId2376" Type="http://schemas.openxmlformats.org/officeDocument/2006/relationships/hyperlink" Target="../AppData/Local/Microsoft/Windows/INetCache/Content.Outlook/SOP/ARR4600083577/ARR4600083577acta.pdf" TargetMode="External"/><Relationship Id="rId110" Type="http://schemas.openxmlformats.org/officeDocument/2006/relationships/hyperlink" Target="mailto:disemobilioduby@hotmail.com" TargetMode="External"/><Relationship Id="rId348" Type="http://schemas.openxmlformats.org/officeDocument/2006/relationships/hyperlink" Target="mailto:gardenia577@hotmail.com" TargetMode="External"/><Relationship Id="rId555" Type="http://schemas.openxmlformats.org/officeDocument/2006/relationships/hyperlink" Target="../AppData/Local/Microsoft/Windows/INetCache/Content.Outlook/SOP/ARR0064/ARR0064INF12018.pdf" TargetMode="External"/><Relationship Id="rId762" Type="http://schemas.openxmlformats.org/officeDocument/2006/relationships/hyperlink" Target="mailto:dgeidibianoon@hotmail.es" TargetMode="External"/><Relationship Id="rId1185" Type="http://schemas.openxmlformats.org/officeDocument/2006/relationships/hyperlink" Target="../AppData/Local/Microsoft/Windows/INetCache/Content.Outlook/SOP/ARR4600078516/ARR4600078516INF1.pdf" TargetMode="External"/><Relationship Id="rId1392" Type="http://schemas.openxmlformats.org/officeDocument/2006/relationships/hyperlink" Target="../AppData/Local/Microsoft/Windows/INetCache/Content.Outlook/SOP/ARR4600078517/ARR4600078517INF2.pdf" TargetMode="External"/><Relationship Id="rId2029" Type="http://schemas.openxmlformats.org/officeDocument/2006/relationships/hyperlink" Target="../AppData/Local/Microsoft/Windows/INetCache/Content.Outlook/SOP/ARR4600077567/ARR4600077567CON.pdf" TargetMode="External"/><Relationship Id="rId2236" Type="http://schemas.openxmlformats.org/officeDocument/2006/relationships/hyperlink" Target="../AppData/Local/Microsoft/Windows/INetCache/Content.Outlook/SOP/ARR4600088423/ARR4600088423.pdf" TargetMode="External"/><Relationship Id="rId2443" Type="http://schemas.openxmlformats.org/officeDocument/2006/relationships/hyperlink" Target="../AppData/Local/Microsoft/Windows/INetCache/Content.Outlook/SOP/ARR4600082467/ARR4600082467POL.pdf" TargetMode="External"/><Relationship Id="rId208" Type="http://schemas.openxmlformats.org/officeDocument/2006/relationships/hyperlink" Target="../AppData/Local/Microsoft/Windows/INetCache/Content.Outlook/SOP/ARR0198/ARR0198SUPERLI.pdf" TargetMode="External"/><Relationship Id="rId415" Type="http://schemas.openxmlformats.org/officeDocument/2006/relationships/hyperlink" Target="../AppData/Local/Microsoft/Windows/INetCache/Content.Outlook/SNBK67XM/ARR0214/ARR0214CON.pdf" TargetMode="External"/><Relationship Id="rId622" Type="http://schemas.openxmlformats.org/officeDocument/2006/relationships/hyperlink" Target="../AppData/Local/Microsoft/Windows/INetCache/Content.Outlook/SOP/ARR0013/ARR0013INF12019.pdf" TargetMode="External"/><Relationship Id="rId1045" Type="http://schemas.openxmlformats.org/officeDocument/2006/relationships/hyperlink" Target="../AppData/Local/Microsoft/Windows/INetCache/Content.Outlook/SOP/ARR4600078636/ARR4600078636INF1.pdf" TargetMode="External"/><Relationship Id="rId1252" Type="http://schemas.openxmlformats.org/officeDocument/2006/relationships/hyperlink" Target="../AppData/Local/Microsoft/Windows/INetCache/Content.Outlook/SOP/ARR4600083620/ARR4600083620INF1.pdf" TargetMode="External"/><Relationship Id="rId1697" Type="http://schemas.openxmlformats.org/officeDocument/2006/relationships/hyperlink" Target="../AppData/Local/Microsoft/Windows/INetCache/Content.Outlook/SOP/ARR4600082451/ARR4600082451INF3.pdf" TargetMode="External"/><Relationship Id="rId2303" Type="http://schemas.openxmlformats.org/officeDocument/2006/relationships/hyperlink" Target="../AppData/Local/Microsoft/Windows/INetCache/Content.Outlook/SOP/ARR0099/ARR0099OTRO.pdf" TargetMode="External"/><Relationship Id="rId927" Type="http://schemas.openxmlformats.org/officeDocument/2006/relationships/hyperlink" Target="../AppData/Local/Microsoft/Windows/INetCache/Content.Outlook/SOP/ARR4600078077/ARR4600078077CON.pdf" TargetMode="External"/><Relationship Id="rId1112" Type="http://schemas.openxmlformats.org/officeDocument/2006/relationships/hyperlink" Target="../AppData/Local/Microsoft/Windows/INetCache/Content.Outlook/SOP/ARR4600078613/ARR4600078613CON.pdf" TargetMode="External"/><Relationship Id="rId1557" Type="http://schemas.openxmlformats.org/officeDocument/2006/relationships/hyperlink" Target="../AppData/Local/Microsoft/Windows/INetCache/Content.Outlook/SOP/ARR4600082175/ARR4600082175INF3.pdf" TargetMode="External"/><Relationship Id="rId1764" Type="http://schemas.openxmlformats.org/officeDocument/2006/relationships/hyperlink" Target="../AppData/Local/Microsoft/Windows/INetCache/Content.Outlook/SOP/ARR4600083535/ARR4600083535SUPER.pdf" TargetMode="External"/><Relationship Id="rId1971" Type="http://schemas.openxmlformats.org/officeDocument/2006/relationships/hyperlink" Target="mailto:renteria.cossio.luz1@gmail.com" TargetMode="External"/><Relationship Id="rId56" Type="http://schemas.openxmlformats.org/officeDocument/2006/relationships/hyperlink" Target="../AppData/Local/Microsoft/Windows/INetCache/Content.Outlook/SOPORTE%20ARRENDAMIENTOS/ARR0301/ARR0301.pdf" TargetMode="External"/><Relationship Id="rId1417" Type="http://schemas.openxmlformats.org/officeDocument/2006/relationships/hyperlink" Target="../AppData/Local/Microsoft/Windows/INetCache/Content.Outlook/SOP/ARR4600078517/ARR4600078517INF4.pdf" TargetMode="External"/><Relationship Id="rId1624" Type="http://schemas.openxmlformats.org/officeDocument/2006/relationships/hyperlink" Target="mailto:camila1162@1162@gmail.com" TargetMode="External"/><Relationship Id="rId1831" Type="http://schemas.openxmlformats.org/officeDocument/2006/relationships/hyperlink" Target="mailto:maximiliano1030.01@gmail.com" TargetMode="External"/><Relationship Id="rId1929" Type="http://schemas.openxmlformats.org/officeDocument/2006/relationships/hyperlink" Target="mailto:mariselita200@hotmail.com" TargetMode="External"/><Relationship Id="rId2093" Type="http://schemas.openxmlformats.org/officeDocument/2006/relationships/hyperlink" Target="mailto:bealeparsan@gmail.com" TargetMode="External"/><Relationship Id="rId2398" Type="http://schemas.openxmlformats.org/officeDocument/2006/relationships/hyperlink" Target="../AppData/Local/Microsoft/Windows/INetCache/Content.Outlook/SOP/ARR0183/ARR0183POL.pdf" TargetMode="External"/><Relationship Id="rId272" Type="http://schemas.openxmlformats.org/officeDocument/2006/relationships/hyperlink" Target="../AppData/Local/Microsoft/Windows/INetCache/Content.Outlook/SOP/ARR0266/ARR0266CON.pdf" TargetMode="External"/><Relationship Id="rId577" Type="http://schemas.openxmlformats.org/officeDocument/2006/relationships/hyperlink" Target="../AppData/Local/Microsoft/Windows/INetCache/Content.Outlook/SOP/ARR0024/ARR0024soli.pdf" TargetMode="External"/><Relationship Id="rId2160" Type="http://schemas.openxmlformats.org/officeDocument/2006/relationships/hyperlink" Target="../AppData/Local/Microsoft/Windows/INetCache/Content.Outlook/SOP/ARR4600081279/ARR4600081279SUPER.pdf" TargetMode="External"/><Relationship Id="rId2258" Type="http://schemas.openxmlformats.org/officeDocument/2006/relationships/hyperlink" Target="../AppData/Local/Microsoft/Windows/INetCache/Content.Outlook/SOP/ARR4600082244/ARR4600082244SUPER.pdf" TargetMode="External"/><Relationship Id="rId132" Type="http://schemas.openxmlformats.org/officeDocument/2006/relationships/hyperlink" Target="../AppData/Local/Microsoft/Windows/INetCache/Content.Outlook/SOP/ARR0308/ARR0308super2019.pdf" TargetMode="External"/><Relationship Id="rId784" Type="http://schemas.openxmlformats.org/officeDocument/2006/relationships/hyperlink" Target="../AppData/Local/Microsoft/Windows/INetCache/Content.Outlook/SOP/ARR4600077549/ARR4600077549CON.pdf" TargetMode="External"/><Relationship Id="rId991" Type="http://schemas.openxmlformats.org/officeDocument/2006/relationships/hyperlink" Target="../AppData/Local/Microsoft/Windows/INetCache/Content.Outlook/SOP/ARR4600078604/ARR4600078604CON.pdf" TargetMode="External"/><Relationship Id="rId1067" Type="http://schemas.openxmlformats.org/officeDocument/2006/relationships/hyperlink" Target="../AppData/Local/Microsoft/Windows/INetCache/Content.Outlook/SOP/ARR4600078568/ARR4600078568INF32019.pdf" TargetMode="External"/><Relationship Id="rId2020" Type="http://schemas.openxmlformats.org/officeDocument/2006/relationships/hyperlink" Target="mailto:sandra.ordonez@medellin.gov.co" TargetMode="External"/><Relationship Id="rId2465" Type="http://schemas.openxmlformats.org/officeDocument/2006/relationships/hyperlink" Target="../AppData/Local/Microsoft/Windows/INetCache/Content.Outlook/SOP/ARR4600082164/ARR4600082164inf2.pdf" TargetMode="External"/><Relationship Id="rId437" Type="http://schemas.openxmlformats.org/officeDocument/2006/relationships/hyperlink" Target="../AppData/Local/Microsoft/Windows/INetCache/Content.Outlook/SOPORTE%20ARRENDAMIENTOS/ARR0053/ARR0053RENO.pdf" TargetMode="External"/><Relationship Id="rId644" Type="http://schemas.openxmlformats.org/officeDocument/2006/relationships/hyperlink" Target="mailto:cootrabel@une.net.co" TargetMode="External"/><Relationship Id="rId851" Type="http://schemas.openxmlformats.org/officeDocument/2006/relationships/hyperlink" Target="../AppData/Local/Microsoft/Windows/INetCache/Content.Outlook/SOP/Desig%20nelly/ARRSUPER2.pdf" TargetMode="External"/><Relationship Id="rId1274" Type="http://schemas.openxmlformats.org/officeDocument/2006/relationships/hyperlink" Target="../AppData/Local/Microsoft/Windows/INetCache/Content.Outlook/SOP/ARR0183/ARR0183INF1.pdf" TargetMode="External"/><Relationship Id="rId1481" Type="http://schemas.openxmlformats.org/officeDocument/2006/relationships/hyperlink" Target="../AppData/Local/Microsoft/Windows/INetCache/Content.Outlook/SOP/ARR4600081141/ARR4600081141SUPER.pdf" TargetMode="External"/><Relationship Id="rId1579" Type="http://schemas.openxmlformats.org/officeDocument/2006/relationships/hyperlink" Target="mailto:marcela2519@hotmail.com" TargetMode="External"/><Relationship Id="rId2118" Type="http://schemas.openxmlformats.org/officeDocument/2006/relationships/hyperlink" Target="../AppData/Local/Microsoft/Windows/INetCache/Content.Outlook/SOP/ARR4600082283/ARR4600082283CONCEPTO.pdf" TargetMode="External"/><Relationship Id="rId2325" Type="http://schemas.openxmlformats.org/officeDocument/2006/relationships/hyperlink" Target="../AppData/Local/Microsoft/Windows/INetCache/Content.Outlook/SOP/ARR4600083623/ARR4600083623.pdf" TargetMode="External"/><Relationship Id="rId504" Type="http://schemas.openxmlformats.org/officeDocument/2006/relationships/hyperlink" Target="../AppData/Local/Microsoft/Windows/INetCache/Content.Outlook/SOP/ARR0184/ARR0184RENO.pdf" TargetMode="External"/><Relationship Id="rId711" Type="http://schemas.openxmlformats.org/officeDocument/2006/relationships/hyperlink" Target="../AppData/Local/Microsoft/Windows/INetCache/Content.Outlook/SOP/ARR0031/ARR0031CONCEPTO.pdf" TargetMode="External"/><Relationship Id="rId949" Type="http://schemas.openxmlformats.org/officeDocument/2006/relationships/hyperlink" Target="../AppData/Local/Microsoft/Windows/INetCache/Content.Outlook/SOP/ARR4600077871/ARR4600077871INF12019.pdf" TargetMode="External"/><Relationship Id="rId1134" Type="http://schemas.openxmlformats.org/officeDocument/2006/relationships/hyperlink" Target="../AppData/Local/Microsoft/Windows/INetCache/Content.Outlook/SOP/ARR0213/ARR0213ACTA.pdf" TargetMode="External"/><Relationship Id="rId1341" Type="http://schemas.openxmlformats.org/officeDocument/2006/relationships/hyperlink" Target="../AppData/Local/Microsoft/Windows/INetCache/Content.Outlook/SOP/ARR4600078523/ARR4600078523reno.pdf" TargetMode="External"/><Relationship Id="rId1786" Type="http://schemas.openxmlformats.org/officeDocument/2006/relationships/hyperlink" Target="../AppData/Local/Microsoft/Windows/INetCache/Content.Outlook/SOP/ARR4600083991/ARR4600083991INF1.pdf" TargetMode="External"/><Relationship Id="rId1993" Type="http://schemas.openxmlformats.org/officeDocument/2006/relationships/hyperlink" Target="mailto:jt8697274@gmail.com" TargetMode="External"/><Relationship Id="rId78" Type="http://schemas.openxmlformats.org/officeDocument/2006/relationships/hyperlink" Target="../AppData/Local/Microsoft/Windows/INetCache/Content.Outlook/SOP/ARR0296/ARR0296POL.pdf" TargetMode="External"/><Relationship Id="rId809" Type="http://schemas.openxmlformats.org/officeDocument/2006/relationships/hyperlink" Target="../AppData/Local/Microsoft/Windows/INetCache/Content.Outlook/SOP/ARR4600077547/ARR4600077547CON.pdf" TargetMode="External"/><Relationship Id="rId1201" Type="http://schemas.openxmlformats.org/officeDocument/2006/relationships/hyperlink" Target="../AppData/Local/Microsoft/Windows/INetCache/Content.Outlook/SOP/Desig%20nelly/ARRSUPER2.pdf" TargetMode="External"/><Relationship Id="rId1439" Type="http://schemas.openxmlformats.org/officeDocument/2006/relationships/hyperlink" Target="../AppData/Local/Microsoft/Windows/INetCache/Content.Outlook/SOP/ARR4600078535/ARR4600078535INF4.pdf" TargetMode="External"/><Relationship Id="rId1646" Type="http://schemas.openxmlformats.org/officeDocument/2006/relationships/hyperlink" Target="../AppData/Local/Microsoft/Windows/INetCache/Content.Outlook/SOP/ARR4600082786/ARR4600082786acta.pdf" TargetMode="External"/><Relationship Id="rId1853" Type="http://schemas.openxmlformats.org/officeDocument/2006/relationships/hyperlink" Target="../AppData/Local/Microsoft/Windows/INetCache/Content.Outlook/SOP/ARR0294/ARR0294otro.pdf" TargetMode="External"/><Relationship Id="rId1506" Type="http://schemas.openxmlformats.org/officeDocument/2006/relationships/hyperlink" Target="../AppData/Local/Microsoft/Windows/INetCache/Content.Outlook/SOP/ARR4600080902/ARR4600080902acta.pdf" TargetMode="External"/><Relationship Id="rId1713" Type="http://schemas.openxmlformats.org/officeDocument/2006/relationships/hyperlink" Target="mailto:ignacio.gallego@medellin.gov.co" TargetMode="External"/><Relationship Id="rId1920" Type="http://schemas.openxmlformats.org/officeDocument/2006/relationships/hyperlink" Target="../AppData/Local/Microsoft/Windows/INetCache/Content.Outlook/SOP/ARR4600083884/ARR4600083884INF3.pdf" TargetMode="External"/><Relationship Id="rId294" Type="http://schemas.openxmlformats.org/officeDocument/2006/relationships/hyperlink" Target="../AppData/Local/Microsoft/Windows/INetCache/Content.Outlook/SOP/ARR0034/ARR0034INF1.pdf" TargetMode="External"/><Relationship Id="rId2182" Type="http://schemas.openxmlformats.org/officeDocument/2006/relationships/hyperlink" Target="../AppData/Local/Microsoft/Windows/INetCache/Content.Outlook/SOP/ARR4600082187/ARR4600082187INF1.pdf" TargetMode="External"/><Relationship Id="rId89" Type="http://schemas.openxmlformats.org/officeDocument/2006/relationships/hyperlink" Target="../AppData/Local/Microsoft/Windows/INetCache/Content.Outlook/SOP/ARR0298/ARR0298CR.pdf" TargetMode="External"/><Relationship Id="rId154" Type="http://schemas.openxmlformats.org/officeDocument/2006/relationships/hyperlink" Target="../AppData/Local/Microsoft/Windows/INetCache/Content.Outlook/SOP/ARR0309/ARR0309super.pdf" TargetMode="External"/><Relationship Id="rId361" Type="http://schemas.openxmlformats.org/officeDocument/2006/relationships/hyperlink" Target="../AppData/Local/Microsoft/Windows/INetCache/Content.Outlook/SOPORTE%20ARRENDAMIENTOS/ARR0065/ARR0065CON.pdf" TargetMode="External"/><Relationship Id="rId599" Type="http://schemas.openxmlformats.org/officeDocument/2006/relationships/hyperlink" Target="../AppData/Local/Microsoft/Windows/INetCache/Content.Outlook/SOP/ARR0012/ARR0012inf6.pdf" TargetMode="External"/><Relationship Id="rId1005" Type="http://schemas.openxmlformats.org/officeDocument/2006/relationships/hyperlink" Target="../AppData/Local/Microsoft/Windows/INetCache/Content.Outlook/SOP/ARR4600077568/ARR4600077568CON.pdf" TargetMode="External"/><Relationship Id="rId1212" Type="http://schemas.openxmlformats.org/officeDocument/2006/relationships/hyperlink" Target="../AppData/Local/Microsoft/Windows/INetCache/Content.Outlook/SOP/ARR4600081247/ARR4600081247INF2.pdf" TargetMode="External"/><Relationship Id="rId1657" Type="http://schemas.openxmlformats.org/officeDocument/2006/relationships/hyperlink" Target="../AppData/Local/Microsoft/Windows/INetCache/Content.Outlook/SOP/ARR0162/aRR0162super.pdf" TargetMode="External"/><Relationship Id="rId1864" Type="http://schemas.openxmlformats.org/officeDocument/2006/relationships/hyperlink" Target="../AppData/Local/Microsoft/Windows/INetCache/Content.Outlook/SOP/ARR4600083887/ARR4600083887SUPER.pdf" TargetMode="External"/><Relationship Id="rId2042" Type="http://schemas.openxmlformats.org/officeDocument/2006/relationships/hyperlink" Target="../AppData/Local/Microsoft/Windows/INetCache/Content.Outlook/SOP/ARR4600081620/ARR4600081620CON.pdf" TargetMode="External"/><Relationship Id="rId2487" Type="http://schemas.openxmlformats.org/officeDocument/2006/relationships/hyperlink" Target="../AppData/Local/Microsoft/Windows/INetCache/Content.Outlook/SOP/ARR4600082166/ARR4600082166OTRO.pdf" TargetMode="External"/><Relationship Id="rId459" Type="http://schemas.openxmlformats.org/officeDocument/2006/relationships/hyperlink" Target="../AppData/Local/Microsoft/Windows/INetCache/Content.Outlook/SOP/ARR0106/ARR0106super.pdf" TargetMode="External"/><Relationship Id="rId666" Type="http://schemas.openxmlformats.org/officeDocument/2006/relationships/hyperlink" Target="../AppData/Local/Microsoft/Windows/INetCache/Content.Outlook/SOP/ARR0089/ARR0089INF2" TargetMode="External"/><Relationship Id="rId873" Type="http://schemas.openxmlformats.org/officeDocument/2006/relationships/hyperlink" Target="../AppData/Local/Microsoft/Windows/INetCache/Content.Outlook/SOP/ARR4600077560/ARR4600077560ACTA.pdf" TargetMode="External"/><Relationship Id="rId1089" Type="http://schemas.openxmlformats.org/officeDocument/2006/relationships/hyperlink" Target="../AppData/Local/Microsoft/Windows/INetCache/Content.Outlook/SOP/ARR4600080003/ARR4600080003ACTA.pdf" TargetMode="External"/><Relationship Id="rId1296" Type="http://schemas.openxmlformats.org/officeDocument/2006/relationships/hyperlink" Target="mailto:sandyasmin1101@gmail.com" TargetMode="External"/><Relationship Id="rId1517" Type="http://schemas.openxmlformats.org/officeDocument/2006/relationships/hyperlink" Target="mailto:sandra.ordonez@medellin.gov.co" TargetMode="External"/><Relationship Id="rId1724" Type="http://schemas.openxmlformats.org/officeDocument/2006/relationships/hyperlink" Target="mailto:nelly.moreno@medellin.gov.co" TargetMode="External"/><Relationship Id="rId2347" Type="http://schemas.openxmlformats.org/officeDocument/2006/relationships/hyperlink" Target="../AppData/Local/Microsoft/Windows/INetCache/Content.Outlook/SOP/ARR4600083579/ARR4600083579.pdf" TargetMode="External"/><Relationship Id="rId16" Type="http://schemas.openxmlformats.org/officeDocument/2006/relationships/hyperlink" Target="../AppData/Local/Microsoft/Windows/INetCache/Content.Outlook/SOPORTE%20ARRENDAMIENTOS/ARR0199/ARR0199.pdf" TargetMode="External"/><Relationship Id="rId221" Type="http://schemas.openxmlformats.org/officeDocument/2006/relationships/hyperlink" Target="../AppData/Local/Microsoft/Windows/INetCache/Content.Outlook/SOPORTE%20ARRENDAMIENTOS/ARR0206/ARR0206.pdf" TargetMode="External"/><Relationship Id="rId319" Type="http://schemas.openxmlformats.org/officeDocument/2006/relationships/hyperlink" Target="mailto:luzdary.sanchez@premex.com" TargetMode="External"/><Relationship Id="rId526" Type="http://schemas.openxmlformats.org/officeDocument/2006/relationships/hyperlink" Target="../AppData/Local/Microsoft/Windows/INetCache/Content.Outlook/SOP/ARR0032/ARR0032inf12018.pdf" TargetMode="External"/><Relationship Id="rId1156" Type="http://schemas.openxmlformats.org/officeDocument/2006/relationships/hyperlink" Target="../AppData/Local/Microsoft/Windows/INetCache/Content.Outlook/SOP/Desig%20nelly/ARRSUPER2.pdf" TargetMode="External"/><Relationship Id="rId1363" Type="http://schemas.openxmlformats.org/officeDocument/2006/relationships/hyperlink" Target="../AppData/Local/Microsoft/Windows/INetCache/Content.Outlook/SOP/ARR4600078521/ARR4600078521CON.pdf" TargetMode="External"/><Relationship Id="rId1931" Type="http://schemas.openxmlformats.org/officeDocument/2006/relationships/hyperlink" Target="mailto:Clara.giraldo@medellin.gov.co" TargetMode="External"/><Relationship Id="rId2207" Type="http://schemas.openxmlformats.org/officeDocument/2006/relationships/hyperlink" Target="../AppData/Local/Microsoft/Windows/INetCache/Content.Outlook/SOP/ARR4600082187/ARR4600082187conce.pdf" TargetMode="External"/><Relationship Id="rId733" Type="http://schemas.openxmlformats.org/officeDocument/2006/relationships/hyperlink" Target="../AppData/Local/Microsoft/Windows/INetCache/Content.Outlook/SOP/ARR0037/ARR0037reno.pdf" TargetMode="External"/><Relationship Id="rId940" Type="http://schemas.openxmlformats.org/officeDocument/2006/relationships/hyperlink" Target="mailto:electronicomylenacano@gmail.com" TargetMode="External"/><Relationship Id="rId1016" Type="http://schemas.openxmlformats.org/officeDocument/2006/relationships/hyperlink" Target="../AppData/Local/Microsoft/Windows/INetCache/Content.Outlook/SOP/ARR4600077559/ARR4600077559acta.pdf" TargetMode="External"/><Relationship Id="rId1570" Type="http://schemas.openxmlformats.org/officeDocument/2006/relationships/hyperlink" Target="../AppData/Local/Microsoft/Windows/INetCache/Content.Outlook/SOP/ARR4600082563/ARR4600082563SUPER.pdf" TargetMode="External"/><Relationship Id="rId1668" Type="http://schemas.openxmlformats.org/officeDocument/2006/relationships/hyperlink" Target="../AppData/Local/Microsoft/Windows/INetCache/Content.Outlook/SOP/ARR0210/ARR0210tra.pdf" TargetMode="External"/><Relationship Id="rId1875" Type="http://schemas.openxmlformats.org/officeDocument/2006/relationships/hyperlink" Target="../AppData/Local/Microsoft/Windows/INetCache/Content.Outlook/SOP/ARR4600083558/RV%20Informaci&#243;n%20%20Centro%20Comercial%20Medell&#237;n%20Local2.msg" TargetMode="External"/><Relationship Id="rId2193" Type="http://schemas.openxmlformats.org/officeDocument/2006/relationships/hyperlink" Target="../AppData/Local/Microsoft/Windows/INetCache/Content.Outlook/SOP/ARR4600081276/ARR4600081276INF3.pdf" TargetMode="External"/><Relationship Id="rId2414" Type="http://schemas.openxmlformats.org/officeDocument/2006/relationships/hyperlink" Target="../AppData/Local/Microsoft/Windows/INetCache/Content.Outlook/SOP/ARR0184/ARR0184INF3.pdf" TargetMode="External"/><Relationship Id="rId2498" Type="http://schemas.openxmlformats.org/officeDocument/2006/relationships/hyperlink" Target="../AppData/Local/Microsoft/Windows/INetCache/Content.Outlook/SOP/ARR4600082467/RV%20Informaci&#243;n(2).msg" TargetMode="External"/><Relationship Id="rId165" Type="http://schemas.openxmlformats.org/officeDocument/2006/relationships/hyperlink" Target="../AppData/Local/Microsoft/Windows/INetCache/Content.Outlook/SOP/ARR0309/ARR0309infinal.pdf" TargetMode="External"/><Relationship Id="rId372" Type="http://schemas.openxmlformats.org/officeDocument/2006/relationships/hyperlink" Target="../AppData/Local/Microsoft/Windows/INetCache/Content.Outlook/SOP/ARR0101/ARR0101reno.pdf" TargetMode="External"/><Relationship Id="rId677" Type="http://schemas.openxmlformats.org/officeDocument/2006/relationships/hyperlink" Target="../AppData/Local/Microsoft/Windows/INetCache/Content.Outlook/SOP/ARR0160/ARR0160INF3.pdf" TargetMode="External"/><Relationship Id="rId800" Type="http://schemas.openxmlformats.org/officeDocument/2006/relationships/hyperlink" Target="../AppData/Local/Microsoft/Windows/INetCache/Content.Outlook/SOP/ARR4600077545/ARR4600077545INF22019.pdf" TargetMode="External"/><Relationship Id="rId1223" Type="http://schemas.openxmlformats.org/officeDocument/2006/relationships/hyperlink" Target="mailto:smlc0919@gmail.com" TargetMode="External"/><Relationship Id="rId1430" Type="http://schemas.openxmlformats.org/officeDocument/2006/relationships/hyperlink" Target="../AppData/Local/Microsoft/Windows/INetCache/Content.Outlook/SOP/ARR0300/ARR0300INF3.pdf" TargetMode="External"/><Relationship Id="rId1528" Type="http://schemas.openxmlformats.org/officeDocument/2006/relationships/hyperlink" Target="../AppData/Local/Microsoft/Windows/INetCache/Content.Outlook/SOP/ARR4600082454/ARR4600082454acta.pdf" TargetMode="External"/><Relationship Id="rId2053" Type="http://schemas.openxmlformats.org/officeDocument/2006/relationships/hyperlink" Target="../AppData/Local/Microsoft/Windows/INetCache/Content.Outlook/SOP/ARR4600081620/ARR4600081620INF2.pdf" TargetMode="External"/><Relationship Id="rId2260" Type="http://schemas.openxmlformats.org/officeDocument/2006/relationships/hyperlink" Target="../AppData/Local/Microsoft/Windows/INetCache/Content.Outlook/SOP/ARR4600082244/ARR4600082244.pdf" TargetMode="External"/><Relationship Id="rId2358" Type="http://schemas.openxmlformats.org/officeDocument/2006/relationships/hyperlink" Target="../AppData/Local/Microsoft/Windows/INetCache/Content.Outlook/SOP/ARR0032/RV%20Informaci&#243;n(2).msg" TargetMode="External"/><Relationship Id="rId232" Type="http://schemas.openxmlformats.org/officeDocument/2006/relationships/hyperlink" Target="mailto:gerencia@terminalesmedellin.com" TargetMode="External"/><Relationship Id="rId884" Type="http://schemas.openxmlformats.org/officeDocument/2006/relationships/hyperlink" Target="mailto:incomat@une.net.co" TargetMode="External"/><Relationship Id="rId1735" Type="http://schemas.openxmlformats.org/officeDocument/2006/relationships/hyperlink" Target="../AppData/Local/Microsoft/Windows/INetCache/Content.Outlook/SOP/ARR4600083332/ARR4600083332INF2.pdf" TargetMode="External"/><Relationship Id="rId1942" Type="http://schemas.openxmlformats.org/officeDocument/2006/relationships/hyperlink" Target="../AppData/Local/Microsoft/Windows/INetCache/Content.Outlook/SOP/ARR4600084044/ARR4600084044INF4.pdf" TargetMode="External"/><Relationship Id="rId2120" Type="http://schemas.openxmlformats.org/officeDocument/2006/relationships/hyperlink" Target="../AppData/Local/Microsoft/Windows/INetCache/Content.Outlook/SOP/ARR4600081277/ARR4600081277INF3.pdf" TargetMode="External"/><Relationship Id="rId27" Type="http://schemas.openxmlformats.org/officeDocument/2006/relationships/hyperlink" Target="mailto:ignacio.gallego@medellin.gov.co" TargetMode="External"/><Relationship Id="rId537" Type="http://schemas.openxmlformats.org/officeDocument/2006/relationships/hyperlink" Target="../AppData/Local/Microsoft/Windows/INetCache/Content.Outlook/SOP/ARR0048/ARR0048inf42018.pdf" TargetMode="External"/><Relationship Id="rId744" Type="http://schemas.openxmlformats.org/officeDocument/2006/relationships/hyperlink" Target="mailto:jfmadridv@hotmail.com" TargetMode="External"/><Relationship Id="rId951" Type="http://schemas.openxmlformats.org/officeDocument/2006/relationships/hyperlink" Target="../AppData/Local/Microsoft/Windows/INetCache/Content.Outlook/SOP/ARR4600077967/ARR4600077967INF12019.pdf" TargetMode="External"/><Relationship Id="rId1167" Type="http://schemas.openxmlformats.org/officeDocument/2006/relationships/hyperlink" Target="../AppData/Local/Microsoft/Windows/INetCache/Content.Outlook/SOP/ARR4600080348/ARR460008348INF1.pdf" TargetMode="External"/><Relationship Id="rId1374" Type="http://schemas.openxmlformats.org/officeDocument/2006/relationships/hyperlink" Target="../AppData/Local/Microsoft/Windows/INetCache/Content.Outlook/SOP/ARR4600078517/ARR4600078517ACTA.pdf" TargetMode="External"/><Relationship Id="rId1581" Type="http://schemas.openxmlformats.org/officeDocument/2006/relationships/hyperlink" Target="mailto:clara.giraldo@medellin.gov.co" TargetMode="External"/><Relationship Id="rId1679" Type="http://schemas.openxmlformats.org/officeDocument/2006/relationships/hyperlink" Target="../AppData/Local/Microsoft/Windows/INetCache/Content.Outlook/SOP/ARR0268/ARR0268CON.pdf" TargetMode="External"/><Relationship Id="rId1802" Type="http://schemas.openxmlformats.org/officeDocument/2006/relationships/hyperlink" Target="../AppData/Local/Microsoft/Windows/INetCache/Content.Outlook/SOP/ARR4600083533/ARR4600083533SUPER.pdf" TargetMode="External"/><Relationship Id="rId2218" Type="http://schemas.openxmlformats.org/officeDocument/2006/relationships/hyperlink" Target="../AppData/Local/Microsoft/Windows/INetCache/Content.Outlook/SOP/ARR4600082332/ARR4600082332inf2.pdf" TargetMode="External"/><Relationship Id="rId2425" Type="http://schemas.openxmlformats.org/officeDocument/2006/relationships/hyperlink" Target="../AppData/Local/Microsoft/Windows/INetCache/Content.Outlook/SOP/ARR4600077573/ARR4600077573POL.pdf" TargetMode="External"/><Relationship Id="rId80" Type="http://schemas.openxmlformats.org/officeDocument/2006/relationships/hyperlink" Target="../AppData/Local/Microsoft/Windows/INetCache/Content.Outlook/SOP/ARR0301/ARR0301SUPER.pdf" TargetMode="External"/><Relationship Id="rId176" Type="http://schemas.openxmlformats.org/officeDocument/2006/relationships/hyperlink" Target="../AppData/Local/Microsoft/Windows/INetCache/Content.Outlook/SNBK67XM/ARR0384/ARR0384ACTA.pdf" TargetMode="External"/><Relationship Id="rId383" Type="http://schemas.openxmlformats.org/officeDocument/2006/relationships/hyperlink" Target="../AppData/Local/Microsoft/Windows/INetCache/Content.Outlook/SOPORTE%20ARRENDAMIENTOS/ARR0078/ARR0078POL.pdf" TargetMode="External"/><Relationship Id="rId590" Type="http://schemas.openxmlformats.org/officeDocument/2006/relationships/hyperlink" Target="../AppData/Local/Microsoft/Windows/INetCache/Content.Outlook/SOP/ARR0018/ARR0018super.pdf" TargetMode="External"/><Relationship Id="rId604" Type="http://schemas.openxmlformats.org/officeDocument/2006/relationships/hyperlink" Target="../AppData/Local/Microsoft/Windows/INetCache/Content.Outlook/SOP/ARR0041/ARR0041inf6.pdf" TargetMode="External"/><Relationship Id="rId811" Type="http://schemas.openxmlformats.org/officeDocument/2006/relationships/hyperlink" Target="mailto:micuenta-33@hotmail.com" TargetMode="External"/><Relationship Id="rId1027" Type="http://schemas.openxmlformats.org/officeDocument/2006/relationships/hyperlink" Target="mailto:monitorcomputo@hotmail.es" TargetMode="External"/><Relationship Id="rId1234" Type="http://schemas.openxmlformats.org/officeDocument/2006/relationships/hyperlink" Target="../AppData/Local/Microsoft/Windows/INetCache/Content.Outlook/SOP/ARR4600081003/ARR4600081003INF2.pdf" TargetMode="External"/><Relationship Id="rId1441" Type="http://schemas.openxmlformats.org/officeDocument/2006/relationships/hyperlink" Target="../AppData/Local/Microsoft/Windows/INetCache/Content.Outlook/SOP/ARR4600078532/ARR4600078532INF4.pdf" TargetMode="External"/><Relationship Id="rId1886" Type="http://schemas.openxmlformats.org/officeDocument/2006/relationships/hyperlink" Target="../AppData/Local/Microsoft/Windows/INetCache/Content.Outlook/SOP/ARR4600084039/ARR4600084039ACTA.pdf" TargetMode="External"/><Relationship Id="rId2064" Type="http://schemas.openxmlformats.org/officeDocument/2006/relationships/hyperlink" Target="mailto:mariuniformes321@gmail.com" TargetMode="External"/><Relationship Id="rId2271" Type="http://schemas.openxmlformats.org/officeDocument/2006/relationships/hyperlink" Target="../AppData/Local/Microsoft/Windows/INetCache/Content.Outlook/SOP/ARR4600082158/ARR4600082158CONCEPTO.pdf" TargetMode="External"/><Relationship Id="rId243" Type="http://schemas.openxmlformats.org/officeDocument/2006/relationships/hyperlink" Target="../AppData/Local/Microsoft/Windows/INetCache/Content.Outlook/SOP/ARR4600072819/ARR4600072819POL.pdf" TargetMode="External"/><Relationship Id="rId450" Type="http://schemas.openxmlformats.org/officeDocument/2006/relationships/hyperlink" Target="../AppData/Local/Microsoft/Windows/INetCache/Content.Outlook/SOP/ARR0214/ARR0214inf22018.pdf" TargetMode="External"/><Relationship Id="rId688" Type="http://schemas.openxmlformats.org/officeDocument/2006/relationships/hyperlink" Target="../AppData/Local/Microsoft/Windows/INetCache/Content.Outlook/SOP/ARR0009/ARR0009INF32019.pdf" TargetMode="External"/><Relationship Id="rId895" Type="http://schemas.openxmlformats.org/officeDocument/2006/relationships/hyperlink" Target="../AppData/Local/Microsoft/Windows/INetCache/Content.Outlook/SOP/Desig%20nelly/ARRSUPER2.pdf" TargetMode="External"/><Relationship Id="rId909" Type="http://schemas.openxmlformats.org/officeDocument/2006/relationships/hyperlink" Target="mailto:nelly.moreno@medellin.gov.co" TargetMode="External"/><Relationship Id="rId1080" Type="http://schemas.openxmlformats.org/officeDocument/2006/relationships/hyperlink" Target="../AppData/Local/Microsoft/Windows/INetCache/Content.Outlook/SOP/Desig%20nelly/ARRSUPER2.pdf" TargetMode="External"/><Relationship Id="rId1301" Type="http://schemas.openxmlformats.org/officeDocument/2006/relationships/hyperlink" Target="../AppData/Local/Microsoft/Windows/INetCache/Content.Outlook/SOP/ARR4600078526/ARR4600078526ACTA.pdf" TargetMode="External"/><Relationship Id="rId1539" Type="http://schemas.openxmlformats.org/officeDocument/2006/relationships/hyperlink" Target="../AppData/Local/Microsoft/Windows/INetCache/Content.Outlook/SOP/ARR0207/ARR0207INF12019.pdf" TargetMode="External"/><Relationship Id="rId1746" Type="http://schemas.openxmlformats.org/officeDocument/2006/relationships/hyperlink" Target="../AppData/Local/Microsoft/Windows/INetCache/Content.Outlook/SOP/ARR4600083822/ARR4600083822CONCE.pdf" TargetMode="External"/><Relationship Id="rId1953" Type="http://schemas.openxmlformats.org/officeDocument/2006/relationships/hyperlink" Target="../AppData/Local/Microsoft/Windows/INetCache/Content.Outlook/SOP/ARR4600081874/ARR4600081874conce.pdf" TargetMode="External"/><Relationship Id="rId2131" Type="http://schemas.openxmlformats.org/officeDocument/2006/relationships/hyperlink" Target="../AppData/Local/Microsoft/Windows/INetCache/Content.Outlook/SOP/ARR4600081277/ARR4600081277INF4.pdf" TargetMode="External"/><Relationship Id="rId2369" Type="http://schemas.openxmlformats.org/officeDocument/2006/relationships/hyperlink" Target="../AppData/Local/Microsoft/Windows/INetCache/Content.Outlook/SOP/ARR4600080135/ARR4600080135tra.pdf" TargetMode="External"/><Relationship Id="rId38" Type="http://schemas.openxmlformats.org/officeDocument/2006/relationships/hyperlink" Target="../AppData/Local/Microsoft/Windows/INetCache/Content.Outlook/SOP/ARR0295/ARR0295CON.pdf" TargetMode="External"/><Relationship Id="rId103" Type="http://schemas.openxmlformats.org/officeDocument/2006/relationships/hyperlink" Target="mailto:nelly.moreno@medellin.gov.co" TargetMode="External"/><Relationship Id="rId310" Type="http://schemas.openxmlformats.org/officeDocument/2006/relationships/hyperlink" Target="mailto:julian.sernac@hotmail.com" TargetMode="External"/><Relationship Id="rId548" Type="http://schemas.openxmlformats.org/officeDocument/2006/relationships/hyperlink" Target="../AppData/Local/Microsoft/Windows/INetCache/Content.Outlook/SOP/ARR0184/ARR0184INF22018.pdf" TargetMode="External"/><Relationship Id="rId755" Type="http://schemas.openxmlformats.org/officeDocument/2006/relationships/hyperlink" Target="mailto:magdakeysi@hotmail.com" TargetMode="External"/><Relationship Id="rId962" Type="http://schemas.openxmlformats.org/officeDocument/2006/relationships/hyperlink" Target="mailto:nelly.moreno@medellin.gov.co" TargetMode="External"/><Relationship Id="rId1178" Type="http://schemas.openxmlformats.org/officeDocument/2006/relationships/hyperlink" Target="../AppData/Local/Microsoft/Windows/INetCache/Content.Outlook/SOP/ARR4600081248/ARR4600081248INF3.pdf" TargetMode="External"/><Relationship Id="rId1385" Type="http://schemas.openxmlformats.org/officeDocument/2006/relationships/hyperlink" Target="../AppData/Local/Microsoft/Windows/INetCache/Content.Outlook/SOP/ARR4600078517/ARR4600078517INF1.pdf" TargetMode="External"/><Relationship Id="rId1592" Type="http://schemas.openxmlformats.org/officeDocument/2006/relationships/hyperlink" Target="../AppData/Local/Microsoft/Windows/INetCache/Content.Outlook/SOP/ARR4600081874/ARR4600081874inf1.pdf" TargetMode="External"/><Relationship Id="rId1606" Type="http://schemas.openxmlformats.org/officeDocument/2006/relationships/hyperlink" Target="../AppData/Local/Microsoft/Windows/INetCache/Content.Outlook/SOP/ARR4600082856/ARR4600082856CONCE.pdf" TargetMode="External"/><Relationship Id="rId1813" Type="http://schemas.openxmlformats.org/officeDocument/2006/relationships/hyperlink" Target="../AppData/Local/Microsoft/Windows/INetCache/Content.Outlook/SOP/ARR4600082572/ARR4600082572.pdf" TargetMode="External"/><Relationship Id="rId2229" Type="http://schemas.openxmlformats.org/officeDocument/2006/relationships/hyperlink" Target="mailto:sergio5555@gmail.com" TargetMode="External"/><Relationship Id="rId2436" Type="http://schemas.openxmlformats.org/officeDocument/2006/relationships/hyperlink" Target="mailto:Ignacio.gallego@medellin.gov.co" TargetMode="External"/><Relationship Id="rId91" Type="http://schemas.openxmlformats.org/officeDocument/2006/relationships/hyperlink" Target="../AppData/Local/Microsoft/Windows/INetCache/Content.Outlook/SOP/ARR0304/ARR0304acta.pdf" TargetMode="External"/><Relationship Id="rId187" Type="http://schemas.openxmlformats.org/officeDocument/2006/relationships/hyperlink" Target="../AppData/Local/Microsoft/Windows/INetCache/Content.Outlook/SOP/ARR0210/ARR0210.pdf" TargetMode="External"/><Relationship Id="rId394" Type="http://schemas.openxmlformats.org/officeDocument/2006/relationships/hyperlink" Target="../AppData/Local/Microsoft/Windows/INetCache/Content.Outlook/SOP/ARR0013/ARR0013acta.pdf" TargetMode="External"/><Relationship Id="rId408" Type="http://schemas.openxmlformats.org/officeDocument/2006/relationships/hyperlink" Target="../AppData/Local/Microsoft/Windows/INetCache/Content.Outlook/SOPORTE%20ARRENDAMIENTOS/ARR0053/ARR0053CON.pdf" TargetMode="External"/><Relationship Id="rId615" Type="http://schemas.openxmlformats.org/officeDocument/2006/relationships/hyperlink" Target="../AppData/Local/Microsoft/Windows/INetCache/Content.Outlook/SOP/ARR0041/ARR0041CONCEPTO.pdf" TargetMode="External"/><Relationship Id="rId822" Type="http://schemas.openxmlformats.org/officeDocument/2006/relationships/hyperlink" Target="../AppData/Local/Microsoft/Windows/INetCache/Content.Outlook/SOP/ARR4600077550/ARR4600077550ACTA.pdf" TargetMode="External"/><Relationship Id="rId1038" Type="http://schemas.openxmlformats.org/officeDocument/2006/relationships/hyperlink" Target="../AppData/Local/Microsoft/Windows/INetCache/Content.Outlook/SOP/ARR0034/ARR0034INF12019.pdf" TargetMode="External"/><Relationship Id="rId1245" Type="http://schemas.openxmlformats.org/officeDocument/2006/relationships/hyperlink" Target="../AppData/Local/Microsoft/Windows/INetCache/Content.Outlook/SOP/ARR4600078449/ARR4600078449INF4.pdf" TargetMode="External"/><Relationship Id="rId1452" Type="http://schemas.openxmlformats.org/officeDocument/2006/relationships/hyperlink" Target="../AppData/Local/Microsoft/Windows/INetCache/Content.Outlook/SOP/ARR4600081066/ARR4600081086CON.pdf" TargetMode="External"/><Relationship Id="rId1897" Type="http://schemas.openxmlformats.org/officeDocument/2006/relationships/hyperlink" Target="../AppData/Local/Microsoft/Windows/INetCache/Content.Outlook/SOP/ARR4600084039/ARR4600084039OTRO.pdf" TargetMode="External"/><Relationship Id="rId2075" Type="http://schemas.openxmlformats.org/officeDocument/2006/relationships/hyperlink" Target="../AppData/Local/Microsoft/Windows/INetCache/Content.Outlook/SOP/ARR4600082188/ARR4600082188INF1.pdf" TargetMode="External"/><Relationship Id="rId2282" Type="http://schemas.openxmlformats.org/officeDocument/2006/relationships/hyperlink" Target="mailto:beaeleparsan@gmail.com" TargetMode="External"/><Relationship Id="rId254" Type="http://schemas.openxmlformats.org/officeDocument/2006/relationships/hyperlink" Target="../AppData/Local/Microsoft/Windows/INetCache/Content.Outlook/SOP/ARR0150/ARR0150INF1.pdf" TargetMode="External"/><Relationship Id="rId699" Type="http://schemas.openxmlformats.org/officeDocument/2006/relationships/hyperlink" Target="../AppData/Local/UABI/SUP_E_INSP/Insp%20y%20Sup/ARR/SOPORTE%20ARRENDAMIENTOS/ARR0214/ARR0214INF4.pdf" TargetMode="External"/><Relationship Id="rId1091" Type="http://schemas.openxmlformats.org/officeDocument/2006/relationships/hyperlink" Target="../AppData/Local/Microsoft/Windows/INetCache/Content.Outlook/SOP/ARR4600080003/ARR4600080003INF2.pdf" TargetMode="External"/><Relationship Id="rId1105" Type="http://schemas.openxmlformats.org/officeDocument/2006/relationships/hyperlink" Target="mailto:anitaarango@hotmail.com" TargetMode="External"/><Relationship Id="rId1312" Type="http://schemas.openxmlformats.org/officeDocument/2006/relationships/hyperlink" Target="../AppData/Local/Microsoft/Windows/INetCache/Content.Outlook/SOP/ARR4600080004/ARR4600080004acta.pdf" TargetMode="External"/><Relationship Id="rId1757" Type="http://schemas.openxmlformats.org/officeDocument/2006/relationships/hyperlink" Target="../AppData/Local/Microsoft/Windows/INetCache/Content.Outlook/SOP/ARR4600083926/ARR4600083926SUPER.pdf" TargetMode="External"/><Relationship Id="rId1964" Type="http://schemas.openxmlformats.org/officeDocument/2006/relationships/hyperlink" Target="../AppData/Local/Microsoft/Windows/INetCache/Content.Outlook/SOP/Desig%20nelly/ARR4600080271INF3.pdf" TargetMode="External"/><Relationship Id="rId49" Type="http://schemas.openxmlformats.org/officeDocument/2006/relationships/hyperlink" Target="../AppData/Local/Microsoft/Windows/INetCache/Content.Outlook/SOPORTE%20ARRENDAMIENTOS/ARR0299/ARR0299.pdf" TargetMode="External"/><Relationship Id="rId114" Type="http://schemas.openxmlformats.org/officeDocument/2006/relationships/hyperlink" Target="../AppData/Local/Microsoft/Windows/INetCache/Content.Outlook/SOPORTE%20ARRENDAMIENTOS/ARR0167/ARR0167RENO.pdf" TargetMode="External"/><Relationship Id="rId461" Type="http://schemas.openxmlformats.org/officeDocument/2006/relationships/hyperlink" Target="../AppData/Local/Microsoft/Windows/INetCache/Content.Outlook/SOP/ARR0041/ARR0041super.pdf" TargetMode="External"/><Relationship Id="rId559" Type="http://schemas.openxmlformats.org/officeDocument/2006/relationships/hyperlink" Target="../AppData/Local/Microsoft/Windows/INetCache/Content.Outlook/SOP/ARR0214/ARR0214inf5.pdf" TargetMode="External"/><Relationship Id="rId766" Type="http://schemas.openxmlformats.org/officeDocument/2006/relationships/hyperlink" Target="../AppData/Local/Microsoft/Windows/INetCache/Content.Outlook/SOP/ARR0311/ARR0311SUPER.pdf" TargetMode="External"/><Relationship Id="rId1189" Type="http://schemas.openxmlformats.org/officeDocument/2006/relationships/hyperlink" Target="../AppData/Local/Microsoft/Windows/INetCache/Content.Outlook/SOP/ARR4600081009/ARR4600081009CON.pdf" TargetMode="External"/><Relationship Id="rId1396" Type="http://schemas.openxmlformats.org/officeDocument/2006/relationships/hyperlink" Target="../AppData/Local/Microsoft/Windows/INetCache/Content.Outlook/SOP/ARR4600078533/ARR4600078533INF3.pdf" TargetMode="External"/><Relationship Id="rId1617" Type="http://schemas.openxmlformats.org/officeDocument/2006/relationships/hyperlink" Target="../AppData/Local/Microsoft/Windows/INetCache/Content.Outlook/SOP/ARR4600081278/ARR4600081278acta.pdf" TargetMode="External"/><Relationship Id="rId1824" Type="http://schemas.openxmlformats.org/officeDocument/2006/relationships/hyperlink" Target="../AppData/Local/Microsoft/Windows/INetCache/Content.Outlook/SOP/ARR4600082572/ARR4600082572INF3.pdf" TargetMode="External"/><Relationship Id="rId2142" Type="http://schemas.openxmlformats.org/officeDocument/2006/relationships/hyperlink" Target="../AppData/Local/Microsoft/Windows/INetCache/Content.Outlook/SOP/ARR4600082442/ARR4600082442.pdf" TargetMode="External"/><Relationship Id="rId2447" Type="http://schemas.openxmlformats.org/officeDocument/2006/relationships/hyperlink" Target="mailto:bealeparsan@gmail.com" TargetMode="External"/><Relationship Id="rId198" Type="http://schemas.openxmlformats.org/officeDocument/2006/relationships/hyperlink" Target="../AppData/Local/Microsoft/Windows/INetCache/Content.Outlook/SOP/ARR0325/ARR0325POL.pdf" TargetMode="External"/><Relationship Id="rId321" Type="http://schemas.openxmlformats.org/officeDocument/2006/relationships/hyperlink" Target="mailto:dirsistemas@ctmcootransmede.com" TargetMode="External"/><Relationship Id="rId419" Type="http://schemas.openxmlformats.org/officeDocument/2006/relationships/hyperlink" Target="mailto:ignacio.gallego@medellin.gov.co" TargetMode="External"/><Relationship Id="rId626" Type="http://schemas.openxmlformats.org/officeDocument/2006/relationships/hyperlink" Target="mailto:eudrey@hotmail.com" TargetMode="External"/><Relationship Id="rId973" Type="http://schemas.openxmlformats.org/officeDocument/2006/relationships/hyperlink" Target="../AppData/Local/Microsoft/Windows/INetCache/Content.Outlook/SOP/ARR0027/ARR0027ACTA.pdf" TargetMode="External"/><Relationship Id="rId1049" Type="http://schemas.openxmlformats.org/officeDocument/2006/relationships/hyperlink" Target="../AppData/Local/Microsoft/Windows/INetCache/Content.Outlook/SOP/ARR0034/ARR0034INF32019.pdf" TargetMode="External"/><Relationship Id="rId1256" Type="http://schemas.openxmlformats.org/officeDocument/2006/relationships/hyperlink" Target="../AppData/Local/Microsoft/Windows/INetCache/Content.Outlook/SOP/ARR4600083925/ARR4600083925SUPER.pdf" TargetMode="External"/><Relationship Id="rId2002" Type="http://schemas.openxmlformats.org/officeDocument/2006/relationships/hyperlink" Target="../AppData/Local/Microsoft/Windows/INetCache/Content.Outlook/SOP/ARR4600081873/ARR4600081873actas.pdf" TargetMode="External"/><Relationship Id="rId2086" Type="http://schemas.openxmlformats.org/officeDocument/2006/relationships/hyperlink" Target="../AppData/Local/Microsoft/Windows/INetCache/Content.Outlook/SOP/ARR4600082455/ARR4600082455CONCE.pdf" TargetMode="External"/><Relationship Id="rId2307" Type="http://schemas.openxmlformats.org/officeDocument/2006/relationships/hyperlink" Target="mailto:Ignacio.gallego@medellin.gov.co" TargetMode="External"/><Relationship Id="rId833" Type="http://schemas.openxmlformats.org/officeDocument/2006/relationships/hyperlink" Target="../AppData/Local/Microsoft/Windows/INetCache/Content.Outlook/SOP/ARR0314/ARR0314ACTA2019.pdf" TargetMode="External"/><Relationship Id="rId1116" Type="http://schemas.openxmlformats.org/officeDocument/2006/relationships/hyperlink" Target="../AppData/Local/Microsoft/Windows/INetCache/Content.Outlook/SOP/ARR4600078613/ARR4600078613INF2.pdf" TargetMode="External"/><Relationship Id="rId1463" Type="http://schemas.openxmlformats.org/officeDocument/2006/relationships/hyperlink" Target="../AppData/Local/Microsoft/Windows/INetCache/Content.Outlook/SOP/ARR4600081090/ARR4600081090ACTA.pdf" TargetMode="External"/><Relationship Id="rId1670" Type="http://schemas.openxmlformats.org/officeDocument/2006/relationships/hyperlink" Target="../AppData/Local/Microsoft/Windows/INetCache/Content.Outlook/SOP/ARR4600082208/ARR4600082208INF2.pdf" TargetMode="External"/><Relationship Id="rId1768" Type="http://schemas.openxmlformats.org/officeDocument/2006/relationships/hyperlink" Target="mailto:nelly.moreno@medellin.gov.co" TargetMode="External"/><Relationship Id="rId2293" Type="http://schemas.openxmlformats.org/officeDocument/2006/relationships/hyperlink" Target="../AppData/Local/Microsoft/Windows/INetCache/Content.Outlook/SOP/ARR0099/ARR0099CON2019.pdf" TargetMode="External"/><Relationship Id="rId265" Type="http://schemas.openxmlformats.org/officeDocument/2006/relationships/hyperlink" Target="../AppData/Local/Microsoft/Windows/INetCache/Content.Outlook/SOP/ARR0301/ARR0301infinal.pdf" TargetMode="External"/><Relationship Id="rId472" Type="http://schemas.openxmlformats.org/officeDocument/2006/relationships/hyperlink" Target="../AppData/Local/Microsoft/Windows/INetCache/Content.Outlook/SOP/ARR0214/ARR0214acta.pdf" TargetMode="External"/><Relationship Id="rId900" Type="http://schemas.openxmlformats.org/officeDocument/2006/relationships/hyperlink" Target="mailto:rapipharma@gmail.com" TargetMode="External"/><Relationship Id="rId1323" Type="http://schemas.openxmlformats.org/officeDocument/2006/relationships/hyperlink" Target="mailto:clara.giraldo@medellin.gov.co" TargetMode="External"/><Relationship Id="rId1530" Type="http://schemas.openxmlformats.org/officeDocument/2006/relationships/hyperlink" Target="../AppData/Local/Microsoft/Windows/INetCache/Content.Outlook/SOP/ARR4600082454/ARR4600082454CONCEPTO.pdf" TargetMode="External"/><Relationship Id="rId1628" Type="http://schemas.openxmlformats.org/officeDocument/2006/relationships/hyperlink" Target="../AppData/Local/Microsoft/Windows/INetCache/Content.Outlook/SOP/ARR4600082249/ARR4600082249acta.pdf" TargetMode="External"/><Relationship Id="rId1975" Type="http://schemas.openxmlformats.org/officeDocument/2006/relationships/hyperlink" Target="../AppData/Local/Microsoft/Windows/INetCache/Content.Outlook/SOP/ARR4600084083/ARR4600084083INF1.pdf" TargetMode="External"/><Relationship Id="rId2153" Type="http://schemas.openxmlformats.org/officeDocument/2006/relationships/hyperlink" Target="mailto:fondodelpueblo@une.net.co" TargetMode="External"/><Relationship Id="rId2360" Type="http://schemas.openxmlformats.org/officeDocument/2006/relationships/hyperlink" Target="../AppData/Local/Microsoft/Windows/INetCache/Content.Outlook/SOP/ARR4600083579/ARR4600083579INF3.pdf" TargetMode="External"/><Relationship Id="rId125" Type="http://schemas.openxmlformats.org/officeDocument/2006/relationships/hyperlink" Target="mailto:nelly.moreno@medellin.gov.co" TargetMode="External"/><Relationship Id="rId332" Type="http://schemas.openxmlformats.org/officeDocument/2006/relationships/hyperlink" Target="mailto:ivan_rpo@hotmail.com" TargetMode="External"/><Relationship Id="rId777" Type="http://schemas.openxmlformats.org/officeDocument/2006/relationships/hyperlink" Target="../AppData/Local/Microsoft/Windows/INetCache/Content.Outlook/SOP/ARR0310/ARR0310soli.pdf" TargetMode="External"/><Relationship Id="rId984" Type="http://schemas.openxmlformats.org/officeDocument/2006/relationships/hyperlink" Target="../AppData/Local/Microsoft/Windows/INetCache/Content.Outlook/SOP/ARR4600078449/ARR4600078449CON.pdf" TargetMode="External"/><Relationship Id="rId1835" Type="http://schemas.openxmlformats.org/officeDocument/2006/relationships/hyperlink" Target="../AppData/Local/Microsoft/Windows/INetCache/Content.Outlook/SOP/ARR4600083924/SOLICITUD%20TRAMITES.msg" TargetMode="External"/><Relationship Id="rId2013" Type="http://schemas.openxmlformats.org/officeDocument/2006/relationships/hyperlink" Target="../AppData/Local/Microsoft/Windows/INetCache/Content.Outlook/SOP/ARR4600083578/ARR4600083578INF4.pdf" TargetMode="External"/><Relationship Id="rId2220" Type="http://schemas.openxmlformats.org/officeDocument/2006/relationships/hyperlink" Target="../AppData/Local/Microsoft/Windows/INetCache/Content.Outlook/SOP/ARR4600082332/ARR4600082332inf4.pdf" TargetMode="External"/><Relationship Id="rId2458" Type="http://schemas.openxmlformats.org/officeDocument/2006/relationships/hyperlink" Target="../AppData/Local/Microsoft/Windows/INetCache/Content.Outlook/SOP/ARR4600082207/ARR4600082207ACTA.pdf" TargetMode="External"/><Relationship Id="rId637" Type="http://schemas.openxmlformats.org/officeDocument/2006/relationships/hyperlink" Target="../AppData/Local/Microsoft/Windows/INetCache/Content.Outlook/SOP/ARR0009/ARR0009INF22019.pdf" TargetMode="External"/><Relationship Id="rId844" Type="http://schemas.openxmlformats.org/officeDocument/2006/relationships/hyperlink" Target="../AppData/Local/Microsoft/Windows/INetCache/Content.Outlook/SOP/ARR0018/ARR0018super.pdf" TargetMode="External"/><Relationship Id="rId1267" Type="http://schemas.openxmlformats.org/officeDocument/2006/relationships/hyperlink" Target="../AppData/Local/Microsoft/Windows/INetCache/Content.Outlook/SOP/ARR4600083620/ARR4600083620INF3.pdf" TargetMode="External"/><Relationship Id="rId1474" Type="http://schemas.openxmlformats.org/officeDocument/2006/relationships/hyperlink" Target="../AppData/Local/Microsoft/Windows/INetCache/Content.Outlook/SOP/ARR4600081083/ARR4600081083SUS.pdf" TargetMode="External"/><Relationship Id="rId1681" Type="http://schemas.openxmlformats.org/officeDocument/2006/relationships/hyperlink" Target="../AppData/Local/Microsoft/Windows/INetCache/Content.Outlook/SOP/ARR0268/ARR0268acta2019.pdf" TargetMode="External"/><Relationship Id="rId1902" Type="http://schemas.openxmlformats.org/officeDocument/2006/relationships/hyperlink" Target="mailto:nelly.moreno@medellin.gov.co" TargetMode="External"/><Relationship Id="rId2097" Type="http://schemas.openxmlformats.org/officeDocument/2006/relationships/hyperlink" Target="../AppData/Local/Microsoft/Windows/INetCache/Content.Outlook/SOP/ARR4600081277/ARR4600081277CON.pdf" TargetMode="External"/><Relationship Id="rId2318" Type="http://schemas.openxmlformats.org/officeDocument/2006/relationships/hyperlink" Target="../AppData/Local/Microsoft/Windows/INetCache/Content.Outlook/SOP/ARR0102/ARR0102CONCEPTO.pdf" TargetMode="External"/><Relationship Id="rId276" Type="http://schemas.openxmlformats.org/officeDocument/2006/relationships/hyperlink" Target="../AppData/Local/Microsoft/Windows/INetCache/Content.Outlook/SOP/ARR0089/ARR0089SUPERLI.pdf" TargetMode="External"/><Relationship Id="rId483" Type="http://schemas.openxmlformats.org/officeDocument/2006/relationships/hyperlink" Target="../AppData/Local/Microsoft/Windows/INetCache/Content.Outlook/SOP/ARR0016/ARR0016inf3.pdf" TargetMode="External"/><Relationship Id="rId690" Type="http://schemas.openxmlformats.org/officeDocument/2006/relationships/hyperlink" Target="../AppData/Local/Microsoft/Windows/INetCache/Content.Outlook/SOP/ARR0018/ARR0018INF22019.pdf" TargetMode="External"/><Relationship Id="rId704" Type="http://schemas.openxmlformats.org/officeDocument/2006/relationships/hyperlink" Target="../AppData/Local/Microsoft/Windows/INetCache/Content.Outlook/SOP/ARR4600076592/ARR4600076592INF22019.pdf" TargetMode="External"/><Relationship Id="rId911" Type="http://schemas.openxmlformats.org/officeDocument/2006/relationships/hyperlink" Target="mailto:nelly.moreno@medellin.gov.co" TargetMode="External"/><Relationship Id="rId1127" Type="http://schemas.openxmlformats.org/officeDocument/2006/relationships/hyperlink" Target="../AppData/Local/Microsoft/Windows/INetCache/Content.Outlook/SOP/ARR4600080134/ARR4600084134INF2.pdf" TargetMode="External"/><Relationship Id="rId1334" Type="http://schemas.openxmlformats.org/officeDocument/2006/relationships/hyperlink" Target="../AppData/Local/Microsoft/Windows/INetCache/Content.Outlook/SOP/ARR4600078531/ARR4600078531INF3.pdf" TargetMode="External"/><Relationship Id="rId1541" Type="http://schemas.openxmlformats.org/officeDocument/2006/relationships/hyperlink" Target="../AppData/Local/Microsoft/Windows/INetCache/Content.Outlook/SOP/Desig%20Nelly/ARRSUPER.pdf" TargetMode="External"/><Relationship Id="rId1779" Type="http://schemas.openxmlformats.org/officeDocument/2006/relationships/hyperlink" Target="../AppData/Local/Microsoft/Windows/INetCache/Content.Outlook/SOP/ARR4600083535/ARR4600083535ACTA.pdf" TargetMode="External"/><Relationship Id="rId1986" Type="http://schemas.openxmlformats.org/officeDocument/2006/relationships/hyperlink" Target="../AppData/Local/Microsoft/Windows/INetCache/Content.Outlook/SOP/ARR0076/ARR0076INF720.pdf" TargetMode="External"/><Relationship Id="rId2164" Type="http://schemas.openxmlformats.org/officeDocument/2006/relationships/hyperlink" Target="mailto:Ignacio.gallego@medellin.gov.co" TargetMode="External"/><Relationship Id="rId2371" Type="http://schemas.openxmlformats.org/officeDocument/2006/relationships/hyperlink" Target="../AppData/Local/Microsoft/Windows/INetCache/Content.Outlook/SOP/ARR4600080135/ARR4600080135INF3.pdf" TargetMode="External"/><Relationship Id="rId40" Type="http://schemas.openxmlformats.org/officeDocument/2006/relationships/hyperlink" Target="../AppData/Local/Microsoft/Windows/INetCache/Content.Outlook/SOP/ARR0295/ARR0295POL.pdf" TargetMode="External"/><Relationship Id="rId136" Type="http://schemas.openxmlformats.org/officeDocument/2006/relationships/hyperlink" Target="../AppData/Local/Microsoft/Windows/INetCache/Content.Outlook/SOP/ARR0312/ARR0312acta.pdf" TargetMode="External"/><Relationship Id="rId343" Type="http://schemas.openxmlformats.org/officeDocument/2006/relationships/hyperlink" Target="mailto:trancristobal@une.net.co" TargetMode="External"/><Relationship Id="rId550" Type="http://schemas.openxmlformats.org/officeDocument/2006/relationships/hyperlink" Target="../AppData/Local/Microsoft/Windows/INetCache/Content.Outlook/SOP/ARR0184/ARR0184INF42018.pdf" TargetMode="External"/><Relationship Id="rId788" Type="http://schemas.openxmlformats.org/officeDocument/2006/relationships/hyperlink" Target="../AppData/Local/Microsoft/Windows/INetCache/Content.Outlook/SOP/ARR4600077549/ARR4600077549super.pdf" TargetMode="External"/><Relationship Id="rId995" Type="http://schemas.openxmlformats.org/officeDocument/2006/relationships/hyperlink" Target="../AppData/Local/Microsoft/Windows/INetCache/Content.Outlook/SOP/ARR4600078604/ARR4600078604INF12019.pdf" TargetMode="External"/><Relationship Id="rId1180" Type="http://schemas.openxmlformats.org/officeDocument/2006/relationships/hyperlink" Target="mailto:camiloverdolaga12345@hotmail.com" TargetMode="External"/><Relationship Id="rId1401" Type="http://schemas.openxmlformats.org/officeDocument/2006/relationships/hyperlink" Target="../AppData/Local/Microsoft/Windows/INetCache/Content.Outlook/SOP/ARR4600078515/ARR4600078515INF3.pdf" TargetMode="External"/><Relationship Id="rId1639" Type="http://schemas.openxmlformats.org/officeDocument/2006/relationships/hyperlink" Target="../AppData/Local/Microsoft/Windows/INetCache/Content.Outlook/SOP/ARR4600081481/ARR4600081481acta.pdf" TargetMode="External"/><Relationship Id="rId1846" Type="http://schemas.openxmlformats.org/officeDocument/2006/relationships/hyperlink" Target="../AppData/Local/Microsoft/Windows/INetCache/Content.Outlook/SOP/ARR0294/ARR0294SUPER.pdf" TargetMode="External"/><Relationship Id="rId2024" Type="http://schemas.openxmlformats.org/officeDocument/2006/relationships/hyperlink" Target="../AppData/Local/Microsoft/Windows/INetCache/Content.Outlook/SOP/ARR4600077564/ARR4600077564INF3.pdf" TargetMode="External"/><Relationship Id="rId2231" Type="http://schemas.openxmlformats.org/officeDocument/2006/relationships/hyperlink" Target="../AppData/Local/Microsoft/Windows/INetCache/Content.Outlook/SOP/ARR4600084084/ARR4600084084.pdf" TargetMode="External"/><Relationship Id="rId2469" Type="http://schemas.openxmlformats.org/officeDocument/2006/relationships/hyperlink" Target="../AppData/Local/Microsoft/Windows/INetCache/Content.Outlook/SOP/ARR4600082166/ARR4600082166CONCEPTO.pdf" TargetMode="External"/><Relationship Id="rId203" Type="http://schemas.openxmlformats.org/officeDocument/2006/relationships/hyperlink" Target="../AppData/Local/Microsoft/Windows/INetCache/Content.Outlook/SOP/ARR0303/ARR0303SUPERLI.pdf" TargetMode="External"/><Relationship Id="rId648" Type="http://schemas.openxmlformats.org/officeDocument/2006/relationships/hyperlink" Target="../AppData/Local/Microsoft/Windows/INetCache/Content.Outlook/SOP/ARR0005/ARR0005INF2.pdf" TargetMode="External"/><Relationship Id="rId855" Type="http://schemas.openxmlformats.org/officeDocument/2006/relationships/hyperlink" Target="../AppData/Local/Microsoft/Windows/INetCache/Content.Outlook/SOP/ARR4600081817/ARR4600081817POL.pdf" TargetMode="External"/><Relationship Id="rId1040" Type="http://schemas.openxmlformats.org/officeDocument/2006/relationships/hyperlink" Target="../AppData/Local/Microsoft/Windows/INetCache/Content.Outlook/SOP/ARR0009/ARR0009super.pdf" TargetMode="External"/><Relationship Id="rId1278" Type="http://schemas.openxmlformats.org/officeDocument/2006/relationships/hyperlink" Target="../AppData/Local/Microsoft/Windows/INetCache/Content.Outlook/SOP/ARR4600082390/ARR4600082390INF4.pdf" TargetMode="External"/><Relationship Id="rId1485" Type="http://schemas.openxmlformats.org/officeDocument/2006/relationships/hyperlink" Target="../AppData/Local/Microsoft/Windows/INetCache/Content.Outlook/SOP/ARR4600081143/ARR4600081143CON.pdf" TargetMode="External"/><Relationship Id="rId1692" Type="http://schemas.openxmlformats.org/officeDocument/2006/relationships/hyperlink" Target="../AppData/Local/Microsoft/Windows/INetCache/Content.Outlook/SOP/ARR4600082451/ARR4600082451OTRO.pdf" TargetMode="External"/><Relationship Id="rId1706" Type="http://schemas.openxmlformats.org/officeDocument/2006/relationships/hyperlink" Target="../AppData/Local/Microsoft/Windows/INetCache/Content.Outlook/SOP/ARR4600083923/ARR4600083923SUPER.pdf" TargetMode="External"/><Relationship Id="rId1913" Type="http://schemas.openxmlformats.org/officeDocument/2006/relationships/hyperlink" Target="../AppData/Local/Microsoft/Windows/INetCache/Content.Outlook/SOPORTE%20ARRENDAMIENTOS/ARR0167/ARR0167tra.pdf" TargetMode="External"/><Relationship Id="rId2329" Type="http://schemas.openxmlformats.org/officeDocument/2006/relationships/hyperlink" Target="../AppData/Local/Microsoft/Windows/INetCache/Content.Outlook/SOP/ARR4600083623/ARR4600083623actar.pdf" TargetMode="External"/><Relationship Id="rId287" Type="http://schemas.openxmlformats.org/officeDocument/2006/relationships/hyperlink" Target="../AppData/Local/Microsoft/Windows/INetCache/Content.Outlook/SOP/ARR0272/ARR0272RECIBO.pdf" TargetMode="External"/><Relationship Id="rId410" Type="http://schemas.openxmlformats.org/officeDocument/2006/relationships/hyperlink" Target="../AppData/Local/Microsoft/Windows/INetCache/Content.Outlook/SOPORTE%20ARRENDAMIENTOS/ARR0053/ARR0053RENO.pdf" TargetMode="External"/><Relationship Id="rId494" Type="http://schemas.openxmlformats.org/officeDocument/2006/relationships/hyperlink" Target="../AppData/Local/Microsoft/Windows/INetCache/Content.Outlook/SOP/ARR0048/ARR0048SUPER.pdf" TargetMode="External"/><Relationship Id="rId508" Type="http://schemas.openxmlformats.org/officeDocument/2006/relationships/hyperlink" Target="../AppData/Local/Microsoft/Windows/INetCache/Content.Outlook/SOP/ARR0064/ARR0064pol.pdf" TargetMode="External"/><Relationship Id="rId715" Type="http://schemas.openxmlformats.org/officeDocument/2006/relationships/hyperlink" Target="../AppData/Local/Microsoft/Windows/INetCache/Content.Outlook/SOPORTE%20ARRENDAMIENTOS/ARR0065/ARR0065CONCEPTO.pdf" TargetMode="External"/><Relationship Id="rId922" Type="http://schemas.openxmlformats.org/officeDocument/2006/relationships/hyperlink" Target="mailto:sara.tortu@hotmail.es" TargetMode="External"/><Relationship Id="rId1138" Type="http://schemas.openxmlformats.org/officeDocument/2006/relationships/hyperlink" Target="../AppData/Local/Microsoft/Windows/INetCache/Content.Outlook/SOP/ARR0213/ARR0213IN3.pdf" TargetMode="External"/><Relationship Id="rId1345" Type="http://schemas.openxmlformats.org/officeDocument/2006/relationships/hyperlink" Target="../AppData/Local/Microsoft/Windows/INetCache/Content.Outlook/SOP/ARR4600078523/ARR4600078523INF3.pdf" TargetMode="External"/><Relationship Id="rId1552" Type="http://schemas.openxmlformats.org/officeDocument/2006/relationships/hyperlink" Target="mailto:sandra.ordonez@medellin.gov.co" TargetMode="External"/><Relationship Id="rId1997" Type="http://schemas.openxmlformats.org/officeDocument/2006/relationships/hyperlink" Target="mailto:lopezalzate@gmail.com" TargetMode="External"/><Relationship Id="rId2175" Type="http://schemas.openxmlformats.org/officeDocument/2006/relationships/hyperlink" Target="../AppData/Local/Microsoft/Windows/INetCache/Content.Outlook/SOP/ARR4600082187/ARR4600082187ACTA.pdf" TargetMode="External"/><Relationship Id="rId2382" Type="http://schemas.openxmlformats.org/officeDocument/2006/relationships/hyperlink" Target="../AppData/Local/Microsoft/Windows/INetCache/Content.Outlook/SOP/ARR4600083577/ARR4600083577INF4.pdf" TargetMode="External"/><Relationship Id="rId147" Type="http://schemas.openxmlformats.org/officeDocument/2006/relationships/hyperlink" Target="../AppData/Local/Microsoft/Windows/INetCache/Content.Outlook/SOP/ARR0307/ARR0307super.pdf" TargetMode="External"/><Relationship Id="rId354" Type="http://schemas.openxmlformats.org/officeDocument/2006/relationships/hyperlink" Target="../AppData/Local/Microsoft/Windows/INetCache/Content.Outlook/SOPORTE%20ARRENDAMIENTOS/ARR0028/ARR0028RENO.pdf" TargetMode="External"/><Relationship Id="rId799" Type="http://schemas.openxmlformats.org/officeDocument/2006/relationships/hyperlink" Target="../AppData/Local/Microsoft/Windows/INetCache/Content.Outlook/SOP/ARR4600077545/ARR4600077545INF12019.pdf" TargetMode="External"/><Relationship Id="rId1191" Type="http://schemas.openxmlformats.org/officeDocument/2006/relationships/hyperlink" Target="mailto:n3n3@gmail.com" TargetMode="External"/><Relationship Id="rId1205" Type="http://schemas.openxmlformats.org/officeDocument/2006/relationships/hyperlink" Target="../AppData/Local/Microsoft/Windows/INetCache/Content.Outlook/SOP/ARR4600081247/ARR4600081247CON.pdf" TargetMode="External"/><Relationship Id="rId1857" Type="http://schemas.openxmlformats.org/officeDocument/2006/relationships/hyperlink" Target="mailto:javylugo76@gmail.com" TargetMode="External"/><Relationship Id="rId2035" Type="http://schemas.openxmlformats.org/officeDocument/2006/relationships/hyperlink" Target="../AppData/Local/Microsoft/Windows/INetCache/Content.Outlook/SOP/ARR4600077567/ARR4600077567OTRO2.pdf" TargetMode="External"/><Relationship Id="rId51" Type="http://schemas.openxmlformats.org/officeDocument/2006/relationships/hyperlink" Target="../AppData/Local/Microsoft/Windows/INetCache/Content.Outlook/SOP/ARR0299/ARR0299ACTA.pdf" TargetMode="External"/><Relationship Id="rId561" Type="http://schemas.openxmlformats.org/officeDocument/2006/relationships/hyperlink" Target="../AppData/Local/Microsoft/Windows/INetCache/Content.Outlook/SOP/ARR0024/ARR0024inf12019.pdf" TargetMode="External"/><Relationship Id="rId659" Type="http://schemas.openxmlformats.org/officeDocument/2006/relationships/hyperlink" Target="../AppData/Local/Microsoft/Windows/INetCache/Content.Outlook/SOP/ARR0199/ARR0199INF2.pdf" TargetMode="External"/><Relationship Id="rId866" Type="http://schemas.openxmlformats.org/officeDocument/2006/relationships/hyperlink" Target="../AppData/Local/Microsoft/Windows/INetCache/Content.Outlook/SOP/ARR4600077429/ARR4600077429CONCEPTO.pdf" TargetMode="External"/><Relationship Id="rId1289" Type="http://schemas.openxmlformats.org/officeDocument/2006/relationships/hyperlink" Target="../AppData/Local/Microsoft/Windows/INetCache/Content.Outlook/SOP/ARR0096/ARR0096SUPER.pdf" TargetMode="External"/><Relationship Id="rId1412" Type="http://schemas.openxmlformats.org/officeDocument/2006/relationships/hyperlink" Target="../AppData/Local/Microsoft/Windows/INetCache/Content.Outlook/SOP/ARR4600078521/ARR4600078521reno.pdf" TargetMode="External"/><Relationship Id="rId1496" Type="http://schemas.openxmlformats.org/officeDocument/2006/relationships/hyperlink" Target="../AppData/Local/Microsoft/Windows/INetCache/Content.Outlook/SOP/ARR4600081140/ARR4600081140SUPER.pdf" TargetMode="External"/><Relationship Id="rId1717" Type="http://schemas.openxmlformats.org/officeDocument/2006/relationships/hyperlink" Target="mailto:jfmadridv@hotmail.com" TargetMode="External"/><Relationship Id="rId1924" Type="http://schemas.openxmlformats.org/officeDocument/2006/relationships/hyperlink" Target="mailto:sandra.ordonez@medellin.gov.co" TargetMode="External"/><Relationship Id="rId2242" Type="http://schemas.openxmlformats.org/officeDocument/2006/relationships/hyperlink" Target="../AppData/Local/Microsoft/Windows/INetCache/Content.Outlook/SOP/ARR4600088423/ARR4600088423actatb.pdf" TargetMode="External"/><Relationship Id="rId214" Type="http://schemas.openxmlformats.org/officeDocument/2006/relationships/hyperlink" Target="../AppData/Local/Microsoft/Windows/INetCache/Content.Outlook/SOP/ARR0208/ARR0208CON.pdf" TargetMode="External"/><Relationship Id="rId298" Type="http://schemas.openxmlformats.org/officeDocument/2006/relationships/hyperlink" Target="mailto:Sebastiangomez0101@outlook.com" TargetMode="External"/><Relationship Id="rId421" Type="http://schemas.openxmlformats.org/officeDocument/2006/relationships/hyperlink" Target="mailto:ignacio.gallego@medellin.gov.co" TargetMode="External"/><Relationship Id="rId519" Type="http://schemas.openxmlformats.org/officeDocument/2006/relationships/hyperlink" Target="../AppData/Local/Microsoft/Windows/INetCache/Content.Outlook/SOP/ARR0078/ARR0078INF32018.pdf" TargetMode="External"/><Relationship Id="rId1051" Type="http://schemas.openxmlformats.org/officeDocument/2006/relationships/hyperlink" Target="../AppData/Local/Microsoft/Windows/INetCache/Content.Outlook/SOP/ARR4600078605/ARR4600078605CON.pdf" TargetMode="External"/><Relationship Id="rId1149" Type="http://schemas.openxmlformats.org/officeDocument/2006/relationships/hyperlink" Target="../AppData/Local/Microsoft/Windows/INetCache/Content.Outlook/SOP/ARR0277/RE%20Informaci&#243;n.msg" TargetMode="External"/><Relationship Id="rId1356" Type="http://schemas.openxmlformats.org/officeDocument/2006/relationships/hyperlink" Target="../AppData/Local/Microsoft/Windows/INetCache/Content.Outlook/SOP/ARR4600078529/ARR4600078529SUPER.pdf" TargetMode="External"/><Relationship Id="rId2102" Type="http://schemas.openxmlformats.org/officeDocument/2006/relationships/hyperlink" Target="mailto:rasaba66@gmail.com" TargetMode="External"/><Relationship Id="rId158" Type="http://schemas.openxmlformats.org/officeDocument/2006/relationships/hyperlink" Target="mailto:jfmadridv@hotmail.com" TargetMode="External"/><Relationship Id="rId726" Type="http://schemas.openxmlformats.org/officeDocument/2006/relationships/hyperlink" Target="../AppData/Local/Microsoft/Windows/INetCache/Content.Outlook/SOP/ARR0037/ARR0037inf12018.pdf" TargetMode="External"/><Relationship Id="rId933" Type="http://schemas.openxmlformats.org/officeDocument/2006/relationships/hyperlink" Target="../AppData/Local/Microsoft/Windows/INetCache/Content.Outlook/SOP/ARR4600077659/ARR4600077689soli.pdf" TargetMode="External"/><Relationship Id="rId1009" Type="http://schemas.openxmlformats.org/officeDocument/2006/relationships/hyperlink" Target="../AppData/Local/Microsoft/Windows/INetCache/Content.Outlook/SOP/ARR4600077568/ARR4600077568SOLI.pdf" TargetMode="External"/><Relationship Id="rId1563" Type="http://schemas.openxmlformats.org/officeDocument/2006/relationships/hyperlink" Target="../AppData/Local/Microsoft/Windows/INetCache/Content.Outlook/SOP/ARR4600082167/ARR4600082167ACTA.pdf" TargetMode="External"/><Relationship Id="rId1770" Type="http://schemas.openxmlformats.org/officeDocument/2006/relationships/hyperlink" Target="../AppData/Local/Microsoft/Windows/INetCache/Content.Outlook/SOP/ARR4600084041/ARR4600084041.pdf" TargetMode="External"/><Relationship Id="rId1868" Type="http://schemas.openxmlformats.org/officeDocument/2006/relationships/hyperlink" Target="../AppData/Local/Microsoft/Windows/INetCache/Content.Outlook/SOP/ARR4600083886/ARR4600083886SUPER.pdf" TargetMode="External"/><Relationship Id="rId2186" Type="http://schemas.openxmlformats.org/officeDocument/2006/relationships/hyperlink" Target="../AppData/Local/Microsoft/Windows/INetCache/Content.Outlook/SOP/ARR4600081276/ARR4600081276INF2.pdf" TargetMode="External"/><Relationship Id="rId2393" Type="http://schemas.openxmlformats.org/officeDocument/2006/relationships/hyperlink" Target="mailto:coonatra@une.net.co" TargetMode="External"/><Relationship Id="rId2407" Type="http://schemas.openxmlformats.org/officeDocument/2006/relationships/hyperlink" Target="../AppData/Local/Microsoft/Windows/INetCache/Content.Outlook/SOP/ARR0018/ARR0018INF220.pdf" TargetMode="External"/><Relationship Id="rId62" Type="http://schemas.openxmlformats.org/officeDocument/2006/relationships/hyperlink" Target="mailto:coofema1@une.net.co" TargetMode="External"/><Relationship Id="rId365" Type="http://schemas.openxmlformats.org/officeDocument/2006/relationships/hyperlink" Target="../AppData/Local/Microsoft/Windows/INetCache/Content.Outlook/SOPORTE%20ARRENDAMIENTOS/ARR0048/ARR0048CON.pdf" TargetMode="External"/><Relationship Id="rId572" Type="http://schemas.openxmlformats.org/officeDocument/2006/relationships/hyperlink" Target="../AppData/Local/Microsoft/Windows/INetCache/Content.Outlook/SOP/ARR0103/ARR0103SR.pdf" TargetMode="External"/><Relationship Id="rId1216" Type="http://schemas.openxmlformats.org/officeDocument/2006/relationships/hyperlink" Target="../AppData/Local/Microsoft/Windows/INetCache/Content.Outlook/SOP/ARR4600081247/ARR4600081247INF4.pdf" TargetMode="External"/><Relationship Id="rId1423" Type="http://schemas.openxmlformats.org/officeDocument/2006/relationships/hyperlink" Target="../AppData/Local/Microsoft/Windows/INetCache/Content.Outlook/SOP/ARR4600078521/ARR4600078521INF4.pdf" TargetMode="External"/><Relationship Id="rId1630" Type="http://schemas.openxmlformats.org/officeDocument/2006/relationships/hyperlink" Target="../AppData/Local/Microsoft/Windows/INetCache/Content.Outlook/SOP/ARR4600082249/ARR4600082249INF2.pdf" TargetMode="External"/><Relationship Id="rId2046" Type="http://schemas.openxmlformats.org/officeDocument/2006/relationships/hyperlink" Target="../AppData/Local/Microsoft/Windows/INetCache/Content.Outlook/SOP/ARR4600081620/ARR4600081620SUPER.pdf" TargetMode="External"/><Relationship Id="rId2253" Type="http://schemas.openxmlformats.org/officeDocument/2006/relationships/hyperlink" Target="../AppData/Local/Microsoft/Windows/INetCache/Content.Outlook/SOP/ARR4600082248/ARR4600082248INF4.pdf" TargetMode="External"/><Relationship Id="rId2460" Type="http://schemas.openxmlformats.org/officeDocument/2006/relationships/hyperlink" Target="../AppData/Local/Microsoft/Windows/INetCache/Content.Outlook/SOP/ARR4600082174/ARR4600082174ACTA.pdf" TargetMode="External"/><Relationship Id="rId225" Type="http://schemas.openxmlformats.org/officeDocument/2006/relationships/hyperlink" Target="../AppData/Local/Microsoft/Windows/INetCache/Content.Outlook/SOP/ARR0206/ARR0206SUPER.pdf" TargetMode="External"/><Relationship Id="rId432" Type="http://schemas.openxmlformats.org/officeDocument/2006/relationships/hyperlink" Target="../AppData/Local/Microsoft/Windows/INetCache/Content.Outlook/SOPORTE%20ARRENDAMIENTOS/ARR0064/ARR0064ACTA.pdf" TargetMode="External"/><Relationship Id="rId877" Type="http://schemas.openxmlformats.org/officeDocument/2006/relationships/hyperlink" Target="../AppData/Local/Microsoft/Windows/INetCache/Content.Outlook/SOP/ARR4600077560/ARR4600077560INF2.pdf" TargetMode="External"/><Relationship Id="rId1062" Type="http://schemas.openxmlformats.org/officeDocument/2006/relationships/hyperlink" Target="../AppData/Local/Microsoft/Windows/INetCache/Content.Outlook/SOP/ARR4600078568/ARR4600078568ACTA.pdf" TargetMode="External"/><Relationship Id="rId1728" Type="http://schemas.openxmlformats.org/officeDocument/2006/relationships/hyperlink" Target="../AppData/Local/Microsoft/Windows/INetCache/Content.Outlook/SOP/ARR4600083330/ARR4600083330acta.pdf" TargetMode="External"/><Relationship Id="rId1935" Type="http://schemas.openxmlformats.org/officeDocument/2006/relationships/hyperlink" Target="../AppData/Local/Microsoft/Windows/INetCache/Content.Outlook/SOP/ARR4600084040/ARR4600084040INF3.pdf" TargetMode="External"/><Relationship Id="rId2113" Type="http://schemas.openxmlformats.org/officeDocument/2006/relationships/hyperlink" Target="../AppData/Local/Microsoft/Windows/INetCache/Content.Outlook/SOP/ARR4600082388/ARR4600082388INF1.pdf" TargetMode="External"/><Relationship Id="rId2320" Type="http://schemas.openxmlformats.org/officeDocument/2006/relationships/hyperlink" Target="../AppData/Local/Microsoft/Windows/INetCache/Content.Outlook/SOP/ARR0102/ARR0102INF220.pdf" TargetMode="External"/><Relationship Id="rId737" Type="http://schemas.openxmlformats.org/officeDocument/2006/relationships/hyperlink" Target="../AppData/Local/Microsoft/Windows/INetCache/Content.Outlook/SOP/ARR4600077579/aRR4600077579acta.pdf" TargetMode="External"/><Relationship Id="rId944" Type="http://schemas.openxmlformats.org/officeDocument/2006/relationships/hyperlink" Target="../AppData/Local/Microsoft/Windows/INetCache/Content.Outlook/SOP/ARR4600077967/ARR4600077967ACTA.pdf" TargetMode="External"/><Relationship Id="rId1367" Type="http://schemas.openxmlformats.org/officeDocument/2006/relationships/hyperlink" Target="../AppData/Local/Microsoft/Windows/INetCache/Content.Outlook/SOP/ARR4600078525/ARR4600078525ACTA.pdf" TargetMode="External"/><Relationship Id="rId1574" Type="http://schemas.openxmlformats.org/officeDocument/2006/relationships/hyperlink" Target="mailto:orposada@hotmail.com" TargetMode="External"/><Relationship Id="rId1781" Type="http://schemas.openxmlformats.org/officeDocument/2006/relationships/hyperlink" Target="../AppData/Local/Microsoft/Windows/INetCache/Content.Outlook/SOP/ARR4600084041/ARR4600084041INF1.pdf" TargetMode="External"/><Relationship Id="rId2197" Type="http://schemas.openxmlformats.org/officeDocument/2006/relationships/hyperlink" Target="../AppData/Local/Microsoft/Windows/INetCache/Content.Outlook/SOP/ARR4600082165/ARR4600082165INF2.pdf" TargetMode="External"/><Relationship Id="rId2418" Type="http://schemas.openxmlformats.org/officeDocument/2006/relationships/hyperlink" Target="../AppData/Local/Microsoft/Windows/INetCache/Content.Outlook/SOP/ARR0018/ARR0018OTRO.pdf" TargetMode="External"/><Relationship Id="rId73" Type="http://schemas.openxmlformats.org/officeDocument/2006/relationships/hyperlink" Target="mailto:seguridadsocialcres@gmail.com" TargetMode="External"/><Relationship Id="rId169" Type="http://schemas.openxmlformats.org/officeDocument/2006/relationships/hyperlink" Target="../AppData/Local/Microsoft/Windows/INetCache/Content.Outlook/SOP/ARR0382/ARR0382POL.pdf" TargetMode="External"/><Relationship Id="rId376" Type="http://schemas.openxmlformats.org/officeDocument/2006/relationships/hyperlink" Target="../AppData/Local/Microsoft/Windows/INetCache/Content.Outlook/SOPORTE%20ARRENDAMIENTOS/ARR0064/ARR0064RENO.pdf" TargetMode="External"/><Relationship Id="rId583" Type="http://schemas.openxmlformats.org/officeDocument/2006/relationships/hyperlink" Target="../AppData/Local/Microsoft/Windows/INetCache/Content.Outlook/SOP/ARR0018/ARR0018soli.pdf" TargetMode="External"/><Relationship Id="rId790" Type="http://schemas.openxmlformats.org/officeDocument/2006/relationships/hyperlink" Target="../AppData/Local/Microsoft/Windows/INetCache/Content.Outlook/SOP/ARR4600077549/ARR4600077549soli.pdf" TargetMode="External"/><Relationship Id="rId804" Type="http://schemas.openxmlformats.org/officeDocument/2006/relationships/hyperlink" Target="../AppData/Local/Microsoft/Windows/INetCache/Content.Outlook/SOP/ARR4600077544/ARR4600077544soli.pdf" TargetMode="External"/><Relationship Id="rId1227" Type="http://schemas.openxmlformats.org/officeDocument/2006/relationships/hyperlink" Target="mailto:sebastian_oc10@hotmail.com" TargetMode="External"/><Relationship Id="rId1434" Type="http://schemas.openxmlformats.org/officeDocument/2006/relationships/hyperlink" Target="../AppData/Local/Microsoft/Windows/INetCache/Content.Outlook/SOP/ARR4600078517/ARR4600078517CONCE.pdf" TargetMode="External"/><Relationship Id="rId1641" Type="http://schemas.openxmlformats.org/officeDocument/2006/relationships/hyperlink" Target="../AppData/Local/Microsoft/Windows/INetCache/Content.Outlook/SOP/ARR4600081481/ARR4600081481INF1.pdf" TargetMode="External"/><Relationship Id="rId1879" Type="http://schemas.openxmlformats.org/officeDocument/2006/relationships/hyperlink" Target="../AppData/Local/Microsoft/Windows/INetCache/Content.Outlook/SOP/ARR4600083886/ARR4600083886otro.pdf" TargetMode="External"/><Relationship Id="rId2057" Type="http://schemas.openxmlformats.org/officeDocument/2006/relationships/hyperlink" Target="../AppData/Local/Microsoft/Windows/INetCache/Content.Outlook/SOP/ARR0305/ARR4600081280INF3.pdf" TargetMode="External"/><Relationship Id="rId2264" Type="http://schemas.openxmlformats.org/officeDocument/2006/relationships/hyperlink" Target="mailto:edoarango1@gmail.com" TargetMode="External"/><Relationship Id="rId2471" Type="http://schemas.openxmlformats.org/officeDocument/2006/relationships/hyperlink" Target="../AppData/Local/Microsoft/Windows/INetCache/Content.Outlook/SOP/ARR4600082166/ARR4600082166INF3.pdf" TargetMode="External"/><Relationship Id="rId4" Type="http://schemas.openxmlformats.org/officeDocument/2006/relationships/hyperlink" Target="../AppData/Local/Microsoft/Windows/INetCache/Content.Outlook/SOP/ARR0290/ARR0290CON.pdf" TargetMode="External"/><Relationship Id="rId236" Type="http://schemas.openxmlformats.org/officeDocument/2006/relationships/hyperlink" Target="../AppData/Local/Microsoft/Windows/INetCache/Content.Outlook/SOP/ARR0211/ARR0211CON.pdf" TargetMode="External"/><Relationship Id="rId443" Type="http://schemas.openxmlformats.org/officeDocument/2006/relationships/hyperlink" Target="../AppData/Local/Microsoft/Windows/INetCache/Content.Outlook/SOPORTE%20ARRENDAMIENTOS/ARR0018/ARR0018CON.pdf" TargetMode="External"/><Relationship Id="rId650" Type="http://schemas.openxmlformats.org/officeDocument/2006/relationships/hyperlink" Target="../AppData/Local/Microsoft/Windows/INetCache/Content.Outlook/SOP/ARR0058/ARR0058INF2.pdf" TargetMode="External"/><Relationship Id="rId888" Type="http://schemas.openxmlformats.org/officeDocument/2006/relationships/hyperlink" Target="../AppData/Local/Microsoft/Windows/INetCache/Content.Outlook/SOP/ARR4600077548/ARR4600077548SUPER.pdf" TargetMode="External"/><Relationship Id="rId1073" Type="http://schemas.openxmlformats.org/officeDocument/2006/relationships/hyperlink" Target="../AppData/Local/Microsoft/Windows/INetCache/Content.Outlook/SOP/ARR4600077568/ARR4600077568INF4.pdf" TargetMode="External"/><Relationship Id="rId1280" Type="http://schemas.openxmlformats.org/officeDocument/2006/relationships/hyperlink" Target="../AppData/Local/Microsoft/Windows/INetCache/Content.Outlook/SOP/ARR4600083885/ARR4600083885SUPER.pdf" TargetMode="External"/><Relationship Id="rId1501" Type="http://schemas.openxmlformats.org/officeDocument/2006/relationships/hyperlink" Target="mailto:remapre@misena.edu.co" TargetMode="External"/><Relationship Id="rId1739" Type="http://schemas.openxmlformats.org/officeDocument/2006/relationships/hyperlink" Target="../AppData/Local/Microsoft/Windows/INetCache/Content.Outlook/SOP/ARR0381/ARR0381inf120.pdf" TargetMode="External"/><Relationship Id="rId1946" Type="http://schemas.openxmlformats.org/officeDocument/2006/relationships/hyperlink" Target="../AppData/Local/Microsoft/Windows/INetCache/Content.Outlook/SOP/ARR4600083332/ARR4600083332INF4.pdf" TargetMode="External"/><Relationship Id="rId2124" Type="http://schemas.openxmlformats.org/officeDocument/2006/relationships/hyperlink" Target="../AppData/Local/Microsoft/Windows/INetCache/Content.Outlook/SOP/ARR4600082388/ARR4600082388tra.pdf" TargetMode="External"/><Relationship Id="rId2331" Type="http://schemas.openxmlformats.org/officeDocument/2006/relationships/hyperlink" Target="../AppData/Local/Microsoft/Windows/INetCache/Content.Outlook/SOP/ARR4600084084/ARR4600084084INF4.pdf" TargetMode="External"/><Relationship Id="rId303" Type="http://schemas.openxmlformats.org/officeDocument/2006/relationships/hyperlink" Target="mailto:juanlgonzalez@hotmail.com" TargetMode="External"/><Relationship Id="rId748" Type="http://schemas.openxmlformats.org/officeDocument/2006/relationships/hyperlink" Target="../AppData/Local/Microsoft/Windows/INetCache/Content.Outlook/SOP/ARR0381/ARR0381POL.pdf" TargetMode="External"/><Relationship Id="rId955" Type="http://schemas.openxmlformats.org/officeDocument/2006/relationships/hyperlink" Target="../AppData/Local/Microsoft/Windows/INetCache/Content.Outlook/SOP/ARR0018/ARR0018super.pdf" TargetMode="External"/><Relationship Id="rId1140" Type="http://schemas.openxmlformats.org/officeDocument/2006/relationships/hyperlink" Target="mailto:ignacio.gallego@medellin.gov.co" TargetMode="External"/><Relationship Id="rId1378" Type="http://schemas.openxmlformats.org/officeDocument/2006/relationships/hyperlink" Target="mailto:marcela2519@hotmail.com" TargetMode="External"/><Relationship Id="rId1585" Type="http://schemas.openxmlformats.org/officeDocument/2006/relationships/hyperlink" Target="../AppData/Local/Microsoft/Windows/INetCache/Content.Outlook/SOP/ARR4600081874/ARR4600081874SUPER.pdf" TargetMode="External"/><Relationship Id="rId1792" Type="http://schemas.openxmlformats.org/officeDocument/2006/relationships/hyperlink" Target="../AppData/Local/Microsoft/Windows/INetCache/Content.Outlook/SOP/ARR4600084041/ARR4600084041TRA.pdf" TargetMode="External"/><Relationship Id="rId1806" Type="http://schemas.openxmlformats.org/officeDocument/2006/relationships/hyperlink" Target="../AppData/Local/Microsoft/Windows/INetCache/Content.Outlook/SOP/ARR4600083533/SOLICITUD%20TRAMITES.msg" TargetMode="External"/><Relationship Id="rId2429" Type="http://schemas.openxmlformats.org/officeDocument/2006/relationships/hyperlink" Target="../AppData/Local/Microsoft/Windows/INetCache/Content.Outlook/SOP/ARR4600077573/ARR4600077573INF2.pdf" TargetMode="External"/><Relationship Id="rId84" Type="http://schemas.openxmlformats.org/officeDocument/2006/relationships/hyperlink" Target="mailto:ignacio.gallego@medellin.gov.co" TargetMode="External"/><Relationship Id="rId387" Type="http://schemas.openxmlformats.org/officeDocument/2006/relationships/hyperlink" Target="../AppData/Local/Microsoft/Windows/INetCache/Content.Outlook/SOP/ARR0012/ARR0012acta.pdf" TargetMode="External"/><Relationship Id="rId510" Type="http://schemas.openxmlformats.org/officeDocument/2006/relationships/hyperlink" Target="../AppData/Local/Microsoft/Windows/INetCache/Content.Outlook/SOP/ARR0103/ARR0103INF22018.pdf" TargetMode="External"/><Relationship Id="rId594" Type="http://schemas.openxmlformats.org/officeDocument/2006/relationships/hyperlink" Target="../AppData/Local/Microsoft/Windows/INetCache/Content.Outlook/SOP/ARR0192/ARR0192soli.pdf" TargetMode="External"/><Relationship Id="rId608" Type="http://schemas.openxmlformats.org/officeDocument/2006/relationships/hyperlink" Target="../AppData/Local/Microsoft/Windows/INetCache/Content.Outlook/SOP/ARR0214/ARR0214inf6.pdf" TargetMode="External"/><Relationship Id="rId815" Type="http://schemas.openxmlformats.org/officeDocument/2006/relationships/hyperlink" Target="../AppData/Local/Microsoft/Windows/INetCache/Content.Outlook/SOP/ARR4600077547/ARR4600077547soli.pdf" TargetMode="External"/><Relationship Id="rId1238" Type="http://schemas.openxmlformats.org/officeDocument/2006/relationships/hyperlink" Target="../AppData/Local/Microsoft/Windows/INetCache/Content.Outlook/SOP/Desig%20nelly/ARRSUPER2.pdf" TargetMode="External"/><Relationship Id="rId1445" Type="http://schemas.openxmlformats.org/officeDocument/2006/relationships/hyperlink" Target="../AppData/Local/Microsoft/Windows/INetCache/Content.Outlook/SOP/ARR0009/ARR0009INF5.pdf" TargetMode="External"/><Relationship Id="rId1652" Type="http://schemas.openxmlformats.org/officeDocument/2006/relationships/hyperlink" Target="mailto:Hernan.hernandez@tigoune.com" TargetMode="External"/><Relationship Id="rId2068" Type="http://schemas.openxmlformats.org/officeDocument/2006/relationships/hyperlink" Target="mailto:lucho@hotmail.es" TargetMode="External"/><Relationship Id="rId2275" Type="http://schemas.openxmlformats.org/officeDocument/2006/relationships/hyperlink" Target="../AppData/Local/Microsoft/Windows/INetCache/Content.Outlook/SOP/ARR4600082244/ARR4600082244INF2.pdf" TargetMode="External"/><Relationship Id="rId247" Type="http://schemas.openxmlformats.org/officeDocument/2006/relationships/hyperlink" Target="../AppData/Local/Microsoft/Windows/INetCache/Content.Outlook/SOP/ARR4600072259/ARR4600072259ACTA.pdf" TargetMode="External"/><Relationship Id="rId899" Type="http://schemas.openxmlformats.org/officeDocument/2006/relationships/hyperlink" Target="mailto:rapipharma@gmail.com" TargetMode="External"/><Relationship Id="rId1000" Type="http://schemas.openxmlformats.org/officeDocument/2006/relationships/hyperlink" Target="../AppData/Local/Microsoft/Windows/INetCache/Content.Outlook/SOP/ARR0013/ARR0013actatb.pdf" TargetMode="External"/><Relationship Id="rId1084" Type="http://schemas.openxmlformats.org/officeDocument/2006/relationships/hyperlink" Target="../AppData/Local/Microsoft/Windows/INetCache/Content.Outlook/SOP/ARR4600080018/ARR4600080018INF3.pdf" TargetMode="External"/><Relationship Id="rId1305" Type="http://schemas.openxmlformats.org/officeDocument/2006/relationships/hyperlink" Target="../AppData/Local/Microsoft/Windows/INetCache/Content.Outlook/SOP/ARR4600078526/ARR4600078526CONCE.pdf" TargetMode="External"/><Relationship Id="rId1957" Type="http://schemas.openxmlformats.org/officeDocument/2006/relationships/hyperlink" Target="mailto:charlamos@cafesential.com" TargetMode="External"/><Relationship Id="rId2482" Type="http://schemas.openxmlformats.org/officeDocument/2006/relationships/hyperlink" Target="../AppData/Local/Microsoft/Windows/INetCache/Content.Outlook/SOP/ARR4600082207/ARR4600082207INF3.pdf" TargetMode="External"/><Relationship Id="rId107" Type="http://schemas.openxmlformats.org/officeDocument/2006/relationships/hyperlink" Target="../AppData/Local/Microsoft/Windows/INetCache/Content.Outlook/SOP/ARR0316/ARR0316pol.pdf" TargetMode="External"/><Relationship Id="rId454" Type="http://schemas.openxmlformats.org/officeDocument/2006/relationships/hyperlink" Target="../AppData/Local/Microsoft/Windows/INetCache/Content.Outlook/SOP/ARR0101/ARR0101inf2.pdf" TargetMode="External"/><Relationship Id="rId661" Type="http://schemas.openxmlformats.org/officeDocument/2006/relationships/hyperlink" Target="../AppData/Local/Microsoft/Windows/INetCache/Content.Outlook/SOP/ARR0272/ARR0272INF2.pdf" TargetMode="External"/><Relationship Id="rId759" Type="http://schemas.openxmlformats.org/officeDocument/2006/relationships/hyperlink" Target="../AppData/Local/Microsoft/Windows/INetCache/Content.Outlook/SOP/ARR0310/ARR0310POL.pdf" TargetMode="External"/><Relationship Id="rId966" Type="http://schemas.openxmlformats.org/officeDocument/2006/relationships/hyperlink" Target="mailto:nelly.moreno@medellin.gov.co" TargetMode="External"/><Relationship Id="rId1291" Type="http://schemas.openxmlformats.org/officeDocument/2006/relationships/hyperlink" Target="../AppData/Local/Microsoft/Windows/INetCache/Content.Outlook/SOP/ARR0183/ARR0183INF12020.pdf" TargetMode="External"/><Relationship Id="rId1389" Type="http://schemas.openxmlformats.org/officeDocument/2006/relationships/hyperlink" Target="../AppData/Local/Microsoft/Windows/INetCache/Content.Outlook/SOP/ARR4600078529/ARR4600078529INF1.pdf" TargetMode="External"/><Relationship Id="rId1512" Type="http://schemas.openxmlformats.org/officeDocument/2006/relationships/hyperlink" Target="mailto:bettylo428@yahoo.es" TargetMode="External"/><Relationship Id="rId1596" Type="http://schemas.openxmlformats.org/officeDocument/2006/relationships/hyperlink" Target="../AppData/Local/Microsoft/Windows/INetCache/Content.Outlook/SOP/ARR4600082856/ARR4600082856INF2.pdf" TargetMode="External"/><Relationship Id="rId1817" Type="http://schemas.openxmlformats.org/officeDocument/2006/relationships/hyperlink" Target="../AppData/Local/Microsoft/Windows/INetCache/Content.Outlook/SOP/ARR4600082572/ARR4600082572ACTA.pdf" TargetMode="External"/><Relationship Id="rId2135" Type="http://schemas.openxmlformats.org/officeDocument/2006/relationships/hyperlink" Target="../AppData/Local/Microsoft/Windows/INetCache/Content.Outlook/SOP/ARR4600081277/202120014589-concepto%20supervision%20condicionado.docx" TargetMode="External"/><Relationship Id="rId2342" Type="http://schemas.openxmlformats.org/officeDocument/2006/relationships/hyperlink" Target="../AppData/Local/Microsoft/Windows/INetCache/Content.Outlook/SOP/ARR0032/ARR0032POL.pdf" TargetMode="External"/><Relationship Id="rId11" Type="http://schemas.openxmlformats.org/officeDocument/2006/relationships/hyperlink" Target="mailto:nelly.moreno@medellin.gov.co" TargetMode="External"/><Relationship Id="rId314" Type="http://schemas.openxmlformats.org/officeDocument/2006/relationships/hyperlink" Target="mailto:gbernal@argos.com.co" TargetMode="External"/><Relationship Id="rId398" Type="http://schemas.openxmlformats.org/officeDocument/2006/relationships/hyperlink" Target="../AppData/Local/Microsoft/Windows/INetCache/Content.Outlook/SOPORTE%20ARRENDAMIENTOS/ARR0018/ARR0018ACTA.pdf" TargetMode="External"/><Relationship Id="rId521" Type="http://schemas.openxmlformats.org/officeDocument/2006/relationships/hyperlink" Target="../AppData/Local/Microsoft/Windows/INetCache/Content.Outlook/SOP/ARR0107/ARR0107pol.pdf" TargetMode="External"/><Relationship Id="rId619" Type="http://schemas.openxmlformats.org/officeDocument/2006/relationships/hyperlink" Target="../AppData/Local/Microsoft/Windows/INetCache/Content.Outlook/SOP/ARR0107/ARR0107cr.pdf" TargetMode="External"/><Relationship Id="rId1151" Type="http://schemas.openxmlformats.org/officeDocument/2006/relationships/hyperlink" Target="../AppData/Local/Microsoft/Windows/INetCache/Content.Outlook/SOP/ARR4600080343/ARR4600080343CON.pdf" TargetMode="External"/><Relationship Id="rId1249" Type="http://schemas.openxmlformats.org/officeDocument/2006/relationships/hyperlink" Target="mailto:Clara.giraldo@medellin.gov.co" TargetMode="External"/><Relationship Id="rId2079" Type="http://schemas.openxmlformats.org/officeDocument/2006/relationships/hyperlink" Target="../AppData/Local/Microsoft/Windows/INetCache/Content.Outlook/SOP/ARR4600082455/ARR4600082455TRA.pdf" TargetMode="External"/><Relationship Id="rId2202" Type="http://schemas.openxmlformats.org/officeDocument/2006/relationships/hyperlink" Target="../AppData/Local/Microsoft/Windows/INetCache/Content.Outlook/SOP/ARR4600081276/ARR4600081276INF4.pdf" TargetMode="External"/><Relationship Id="rId95" Type="http://schemas.openxmlformats.org/officeDocument/2006/relationships/hyperlink" Target="mailto:hjlopez@vendingstore.us" TargetMode="External"/><Relationship Id="rId160" Type="http://schemas.openxmlformats.org/officeDocument/2006/relationships/hyperlink" Target="../AppData/Local/Microsoft/Windows/INetCache/Content.Outlook/SNBK67XM/ARR0381/ARR0381.pdf" TargetMode="External"/><Relationship Id="rId826" Type="http://schemas.openxmlformats.org/officeDocument/2006/relationships/hyperlink" Target="../AppData/Local/Microsoft/Windows/INetCache/Content.Outlook/SOP/ARR0308/ARR0308SUPER2019.pdf" TargetMode="External"/><Relationship Id="rId1011" Type="http://schemas.openxmlformats.org/officeDocument/2006/relationships/hyperlink" Target="mailto:pesqueramaryrio015@hotmail.com" TargetMode="External"/><Relationship Id="rId1109" Type="http://schemas.openxmlformats.org/officeDocument/2006/relationships/hyperlink" Target="../AppData/Local/Microsoft/Windows/INetCache/Content.Outlook/SOP/ARR4600080370/ARR4600080370INF1.pdf" TargetMode="External"/><Relationship Id="rId1456" Type="http://schemas.openxmlformats.org/officeDocument/2006/relationships/hyperlink" Target="mailto:andrea86241@hotmail.com" TargetMode="External"/><Relationship Id="rId1663" Type="http://schemas.openxmlformats.org/officeDocument/2006/relationships/hyperlink" Target="mailto:sandra.ordonez@medellin.gov.co" TargetMode="External"/><Relationship Id="rId1870" Type="http://schemas.openxmlformats.org/officeDocument/2006/relationships/hyperlink" Target="../AppData/Local/Microsoft/Windows/INetCache/Content.Outlook/SOP/ARR4600083886/ARR4600083886INF2.pdf" TargetMode="External"/><Relationship Id="rId1968" Type="http://schemas.openxmlformats.org/officeDocument/2006/relationships/hyperlink" Target="../AppData/Local/Microsoft/Windows/INetCache/Content.Outlook/SOP/ARR4600080271/ARR4600080271INF5.pdf" TargetMode="External"/><Relationship Id="rId2286" Type="http://schemas.openxmlformats.org/officeDocument/2006/relationships/hyperlink" Target="../AppData/Local/Microsoft/Windows/INetCache/Content.Outlook/SOP/ARR4600082193/ARR4600082193INF1.pdf" TargetMode="External"/><Relationship Id="rId2493" Type="http://schemas.openxmlformats.org/officeDocument/2006/relationships/hyperlink" Target="../AppData/Local/Microsoft/Windows/INetCache/Content.Outlook/SOP/ARR4600082174/ARR4600082174otro.pdf" TargetMode="External"/><Relationship Id="rId258" Type="http://schemas.openxmlformats.org/officeDocument/2006/relationships/hyperlink" Target="../AppData/Local/Microsoft/Windows/INetCache/Content.Outlook/SOP/ARR0207/ARR0207INF1.pdf" TargetMode="External"/><Relationship Id="rId465" Type="http://schemas.openxmlformats.org/officeDocument/2006/relationships/hyperlink" Target="../AppData/Local/Microsoft/Windows/INetCache/Content.Outlook/SOP/ARR0191/ARR0191super.pdf" TargetMode="External"/><Relationship Id="rId672" Type="http://schemas.openxmlformats.org/officeDocument/2006/relationships/hyperlink" Target="../AppData/Local/Microsoft/Windows/INetCache/Content.Outlook/SOP/ARR0266/ARR0266INF3.pdf" TargetMode="External"/><Relationship Id="rId1095" Type="http://schemas.openxmlformats.org/officeDocument/2006/relationships/hyperlink" Target="../AppData/Local/Microsoft/Windows/INetCache/Content.Outlook/SOP/ARR0272/ARR0272CON.pdf" TargetMode="External"/><Relationship Id="rId1316" Type="http://schemas.openxmlformats.org/officeDocument/2006/relationships/hyperlink" Target="../AppData/Local/Microsoft/Windows/INetCache/Content.Outlook/SOP/ARR4600080004/ARR4600080004INF2.pdf" TargetMode="External"/><Relationship Id="rId1523" Type="http://schemas.openxmlformats.org/officeDocument/2006/relationships/hyperlink" Target="mailto:carlosmario286422@gmail.com" TargetMode="External"/><Relationship Id="rId1730" Type="http://schemas.openxmlformats.org/officeDocument/2006/relationships/hyperlink" Target="../AppData/Local/Microsoft/Windows/INetCache/Content.Outlook/SOP/ARR4600083822/ARR4600083822ACTA.pdf" TargetMode="External"/><Relationship Id="rId2146" Type="http://schemas.openxmlformats.org/officeDocument/2006/relationships/hyperlink" Target="../AppData/Local/Microsoft/Windows/INetCache/Content.Outlook/SOP/ARR4600082442/ARR4600082442INF1.pdf" TargetMode="External"/><Relationship Id="rId2353" Type="http://schemas.openxmlformats.org/officeDocument/2006/relationships/hyperlink" Target="../AppData/Local/Microsoft/Windows/INetCache/Content.Outlook/SOP/ARR0032/ARR0032INF120.pdf" TargetMode="External"/><Relationship Id="rId22" Type="http://schemas.openxmlformats.org/officeDocument/2006/relationships/hyperlink" Target="../AppData/Local/Microsoft/Windows/INetCache/Content.Outlook/SOPORTE%20ARRENDAMIENTOS/ARR0207/ARR0207.pdf" TargetMode="External"/><Relationship Id="rId118" Type="http://schemas.openxmlformats.org/officeDocument/2006/relationships/hyperlink" Target="../AppData/Local/Microsoft/Windows/INetCache/Content.Outlook/SOP/ARR0167/ARR0167CR.pdf" TargetMode="External"/><Relationship Id="rId325" Type="http://schemas.openxmlformats.org/officeDocument/2006/relationships/hyperlink" Target="mailto:edisonvalencia@flotabernal.com.co" TargetMode="External"/><Relationship Id="rId532" Type="http://schemas.openxmlformats.org/officeDocument/2006/relationships/hyperlink" Target="../AppData/Local/Microsoft/Windows/INetCache/Content.Outlook/SOP/ARR0048/ARR0048inf22018.pdf" TargetMode="External"/><Relationship Id="rId977" Type="http://schemas.openxmlformats.org/officeDocument/2006/relationships/hyperlink" Target="../AppData/Local/Microsoft/Windows/INetCache/Content.Outlook/SOP/ARR0382/ARR0382CON2019.pdf" TargetMode="External"/><Relationship Id="rId1162" Type="http://schemas.openxmlformats.org/officeDocument/2006/relationships/hyperlink" Target="../AppData/Local/Microsoft/Windows/INetCache/Content.Outlook/SOP/Desig%20nelly/ARRSUPER2.pdf" TargetMode="External"/><Relationship Id="rId1828" Type="http://schemas.openxmlformats.org/officeDocument/2006/relationships/hyperlink" Target="mailto:maximiliano1030.01@gmail.com" TargetMode="External"/><Relationship Id="rId2006" Type="http://schemas.openxmlformats.org/officeDocument/2006/relationships/hyperlink" Target="../AppData/Local/Microsoft/Windows/INetCache/Content.Outlook/SOP/ARR4600081479/ARR4600081479INF2.pdf" TargetMode="External"/><Relationship Id="rId2213" Type="http://schemas.openxmlformats.org/officeDocument/2006/relationships/hyperlink" Target="../AppData/Local/Microsoft/Windows/INetCache/Content.Outlook/SOP/ARR4600082332/ARR4600082332ACTA.pdf" TargetMode="External"/><Relationship Id="rId2420" Type="http://schemas.openxmlformats.org/officeDocument/2006/relationships/hyperlink" Target="../AppData/Local/Microsoft/Windows/INetCache/Content.Outlook/SOP/ARR0184/ARR0184INF4.pdf" TargetMode="External"/><Relationship Id="rId171" Type="http://schemas.openxmlformats.org/officeDocument/2006/relationships/hyperlink" Target="../AppData/Local/Microsoft/Windows/INetCache/Content.Outlook/SOP/ARR0382/ARR0382CON.pdf" TargetMode="External"/><Relationship Id="rId837" Type="http://schemas.openxmlformats.org/officeDocument/2006/relationships/hyperlink" Target="mailto:malesa.totumo.3@gmail.com" TargetMode="External"/><Relationship Id="rId1022" Type="http://schemas.openxmlformats.org/officeDocument/2006/relationships/hyperlink" Target="mailto:clara.giraldo@medellin.gov.co" TargetMode="External"/><Relationship Id="rId1467" Type="http://schemas.openxmlformats.org/officeDocument/2006/relationships/hyperlink" Target="../AppData/Local/Microsoft/Windows/INetCache/Content.Outlook/SOP/ARR4600081349/ARR4600081349ACTA.pdf" TargetMode="External"/><Relationship Id="rId1674" Type="http://schemas.openxmlformats.org/officeDocument/2006/relationships/hyperlink" Target="../AppData/Local/Microsoft/Windows/INetCache/Content.Outlook/SOP/ARR0162/aRR0162IN42020.pdf" TargetMode="External"/><Relationship Id="rId1881" Type="http://schemas.openxmlformats.org/officeDocument/2006/relationships/hyperlink" Target="../AppData/Local/Microsoft/Windows/INetCache/Content.Outlook/SOP/ARR4600083558/ARR4600083558OTRO.pdf" TargetMode="External"/><Relationship Id="rId2297" Type="http://schemas.openxmlformats.org/officeDocument/2006/relationships/hyperlink" Target="../AppData/Local/Microsoft/Windows/INetCache/Content.Outlook/SOP/ARR0099/ARR0099ACTA2019.pdf" TargetMode="External"/><Relationship Id="rId269" Type="http://schemas.openxmlformats.org/officeDocument/2006/relationships/hyperlink" Target="../AppData/Local/Microsoft/Windows/INetCache/Content.Outlook/SOP/ARR0266/ARR0266ACTA.pdf" TargetMode="External"/><Relationship Id="rId476" Type="http://schemas.openxmlformats.org/officeDocument/2006/relationships/hyperlink" Target="../AppData/Local/Microsoft/Windows/INetCache/Content.Outlook/SOP/ARR0264/ARR0264ACTAreno-17.pdf" TargetMode="External"/><Relationship Id="rId683" Type="http://schemas.openxmlformats.org/officeDocument/2006/relationships/hyperlink" Target="../AppData/Local/Microsoft/Windows/INetCache/Content.Outlook/SOP/ARR0266/ARR0266INF3.pdf" TargetMode="External"/><Relationship Id="rId890" Type="http://schemas.openxmlformats.org/officeDocument/2006/relationships/hyperlink" Target="../AppData/Local/Microsoft/Windows/INetCache/Content.Outlook/SOP/ARR4600077581/aRR4600077581acta.pdf" TargetMode="External"/><Relationship Id="rId904" Type="http://schemas.openxmlformats.org/officeDocument/2006/relationships/hyperlink" Target="../AppData/Local/Microsoft/Windows/INetCache/Content.Outlook/SOP/ARR0276/aRR-0276soli.pdf" TargetMode="External"/><Relationship Id="rId1327" Type="http://schemas.openxmlformats.org/officeDocument/2006/relationships/hyperlink" Target="../AppData/Local/Microsoft/Windows/INetCache/Content.Outlook/SOP/ARR4600078523/ARR4600078523acta.pdf" TargetMode="External"/><Relationship Id="rId1534" Type="http://schemas.openxmlformats.org/officeDocument/2006/relationships/hyperlink" Target="mailto:mitakatradiciondecafe@hotmail.com" TargetMode="External"/><Relationship Id="rId1741" Type="http://schemas.openxmlformats.org/officeDocument/2006/relationships/hyperlink" Target="../AppData/Local/Microsoft/Windows/INetCache/Content.Outlook/SOP/ARR4600083923/ARR4600083923TRA.pdf" TargetMode="External"/><Relationship Id="rId1979" Type="http://schemas.openxmlformats.org/officeDocument/2006/relationships/hyperlink" Target="../AppData/Local/Microsoft/Windows/INetCache/Content.Outlook/SOP/ARR0076/ARR0076pol.pdf" TargetMode="External"/><Relationship Id="rId2157" Type="http://schemas.openxmlformats.org/officeDocument/2006/relationships/hyperlink" Target="mailto:gerenciacooasda@gmail.com" TargetMode="External"/><Relationship Id="rId2364" Type="http://schemas.openxmlformats.org/officeDocument/2006/relationships/hyperlink" Target="../AppData/Local/Microsoft/Windows/INetCache/Content.Outlook/SOP/ARR4600080135/ARR4600080135CON.pdf" TargetMode="External"/><Relationship Id="rId33" Type="http://schemas.openxmlformats.org/officeDocument/2006/relationships/hyperlink" Target="mailto:jualma55@yahoo.com" TargetMode="External"/><Relationship Id="rId129" Type="http://schemas.openxmlformats.org/officeDocument/2006/relationships/hyperlink" Target="../AppData/Local/Microsoft/Windows/INetCache/Content.Outlook/SOP/ARR0308/ARR0308CON.pdf" TargetMode="External"/><Relationship Id="rId336" Type="http://schemas.openxmlformats.org/officeDocument/2006/relationships/hyperlink" Target="mailto:kinchaho@hotmail.com" TargetMode="External"/><Relationship Id="rId543" Type="http://schemas.openxmlformats.org/officeDocument/2006/relationships/hyperlink" Target="../AppData/Local/Microsoft/Windows/INetCache/Content.Outlook/SOP/ARR0101/ARR0101inf12018.pdf" TargetMode="External"/><Relationship Id="rId988" Type="http://schemas.openxmlformats.org/officeDocument/2006/relationships/hyperlink" Target="../AppData/Local/Microsoft/Windows/INetCache/Content.Outlook/SOP/ARR4600078449/ARR4600078449soli.pdf" TargetMode="External"/><Relationship Id="rId1173" Type="http://schemas.openxmlformats.org/officeDocument/2006/relationships/hyperlink" Target="mailto:mgiraldogg@hotmail.com" TargetMode="External"/><Relationship Id="rId1380" Type="http://schemas.openxmlformats.org/officeDocument/2006/relationships/hyperlink" Target="../AppData/Local/Microsoft/Windows/INetCache/Content.Outlook/SOP/ARR4600078532/ARR4600078532acta.pdf" TargetMode="External"/><Relationship Id="rId1601" Type="http://schemas.openxmlformats.org/officeDocument/2006/relationships/hyperlink" Target="../AppData/Local/Microsoft/Windows/INetCache/Content.Outlook/SOP/ARR4600082563/ARR4600082563TRA.pdf" TargetMode="External"/><Relationship Id="rId1839" Type="http://schemas.openxmlformats.org/officeDocument/2006/relationships/hyperlink" Target="../AppData/Local/Microsoft/Windows/INetCache/Content.Outlook/SOP/ARR4600083990/ARR4600083990SUPER.pdf" TargetMode="External"/><Relationship Id="rId2017" Type="http://schemas.openxmlformats.org/officeDocument/2006/relationships/hyperlink" Target="../AppData/Local/Microsoft/Windows/INetCache/Content.Outlook/SOP/ARR4600081873/ARR4600081873CONCE.pdf" TargetMode="External"/><Relationship Id="rId2224" Type="http://schemas.openxmlformats.org/officeDocument/2006/relationships/hyperlink" Target="../AppData/Local/Microsoft/Windows/INetCache/Content.Outlook/SOP/ARR0160/ARR0160super.pdf" TargetMode="External"/><Relationship Id="rId182" Type="http://schemas.openxmlformats.org/officeDocument/2006/relationships/hyperlink" Target="../AppData/Local/Microsoft/Windows/INetCache/Content.Outlook/SOP/ARR0385/ARR4600072495ACTA.pdf" TargetMode="External"/><Relationship Id="rId403" Type="http://schemas.openxmlformats.org/officeDocument/2006/relationships/hyperlink" Target="../AppData/Local/Microsoft/Windows/INetCache/Content.Outlook/SOP/ARR0024/ARR0024pol.pdf" TargetMode="External"/><Relationship Id="rId750" Type="http://schemas.openxmlformats.org/officeDocument/2006/relationships/hyperlink" Target="../AppData/Local/Microsoft/Windows/INetCache/Content.Outlook/SOP/ARR0381/ARR0381INF12019.pdf" TargetMode="External"/><Relationship Id="rId848" Type="http://schemas.openxmlformats.org/officeDocument/2006/relationships/hyperlink" Target="../AppData/Local/Microsoft/Windows/INetCache/Content.Outlook/SOP/ARR0314/ARR0314CONCEPTO.pdf" TargetMode="External"/><Relationship Id="rId1033" Type="http://schemas.openxmlformats.org/officeDocument/2006/relationships/hyperlink" Target="mailto:nanasala@une.net.co" TargetMode="External"/><Relationship Id="rId1478" Type="http://schemas.openxmlformats.org/officeDocument/2006/relationships/hyperlink" Target="../AppData/Local/Microsoft/Windows/INetCache/Content.Outlook/SOP/ARR4600081142/ARR4600081142ACTA.pdf" TargetMode="External"/><Relationship Id="rId1685" Type="http://schemas.openxmlformats.org/officeDocument/2006/relationships/hyperlink" Target="../AppData/Local/Microsoft/Windows/INetCache/Content.Outlook/SOP/ARR0268/ARR0268INF320.pdf" TargetMode="External"/><Relationship Id="rId1892" Type="http://schemas.openxmlformats.org/officeDocument/2006/relationships/hyperlink" Target="../AppData/Local/Microsoft/Windows/INetCache/Content.Outlook/SOP/ARR4600084039/ARR4600084039INF1.pdf" TargetMode="External"/><Relationship Id="rId1906" Type="http://schemas.openxmlformats.org/officeDocument/2006/relationships/hyperlink" Target="../AppData/Local/Microsoft/Windows/INetCache/Content.Outlook/SOP/ARR4600084044/ARR4600084044INF2.pdf" TargetMode="External"/><Relationship Id="rId2431" Type="http://schemas.openxmlformats.org/officeDocument/2006/relationships/hyperlink" Target="../AppData/Local/Microsoft/Windows/INetCache/Content.Outlook/SOP/ARR4600077573/ARR4600077573INF120.pdf" TargetMode="External"/><Relationship Id="rId487" Type="http://schemas.openxmlformats.org/officeDocument/2006/relationships/hyperlink" Target="../AppData/Local/Microsoft/Windows/INetCache/Content.Outlook/SOP/ARR0214/ARR0214inf32018.pdf" TargetMode="External"/><Relationship Id="rId610" Type="http://schemas.openxmlformats.org/officeDocument/2006/relationships/hyperlink" Target="../AppData/Local/Microsoft/Windows/INetCache/Content.Outlook/SOP/ARR0074/aRR0074otro.pdf" TargetMode="External"/><Relationship Id="rId694" Type="http://schemas.openxmlformats.org/officeDocument/2006/relationships/hyperlink" Target="../AppData/Local/Microsoft/Windows/INetCache/Content.Outlook/SOP/ARR0018/ARR0018INF22018.pdf" TargetMode="External"/><Relationship Id="rId708" Type="http://schemas.openxmlformats.org/officeDocument/2006/relationships/hyperlink" Target="../AppData/Local/Microsoft/Windows/INetCache/Content.Outlook/SOPORTE%20ARRENDAMIENTOS/ARR0064/ARR0064INF4.pdf" TargetMode="External"/><Relationship Id="rId915" Type="http://schemas.openxmlformats.org/officeDocument/2006/relationships/hyperlink" Target="mailto:nelly.moreno@medellin.gov.co" TargetMode="External"/><Relationship Id="rId1240" Type="http://schemas.openxmlformats.org/officeDocument/2006/relationships/hyperlink" Target="mailto:gajayesa20@gmail.com" TargetMode="External"/><Relationship Id="rId1338" Type="http://schemas.openxmlformats.org/officeDocument/2006/relationships/hyperlink" Target="../AppData/Local/Microsoft/Windows/INetCache/Content.Outlook/SOP/ARR4600078523/ARR4600078523INF2.pdf" TargetMode="External"/><Relationship Id="rId1545" Type="http://schemas.openxmlformats.org/officeDocument/2006/relationships/hyperlink" Target="../AppData/Local/Microsoft/Windows/INetCache/Content.Outlook/SOP/ARR0207/ARR0207INF4.pdf" TargetMode="External"/><Relationship Id="rId2070" Type="http://schemas.openxmlformats.org/officeDocument/2006/relationships/hyperlink" Target="mailto:Ignacio.gallego@medellin.gov.co" TargetMode="External"/><Relationship Id="rId2168" Type="http://schemas.openxmlformats.org/officeDocument/2006/relationships/hyperlink" Target="mailto:sandra.ordonez@medellin.gov.co" TargetMode="External"/><Relationship Id="rId2375" Type="http://schemas.openxmlformats.org/officeDocument/2006/relationships/hyperlink" Target="../AppData/Local/Microsoft/Windows/INetCache/Content.Outlook/SOP/ARR4600083577/ARR4600083577SUPER.pdf" TargetMode="External"/><Relationship Id="rId347" Type="http://schemas.openxmlformats.org/officeDocument/2006/relationships/hyperlink" Target="mailto:trancristobal@une.net.co" TargetMode="External"/><Relationship Id="rId999" Type="http://schemas.openxmlformats.org/officeDocument/2006/relationships/hyperlink" Target="../AppData/Local/Microsoft/Windows/INetCache/Content.Outlook/SOP/ARR4600078604/ARR4600078604INF32019.pdf" TargetMode="External"/><Relationship Id="rId1100" Type="http://schemas.openxmlformats.org/officeDocument/2006/relationships/hyperlink" Target="../AppData/Local/Microsoft/Windows/INetCache/Content.Outlook/SOP/ARR0272/ARR0272INF22019.pdf" TargetMode="External"/><Relationship Id="rId1184" Type="http://schemas.openxmlformats.org/officeDocument/2006/relationships/hyperlink" Target="../AppData/Local/Microsoft/Windows/INetCache/Content.Outlook/SOP/ARR4600078516/ARR4600078516ACTA.pdf" TargetMode="External"/><Relationship Id="rId1405" Type="http://schemas.openxmlformats.org/officeDocument/2006/relationships/hyperlink" Target="../AppData/Local/Microsoft/Windows/INetCache/Content.Outlook/SOP/ARR4600078514/ARR4600078514ACTA.pdf" TargetMode="External"/><Relationship Id="rId1752" Type="http://schemas.openxmlformats.org/officeDocument/2006/relationships/hyperlink" Target="../AppData/Local/Microsoft/Windows/INetCache/Content.Outlook/SOP/ARR4600083330/ARR4600083330OTRO.pdf" TargetMode="External"/><Relationship Id="rId2028" Type="http://schemas.openxmlformats.org/officeDocument/2006/relationships/hyperlink" Target="../AppData/Local/Microsoft/Windows/INetCache/Content.Outlook/SOP/ARR4600077564/ARR4600077564INF5.pdf" TargetMode="External"/><Relationship Id="rId44" Type="http://schemas.openxmlformats.org/officeDocument/2006/relationships/hyperlink" Target="../AppData/Local/Microsoft/Windows/INetCache/Content.Outlook/SOP/ARR0297/ARR0297POL.pdf" TargetMode="External"/><Relationship Id="rId554" Type="http://schemas.openxmlformats.org/officeDocument/2006/relationships/hyperlink" Target="../AppData/Local/Microsoft/Windows/INetCache/Content.Outlook/SOP/ARR0031/ARR0031INF42018.pdf" TargetMode="External"/><Relationship Id="rId761" Type="http://schemas.openxmlformats.org/officeDocument/2006/relationships/hyperlink" Target="mailto:geidibianoon@hotmail.es" TargetMode="External"/><Relationship Id="rId859" Type="http://schemas.openxmlformats.org/officeDocument/2006/relationships/hyperlink" Target="../AppData/Local/Microsoft/Windows/INetCache/Content.Outlook/SOP/ARR4600077429/ARR4600077429ACTA.pdf" TargetMode="External"/><Relationship Id="rId1391" Type="http://schemas.openxmlformats.org/officeDocument/2006/relationships/hyperlink" Target="../AppData/Local/Microsoft/Windows/INetCache/Content.Outlook/SOP/ARR4600078515/ARR4600078515INF2.pdf" TargetMode="External"/><Relationship Id="rId1489" Type="http://schemas.openxmlformats.org/officeDocument/2006/relationships/hyperlink" Target="../AppData/Local/Microsoft/Windows/INetCache/Content.Outlook/SOP/ARR4600081143/ARR4600081143SUS.pdf" TargetMode="External"/><Relationship Id="rId1612" Type="http://schemas.openxmlformats.org/officeDocument/2006/relationships/hyperlink" Target="../AppData/Local/Microsoft/Windows/INetCache/Content.Outlook/SOP/ARR4600081278/ARR4600081278CON.pdf" TargetMode="External"/><Relationship Id="rId1696" Type="http://schemas.openxmlformats.org/officeDocument/2006/relationships/hyperlink" Target="../AppData/Local/Microsoft/Windows/INetCache/Content.Outlook/SOP/ARR4600082451/ARR4600082451TRA.pdf" TargetMode="External"/><Relationship Id="rId1917" Type="http://schemas.openxmlformats.org/officeDocument/2006/relationships/hyperlink" Target="../AppData/Local/Microsoft/Windows/INetCache/Content.Outlook/SOP/ARR4600083884/ARR4600083884ACTA.pdf" TargetMode="External"/><Relationship Id="rId2235" Type="http://schemas.openxmlformats.org/officeDocument/2006/relationships/hyperlink" Target="../AppData/Local/Microsoft/Windows/INetCache/Content.Outlook/SOP/ARR4600084084/ARR4600084084INF2.pdf" TargetMode="External"/><Relationship Id="rId2442" Type="http://schemas.openxmlformats.org/officeDocument/2006/relationships/hyperlink" Target="../AppData/Local/Microsoft/Windows/INetCache/Content.Outlook/SOP/ARR4600082467/ARR4600082467.pdf" TargetMode="External"/><Relationship Id="rId193" Type="http://schemas.openxmlformats.org/officeDocument/2006/relationships/hyperlink" Target="../AppData/Local/Microsoft/Windows/INetCache/Content.Outlook/SOP/ARR0210/ARR0210SUPER%7d.pdf" TargetMode="External"/><Relationship Id="rId207" Type="http://schemas.openxmlformats.org/officeDocument/2006/relationships/hyperlink" Target="../AppData/Local/Microsoft/Windows/INetCache/Content.Outlook/SOPORTE%20ARRENDAMIENTOS/ARR0198/ARR0198.pdf" TargetMode="External"/><Relationship Id="rId414" Type="http://schemas.openxmlformats.org/officeDocument/2006/relationships/hyperlink" Target="../AppData/Local/Microsoft/Windows/INetCache/Content.Outlook/SOP/ARR0191/ARR0191pol.pdf" TargetMode="External"/><Relationship Id="rId498" Type="http://schemas.openxmlformats.org/officeDocument/2006/relationships/hyperlink" Target="../AppData/Local/Microsoft/Windows/INetCache/Content.Outlook/SOP/ARR0074/aRR0074super.pdf" TargetMode="External"/><Relationship Id="rId621" Type="http://schemas.openxmlformats.org/officeDocument/2006/relationships/hyperlink" Target="../AppData/Local/Microsoft/Windows/INetCache/Content.Outlook/SOP/ARR0013/ARR0013INF42018.pdf" TargetMode="External"/><Relationship Id="rId1044" Type="http://schemas.openxmlformats.org/officeDocument/2006/relationships/hyperlink" Target="../AppData/Local/Microsoft/Windows/INetCache/Content.Outlook/SOP/ARR4600078572/ARR4600078572ISOLI.pdf" TargetMode="External"/><Relationship Id="rId1251" Type="http://schemas.openxmlformats.org/officeDocument/2006/relationships/hyperlink" Target="../AppData/Local/Microsoft/Windows/INetCache/Content.Outlook/SOP/ARR4600083620/ARR4600083620INF2.pdf" TargetMode="External"/><Relationship Id="rId1349" Type="http://schemas.openxmlformats.org/officeDocument/2006/relationships/hyperlink" Target="../AppData/Local/Microsoft/Windows/INetCache/Content.Outlook/SOP/ARR4600078532/ARR4600078532CON.pdf" TargetMode="External"/><Relationship Id="rId2081" Type="http://schemas.openxmlformats.org/officeDocument/2006/relationships/hyperlink" Target="../AppData/Local/Microsoft/Windows/INetCache/Content.Outlook/SOP/ARR4600082188/ARR4600082188INF3.pdf" TargetMode="External"/><Relationship Id="rId2179" Type="http://schemas.openxmlformats.org/officeDocument/2006/relationships/hyperlink" Target="../AppData/Local/Microsoft/Windows/INetCache/Content.Outlook/SOP/ARR4600081276/ARR4600081276INF1.pdf" TargetMode="External"/><Relationship Id="rId2302" Type="http://schemas.openxmlformats.org/officeDocument/2006/relationships/hyperlink" Target="../AppData/Local/Microsoft/Windows/INetCache/Content.Outlook/SOP/ARR0099/ARR0099INF3.pdf" TargetMode="External"/><Relationship Id="rId260" Type="http://schemas.openxmlformats.org/officeDocument/2006/relationships/hyperlink" Target="../AppData/Local/Microsoft/Windows/INetCache/Content.Outlook/SOP/ARR0272/ARR0272INF1.pdf" TargetMode="External"/><Relationship Id="rId719" Type="http://schemas.openxmlformats.org/officeDocument/2006/relationships/hyperlink" Target="../AppData/Local/Microsoft/Windows/INetCache/Content.Outlook/SOP/ARR0183/ARR0183concepto.pdf" TargetMode="External"/><Relationship Id="rId926" Type="http://schemas.openxmlformats.org/officeDocument/2006/relationships/hyperlink" Target="mailto:sandra.ordonez@medellin.gov.co" TargetMode="External"/><Relationship Id="rId1111" Type="http://schemas.openxmlformats.org/officeDocument/2006/relationships/hyperlink" Target="../AppData/Local/Microsoft/Windows/INetCache/Content.Outlook/SOP/ARR4600080370/RV%20Informaci&#243;n.msg" TargetMode="External"/><Relationship Id="rId1556" Type="http://schemas.openxmlformats.org/officeDocument/2006/relationships/hyperlink" Target="../AppData/Local/Microsoft/Windows/INetCache/Content.Outlook/SOP/ARR4600082175/ARR4600082175INF2.pdf" TargetMode="External"/><Relationship Id="rId1763" Type="http://schemas.openxmlformats.org/officeDocument/2006/relationships/hyperlink" Target="../AppData/Local/Microsoft/Windows/INetCache/Content.Outlook/SOP/ARR4600083535/ARR4600083535POL.pdf" TargetMode="External"/><Relationship Id="rId1970" Type="http://schemas.openxmlformats.org/officeDocument/2006/relationships/hyperlink" Target="mailto:renteria.cossio.luz1@gmail.com" TargetMode="External"/><Relationship Id="rId2386" Type="http://schemas.openxmlformats.org/officeDocument/2006/relationships/hyperlink" Target="mailto:juanlgonzalez@hotmail.com" TargetMode="External"/><Relationship Id="rId55" Type="http://schemas.openxmlformats.org/officeDocument/2006/relationships/hyperlink" Target="../AppData/Local/Microsoft/Windows/INetCache/Content.Outlook/SOP/ARR0301/ARR0301POL.pdf" TargetMode="External"/><Relationship Id="rId120" Type="http://schemas.openxmlformats.org/officeDocument/2006/relationships/hyperlink" Target="../AppData/Local/Microsoft/Windows/INetCache/Content.Outlook/SOPORTE%20ARRENDAMIENTOS/ARR0306/ARR0306.pdf" TargetMode="External"/><Relationship Id="rId358" Type="http://schemas.openxmlformats.org/officeDocument/2006/relationships/hyperlink" Target="../AppData/Local/Microsoft/Windows/INetCache/Content.Outlook/SOPORTE%20ARRENDAMIENTOS/ARR0078/ARR0078RENO.pdf" TargetMode="External"/><Relationship Id="rId565" Type="http://schemas.openxmlformats.org/officeDocument/2006/relationships/hyperlink" Target="../AppData/Local/Microsoft/Windows/INetCache/Content.Outlook/SOP/ARR0016/ARR0016inf5.pdf" TargetMode="External"/><Relationship Id="rId772" Type="http://schemas.openxmlformats.org/officeDocument/2006/relationships/hyperlink" Target="../AppData/Local/Microsoft/Windows/INetCache/Content.Outlook/SOP/ARR0311/ARR0311ACTA.pdf" TargetMode="External"/><Relationship Id="rId1195" Type="http://schemas.openxmlformats.org/officeDocument/2006/relationships/hyperlink" Target="../AppData/Local/Microsoft/Windows/INetCache/Content.Outlook/SOP/ARR4600081248/ARR4600081248ENTREGA.pdf" TargetMode="External"/><Relationship Id="rId1209" Type="http://schemas.openxmlformats.org/officeDocument/2006/relationships/hyperlink" Target="mailto:mgiraldo66@hotmail.com" TargetMode="External"/><Relationship Id="rId1416" Type="http://schemas.openxmlformats.org/officeDocument/2006/relationships/hyperlink" Target="../AppData/Local/Microsoft/Windows/INetCache/Content.Outlook/SOP/ARR4600078532/ARR4600078532CONCEPTO.pdf" TargetMode="External"/><Relationship Id="rId1623" Type="http://schemas.openxmlformats.org/officeDocument/2006/relationships/hyperlink" Target="../AppData/Local/Microsoft/Windows/INetCache/Content.Outlook/SOP/ARR4600082249/ARR4600082249CON.pdf" TargetMode="External"/><Relationship Id="rId1830" Type="http://schemas.openxmlformats.org/officeDocument/2006/relationships/hyperlink" Target="../AppData/Local/Microsoft/Windows/INetCache/Content.Outlook/SOP/ARR4600083924/ARR4600083924.pdf" TargetMode="External"/><Relationship Id="rId2039" Type="http://schemas.openxmlformats.org/officeDocument/2006/relationships/hyperlink" Target="mailto:Ignacio.gallego@medellin.gov.co" TargetMode="External"/><Relationship Id="rId2246" Type="http://schemas.openxmlformats.org/officeDocument/2006/relationships/hyperlink" Target="mailto:pzuluaga@hotmail.es" TargetMode="External"/><Relationship Id="rId2453" Type="http://schemas.openxmlformats.org/officeDocument/2006/relationships/hyperlink" Target="../AppData/Local/Microsoft/Windows/INetCache/Content.Outlook/SOP/ARR4600082174/ARR4600082174.pdf" TargetMode="External"/><Relationship Id="rId218" Type="http://schemas.openxmlformats.org/officeDocument/2006/relationships/hyperlink" Target="../AppData/Local/Microsoft/Windows/INetCache/Content.Outlook/SOP/ARR0208/ARR0208CR.pdf" TargetMode="External"/><Relationship Id="rId425" Type="http://schemas.openxmlformats.org/officeDocument/2006/relationships/hyperlink" Target="../AppData/Local/Microsoft/Windows/INetCache/Content.Outlook/SOP/ARR0032/ARR0032pol.pdf" TargetMode="External"/><Relationship Id="rId632" Type="http://schemas.openxmlformats.org/officeDocument/2006/relationships/hyperlink" Target="../AppData/Local/Microsoft/Windows/INetCache/Content.Outlook/SOP/ARR0020/ARR0020SUPER.pdf" TargetMode="External"/><Relationship Id="rId1055" Type="http://schemas.openxmlformats.org/officeDocument/2006/relationships/hyperlink" Target="../AppData/Local/Microsoft/Windows/INetCache/Content.Outlook/SOP/ARR4600078605/ARR4600078605INF1.pdf" TargetMode="External"/><Relationship Id="rId1262" Type="http://schemas.openxmlformats.org/officeDocument/2006/relationships/hyperlink" Target="../AppData/Local/Microsoft/Windows/INetCache/Content.Outlook/SOP/ARR4600081551/ARR4600081551CON.pdf" TargetMode="External"/><Relationship Id="rId1928" Type="http://schemas.openxmlformats.org/officeDocument/2006/relationships/hyperlink" Target="../AppData/Local/Microsoft/Windows/INetCache/Content.Outlook/SOP/ARR4600084040/ARR4600084040.pdf" TargetMode="External"/><Relationship Id="rId2092" Type="http://schemas.openxmlformats.org/officeDocument/2006/relationships/hyperlink" Target="../AppData/Local/Microsoft/Windows/INetCache/Content.Outlook/SOP/ARR4600082388/ARR4600082388CON.pdf" TargetMode="External"/><Relationship Id="rId2106" Type="http://schemas.openxmlformats.org/officeDocument/2006/relationships/hyperlink" Target="mailto:rasaba66@gmail.com" TargetMode="External"/><Relationship Id="rId2313" Type="http://schemas.openxmlformats.org/officeDocument/2006/relationships/hyperlink" Target="../AppData/Local/Microsoft/Windows/INetCache/Content.Outlook/SOP/ARR4600088422/ARR4600088422ACTATB.pdf" TargetMode="External"/><Relationship Id="rId271" Type="http://schemas.openxmlformats.org/officeDocument/2006/relationships/hyperlink" Target="../AppData/Local/Microsoft/Windows/INetCache/Content.Outlook/SOP/ARR0266/ARR0266INF1.pdf" TargetMode="External"/><Relationship Id="rId937" Type="http://schemas.openxmlformats.org/officeDocument/2006/relationships/hyperlink" Target="../AppData/Local/Microsoft/Windows/INetCache/Content.Outlook/SOP/Desig%20nelly/ARRSUPER2.pdf" TargetMode="External"/><Relationship Id="rId1122" Type="http://schemas.openxmlformats.org/officeDocument/2006/relationships/hyperlink" Target="../AppData/Local/Microsoft/Windows/INetCache/Content.Outlook/SOP/Desig%20nelly/ARRSUPER2.pdf" TargetMode="External"/><Relationship Id="rId1567" Type="http://schemas.openxmlformats.org/officeDocument/2006/relationships/hyperlink" Target="../AppData/Local/Microsoft/Windows/INetCache/Content.Outlook/SOP/ARR4600082167/ARR4600082167INF4.pdf" TargetMode="External"/><Relationship Id="rId1774" Type="http://schemas.openxmlformats.org/officeDocument/2006/relationships/hyperlink" Target="../AppData/Local/Microsoft/Windows/INetCache/Content.Outlook/SOP/ARR4600083991/ARR4600083991super.pdf" TargetMode="External"/><Relationship Id="rId1981" Type="http://schemas.openxmlformats.org/officeDocument/2006/relationships/hyperlink" Target="../AppData/Local/Microsoft/Windows/INetCache/Content.Outlook/SOP/ARR0076/ARR0076super.pdf" TargetMode="External"/><Relationship Id="rId2397" Type="http://schemas.openxmlformats.org/officeDocument/2006/relationships/hyperlink" Target="../AppData/Local/Microsoft/Windows/INetCache/Content.Outlook/SOP/ARR0183/ARR0183CON.pdf" TargetMode="External"/><Relationship Id="rId66" Type="http://schemas.openxmlformats.org/officeDocument/2006/relationships/hyperlink" Target="mailto:mitakatradiciondelcafe@hotmail.com" TargetMode="External"/><Relationship Id="rId131" Type="http://schemas.openxmlformats.org/officeDocument/2006/relationships/hyperlink" Target="../AppData/Local/Microsoft/Windows/INetCache/Content.Outlook/SOP/ARR0308/ARR0308pol.pdf" TargetMode="External"/><Relationship Id="rId369" Type="http://schemas.openxmlformats.org/officeDocument/2006/relationships/hyperlink" Target="../AppData/Local/Microsoft/Windows/INetCache/Content.Outlook/SOPORTE%20ARRENDAMIENTOS/ARR0048/ARR0048POL.pdf" TargetMode="External"/><Relationship Id="rId576" Type="http://schemas.openxmlformats.org/officeDocument/2006/relationships/hyperlink" Target="../AppData/Local/Microsoft/Windows/INetCache/Content.Outlook/SOP/ARR0191/ARR0191SR.pdf" TargetMode="External"/><Relationship Id="rId783" Type="http://schemas.openxmlformats.org/officeDocument/2006/relationships/hyperlink" Target="../AppData/Local/Microsoft/Windows/INetCache/Content.Outlook/SOP/ARR0311/ARR0311CONCEPTOpdf" TargetMode="External"/><Relationship Id="rId990" Type="http://schemas.openxmlformats.org/officeDocument/2006/relationships/hyperlink" Target="../AppData/Local/Microsoft/Windows/INetCache/Content.Outlook/SOP/ARR4600078449/ARR4600078449INF32019.pdf" TargetMode="External"/><Relationship Id="rId1427" Type="http://schemas.openxmlformats.org/officeDocument/2006/relationships/hyperlink" Target="../AppData/Local/Microsoft/Windows/INetCache/Content.Outlook/SOP/ARR4600078529/ARR4600078529INF3.pdf" TargetMode="External"/><Relationship Id="rId1634" Type="http://schemas.openxmlformats.org/officeDocument/2006/relationships/hyperlink" Target="../AppData/Local/Microsoft/Windows/INetCache/Content.Outlook/SOP/ARR4600081481/ARR4600081481.pdf" TargetMode="External"/><Relationship Id="rId1841" Type="http://schemas.openxmlformats.org/officeDocument/2006/relationships/hyperlink" Target="mailto:andre.m.j.m@gmail.com" TargetMode="External"/><Relationship Id="rId2257" Type="http://schemas.openxmlformats.org/officeDocument/2006/relationships/hyperlink" Target="mailto:edoarango1@gmail.com" TargetMode="External"/><Relationship Id="rId2464" Type="http://schemas.openxmlformats.org/officeDocument/2006/relationships/hyperlink" Target="../AppData/Local/Microsoft/Windows/INetCache/Content.Outlook/SOP/ARR4600082166/ARR4600082166INF1.pdf" TargetMode="External"/><Relationship Id="rId229" Type="http://schemas.openxmlformats.org/officeDocument/2006/relationships/hyperlink" Target="../AppData/Local/Microsoft/Windows/INetCache/Content.Outlook/SOP/ARR0385/ARR4600072495INF4.pdf" TargetMode="External"/><Relationship Id="rId436" Type="http://schemas.openxmlformats.org/officeDocument/2006/relationships/hyperlink" Target="../AppData/Local/Microsoft/Windows/INetCache/Content.Outlook/SOPORTE%20ARRENDAMIENTOS/ARR0053/ARR0053ACTA.pdf" TargetMode="External"/><Relationship Id="rId643" Type="http://schemas.openxmlformats.org/officeDocument/2006/relationships/hyperlink" Target="mailto:contador@cootrabel.com.co" TargetMode="External"/><Relationship Id="rId1066" Type="http://schemas.openxmlformats.org/officeDocument/2006/relationships/hyperlink" Target="../AppData/Local/Microsoft/Windows/INetCache/Content.Outlook/SOP/ARR4600078568/ARR4600078568soli.pdf" TargetMode="External"/><Relationship Id="rId1273" Type="http://schemas.openxmlformats.org/officeDocument/2006/relationships/hyperlink" Target="../AppData/Local/Microsoft/Windows/INetCache/Content.Outlook/SOP/ARR4600082390/ARR4600082390POL.pdf" TargetMode="External"/><Relationship Id="rId1480" Type="http://schemas.openxmlformats.org/officeDocument/2006/relationships/hyperlink" Target="../AppData/Local/Microsoft/Windows/INetCache/Content.Outlook/SOP/ARR4600081141/ARR4600081141CON.pdf" TargetMode="External"/><Relationship Id="rId1939" Type="http://schemas.openxmlformats.org/officeDocument/2006/relationships/hyperlink" Target="../AppData/Local/Microsoft/Windows/INetCache/Content.Outlook/SOP/ARR4600083884/ARR4600083884INF4.pdf" TargetMode="External"/><Relationship Id="rId2117" Type="http://schemas.openxmlformats.org/officeDocument/2006/relationships/hyperlink" Target="../AppData/Local/Microsoft/Windows/INetCache/Content.Outlook/SOP/ARR4600082388/ARR4600082388INF2.pdf" TargetMode="External"/><Relationship Id="rId2324" Type="http://schemas.openxmlformats.org/officeDocument/2006/relationships/hyperlink" Target="../AppData/Local/Microsoft/Windows/INetCache/Content.Outlook/SOP/ARR4600083623/ARR4600083623SUPER.pdf" TargetMode="External"/><Relationship Id="rId850" Type="http://schemas.openxmlformats.org/officeDocument/2006/relationships/hyperlink" Target="mailto:jfmadridv@hotmail.com" TargetMode="External"/><Relationship Id="rId948" Type="http://schemas.openxmlformats.org/officeDocument/2006/relationships/hyperlink" Target="../AppData/Local/Microsoft/Windows/INetCache/Content.Outlook/SOP/ARR4600077871/ARR4600077871acta.pdf" TargetMode="External"/><Relationship Id="rId1133" Type="http://schemas.openxmlformats.org/officeDocument/2006/relationships/hyperlink" Target="../AppData/Local/Microsoft/Windows/INetCache/Content.Outlook/SOP/Desig%20nelly/ARRSUPER2.pdf" TargetMode="External"/><Relationship Id="rId1578" Type="http://schemas.openxmlformats.org/officeDocument/2006/relationships/hyperlink" Target="../AppData/Local/Microsoft/Windows/INetCache/Content.Outlook/SOP/ARR4600082856/ARR4600082856.pdf" TargetMode="External"/><Relationship Id="rId1701" Type="http://schemas.openxmlformats.org/officeDocument/2006/relationships/hyperlink" Target="../AppData/Local/Microsoft/Windows/INetCache/Content.Outlook/SOP/ARR4600083750/ARR4600083750INF1.pdf" TargetMode="External"/><Relationship Id="rId1785" Type="http://schemas.openxmlformats.org/officeDocument/2006/relationships/hyperlink" Target="../AppData/Local/Microsoft/Windows/INetCache/Content.Outlook/SOP/ARR4600083535/ARR4600083535INF2.pdf" TargetMode="External"/><Relationship Id="rId1992" Type="http://schemas.openxmlformats.org/officeDocument/2006/relationships/hyperlink" Target="mailto:jt8697274@gmail.com" TargetMode="External"/><Relationship Id="rId77" Type="http://schemas.openxmlformats.org/officeDocument/2006/relationships/hyperlink" Target="../AppData/Local/Microsoft/Windows/INetCache/Content.Outlook/SOP/ARR0296/ARR0296ACTA.pdf" TargetMode="External"/><Relationship Id="rId282" Type="http://schemas.openxmlformats.org/officeDocument/2006/relationships/hyperlink" Target="../AppData/Local/Microsoft/Windows/INetCache/Content.Outlook/SOP/ARR0198/ARR0198INF1.pdf" TargetMode="External"/><Relationship Id="rId503" Type="http://schemas.openxmlformats.org/officeDocument/2006/relationships/hyperlink" Target="../AppData/Local/Microsoft/Windows/INetCache/Content.Outlook/SOP/ARR0105/ARR0105INF3.pdf" TargetMode="External"/><Relationship Id="rId587" Type="http://schemas.openxmlformats.org/officeDocument/2006/relationships/hyperlink" Target="../AppData/Local/Microsoft/Windows/INetCache/Content.Outlook/SOP/ARR0018/ARR0018super.pdf" TargetMode="External"/><Relationship Id="rId710" Type="http://schemas.openxmlformats.org/officeDocument/2006/relationships/hyperlink" Target="../AppData/Local/Microsoft/Windows/INetCache/Content.Outlook/SOP/ARR0028/ARR0028CONCEPTO.pdf" TargetMode="External"/><Relationship Id="rId808" Type="http://schemas.openxmlformats.org/officeDocument/2006/relationships/hyperlink" Target="../AppData/Local/Microsoft/Windows/INetCache/Content.Outlook/SOP/Desig%20Nelly/ARRSUPER.pdf" TargetMode="External"/><Relationship Id="rId1340" Type="http://schemas.openxmlformats.org/officeDocument/2006/relationships/hyperlink" Target="../AppData/Local/Microsoft/Windows/INetCache/Content.Outlook/SOP/ARR4600078528/ARR4600078528INF4.pdf" TargetMode="External"/><Relationship Id="rId1438" Type="http://schemas.openxmlformats.org/officeDocument/2006/relationships/hyperlink" Target="../AppData/Local/Microsoft/Windows/INetCache/Content.Outlook/SOP/ARR4600078514/ARR4600078514INF4.pdf" TargetMode="External"/><Relationship Id="rId1645" Type="http://schemas.openxmlformats.org/officeDocument/2006/relationships/hyperlink" Target="mailto:proer124@hotmail.com" TargetMode="External"/><Relationship Id="rId2170" Type="http://schemas.openxmlformats.org/officeDocument/2006/relationships/hyperlink" Target="mailto:bealeparsan@gmail.com" TargetMode="External"/><Relationship Id="rId2268" Type="http://schemas.openxmlformats.org/officeDocument/2006/relationships/hyperlink" Target="../AppData/Local/Microsoft/Windows/INetCache/Content.Outlook/SOP/ARR4600082158/ARR4600082158ACTA.pdf" TargetMode="External"/><Relationship Id="rId8" Type="http://schemas.openxmlformats.org/officeDocument/2006/relationships/hyperlink" Target="mailto:Ignacio.gallego@medellin.gov.co" TargetMode="External"/><Relationship Id="rId142" Type="http://schemas.openxmlformats.org/officeDocument/2006/relationships/hyperlink" Target="mailto:djct278@hotmail.com" TargetMode="External"/><Relationship Id="rId447" Type="http://schemas.openxmlformats.org/officeDocument/2006/relationships/hyperlink" Target="../AppData/Local/Microsoft/Windows/INetCache/Content.Outlook/SNBK67XM/ARR0214/ARR0214RENO.pdf" TargetMode="External"/><Relationship Id="rId794" Type="http://schemas.openxmlformats.org/officeDocument/2006/relationships/hyperlink" Target="../AppData/Local/Microsoft/Windows/INetCache/Content.Outlook/SOP/ARR4600077544/ARR4600077544POL.pdf" TargetMode="External"/><Relationship Id="rId1077" Type="http://schemas.openxmlformats.org/officeDocument/2006/relationships/hyperlink" Target="../AppData/Local/Microsoft/Windows/INetCache/Content.Outlook/SOP/ARR4600080018/ARR4600080018CON.pdf" TargetMode="External"/><Relationship Id="rId1200" Type="http://schemas.openxmlformats.org/officeDocument/2006/relationships/hyperlink" Target="mailto:notificacionesjudiciales@davivienda.com" TargetMode="External"/><Relationship Id="rId1852" Type="http://schemas.openxmlformats.org/officeDocument/2006/relationships/hyperlink" Target="../AppData/Local/Microsoft/Windows/INetCache/Content.Outlook/SOP/ARR0294/SOLICIUD%20TRAMITES.msg" TargetMode="External"/><Relationship Id="rId2030" Type="http://schemas.openxmlformats.org/officeDocument/2006/relationships/hyperlink" Target="../AppData/Local/Microsoft/Windows/INetCache/Content.Outlook/SOP/ARR4600077567/ARR4600077567ACTA.pdf" TargetMode="External"/><Relationship Id="rId2128" Type="http://schemas.openxmlformats.org/officeDocument/2006/relationships/hyperlink" Target="../AppData/Local/Microsoft/Windows/INetCache/Content.Outlook/SOP/ARR4600082388/ARR4600082388OTRO.pdf" TargetMode="External"/><Relationship Id="rId2475" Type="http://schemas.openxmlformats.org/officeDocument/2006/relationships/hyperlink" Target="../AppData/Local/Microsoft/Windows/INetCache/Content.Outlook/SOP/ARR4600082467/ARR4600082467INF2.pdf" TargetMode="External"/><Relationship Id="rId654" Type="http://schemas.openxmlformats.org/officeDocument/2006/relationships/hyperlink" Target="../AppData/Local/Microsoft/Windows/INetCache/Content.Outlook/SOP/ARR0102/ARR0102INF2.pdf" TargetMode="External"/><Relationship Id="rId861" Type="http://schemas.openxmlformats.org/officeDocument/2006/relationships/hyperlink" Target="mailto:artesanias_sara@hotmail.com" TargetMode="External"/><Relationship Id="rId959" Type="http://schemas.openxmlformats.org/officeDocument/2006/relationships/hyperlink" Target="../AppData/Local/Microsoft/Windows/INetCache/Content.Outlook/SOP/ARR4600077871/ARR4600077871INF32019.pdf" TargetMode="External"/><Relationship Id="rId1284" Type="http://schemas.openxmlformats.org/officeDocument/2006/relationships/hyperlink" Target="../AppData/Local/Microsoft/Windows/INetCache/Content.Outlook/SOP/ARR4600083885/ARR4600083885INF2.pdf" TargetMode="External"/><Relationship Id="rId1491" Type="http://schemas.openxmlformats.org/officeDocument/2006/relationships/hyperlink" Target="../AppData/Local/Microsoft/Windows/INetCache/Content.Outlook/SOP/ARR4600081012/ARR4600081012SUPER.pdf" TargetMode="External"/><Relationship Id="rId1505" Type="http://schemas.openxmlformats.org/officeDocument/2006/relationships/hyperlink" Target="../AppData/Local/Microsoft/Windows/INetCache/Content.Outlook/SOP/ARR4600080902/ARR4600080902CON.pdf" TargetMode="External"/><Relationship Id="rId1589" Type="http://schemas.openxmlformats.org/officeDocument/2006/relationships/hyperlink" Target="../AppData/Local/Microsoft/Windows/INetCache/Content.Outlook/SOP/ARR4600082563/ARR4600082563ACTA.pdf" TargetMode="External"/><Relationship Id="rId1712" Type="http://schemas.openxmlformats.org/officeDocument/2006/relationships/hyperlink" Target="../AppData/Local/Microsoft/Windows/INetCache/Content.Outlook/SOP/ARR4600083330/ARR4600083330.pdf" TargetMode="External"/><Relationship Id="rId2335" Type="http://schemas.openxmlformats.org/officeDocument/2006/relationships/hyperlink" Target="../AppData/Local/Microsoft/Windows/INetCache/Content.Outlook/SOP/ARR4600084044/ARR4600084044ACTATB.pdf" TargetMode="External"/><Relationship Id="rId293" Type="http://schemas.openxmlformats.org/officeDocument/2006/relationships/hyperlink" Target="../AppData/Local/UABI/SUP_E_INSP/Insp%20y%20Sup/ARR/SOPORTE%20ARRENDAMIENTOS/ARR0034/ARR0034.pdf" TargetMode="External"/><Relationship Id="rId307" Type="http://schemas.openxmlformats.org/officeDocument/2006/relationships/hyperlink" Target="mailto:afrancofe@une.net.co" TargetMode="External"/><Relationship Id="rId514" Type="http://schemas.openxmlformats.org/officeDocument/2006/relationships/hyperlink" Target="../AppData/Local/Microsoft/Windows/INetCache/Content.Outlook/SOP/ARR0078/ARR0078INF22018.pdf" TargetMode="External"/><Relationship Id="rId721" Type="http://schemas.openxmlformats.org/officeDocument/2006/relationships/hyperlink" Target="../AppData/Local/Microsoft/Windows/INetCache/Content.Outlook/SOP/ARR0191/ARR0191CONCEPTO.pdf" TargetMode="External"/><Relationship Id="rId1144" Type="http://schemas.openxmlformats.org/officeDocument/2006/relationships/hyperlink" Target="../AppData/Local/Microsoft/Windows/INetCache/Content.Outlook/SOP/ARR0277/ARR0277pol.pdf" TargetMode="External"/><Relationship Id="rId1351" Type="http://schemas.openxmlformats.org/officeDocument/2006/relationships/hyperlink" Target="mailto:sandra.ordonez@medellin.gov.co" TargetMode="External"/><Relationship Id="rId1449" Type="http://schemas.openxmlformats.org/officeDocument/2006/relationships/hyperlink" Target="../AppData/Local/Microsoft/Windows/INetCache/Content.Outlook/SOP/ARR4600081011/ARR4600081011SUPER.pdf" TargetMode="External"/><Relationship Id="rId1796" Type="http://schemas.openxmlformats.org/officeDocument/2006/relationships/hyperlink" Target="../AppData/Local/Microsoft/Windows/INetCache/Content.Outlook/SOP/ARR4600084041/ARR4600084041INF3.pdf" TargetMode="External"/><Relationship Id="rId2181" Type="http://schemas.openxmlformats.org/officeDocument/2006/relationships/hyperlink" Target="../AppData/Local/Microsoft/Windows/INetCache/Content.Outlook/SOP/ARR4600081275/ARR4600081275INF1.pdf" TargetMode="External"/><Relationship Id="rId2402" Type="http://schemas.openxmlformats.org/officeDocument/2006/relationships/hyperlink" Target="../AppData/Local/Microsoft/Windows/INetCache/Content.Outlook/SOP/ARR0183/ARR0183INF12020.pdf" TargetMode="External"/><Relationship Id="rId88" Type="http://schemas.openxmlformats.org/officeDocument/2006/relationships/hyperlink" Target="../AppData/Local/Microsoft/Windows/INetCache/Content.Outlook/SOP/ARR0297/ARR0297CR.pdf" TargetMode="External"/><Relationship Id="rId153" Type="http://schemas.openxmlformats.org/officeDocument/2006/relationships/hyperlink" Target="../AppData/Local/Microsoft/Windows/INetCache/Content.Outlook/SOP/ARR0309/ARR0309pol.pdf" TargetMode="External"/><Relationship Id="rId360" Type="http://schemas.openxmlformats.org/officeDocument/2006/relationships/hyperlink" Target="../AppData/Local/Microsoft/Windows/INetCache/Content.Outlook/SOPORTE%20ARRENDAMIENTOS/ARR0065/ARR0065RENO.pdf" TargetMode="External"/><Relationship Id="rId598" Type="http://schemas.openxmlformats.org/officeDocument/2006/relationships/hyperlink" Target="../AppData/Local/Microsoft/Windows/INetCache/Content.Outlook/SOP/ARR0214/ARR0214sOLI.pdf" TargetMode="External"/><Relationship Id="rId819" Type="http://schemas.openxmlformats.org/officeDocument/2006/relationships/hyperlink" Target="../AppData/Local/Microsoft/Windows/INetCache/Content.Outlook/SOP/ARR4600077550/ARR4600077550POL.pdf" TargetMode="External"/><Relationship Id="rId1004" Type="http://schemas.openxmlformats.org/officeDocument/2006/relationships/hyperlink" Target="../AppData/Local/Microsoft/Windows/INetCache/Content.Outlook/SOP/Desig%20nelly/ARRSUPER2.pdf" TargetMode="External"/><Relationship Id="rId1211" Type="http://schemas.openxmlformats.org/officeDocument/2006/relationships/hyperlink" Target="../AppData/Local/Microsoft/Windows/INetCache/Content.Outlook/SOP/ARR4600081247/ARR4600081247INF1.pdf" TargetMode="External"/><Relationship Id="rId1656" Type="http://schemas.openxmlformats.org/officeDocument/2006/relationships/hyperlink" Target="mailto:Ignacio.gallego@medellin.gov.co" TargetMode="External"/><Relationship Id="rId1863" Type="http://schemas.openxmlformats.org/officeDocument/2006/relationships/hyperlink" Target="mailto:fannylon1963@gmail.com" TargetMode="External"/><Relationship Id="rId2041" Type="http://schemas.openxmlformats.org/officeDocument/2006/relationships/hyperlink" Target="../AppData/Local/Microsoft/Windows/INetCache/Content.Outlook/SOP/ARR0305/ARR4600081280SUPER.pdf" TargetMode="External"/><Relationship Id="rId2279" Type="http://schemas.openxmlformats.org/officeDocument/2006/relationships/hyperlink" Target="../AppData/Local/Microsoft/Windows/INetCache/Content.Outlook/SOP/ARR4600082158/RE%20Informaci&#243;n%20(2).msg" TargetMode="External"/><Relationship Id="rId2486" Type="http://schemas.openxmlformats.org/officeDocument/2006/relationships/hyperlink" Target="../AppData/Local/Microsoft/Windows/INetCache/Content.Outlook/SOP/ARR4600082467/ARR4600082467INF4.pdf" TargetMode="External"/><Relationship Id="rId220" Type="http://schemas.openxmlformats.org/officeDocument/2006/relationships/hyperlink" Target="mailto:mcvilla@bancolombia.com.co" TargetMode="External"/><Relationship Id="rId458" Type="http://schemas.openxmlformats.org/officeDocument/2006/relationships/hyperlink" Target="../AppData/Local/Microsoft/Windows/INetCache/Content.Outlook/SOP/ARR0032/ARR0032SUPER.pdf" TargetMode="External"/><Relationship Id="rId665" Type="http://schemas.openxmlformats.org/officeDocument/2006/relationships/hyperlink" Target="../AppData/Local/Microsoft/Windows/INetCache/Content.Outlook/SOP/ARR0266/ARR0266INF2.pdf" TargetMode="External"/><Relationship Id="rId872" Type="http://schemas.openxmlformats.org/officeDocument/2006/relationships/hyperlink" Target="../AppData/Local/Microsoft/Windows/INetCache/Content.Outlook/SOP/ARR4600077560/ARR4600077560CON.pdf" TargetMode="External"/><Relationship Id="rId1088" Type="http://schemas.openxmlformats.org/officeDocument/2006/relationships/hyperlink" Target="mailto:sandra.ordonez@medellin.gov.co" TargetMode="External"/><Relationship Id="rId1295" Type="http://schemas.openxmlformats.org/officeDocument/2006/relationships/hyperlink" Target="../AppData/Local/Microsoft/Windows/INetCache/Content.Outlook/SOP/ARR0096/ARR0096actatb.pdf" TargetMode="External"/><Relationship Id="rId1309" Type="http://schemas.openxmlformats.org/officeDocument/2006/relationships/hyperlink" Target="mailto:sandra.ordonez@medellin.gov.co" TargetMode="External"/><Relationship Id="rId1516" Type="http://schemas.openxmlformats.org/officeDocument/2006/relationships/hyperlink" Target="../AppData/Local/Microsoft/Windows/INetCache/Content.Outlook/SOP/ARR4600081079/ARR4600081079SUPER.pdf" TargetMode="External"/><Relationship Id="rId1723" Type="http://schemas.openxmlformats.org/officeDocument/2006/relationships/hyperlink" Target="../AppData/Local/Microsoft/Windows/INetCache/Content.Outlook/SOP/ARR4600083332/ARR4600083332.pdf" TargetMode="External"/><Relationship Id="rId1930" Type="http://schemas.openxmlformats.org/officeDocument/2006/relationships/hyperlink" Target="../AppData/Local/Microsoft/Windows/INetCache/Content.Outlook/SOP/ARR4600084040/ARR4600084040SUPER.pdf" TargetMode="External"/><Relationship Id="rId2139" Type="http://schemas.openxmlformats.org/officeDocument/2006/relationships/hyperlink" Target="mailto:imaria.zapata@gmail.com" TargetMode="External"/><Relationship Id="rId2346" Type="http://schemas.openxmlformats.org/officeDocument/2006/relationships/hyperlink" Target="mailto:dorisyanbal@hotmail.com" TargetMode="External"/><Relationship Id="rId15" Type="http://schemas.openxmlformats.org/officeDocument/2006/relationships/hyperlink" Target="../AppData/Local/Microsoft/Windows/INetCache/Content.Outlook/SOP/ARR0199/ARR0199POL.pdf" TargetMode="External"/><Relationship Id="rId318" Type="http://schemas.openxmlformats.org/officeDocument/2006/relationships/hyperlink" Target="mailto:premex@premexcorp.com" TargetMode="External"/><Relationship Id="rId525" Type="http://schemas.openxmlformats.org/officeDocument/2006/relationships/hyperlink" Target="../AppData/Local/Microsoft/Windows/INetCache/Content.Outlook/SOP/ARR0024/ARR0024inf42018.pdf" TargetMode="External"/><Relationship Id="rId732" Type="http://schemas.openxmlformats.org/officeDocument/2006/relationships/hyperlink" Target="../AppData/Local/Microsoft/Windows/INetCache/Content.Outlook/SOP/ARR0037/ARR0037pol.pdf" TargetMode="External"/><Relationship Id="rId1155" Type="http://schemas.openxmlformats.org/officeDocument/2006/relationships/hyperlink" Target="../AppData/Local/Microsoft/Windows/INetCache/Content.Outlook/SOP/ARR4600080343/ARR4600080343acta.pdf" TargetMode="External"/><Relationship Id="rId1362" Type="http://schemas.openxmlformats.org/officeDocument/2006/relationships/hyperlink" Target="mailto:clara.giraldo@medellin.gov.co" TargetMode="External"/><Relationship Id="rId2192" Type="http://schemas.openxmlformats.org/officeDocument/2006/relationships/hyperlink" Target="../AppData/Local/Microsoft/Windows/INetCache/Content.Outlook/SOP/ARR4600081276/ARR4600081276TRA.pdf" TargetMode="External"/><Relationship Id="rId2206" Type="http://schemas.openxmlformats.org/officeDocument/2006/relationships/hyperlink" Target="../AppData/Local/Microsoft/Windows/INetCache/Content.Outlook/SOP/ARR4600081279/ARR4600081279OTRO.pdf" TargetMode="External"/><Relationship Id="rId2413" Type="http://schemas.openxmlformats.org/officeDocument/2006/relationships/hyperlink" Target="../AppData/Local/Microsoft/Windows/INetCache/Content.Outlook/SOP/ARR0183/ARR0183INF3.pdf" TargetMode="External"/><Relationship Id="rId99" Type="http://schemas.openxmlformats.org/officeDocument/2006/relationships/hyperlink" Target="../AppData/Local/Microsoft/Windows/INetCache/Content.Outlook/SOP/ARR0313/ARR0313con.pdf" TargetMode="External"/><Relationship Id="rId164" Type="http://schemas.openxmlformats.org/officeDocument/2006/relationships/hyperlink" Target="../AppData/Local/Microsoft/Windows/INetCache/Content.Outlook/SOP/ARR0381/ARR0381SUPERLI.pdf" TargetMode="External"/><Relationship Id="rId371" Type="http://schemas.openxmlformats.org/officeDocument/2006/relationships/hyperlink" Target="../AppData/Local/Microsoft/Windows/INetCache/Content.Outlook/SOP/ARR0101/ARR0101CON.pdf" TargetMode="External"/><Relationship Id="rId1015" Type="http://schemas.openxmlformats.org/officeDocument/2006/relationships/hyperlink" Target="mailto:sandra.ordonez@medellin.gov.co" TargetMode="External"/><Relationship Id="rId1222" Type="http://schemas.openxmlformats.org/officeDocument/2006/relationships/hyperlink" Target="../AppData/Local/Microsoft/Windows/INetCache/Content.Outlook/SOP/ARR4600081003/ARR4600081003CON.pdf" TargetMode="External"/><Relationship Id="rId1667" Type="http://schemas.openxmlformats.org/officeDocument/2006/relationships/hyperlink" Target="../AppData/Local/Microsoft/Windows/INetCache/Content.Outlook/SOP/ARR4600082208/ARR4600082208CONCEPTO.pdf" TargetMode="External"/><Relationship Id="rId1874" Type="http://schemas.openxmlformats.org/officeDocument/2006/relationships/hyperlink" Target="../AppData/Local/Microsoft/Windows/INetCache/Content.Outlook/SOP/ARR4600083886/ARR4600083886INF1.pdf" TargetMode="External"/><Relationship Id="rId2052" Type="http://schemas.openxmlformats.org/officeDocument/2006/relationships/hyperlink" Target="../AppData/Local/Microsoft/Windows/INetCache/Content.Outlook/SOP/ARR0305/ARR4600081280INF2.pdf" TargetMode="External"/><Relationship Id="rId2497" Type="http://schemas.openxmlformats.org/officeDocument/2006/relationships/hyperlink" Target="../AppData/Local/Microsoft/Windows/INetCache/Content.Outlook/SOP/ARR4600082164/202120014590-concepto%20supervision%20condicionado.docx" TargetMode="External"/><Relationship Id="rId469" Type="http://schemas.openxmlformats.org/officeDocument/2006/relationships/hyperlink" Target="../AppData/Local/Microsoft/Windows/INetCache/Content.Outlook/SOP/ARR0079/ARR0079RENO.pdf" TargetMode="External"/><Relationship Id="rId676" Type="http://schemas.openxmlformats.org/officeDocument/2006/relationships/hyperlink" Target="../AppData/Local/Microsoft/Windows/INetCache/Content.Outlook/SOP/ARR0211/ARR0211INF3.pdf" TargetMode="External"/><Relationship Id="rId883" Type="http://schemas.openxmlformats.org/officeDocument/2006/relationships/hyperlink" Target="../AppData/Local/Microsoft/Windows/INetCache/Content.Outlook/SOP/ARR4600077581/ARR4600077581POL.pdf" TargetMode="External"/><Relationship Id="rId1099" Type="http://schemas.openxmlformats.org/officeDocument/2006/relationships/hyperlink" Target="../AppData/Local/Microsoft/Windows/INetCache/Content.Outlook/SOP/Desig%20nelly/ARRSUPER2.pdf" TargetMode="External"/><Relationship Id="rId1527" Type="http://schemas.openxmlformats.org/officeDocument/2006/relationships/hyperlink" Target="../AppData/Local/Microsoft/Windows/INetCache/Content.Outlook/SOP/ARR4600081079/ARR4600081079acta.pdf" TargetMode="External"/><Relationship Id="rId1734" Type="http://schemas.openxmlformats.org/officeDocument/2006/relationships/hyperlink" Target="../AppData/Local/Microsoft/Windows/INetCache/Content.Outlook/SOP/ARR4600083822/ARR4600083822INF2.pdf" TargetMode="External"/><Relationship Id="rId1941" Type="http://schemas.openxmlformats.org/officeDocument/2006/relationships/hyperlink" Target="../AppData/Local/Microsoft/Windows/INetCache/Content.Outlook/SOP/ARR4600082572/ARR4600082572INF4.pdf" TargetMode="External"/><Relationship Id="rId2357" Type="http://schemas.openxmlformats.org/officeDocument/2006/relationships/hyperlink" Target="../AppData/Local/Microsoft/Windows/INetCache/Content.Outlook/SOP/ARR4600083579/SOLICITUD%20TRAMITES.msg" TargetMode="External"/><Relationship Id="rId26" Type="http://schemas.openxmlformats.org/officeDocument/2006/relationships/hyperlink" Target="../AppData/Local/Microsoft/Windows/INetCache/Content.Outlook/SOP/ARR0207/ARR0207SUPER.pdf" TargetMode="External"/><Relationship Id="rId231" Type="http://schemas.openxmlformats.org/officeDocument/2006/relationships/hyperlink" Target="mailto:gerencia@terminalesmedellin.com" TargetMode="External"/><Relationship Id="rId329" Type="http://schemas.openxmlformats.org/officeDocument/2006/relationships/hyperlink" Target="mailto:dirjuridica@masmedellin.com" TargetMode="External"/><Relationship Id="rId536" Type="http://schemas.openxmlformats.org/officeDocument/2006/relationships/hyperlink" Target="../AppData/Local/Microsoft/Windows/INetCache/Content.Outlook/SOP/ARR0048/ARR0048inf22018.pdf" TargetMode="External"/><Relationship Id="rId1166" Type="http://schemas.openxmlformats.org/officeDocument/2006/relationships/hyperlink" Target="../AppData/Local/Microsoft/Windows/INetCache/Content.Outlook/SOP/ARR4600080348/ARR460008348acta.pdf" TargetMode="External"/><Relationship Id="rId1373" Type="http://schemas.openxmlformats.org/officeDocument/2006/relationships/hyperlink" Target="../AppData/Local/Microsoft/Windows/INetCache/Content.Outlook/SOP/ARR4600078517/ARR4600078517CON.pdf" TargetMode="External"/><Relationship Id="rId2217" Type="http://schemas.openxmlformats.org/officeDocument/2006/relationships/hyperlink" Target="../AppData/Local/Microsoft/Windows/INetCache/Content.Outlook/SOP/ARR4600082332/ARR4600082332inf1.pdf" TargetMode="External"/><Relationship Id="rId175" Type="http://schemas.openxmlformats.org/officeDocument/2006/relationships/hyperlink" Target="../AppData/Local/Microsoft/Windows/INetCache/Content.Outlook/SNBK67XM/ARR0384/ARR0384CON.pdf" TargetMode="External"/><Relationship Id="rId743" Type="http://schemas.openxmlformats.org/officeDocument/2006/relationships/hyperlink" Target="../AppData/Local/Microsoft/Windows/INetCache/Content.Outlook/SOP/ARR0264/ARR0264inf12018.pdf" TargetMode="External"/><Relationship Id="rId950" Type="http://schemas.openxmlformats.org/officeDocument/2006/relationships/hyperlink" Target="../AppData/Local/Microsoft/Windows/INetCache/Content.Outlook/SOP/ARR4600077871/ARR4600077871INF22019.pdf" TargetMode="External"/><Relationship Id="rId1026" Type="http://schemas.openxmlformats.org/officeDocument/2006/relationships/hyperlink" Target="../AppData/Local/Microsoft/Windows/INetCache/Content.Outlook/SOP/ARR4600078572/ARR4600078572CON.pdf" TargetMode="External"/><Relationship Id="rId1580" Type="http://schemas.openxmlformats.org/officeDocument/2006/relationships/hyperlink" Target="mailto:marcela2519@hotmail.com" TargetMode="External"/><Relationship Id="rId1678" Type="http://schemas.openxmlformats.org/officeDocument/2006/relationships/hyperlink" Target="../AppData/Local/Microsoft/Windows/INetCache/Content.Outlook/SOP/ARR0268/ARR0268SUPER.pdf" TargetMode="External"/><Relationship Id="rId1801" Type="http://schemas.openxmlformats.org/officeDocument/2006/relationships/hyperlink" Target="mailto:notificacionesjudiciales@tigoune.com" TargetMode="External"/><Relationship Id="rId1885" Type="http://schemas.openxmlformats.org/officeDocument/2006/relationships/hyperlink" Target="../AppData/Local/Microsoft/Windows/INetCache/Content.Outlook/SOP/ARR4600084039/ARR4600084039.pdf" TargetMode="External"/><Relationship Id="rId2424" Type="http://schemas.openxmlformats.org/officeDocument/2006/relationships/hyperlink" Target="../AppData/Local/Microsoft/Windows/INetCache/Content.Outlook/SOP/ARR4600077573/ARR4600077573CON.pdf" TargetMode="External"/><Relationship Id="rId382" Type="http://schemas.openxmlformats.org/officeDocument/2006/relationships/hyperlink" Target="../AppData/Local/Microsoft/Windows/INetCache/Content.Outlook/SOP/ARR0031/ARR0031pol.pdf" TargetMode="External"/><Relationship Id="rId603" Type="http://schemas.openxmlformats.org/officeDocument/2006/relationships/hyperlink" Target="../AppData/Local/Microsoft/Windows/INetCache/Content.Outlook/SOP/ARR0032/ARR0032inf6.pdf" TargetMode="External"/><Relationship Id="rId687" Type="http://schemas.openxmlformats.org/officeDocument/2006/relationships/hyperlink" Target="../AppData/Local/Microsoft/Windows/INetCache/Content.Outlook/SOP/ARR0018/ARR0018INF12019.pdf" TargetMode="External"/><Relationship Id="rId810" Type="http://schemas.openxmlformats.org/officeDocument/2006/relationships/hyperlink" Target="../AppData/Local/Microsoft/Windows/INetCache/Content.Outlook/SOP/ARR4600077547/ARR4600077547POL.pdf" TargetMode="External"/><Relationship Id="rId908" Type="http://schemas.openxmlformats.org/officeDocument/2006/relationships/hyperlink" Target="../AppData/Local/Microsoft/Windows/INetCache/Content.Outlook/SOP/ARR0294/ARR0294SUPERLI.pdf" TargetMode="External"/><Relationship Id="rId1233" Type="http://schemas.openxmlformats.org/officeDocument/2006/relationships/hyperlink" Target="../AppData/Local/Microsoft/Windows/INetCache/Content.Outlook/SOP/Desig%20nelly/ARRSUPER2.pdf" TargetMode="External"/><Relationship Id="rId1440" Type="http://schemas.openxmlformats.org/officeDocument/2006/relationships/hyperlink" Target="../AppData/Local/Microsoft/Windows/INetCache/Content.Outlook/SOP/ARR4600078529/ARR4600078529INF4.pdf" TargetMode="External"/><Relationship Id="rId1538" Type="http://schemas.openxmlformats.org/officeDocument/2006/relationships/hyperlink" Target="../AppData/Local/Microsoft/Windows/INetCache/Content.Outlook/SOP/ARR0207/ARR0207POL2019.pdf" TargetMode="External"/><Relationship Id="rId2063" Type="http://schemas.openxmlformats.org/officeDocument/2006/relationships/hyperlink" Target="mailto:mariuniformes321@gmail.com" TargetMode="External"/><Relationship Id="rId2270" Type="http://schemas.openxmlformats.org/officeDocument/2006/relationships/hyperlink" Target="../AppData/Local/Microsoft/Windows/INetCache/Content.Outlook/SOP/ARR4600082244/ARR4600082244CONCEPTO.pdf" TargetMode="External"/><Relationship Id="rId2368" Type="http://schemas.openxmlformats.org/officeDocument/2006/relationships/hyperlink" Target="../AppData/Local/Microsoft/Windows/INetCache/Content.Outlook/SOP/ARR4600080135/ARR4600080135INF2.pdf" TargetMode="External"/><Relationship Id="rId242" Type="http://schemas.openxmlformats.org/officeDocument/2006/relationships/hyperlink" Target="../AppData/Local/Microsoft/Windows/INetCache/Content.Outlook/SOP/ARR4600072819/ARR4600072819ACTA.pdf" TargetMode="External"/><Relationship Id="rId894" Type="http://schemas.openxmlformats.org/officeDocument/2006/relationships/hyperlink" Target="../AppData/Local/Microsoft/Windows/INetCache/Content.Outlook/SOP/ARR4600077581/ARR4600077581INF3.pdf" TargetMode="External"/><Relationship Id="rId1177" Type="http://schemas.openxmlformats.org/officeDocument/2006/relationships/hyperlink" Target="../AppData/Local/Microsoft/Windows/INetCache/Content.Outlook/SOP/ARR4600081248/ARR4600081248INF2.pdf" TargetMode="External"/><Relationship Id="rId1300" Type="http://schemas.openxmlformats.org/officeDocument/2006/relationships/hyperlink" Target="../AppData/Local/Microsoft/Windows/INetCache/Content.Outlook/SOP/ARR4600078526/ARR4600078526CON.pdf" TargetMode="External"/><Relationship Id="rId1745" Type="http://schemas.openxmlformats.org/officeDocument/2006/relationships/hyperlink" Target="../AppData/Local/Microsoft/Windows/INetCache/Content.Outlook/SOP/ARR4600083822/ARR4600083822TRA.pdf" TargetMode="External"/><Relationship Id="rId1952" Type="http://schemas.openxmlformats.org/officeDocument/2006/relationships/hyperlink" Target="../AppData/Local/Microsoft/Windows/INetCache/Content.Outlook/SOP/ARR4600081478/ARR4600081478conce.pdf" TargetMode="External"/><Relationship Id="rId2130" Type="http://schemas.openxmlformats.org/officeDocument/2006/relationships/hyperlink" Target="../AppData/Local/Microsoft/Windows/INetCache/Content.Outlook/SOP/ARR4600081111/ARR4600081111INF4.pdf" TargetMode="External"/><Relationship Id="rId37" Type="http://schemas.openxmlformats.org/officeDocument/2006/relationships/hyperlink" Target="../AppData/Local/Microsoft/Windows/INetCache/Content.Outlook/SOP/ARR0294/ARR0294ACTA.pdf" TargetMode="External"/><Relationship Id="rId102" Type="http://schemas.openxmlformats.org/officeDocument/2006/relationships/hyperlink" Target="../AppData/Local/Microsoft/Windows/INetCache/Content.Outlook/SOP/ARR0313/ARR0313SUPERLI.pdf" TargetMode="External"/><Relationship Id="rId547" Type="http://schemas.openxmlformats.org/officeDocument/2006/relationships/hyperlink" Target="../AppData/Local/Microsoft/Windows/INetCache/Content.Outlook/SOP/ARR0184/ARR0184INF12018.pdf" TargetMode="External"/><Relationship Id="rId754" Type="http://schemas.openxmlformats.org/officeDocument/2006/relationships/hyperlink" Target="../AppData/Local/Microsoft/Windows/INetCache/Content.Outlook/SOP/ARR0381/ARR0381INF32019.pdf" TargetMode="External"/><Relationship Id="rId961" Type="http://schemas.openxmlformats.org/officeDocument/2006/relationships/hyperlink" Target="mailto:nelly.moreno@medellin.gov.co" TargetMode="External"/><Relationship Id="rId1384" Type="http://schemas.openxmlformats.org/officeDocument/2006/relationships/hyperlink" Target="../AppData/Local/Microsoft/Windows/INetCache/Content.Outlook/SOP/Desig%20Nelly/ARRSUPER.pdf" TargetMode="External"/><Relationship Id="rId1591" Type="http://schemas.openxmlformats.org/officeDocument/2006/relationships/hyperlink" Target="../AppData/Local/Microsoft/Windows/INetCache/Content.Outlook/SOP/ARR4600082856/ARR4600082856INF1.pdf" TargetMode="External"/><Relationship Id="rId1605" Type="http://schemas.openxmlformats.org/officeDocument/2006/relationships/hyperlink" Target="../AppData/Local/Microsoft/Windows/INetCache/Content.Outlook/SOP/ARR4600082856/ARR4600082856INF3.pdf" TargetMode="External"/><Relationship Id="rId1689" Type="http://schemas.openxmlformats.org/officeDocument/2006/relationships/hyperlink" Target="../AppData/Local/Microsoft/Windows/INetCache/Content.Outlook/SOP/ARR4600082451/ARR4600082451SUPER.pdf" TargetMode="External"/><Relationship Id="rId1812" Type="http://schemas.openxmlformats.org/officeDocument/2006/relationships/hyperlink" Target="../AppData/Local/Microsoft/Windows/INetCache/Content.Outlook/SOP/ARR0311/ARR0311SUPER2019.pdf" TargetMode="External"/><Relationship Id="rId2228" Type="http://schemas.openxmlformats.org/officeDocument/2006/relationships/hyperlink" Target="../AppData/Local/Microsoft/Windows/INetCache/Content.Outlook/SOP/ARR0160/RV%20Informaci&#243;n%20(2).msg" TargetMode="External"/><Relationship Id="rId2435" Type="http://schemas.openxmlformats.org/officeDocument/2006/relationships/hyperlink" Target="mailto:alimentosdelidog@gmail.com" TargetMode="External"/><Relationship Id="rId90" Type="http://schemas.openxmlformats.org/officeDocument/2006/relationships/hyperlink" Target="../AppData/Local/Microsoft/Windows/INetCache/Content.Outlook/SOP/ARR0304/ARR0304CON.pdf" TargetMode="External"/><Relationship Id="rId186" Type="http://schemas.openxmlformats.org/officeDocument/2006/relationships/hyperlink" Target="mailto:mauriciogaviria@boticajunin.com.co" TargetMode="External"/><Relationship Id="rId393" Type="http://schemas.openxmlformats.org/officeDocument/2006/relationships/hyperlink" Target="../AppData/Local/Microsoft/Windows/INetCache/Content.Outlook/SOP/ARR0013/ARR0013CON.pdf" TargetMode="External"/><Relationship Id="rId407" Type="http://schemas.openxmlformats.org/officeDocument/2006/relationships/hyperlink" Target="../AppData/Local/Microsoft/Windows/INetCache/Content.Outlook/SOP/ARR0049/ARR0049pol.pdf" TargetMode="External"/><Relationship Id="rId614" Type="http://schemas.openxmlformats.org/officeDocument/2006/relationships/hyperlink" Target="../AppData/Local/Microsoft/Windows/INetCache/Content.Outlook/SOP/ARR0016/ARR0016CONCEPTO.pdf" TargetMode="External"/><Relationship Id="rId821" Type="http://schemas.openxmlformats.org/officeDocument/2006/relationships/hyperlink" Target="mailto:anza617@hotmail.com" TargetMode="External"/><Relationship Id="rId1037" Type="http://schemas.openxmlformats.org/officeDocument/2006/relationships/hyperlink" Target="../AppData/Local/Microsoft/Windows/INetCache/Content.Outlook/SOP/ARR4600078572/ARR4600078572INF12019.pdf" TargetMode="External"/><Relationship Id="rId1244" Type="http://schemas.openxmlformats.org/officeDocument/2006/relationships/hyperlink" Target="../AppData/Local/Microsoft/Windows/INetCache/Content.Outlook/SOP/ARR0383/aRR0383INF4.pdf" TargetMode="External"/><Relationship Id="rId1451" Type="http://schemas.openxmlformats.org/officeDocument/2006/relationships/hyperlink" Target="../AppData/Local/Microsoft/Windows/INetCache/Content.Outlook/SOP/ARR4600081011/ARR4600081011ACTA.pdf" TargetMode="External"/><Relationship Id="rId1896" Type="http://schemas.openxmlformats.org/officeDocument/2006/relationships/hyperlink" Target="../AppData/Local/Microsoft/Windows/INetCache/Content.Outlook/SOP/ARR4600083957/ARR4600083957OTRO.pdf" TargetMode="External"/><Relationship Id="rId2074" Type="http://schemas.openxmlformats.org/officeDocument/2006/relationships/hyperlink" Target="../AppData/Local/Microsoft/Windows/INetCache/Content.Outlook/SOP/ARR4600082455/ARR4600082455INF1.pdf" TargetMode="External"/><Relationship Id="rId2281" Type="http://schemas.openxmlformats.org/officeDocument/2006/relationships/hyperlink" Target="../AppData/Local/Microsoft/Windows/INetCache/Content.Outlook/SOP/ARR4600082193/ARR4600082193.pdf" TargetMode="External"/><Relationship Id="rId253" Type="http://schemas.openxmlformats.org/officeDocument/2006/relationships/hyperlink" Target="../AppData/Local/Microsoft/Windows/INetCache/Content.Outlook/SOP/ARR0102/ARR0102INF1.pdf" TargetMode="External"/><Relationship Id="rId460" Type="http://schemas.openxmlformats.org/officeDocument/2006/relationships/hyperlink" Target="../AppData/Local/Microsoft/Windows/INetCache/Content.Outlook/SOP/ARR0107/ARR0107SUPER.pdf" TargetMode="External"/><Relationship Id="rId698" Type="http://schemas.openxmlformats.org/officeDocument/2006/relationships/hyperlink" Target="../AppData/Local/Microsoft/Windows/INetCache/Content.Outlook/SOP/ARR4600076592/ARR4600076592POL.pdf" TargetMode="External"/><Relationship Id="rId919" Type="http://schemas.openxmlformats.org/officeDocument/2006/relationships/hyperlink" Target="../AppData/Local/Microsoft/Windows/INetCache/Content.Outlook/SOP/ARR0290/ARR0290SUPERLI.pdf" TargetMode="External"/><Relationship Id="rId1090" Type="http://schemas.openxmlformats.org/officeDocument/2006/relationships/hyperlink" Target="../AppData/Local/Microsoft/Windows/INetCache/Content.Outlook/SOP/ARR4600080003/ARR4600080003INF1.pdf" TargetMode="External"/><Relationship Id="rId1104" Type="http://schemas.openxmlformats.org/officeDocument/2006/relationships/hyperlink" Target="mailto:anitaarango@hotmail.com" TargetMode="External"/><Relationship Id="rId1311" Type="http://schemas.openxmlformats.org/officeDocument/2006/relationships/hyperlink" Target="../AppData/Local/Microsoft/Windows/INetCache/Content.Outlook/SOP/ARR4600080004/ARR4600080004POL.pdf" TargetMode="External"/><Relationship Id="rId1549" Type="http://schemas.openxmlformats.org/officeDocument/2006/relationships/hyperlink" Target="mailto:dianysjara1986@gmail.com" TargetMode="External"/><Relationship Id="rId1756" Type="http://schemas.openxmlformats.org/officeDocument/2006/relationships/hyperlink" Target="mailto:elkinvalencia51@gmail.com" TargetMode="External"/><Relationship Id="rId1963" Type="http://schemas.openxmlformats.org/officeDocument/2006/relationships/hyperlink" Target="../AppData/Local/Microsoft/Windows/INetCache/Content.Outlook/SOP/ARR4600080271/RV%20Informaci&#243;n.msg" TargetMode="External"/><Relationship Id="rId2141" Type="http://schemas.openxmlformats.org/officeDocument/2006/relationships/hyperlink" Target="mailto:sandra.ordonez@medellin.gov.co" TargetMode="External"/><Relationship Id="rId2379" Type="http://schemas.openxmlformats.org/officeDocument/2006/relationships/hyperlink" Target="../AppData/Local/Microsoft/Windows/INetCache/Content.Outlook/SOP/ARR4600083577/ARR4600083577CONCEP.pdf" TargetMode="External"/><Relationship Id="rId48" Type="http://schemas.openxmlformats.org/officeDocument/2006/relationships/hyperlink" Target="../AppData/Local/Microsoft/Windows/INetCache/Content.Outlook/SOP/ARR0298/ARR0298POL.pdf" TargetMode="External"/><Relationship Id="rId113" Type="http://schemas.openxmlformats.org/officeDocument/2006/relationships/hyperlink" Target="../AppData/Local/Microsoft/Windows/INetCache/Content.Outlook/SOPORTE%20ARRENDAMIENTOS/ARR0167/ARR0167CON.pdf" TargetMode="External"/><Relationship Id="rId320" Type="http://schemas.openxmlformats.org/officeDocument/2006/relationships/hyperlink" Target="mailto:ctmgerencia@une.net.co" TargetMode="External"/><Relationship Id="rId558" Type="http://schemas.openxmlformats.org/officeDocument/2006/relationships/hyperlink" Target="../AppData/Local/Microsoft/Windows/INetCache/Content.Outlook/SOP/ARR0064/ARR0064INF22018.pdf" TargetMode="External"/><Relationship Id="rId765" Type="http://schemas.openxmlformats.org/officeDocument/2006/relationships/hyperlink" Target="../AppData/Local/Microsoft/Windows/INetCache/Content.Outlook/SOP/ARR0311/ARR0311POL.pdf" TargetMode="External"/><Relationship Id="rId972" Type="http://schemas.openxmlformats.org/officeDocument/2006/relationships/hyperlink" Target="../AppData/Local/Microsoft/Windows/INetCache/Content.Outlook/SOP/ARR0027/ARR0027CON.pdf" TargetMode="External"/><Relationship Id="rId1188" Type="http://schemas.openxmlformats.org/officeDocument/2006/relationships/hyperlink" Target="../AppData/Local/Microsoft/Windows/INetCache/Content.Outlook/SOP/ARR4600078516/ARR4600078516INF4.pdf" TargetMode="External"/><Relationship Id="rId1395" Type="http://schemas.openxmlformats.org/officeDocument/2006/relationships/hyperlink" Target="../AppData/Local/Microsoft/Windows/INetCache/Content.Outlook/SOP/ARR4600078533/ARR4600078533INF2.pdf" TargetMode="External"/><Relationship Id="rId1409" Type="http://schemas.openxmlformats.org/officeDocument/2006/relationships/hyperlink" Target="../AppData/Local/Microsoft/Windows/INetCache/Content.Outlook/SOP/ARR4600078517/ARR4600078517reno.pdf" TargetMode="External"/><Relationship Id="rId1616" Type="http://schemas.openxmlformats.org/officeDocument/2006/relationships/hyperlink" Target="mailto:alimentosdelidog@gmail.com" TargetMode="External"/><Relationship Id="rId1823" Type="http://schemas.openxmlformats.org/officeDocument/2006/relationships/hyperlink" Target="../AppData/Local/Microsoft/Windows/INetCache/Content.Outlook/SOP/ARR4600082572/ARR4600082572tra.pdf" TargetMode="External"/><Relationship Id="rId2001" Type="http://schemas.openxmlformats.org/officeDocument/2006/relationships/hyperlink" Target="../AppData/Local/Microsoft/Windows/INetCache/Content.Outlook/SOP/ARR4600081479/ARR4600081479CON.pdf" TargetMode="External"/><Relationship Id="rId2239" Type="http://schemas.openxmlformats.org/officeDocument/2006/relationships/hyperlink" Target="../AppData/Local/Microsoft/Windows/INetCache/Content.Outlook/SOP/ARR4600083895/ARR4600083895acta.pdf" TargetMode="External"/><Relationship Id="rId2446" Type="http://schemas.openxmlformats.org/officeDocument/2006/relationships/hyperlink" Target="../AppData/Local/Microsoft/Windows/INetCache/Content.Outlook/SOP/ARR4600082207/ARR4600082207.pdf" TargetMode="External"/><Relationship Id="rId197" Type="http://schemas.openxmlformats.org/officeDocument/2006/relationships/hyperlink" Target="../AppData/Local/UABI/SUP_E_INSP/Insp%20y%20Sup/ARR/SOPORTE%20ARRENDAMIENTOS/ARR4600072824/ARR4600072824.pdf" TargetMode="External"/><Relationship Id="rId418" Type="http://schemas.openxmlformats.org/officeDocument/2006/relationships/hyperlink" Target="../AppData/Local/Microsoft/Windows/INetCache/Content.Outlook/SNBK67XM/ARR0214/ARR0214POL.pdf" TargetMode="External"/><Relationship Id="rId625" Type="http://schemas.openxmlformats.org/officeDocument/2006/relationships/hyperlink" Target="mailto:eudrey@hotmail.com" TargetMode="External"/><Relationship Id="rId832" Type="http://schemas.openxmlformats.org/officeDocument/2006/relationships/hyperlink" Target="../AppData/Local/Microsoft/Windows/INetCache/Content.Outlook/SOP/ARR0314/ARR0314CON2019.pdf" TargetMode="External"/><Relationship Id="rId1048" Type="http://schemas.openxmlformats.org/officeDocument/2006/relationships/hyperlink" Target="../AppData/Local/Microsoft/Windows/INetCache/Content.Outlook/SOP/ARR4600078572/ARR4600078572INF32019.pdf" TargetMode="External"/><Relationship Id="rId1255" Type="http://schemas.openxmlformats.org/officeDocument/2006/relationships/hyperlink" Target="mailto:clara.giraldo@medellin.gov.co" TargetMode="External"/><Relationship Id="rId1462" Type="http://schemas.openxmlformats.org/officeDocument/2006/relationships/hyperlink" Target="mailto:guza54131@hotmail.com" TargetMode="External"/><Relationship Id="rId2085" Type="http://schemas.openxmlformats.org/officeDocument/2006/relationships/hyperlink" Target="../AppData/Local/Microsoft/Windows/INetCache/Content.Outlook/SOP/ARR4600082188/ARR4600082188concepto.pdf" TargetMode="External"/><Relationship Id="rId2292" Type="http://schemas.openxmlformats.org/officeDocument/2006/relationships/hyperlink" Target="../AppData/Local/UABI/SUP_E_INSP/Insp%20y%20Sup/ARR/SOPORTE%20ARRENDAMIENTOS/ARR0099/ARR0099.pdf" TargetMode="External"/><Relationship Id="rId2306" Type="http://schemas.openxmlformats.org/officeDocument/2006/relationships/hyperlink" Target="mailto:alejasierra1128@gmail.com" TargetMode="External"/><Relationship Id="rId264" Type="http://schemas.openxmlformats.org/officeDocument/2006/relationships/hyperlink" Target="../AppData/Local/Microsoft/Windows/INetCache/Content.Outlook/SOP/ARR0302/ARR0302CON.pdf" TargetMode="External"/><Relationship Id="rId471" Type="http://schemas.openxmlformats.org/officeDocument/2006/relationships/hyperlink" Target="../AppData/Local/Microsoft/Windows/INetCache/Content.Outlook/SOP/ARR0214/ARR0214CON.pdf" TargetMode="External"/><Relationship Id="rId1115" Type="http://schemas.openxmlformats.org/officeDocument/2006/relationships/hyperlink" Target="../AppData/Local/Microsoft/Windows/INetCache/Content.Outlook/SOP/ARR4600078613/ARR4600078613acta.pdf" TargetMode="External"/><Relationship Id="rId1322" Type="http://schemas.openxmlformats.org/officeDocument/2006/relationships/hyperlink" Target="../AppData/Local/Microsoft/Windows/INetCache/Content.Outlook/SOP/ARR4600078531/ARR4600078531SUPER.pdf" TargetMode="External"/><Relationship Id="rId1767" Type="http://schemas.openxmlformats.org/officeDocument/2006/relationships/hyperlink" Target="mailto:f.barra26@hotmail.com" TargetMode="External"/><Relationship Id="rId1974" Type="http://schemas.openxmlformats.org/officeDocument/2006/relationships/hyperlink" Target="../AppData/Local/Microsoft/Windows/INetCache/Content.Outlook/SOP/ARR4600084083/ARR4600084083SUPER.pdf" TargetMode="External"/><Relationship Id="rId2152" Type="http://schemas.openxmlformats.org/officeDocument/2006/relationships/hyperlink" Target="../AppData/Local/Microsoft/Windows/INetCache/Content.Outlook/SOP/ARR4600081276/ARR4600081276CON.pdf" TargetMode="External"/><Relationship Id="rId59" Type="http://schemas.openxmlformats.org/officeDocument/2006/relationships/hyperlink" Target="../AppData/Local/Microsoft/Windows/INetCache/Content.Outlook/SOP/ARR0302/ARR0302pol.pdf" TargetMode="External"/><Relationship Id="rId124" Type="http://schemas.openxmlformats.org/officeDocument/2006/relationships/hyperlink" Target="../AppData/Local/Microsoft/Windows/INetCache/Content.Outlook/SOP/ARR0306/ARR0306SUPERLI.pdf" TargetMode="External"/><Relationship Id="rId569" Type="http://schemas.openxmlformats.org/officeDocument/2006/relationships/hyperlink" Target="../AppData/Local/Microsoft/Windows/INetCache/Content.Outlook/SOP/ARR0031/ARR0031SR.pdf" TargetMode="External"/><Relationship Id="rId776" Type="http://schemas.openxmlformats.org/officeDocument/2006/relationships/hyperlink" Target="../AppData/Local/Microsoft/Windows/INetCache/Content.Outlook/SOP/ARR4600077543/ARR4600077543soli.pdf" TargetMode="External"/><Relationship Id="rId983" Type="http://schemas.openxmlformats.org/officeDocument/2006/relationships/hyperlink" Target="../AppData/Local/Microsoft/Windows/INetCache/Content.Outlook/SOP/ARR0382/ARR0382INF32019.pdf" TargetMode="External"/><Relationship Id="rId1199" Type="http://schemas.openxmlformats.org/officeDocument/2006/relationships/hyperlink" Target="mailto:notificacionesjudiciales@davivienda.com" TargetMode="External"/><Relationship Id="rId1627" Type="http://schemas.openxmlformats.org/officeDocument/2006/relationships/hyperlink" Target="mailto:camila1162@1162@gmail.com" TargetMode="External"/><Relationship Id="rId1834" Type="http://schemas.openxmlformats.org/officeDocument/2006/relationships/hyperlink" Target="../AppData/Local/Microsoft/Windows/INetCache/Content.Outlook/SOP/ARR4600083924/ARR4600083924INF1.pdf" TargetMode="External"/><Relationship Id="rId2457" Type="http://schemas.openxmlformats.org/officeDocument/2006/relationships/hyperlink" Target="../AppData/Local/Microsoft/Windows/INetCache/Content.Outlook/SOP/ARR4600082164/ARR4600082164acta.pdf" TargetMode="External"/><Relationship Id="rId331" Type="http://schemas.openxmlformats.org/officeDocument/2006/relationships/hyperlink" Target="mailto:dirjuridica@masmedellin.com" TargetMode="External"/><Relationship Id="rId429" Type="http://schemas.openxmlformats.org/officeDocument/2006/relationships/hyperlink" Target="../AppData/Local/Microsoft/Windows/INetCache/Content.Outlook/SOPORTE%20ARRENDAMIENTOS/ARR0065/ARR0065CON.pdf" TargetMode="External"/><Relationship Id="rId636" Type="http://schemas.openxmlformats.org/officeDocument/2006/relationships/hyperlink" Target="../AppData/Local/Microsoft/Windows/INetCache/Content.Outlook/SOP/ARR0009/ARR0009soli.pdf" TargetMode="External"/><Relationship Id="rId1059" Type="http://schemas.openxmlformats.org/officeDocument/2006/relationships/hyperlink" Target="mailto:sanmarce69@yahoo.com" TargetMode="External"/><Relationship Id="rId1266" Type="http://schemas.openxmlformats.org/officeDocument/2006/relationships/hyperlink" Target="../AppData/Local/Microsoft/Windows/INetCache/Content.Outlook/SOP/ARR4600081551/ARR4600081551ACTAtb.pdf" TargetMode="External"/><Relationship Id="rId1473" Type="http://schemas.openxmlformats.org/officeDocument/2006/relationships/hyperlink" Target="../AppData/Local/Microsoft/Windows/INetCache/Content.Outlook/SOP/ARR4600081083/ARR4600081083ACTA.pdf" TargetMode="External"/><Relationship Id="rId2012" Type="http://schemas.openxmlformats.org/officeDocument/2006/relationships/hyperlink" Target="../AppData/Local/Microsoft/Windows/INetCache/Content.Outlook/SOP/ARR4600081479/ARR4600081479INF4.pdf" TargetMode="External"/><Relationship Id="rId2096" Type="http://schemas.openxmlformats.org/officeDocument/2006/relationships/hyperlink" Target="../AppData/Local/Microsoft/Windows/INetCache/Content.Outlook/SOP/ARR4600082388/ARR4600082388SUPER.pdf" TargetMode="External"/><Relationship Id="rId2317" Type="http://schemas.openxmlformats.org/officeDocument/2006/relationships/hyperlink" Target="../AppData/Local/Microsoft/Windows/INetCache/Content.Outlook/SOP/ARR0102/ARR0102ACTA.pdf" TargetMode="External"/><Relationship Id="rId843" Type="http://schemas.openxmlformats.org/officeDocument/2006/relationships/hyperlink" Target="../AppData/Local/Microsoft/Windows/INetCache/Content.Outlook/SOP/ARR0309/ARR0309soli.pdf" TargetMode="External"/><Relationship Id="rId1126" Type="http://schemas.openxmlformats.org/officeDocument/2006/relationships/hyperlink" Target="../AppData/Local/Microsoft/Windows/INetCache/Content.Outlook/SOP/ARR4600080134/ARR4600084134INF1.pdf" TargetMode="External"/><Relationship Id="rId1680" Type="http://schemas.openxmlformats.org/officeDocument/2006/relationships/hyperlink" Target="../AppData/Local/Microsoft/Windows/INetCache/Content.Outlook/SOP/ARR0268/ARR0268POL.pdf" TargetMode="External"/><Relationship Id="rId1778" Type="http://schemas.openxmlformats.org/officeDocument/2006/relationships/hyperlink" Target="../AppData/Local/Microsoft/Windows/INetCache/Content.Outlook/SOP/ARR4600083991/ARR4600083991ACTA.pdf" TargetMode="External"/><Relationship Id="rId1901" Type="http://schemas.openxmlformats.org/officeDocument/2006/relationships/hyperlink" Target="mailto:anza617@hotmail.com" TargetMode="External"/><Relationship Id="rId1985" Type="http://schemas.openxmlformats.org/officeDocument/2006/relationships/hyperlink" Target="../AppData/Local/Microsoft/Windows/INetCache/Content.Outlook/SOP/ARR0076/ARR0076INF6.pdf" TargetMode="External"/><Relationship Id="rId275" Type="http://schemas.openxmlformats.org/officeDocument/2006/relationships/hyperlink" Target="../AppData/Local/Microsoft/Windows/INetCache/Content.Outlook/SOP/ARR0089/ARR0089POL.pdf" TargetMode="External"/><Relationship Id="rId482" Type="http://schemas.openxmlformats.org/officeDocument/2006/relationships/hyperlink" Target="../AppData/Local/Microsoft/Windows/INetCache/Content.Outlook/SOP/ARR0024/ARR0024inf3.pdf" TargetMode="External"/><Relationship Id="rId703" Type="http://schemas.openxmlformats.org/officeDocument/2006/relationships/hyperlink" Target="../AppData/Local/Microsoft/Windows/INetCache/Content.Outlook/SOP/ARR4600076592/ARR4600076592INF12019.pdf" TargetMode="External"/><Relationship Id="rId910" Type="http://schemas.openxmlformats.org/officeDocument/2006/relationships/hyperlink" Target="../AppData/Local/Microsoft/Windows/INetCache/Content.Outlook/SOP/ARR0294/ARR0294SUPERLI.pdf" TargetMode="External"/><Relationship Id="rId1333" Type="http://schemas.openxmlformats.org/officeDocument/2006/relationships/hyperlink" Target="../AppData/Local/Microsoft/Windows/INetCache/Content.Outlook/SOP/ARR4600078531/ARR4600078531INF1.pdf" TargetMode="External"/><Relationship Id="rId1540" Type="http://schemas.openxmlformats.org/officeDocument/2006/relationships/hyperlink" Target="../AppData/Local/Microsoft/Windows/INetCache/Content.Outlook/SOP/ARR0207/ARR0207acta2019.pdf" TargetMode="External"/><Relationship Id="rId1638" Type="http://schemas.openxmlformats.org/officeDocument/2006/relationships/hyperlink" Target="../AppData/Local/Microsoft/Windows/INetCache/Content.Outlook/SOP/ARR4600081481/ARR4600081481SUPER.pdf" TargetMode="External"/><Relationship Id="rId2163" Type="http://schemas.openxmlformats.org/officeDocument/2006/relationships/hyperlink" Target="mailto:fondodelpueblo@une.net.co" TargetMode="External"/><Relationship Id="rId2370" Type="http://schemas.openxmlformats.org/officeDocument/2006/relationships/hyperlink" Target="../AppData/Local/Microsoft/Windows/INetCache/Content.Outlook/SOP/ARR4600080135/ARR4600080135CONCE.pdf" TargetMode="External"/><Relationship Id="rId135" Type="http://schemas.openxmlformats.org/officeDocument/2006/relationships/hyperlink" Target="../AppData/Local/Microsoft/Windows/INetCache/Content.Outlook/SOP/ARR0312/ARR0312CON.pdf" TargetMode="External"/><Relationship Id="rId342" Type="http://schemas.openxmlformats.org/officeDocument/2006/relationships/hyperlink" Target="mailto:info@landers.com.co" TargetMode="External"/><Relationship Id="rId787" Type="http://schemas.openxmlformats.org/officeDocument/2006/relationships/hyperlink" Target="mailto:isa25zapata@gmail.com" TargetMode="External"/><Relationship Id="rId994" Type="http://schemas.openxmlformats.org/officeDocument/2006/relationships/hyperlink" Target="../AppData/Local/Microsoft/Windows/INetCache/Content.Outlook/SOP/ARR4600078604/ARR4600078604ACTA.pdf" TargetMode="External"/><Relationship Id="rId1400" Type="http://schemas.openxmlformats.org/officeDocument/2006/relationships/hyperlink" Target="../AppData/Local/Microsoft/Windows/INetCache/Content.Outlook/SOP/ARR4600078517/ARR4600078517INF3.pdf" TargetMode="External"/><Relationship Id="rId1845" Type="http://schemas.openxmlformats.org/officeDocument/2006/relationships/hyperlink" Target="../AppData/Local/Microsoft/Windows/INetCache/Content.Outlook/SOP/ARR0294/ARR0294CON2019.pdf" TargetMode="External"/><Relationship Id="rId2023" Type="http://schemas.openxmlformats.org/officeDocument/2006/relationships/hyperlink" Target="../AppData/Local/Microsoft/Windows/INetCache/Content.Outlook/SOP/ARR4600077564/ARR4600077564INF2.pdf" TargetMode="External"/><Relationship Id="rId2230" Type="http://schemas.openxmlformats.org/officeDocument/2006/relationships/hyperlink" Target="../AppData/Local/Microsoft/Windows/INetCache/Content.Outlook/SOP/ARR4600084084/ARR4600084084acta.pdf" TargetMode="External"/><Relationship Id="rId2468" Type="http://schemas.openxmlformats.org/officeDocument/2006/relationships/hyperlink" Target="../AppData/Local/Microsoft/Windows/INetCache/Content.Outlook/SOP/ARR4600082174/ARR4600082174CONCEPTO.pdf" TargetMode="External"/><Relationship Id="rId202" Type="http://schemas.openxmlformats.org/officeDocument/2006/relationships/hyperlink" Target="../AppData/Local/Microsoft/Windows/INetCache/Content.Outlook/SOP/ARR0303/ARR0303POL.pdf" TargetMode="External"/><Relationship Id="rId647" Type="http://schemas.openxmlformats.org/officeDocument/2006/relationships/hyperlink" Target="../AppData/Local/Microsoft/Windows/INetCache/Content.Outlook/SOP/ARR0211/ARR0211INF2.pdf" TargetMode="External"/><Relationship Id="rId854" Type="http://schemas.openxmlformats.org/officeDocument/2006/relationships/hyperlink" Target="../AppData/Local/Microsoft/Windows/INetCache/Content.Outlook/SOP/ARR4600081817/ARR4600081817ACTA.pdf" TargetMode="External"/><Relationship Id="rId1277" Type="http://schemas.openxmlformats.org/officeDocument/2006/relationships/hyperlink" Target="../AppData/Local/Microsoft/Windows/INetCache/Content.Outlook/SOP/ARR0183/ARR0183INF3.pdf" TargetMode="External"/><Relationship Id="rId1484" Type="http://schemas.openxmlformats.org/officeDocument/2006/relationships/hyperlink" Target="../AppData/Local/Microsoft/Windows/INetCache/Content.Outlook/SOP/ARR4600081141/ARR4600081141SUS.pdf" TargetMode="External"/><Relationship Id="rId1691" Type="http://schemas.openxmlformats.org/officeDocument/2006/relationships/hyperlink" Target="mailto:omarrj326@gmail.com" TargetMode="External"/><Relationship Id="rId1705" Type="http://schemas.openxmlformats.org/officeDocument/2006/relationships/hyperlink" Target="mailto:nelly.moreno@medellin.gov.co" TargetMode="External"/><Relationship Id="rId1912" Type="http://schemas.openxmlformats.org/officeDocument/2006/relationships/hyperlink" Target="../AppData/Local/Microsoft/Windows/INetCache/Content.Outlook/SOPORTE%20ARRENDAMIENTOS/ARR0167/ARR0167INF220.pdf" TargetMode="External"/><Relationship Id="rId2328" Type="http://schemas.openxmlformats.org/officeDocument/2006/relationships/hyperlink" Target="../AppData/Local/Microsoft/Windows/INetCache/Content.Outlook/SOP/ARR4600083623/ARR4600083623INF1.pdf" TargetMode="External"/><Relationship Id="rId286" Type="http://schemas.openxmlformats.org/officeDocument/2006/relationships/hyperlink" Target="../AppData/Local/Microsoft/Windows/INetCache/Content.Outlook/SOP/ARR0381/ARR0381inf4.pdf" TargetMode="External"/><Relationship Id="rId493" Type="http://schemas.openxmlformats.org/officeDocument/2006/relationships/hyperlink" Target="../AppData/Local/Microsoft/Windows/INetCache/Content.Outlook/SOP/ARR0053/ARR0053SUPER.pdf" TargetMode="External"/><Relationship Id="rId507" Type="http://schemas.openxmlformats.org/officeDocument/2006/relationships/hyperlink" Target="../AppData/Local/Microsoft/Windows/INetCache/Content.Outlook/SOPORTE%20ARRENDAMIENTOS/ARR0065/ARR0065POL.pdf" TargetMode="External"/><Relationship Id="rId714" Type="http://schemas.openxmlformats.org/officeDocument/2006/relationships/hyperlink" Target="../AppData/Local/Microsoft/Windows/INetCache/Content.Outlook/SOPORTE%20ARRENDAMIENTOS/ARR0064/ARR0064INF4.pdf" TargetMode="External"/><Relationship Id="rId921" Type="http://schemas.openxmlformats.org/officeDocument/2006/relationships/hyperlink" Target="../AppData/Local/Microsoft/Windows/INetCache/Content.Outlook/SOP/ARR4600077659/ARR4600077689POL.pdf" TargetMode="External"/><Relationship Id="rId1137" Type="http://schemas.openxmlformats.org/officeDocument/2006/relationships/hyperlink" Target="../AppData/Local/Microsoft/Windows/INetCache/Content.Outlook/SOP/ARR0213/Informaci&#243;n.msg" TargetMode="External"/><Relationship Id="rId1344" Type="http://schemas.openxmlformats.org/officeDocument/2006/relationships/hyperlink" Target="../AppData/Local/Microsoft/Windows/INetCache/Content.Outlook/SOP/ARR4600078531/ARR4600078531CONCE.pdf" TargetMode="External"/><Relationship Id="rId1551" Type="http://schemas.openxmlformats.org/officeDocument/2006/relationships/hyperlink" Target="../AppData/Local/Microsoft/Windows/INetCache/Content.Outlook/SOP/ARR4600082175/ARR4600082175SUPER.pdf" TargetMode="External"/><Relationship Id="rId1789" Type="http://schemas.openxmlformats.org/officeDocument/2006/relationships/hyperlink" Target="../AppData/Local/Microsoft/Windows/INetCache/Content.Outlook/SOP/ARR4600083535/ARR4600083535TRA.pdf" TargetMode="External"/><Relationship Id="rId1996" Type="http://schemas.openxmlformats.org/officeDocument/2006/relationships/hyperlink" Target="../AppData/Local/Microsoft/Windows/INetCache/Content.Outlook/SOP/ARR4600081873/ARR4600081873CON.pdf" TargetMode="External"/><Relationship Id="rId2174" Type="http://schemas.openxmlformats.org/officeDocument/2006/relationships/hyperlink" Target="../AppData/Local/Microsoft/Windows/INetCache/Content.Outlook/SOP/ARR4600081279/ARR4600081279ACTA.pdf" TargetMode="External"/><Relationship Id="rId2381" Type="http://schemas.openxmlformats.org/officeDocument/2006/relationships/hyperlink" Target="../AppData/Local/Microsoft/Windows/INetCache/Content.Outlook/SOP/ARR4600083577/ARR4600083577ACTAR.pdf" TargetMode="External"/><Relationship Id="rId50" Type="http://schemas.openxmlformats.org/officeDocument/2006/relationships/hyperlink" Target="../AppData/Local/Microsoft/Windows/INetCache/Content.Outlook/SOP/ARR0299/ARR0299CON.pdf" TargetMode="External"/><Relationship Id="rId146" Type="http://schemas.openxmlformats.org/officeDocument/2006/relationships/hyperlink" Target="../AppData/Local/Microsoft/Windows/INetCache/Content.Outlook/SOP/ARR0307/ARR0307pol.pdf" TargetMode="External"/><Relationship Id="rId353" Type="http://schemas.openxmlformats.org/officeDocument/2006/relationships/hyperlink" Target="../AppData/Local/Microsoft/Windows/INetCache/Content.Outlook/SOPORTE%20ARRENDAMIENTOS/ARR0028/ARR0028RENO.pdf" TargetMode="External"/><Relationship Id="rId560" Type="http://schemas.openxmlformats.org/officeDocument/2006/relationships/hyperlink" Target="../AppData/Local/Microsoft/Windows/INetCache/Content.Outlook/SOP/ARR0107/ARR0107inf5.pdf" TargetMode="External"/><Relationship Id="rId798" Type="http://schemas.openxmlformats.org/officeDocument/2006/relationships/hyperlink" Target="../AppData/Local/Microsoft/Windows/INetCache/Content.Outlook/SOP/ARR4600077544/ARR4600077544ACTA.pdf" TargetMode="External"/><Relationship Id="rId1190" Type="http://schemas.openxmlformats.org/officeDocument/2006/relationships/hyperlink" Target="mailto:n3n3@gmail.com" TargetMode="External"/><Relationship Id="rId1204" Type="http://schemas.openxmlformats.org/officeDocument/2006/relationships/hyperlink" Target="../AppData/Local/Microsoft/Windows/INetCache/Content.Outlook/SOP/ARR4600081248/ARR4600081248INF4.pdf" TargetMode="External"/><Relationship Id="rId1411" Type="http://schemas.openxmlformats.org/officeDocument/2006/relationships/hyperlink" Target="../AppData/Local/Microsoft/Windows/INetCache/Content.Outlook/SOP/ARR4600078515/ARR4600078515reno.pdf" TargetMode="External"/><Relationship Id="rId1649" Type="http://schemas.openxmlformats.org/officeDocument/2006/relationships/hyperlink" Target="../AppData/Local/Microsoft/Windows/INetCache/Content.Outlook/SOP/ARR4600082786/ARR4600082786INF1.pdf" TargetMode="External"/><Relationship Id="rId1856" Type="http://schemas.openxmlformats.org/officeDocument/2006/relationships/hyperlink" Target="../AppData/Local/Microsoft/Windows/INetCache/Content.Outlook/SOP/ARR4600083558/ARR4600083558ACTA.pdf" TargetMode="External"/><Relationship Id="rId2034" Type="http://schemas.openxmlformats.org/officeDocument/2006/relationships/hyperlink" Target="../AppData/Local/Microsoft/Windows/INetCache/Content.Outlook/SOP/ARR4600077567/ARR4600077567INF3.docx" TargetMode="External"/><Relationship Id="rId2241" Type="http://schemas.openxmlformats.org/officeDocument/2006/relationships/hyperlink" Target="mailto:lucerocarsa@gmail.com" TargetMode="External"/><Relationship Id="rId2479" Type="http://schemas.openxmlformats.org/officeDocument/2006/relationships/hyperlink" Target="../AppData/Local/Microsoft/Windows/INetCache/Content.Outlook/SOP/ARR4600082166/ARR4600082166TRA.pdf" TargetMode="External"/><Relationship Id="rId213" Type="http://schemas.openxmlformats.org/officeDocument/2006/relationships/hyperlink" Target="../AppData/Local/Microsoft/Windows/INetCache/Content.Outlook/SOPORTE%20ARRENDAMIENTOS/ARR0208/ARR0208.pdf" TargetMode="External"/><Relationship Id="rId420" Type="http://schemas.openxmlformats.org/officeDocument/2006/relationships/hyperlink" Target="mailto:ignacio.gallego@medellin.gov.co" TargetMode="External"/><Relationship Id="rId658" Type="http://schemas.openxmlformats.org/officeDocument/2006/relationships/hyperlink" Target="../AppData/Local/Microsoft/Windows/INetCache/Content.Outlook/SOP/ARR0196/ARR0196INF2.pdf" TargetMode="External"/><Relationship Id="rId865" Type="http://schemas.openxmlformats.org/officeDocument/2006/relationships/hyperlink" Target="../AppData/Local/Microsoft/Windows/INetCache/Content.Outlook/SOP/ARR4600077429/ARR4600077429soli.pdf" TargetMode="External"/><Relationship Id="rId1050" Type="http://schemas.openxmlformats.org/officeDocument/2006/relationships/hyperlink" Target="../AppData/Local/Microsoft/Windows/INetCache/Content.Outlook/SOP/Desig%20nelly/ARRSUPER2.pdf" TargetMode="External"/><Relationship Id="rId1288" Type="http://schemas.openxmlformats.org/officeDocument/2006/relationships/hyperlink" Target="../AppData/Local/Microsoft/Windows/INetCache/Content.Outlook/SOP/ARR0096/ARR0096.pdf" TargetMode="External"/><Relationship Id="rId1495" Type="http://schemas.openxmlformats.org/officeDocument/2006/relationships/hyperlink" Target="../AppData/Local/Microsoft/Windows/INetCache/Content.Outlook/SOP/ARR4600081140/ARR4600081140CON.pdf" TargetMode="External"/><Relationship Id="rId1509" Type="http://schemas.openxmlformats.org/officeDocument/2006/relationships/hyperlink" Target="../AppData/Local/Microsoft/Windows/INetCache/Content.Outlook/SOP/ARR4600080902/ARR4600080902INF3.pdf" TargetMode="External"/><Relationship Id="rId1716" Type="http://schemas.openxmlformats.org/officeDocument/2006/relationships/hyperlink" Target="mailto:jazz-2008@hotmail.es" TargetMode="External"/><Relationship Id="rId1923" Type="http://schemas.openxmlformats.org/officeDocument/2006/relationships/hyperlink" Target="mailto:oscargui1@hotmai.com" TargetMode="External"/><Relationship Id="rId2101" Type="http://schemas.openxmlformats.org/officeDocument/2006/relationships/hyperlink" Target="mailto:jaimerrios@hotmail.com" TargetMode="External"/><Relationship Id="rId2339" Type="http://schemas.openxmlformats.org/officeDocument/2006/relationships/hyperlink" Target="../AppData/Local/Microsoft/Windows/INetCache/Content.Outlook/SOP/ARR0272/ARR0272ACTATB.pdf" TargetMode="External"/><Relationship Id="rId297" Type="http://schemas.openxmlformats.org/officeDocument/2006/relationships/hyperlink" Target="mailto:oficina@hatoviejo.com" TargetMode="External"/><Relationship Id="rId518" Type="http://schemas.openxmlformats.org/officeDocument/2006/relationships/hyperlink" Target="../AppData/Local/Microsoft/Windows/INetCache/Content.Outlook/SOP/ARR0078/ARR0078INF22018.pdf" TargetMode="External"/><Relationship Id="rId725" Type="http://schemas.openxmlformats.org/officeDocument/2006/relationships/hyperlink" Target="../AppData/Local/Microsoft/Windows/INetCache/Content.Outlook/SOP/ARR0037/ARR0037inf12019.pdf" TargetMode="External"/><Relationship Id="rId932" Type="http://schemas.openxmlformats.org/officeDocument/2006/relationships/hyperlink" Target="../AppData/Local/Microsoft/Windows/INetCache/Content.Outlook/SOP/ARR4600078077/ARR4600078077soli.pdf" TargetMode="External"/><Relationship Id="rId1148" Type="http://schemas.openxmlformats.org/officeDocument/2006/relationships/hyperlink" Target="../AppData/Local/Microsoft/Windows/INetCache/Content.Outlook/SOP/ARR0277/ARR0277INF22019.pdf" TargetMode="External"/><Relationship Id="rId1355" Type="http://schemas.openxmlformats.org/officeDocument/2006/relationships/hyperlink" Target="../AppData/Local/Microsoft/Windows/INetCache/Content.Outlook/SOP/ARR4600078529/ARR4600078529CON.pdf" TargetMode="External"/><Relationship Id="rId1562" Type="http://schemas.openxmlformats.org/officeDocument/2006/relationships/hyperlink" Target="mailto:sandra.ordonez@medellin.gov.co" TargetMode="External"/><Relationship Id="rId2185" Type="http://schemas.openxmlformats.org/officeDocument/2006/relationships/hyperlink" Target="../AppData/Local/Microsoft/Windows/INetCache/Content.Outlook/SOP/ARR4600081279/ARR4600081279INF2.pdf" TargetMode="External"/><Relationship Id="rId2392" Type="http://schemas.openxmlformats.org/officeDocument/2006/relationships/hyperlink" Target="mailto:coonatra@une.net.co" TargetMode="External"/><Relationship Id="rId2406" Type="http://schemas.openxmlformats.org/officeDocument/2006/relationships/hyperlink" Target="../AppData/Local/Microsoft/Windows/INetCache/Content.Outlook/SOP/ARR0018/ARR0018INF120.pdf" TargetMode="External"/><Relationship Id="rId157" Type="http://schemas.openxmlformats.org/officeDocument/2006/relationships/hyperlink" Target="mailto:jfmadridv@hotmail.com" TargetMode="External"/><Relationship Id="rId364" Type="http://schemas.openxmlformats.org/officeDocument/2006/relationships/hyperlink" Target="../AppData/Local/Microsoft/Windows/INetCache/Content.Outlook/SOP/ARR0106/ARR0106CON.pdf" TargetMode="External"/><Relationship Id="rId1008" Type="http://schemas.openxmlformats.org/officeDocument/2006/relationships/hyperlink" Target="../AppData/Local/Microsoft/Windows/INetCache/Content.Outlook/SOP/ARR4600077568/ARR4600077568INF22019.pdf" TargetMode="External"/><Relationship Id="rId1215" Type="http://schemas.openxmlformats.org/officeDocument/2006/relationships/hyperlink" Target="../AppData/Local/Microsoft/Windows/INetCache/Content.Outlook/SOP/ARR4600081247/ARR4600081247ENTREGA2.pdf" TargetMode="External"/><Relationship Id="rId1422" Type="http://schemas.openxmlformats.org/officeDocument/2006/relationships/hyperlink" Target="../AppData/Local/Microsoft/Windows/INetCache/Content.Outlook/SOP/ARR4600078533/ARR4600078533INF4.pdf" TargetMode="External"/><Relationship Id="rId1867" Type="http://schemas.openxmlformats.org/officeDocument/2006/relationships/hyperlink" Target="../AppData/Local/Microsoft/Windows/INetCache/Content.Outlook/SOP/ARR4600083886/ARR4600083886ACTA.pdf" TargetMode="External"/><Relationship Id="rId2045" Type="http://schemas.openxmlformats.org/officeDocument/2006/relationships/hyperlink" Target="mailto:Ignacio.gallego@medellin.gov.co" TargetMode="External"/><Relationship Id="rId61" Type="http://schemas.openxmlformats.org/officeDocument/2006/relationships/hyperlink" Target="mailto:coofema1@une.net.co" TargetMode="External"/><Relationship Id="rId571" Type="http://schemas.openxmlformats.org/officeDocument/2006/relationships/hyperlink" Target="../AppData/Local/Microsoft/Windows/INetCache/Content.Outlook/SOP/ARR0049/ARR0049SR.pdf" TargetMode="External"/><Relationship Id="rId669" Type="http://schemas.openxmlformats.org/officeDocument/2006/relationships/hyperlink" Target="../AppData/Local/Microsoft/Windows/INetCache/Content.Outlook/SOP/ARR0206/ARR0206INF2.pdf" TargetMode="External"/><Relationship Id="rId876" Type="http://schemas.openxmlformats.org/officeDocument/2006/relationships/hyperlink" Target="../AppData/Local/Microsoft/Windows/INetCache/Content.Outlook/SOP/ARR4600077560/ARR4600077560INF1.pdf" TargetMode="External"/><Relationship Id="rId1299" Type="http://schemas.openxmlformats.org/officeDocument/2006/relationships/hyperlink" Target="../AppData/Local/Microsoft/Windows/INetCache/Content.Outlook/SOP/ARR4600078526/ARR4600078526SUPER.pdf" TargetMode="External"/><Relationship Id="rId1727" Type="http://schemas.openxmlformats.org/officeDocument/2006/relationships/hyperlink" Target="mailto:giro197@hotmail.com" TargetMode="External"/><Relationship Id="rId1934" Type="http://schemas.openxmlformats.org/officeDocument/2006/relationships/hyperlink" Target="../AppData/Local/Microsoft/Windows/INetCache/Content.Outlook/SOP/ARR4600084040/ARR4600084040INF2.pdf" TargetMode="External"/><Relationship Id="rId2252" Type="http://schemas.openxmlformats.org/officeDocument/2006/relationships/hyperlink" Target="../AppData/Local/Microsoft/Windows/INetCache/Content.Outlook/SOP/ARR4600082248/ARR4600082248INF3.pdf" TargetMode="External"/><Relationship Id="rId19" Type="http://schemas.openxmlformats.org/officeDocument/2006/relationships/hyperlink" Target="../AppData/Local/Microsoft/Windows/INetCache/Content.Outlook/SOP/ARR0199/ARR0199CR.pdf" TargetMode="External"/><Relationship Id="rId224" Type="http://schemas.openxmlformats.org/officeDocument/2006/relationships/hyperlink" Target="../AppData/Local/Microsoft/Windows/INetCache/Content.Outlook/SOP/ARR0206/ARR0206POL.pdf" TargetMode="External"/><Relationship Id="rId431" Type="http://schemas.openxmlformats.org/officeDocument/2006/relationships/hyperlink" Target="../AppData/Local/Microsoft/Windows/INetCache/Content.Outlook/SOPORTE%20ARRENDAMIENTOS/ARR0064/ARR0064RENO.pdf" TargetMode="External"/><Relationship Id="rId529" Type="http://schemas.openxmlformats.org/officeDocument/2006/relationships/hyperlink" Target="../AppData/Local/Microsoft/Windows/INetCache/Content.Outlook/SOP/ARR0012/ARR0012inf22018.pdf" TargetMode="External"/><Relationship Id="rId736" Type="http://schemas.openxmlformats.org/officeDocument/2006/relationships/hyperlink" Target="../AppData/Local/Microsoft/Windows/INetCache/Content.Outlook/SOP/ARR4600077579/ARR4600077579SUPER.pdf" TargetMode="External"/><Relationship Id="rId1061" Type="http://schemas.openxmlformats.org/officeDocument/2006/relationships/hyperlink" Target="../AppData/Local/Microsoft/Windows/INetCache/Content.Outlook/SOP/ARR4600078568/ARR4600078568POL.pdf" TargetMode="External"/><Relationship Id="rId1159" Type="http://schemas.openxmlformats.org/officeDocument/2006/relationships/hyperlink" Target="../AppData/Local/Microsoft/Windows/INetCache/Content.Outlook/SOP/ARR4600080343/ARR4600080343INF3.pdf" TargetMode="External"/><Relationship Id="rId1366" Type="http://schemas.openxmlformats.org/officeDocument/2006/relationships/hyperlink" Target="../AppData/Local/Microsoft/Windows/INetCache/Content.Outlook/SOP/ARR4600078521/ARR4600078521acta.pdf" TargetMode="External"/><Relationship Id="rId2112" Type="http://schemas.openxmlformats.org/officeDocument/2006/relationships/hyperlink" Target="../AppData/Local/Microsoft/Windows/INetCache/Content.Outlook/SOP/ARR4600081111/ARR4600081111INF1.pdf" TargetMode="External"/><Relationship Id="rId2196" Type="http://schemas.openxmlformats.org/officeDocument/2006/relationships/hyperlink" Target="../AppData/Local/Microsoft/Windows/INetCache/Content.Outlook/SOP/ARR4600082187/ARR4600082187INF3.pdf" TargetMode="External"/><Relationship Id="rId2417" Type="http://schemas.openxmlformats.org/officeDocument/2006/relationships/hyperlink" Target="../AppData/Local/Microsoft/Windows/INetCache/Content.Outlook/SOP/ARR0184/ARR0184OTRO.pdf" TargetMode="External"/><Relationship Id="rId168" Type="http://schemas.openxmlformats.org/officeDocument/2006/relationships/hyperlink" Target="../AppData/Local/Microsoft/Windows/INetCache/Content.Outlook/SOP/ARR0382/ARR0382SUPERLI.pdf" TargetMode="External"/><Relationship Id="rId943" Type="http://schemas.openxmlformats.org/officeDocument/2006/relationships/hyperlink" Target="../AppData/Local/Microsoft/Windows/INetCache/Content.Outlook/SOP/ARR4600077967/ARR4600077967CON.pdf" TargetMode="External"/><Relationship Id="rId1019" Type="http://schemas.openxmlformats.org/officeDocument/2006/relationships/hyperlink" Target="../AppData/Local/Microsoft/Windows/INetCache/Content.Outlook/SOP/ARR4600077559/ARR4600077559SOLI.pdf" TargetMode="External"/><Relationship Id="rId1573" Type="http://schemas.openxmlformats.org/officeDocument/2006/relationships/hyperlink" Target="../AppData/Local/Microsoft/Windows/INetCache/Content.Outlook/SOP/ARR4600081478/ARR4600081478CON.pdf" TargetMode="External"/><Relationship Id="rId1780" Type="http://schemas.openxmlformats.org/officeDocument/2006/relationships/hyperlink" Target="../AppData/Local/Microsoft/Windows/INetCache/Content.Outlook/SOP/ARR4600083926/COM4600083926INF1.pdf" TargetMode="External"/><Relationship Id="rId1878" Type="http://schemas.openxmlformats.org/officeDocument/2006/relationships/hyperlink" Target="../AppData/Local/Microsoft/Windows/INetCache/Content.Outlook/SOP/ARR4600083886/ARR4600083886INF3.pdf" TargetMode="External"/><Relationship Id="rId72" Type="http://schemas.openxmlformats.org/officeDocument/2006/relationships/hyperlink" Target="mailto:seguridadsocialcres@gmail.com" TargetMode="External"/><Relationship Id="rId375" Type="http://schemas.openxmlformats.org/officeDocument/2006/relationships/hyperlink" Target="../AppData/Local/Microsoft/Windows/INetCache/Content.Outlook/SOPORTE%20ARRENDAMIENTOS/ARR0064/ARR0064CON.pdf" TargetMode="External"/><Relationship Id="rId582" Type="http://schemas.openxmlformats.org/officeDocument/2006/relationships/hyperlink" Target="../AppData/Local/Microsoft/Windows/INetCache/Content.Outlook/SOP/ARR0028/ARR0028pol.pdf" TargetMode="External"/><Relationship Id="rId803" Type="http://schemas.openxmlformats.org/officeDocument/2006/relationships/hyperlink" Target="../AppData/Local/Microsoft/Windows/INetCache/Content.Outlook/SOP/ARR4600077545/ARR4600077545soli.pdf" TargetMode="External"/><Relationship Id="rId1226" Type="http://schemas.openxmlformats.org/officeDocument/2006/relationships/hyperlink" Target="../AppData/Local/Microsoft/Windows/INetCache/Content.Outlook/SOP/ARR4600081014/ARR4600081014CON.pdf" TargetMode="External"/><Relationship Id="rId1433" Type="http://schemas.openxmlformats.org/officeDocument/2006/relationships/hyperlink" Target="../AppData/Local/Microsoft/Windows/INetCache/Content.Outlook/SOP/ARR4600078525/ARR4600078525CONCE.pdf" TargetMode="External"/><Relationship Id="rId1640" Type="http://schemas.openxmlformats.org/officeDocument/2006/relationships/hyperlink" Target="../AppData/Local/Microsoft/Windows/INetCache/Content.Outlook/SOP/ARR4600081481/ARR4600081481sus.pdf" TargetMode="External"/><Relationship Id="rId1738" Type="http://schemas.openxmlformats.org/officeDocument/2006/relationships/hyperlink" Target="../AppData/Local/Microsoft/Windows/INetCache/Content.Outlook/SOP/ARR4600083330/ARR4600083330INF1.pdf" TargetMode="External"/><Relationship Id="rId2056" Type="http://schemas.openxmlformats.org/officeDocument/2006/relationships/hyperlink" Target="../AppData/Local/Microsoft/Windows/INetCache/Content.Outlook/SOP/ARR4600081620/ARR4600081620INF3.pdf" TargetMode="External"/><Relationship Id="rId2263" Type="http://schemas.openxmlformats.org/officeDocument/2006/relationships/hyperlink" Target="mailto:edoarango1@gmail.com" TargetMode="External"/><Relationship Id="rId2470" Type="http://schemas.openxmlformats.org/officeDocument/2006/relationships/hyperlink" Target="../AppData/Local/Microsoft/Windows/INetCache/Content.Outlook/SOP/ARR4600082164/ARR4600082164inf3.pdf" TargetMode="External"/><Relationship Id="rId3" Type="http://schemas.openxmlformats.org/officeDocument/2006/relationships/hyperlink" Target="../AppData/Local/Microsoft/Windows/INetCache/Content.Outlook/SOP/ARR0290/ARR0290POL.pdf" TargetMode="External"/><Relationship Id="rId235" Type="http://schemas.openxmlformats.org/officeDocument/2006/relationships/hyperlink" Target="../AppData/Local/UABI/SUP_E_INSP/Insp%20y%20Sup/ARR/SOPORTE%20ARRENDAMIENTOS/ARR0211/ARR0211.pdf" TargetMode="External"/><Relationship Id="rId442" Type="http://schemas.openxmlformats.org/officeDocument/2006/relationships/hyperlink" Target="../AppData/Local/Microsoft/Windows/INetCache/Content.Outlook/SOPORTE%20ARRENDAMIENTOS/ARR0018/ARR0018ACTA.pdf" TargetMode="External"/><Relationship Id="rId887" Type="http://schemas.openxmlformats.org/officeDocument/2006/relationships/hyperlink" Target="../AppData/Local/Microsoft/Windows/INetCache/Content.Outlook/SOP/ARR4600077548/ARR4600077548POL.pdf" TargetMode="External"/><Relationship Id="rId1072" Type="http://schemas.openxmlformats.org/officeDocument/2006/relationships/hyperlink" Target="../AppData/Local/Microsoft/Windows/INetCache/Content.Outlook/SOP/ARR4600077559/ARR4600077559INF4.pdf" TargetMode="External"/><Relationship Id="rId1500" Type="http://schemas.openxmlformats.org/officeDocument/2006/relationships/hyperlink" Target="mailto:kepato2008@hotmail.com" TargetMode="External"/><Relationship Id="rId1945" Type="http://schemas.openxmlformats.org/officeDocument/2006/relationships/hyperlink" Target="../AppData/Local/Microsoft/Windows/INetCache/Content.Outlook/SOP/ARR4600083926/ARR4600083926INF4.pdf" TargetMode="External"/><Relationship Id="rId2123" Type="http://schemas.openxmlformats.org/officeDocument/2006/relationships/hyperlink" Target="../AppData/Local/Microsoft/Windows/INetCache/Content.Outlook/SOP/ARR4600082283/ARR4600082283TRA.pdf" TargetMode="External"/><Relationship Id="rId2330" Type="http://schemas.openxmlformats.org/officeDocument/2006/relationships/hyperlink" Target="../AppData/Local/Microsoft/Windows/INetCache/Content.Outlook/SOP/ARR4600077567/ARR4600077567INF7.pdf" TargetMode="External"/><Relationship Id="rId302" Type="http://schemas.openxmlformats.org/officeDocument/2006/relationships/hyperlink" Target="mailto:juanlgonzalez@hotmail.com" TargetMode="External"/><Relationship Id="rId747" Type="http://schemas.openxmlformats.org/officeDocument/2006/relationships/hyperlink" Target="../AppData/Local/Microsoft/Windows/INetCache/Content.Outlook/SOP/ARR0381/ARR0381CON.pdf" TargetMode="External"/><Relationship Id="rId954" Type="http://schemas.openxmlformats.org/officeDocument/2006/relationships/hyperlink" Target="../AppData/Local/Microsoft/Windows/INetCache/Content.Outlook/SOP/ARR4600077967/ARR4600077967soli.pdf" TargetMode="External"/><Relationship Id="rId1377" Type="http://schemas.openxmlformats.org/officeDocument/2006/relationships/hyperlink" Target="mailto:marcela2519@hotmail.com" TargetMode="External"/><Relationship Id="rId1584" Type="http://schemas.openxmlformats.org/officeDocument/2006/relationships/hyperlink" Target="mailto:clara.giraldo@medellin.gov.co" TargetMode="External"/><Relationship Id="rId1791" Type="http://schemas.openxmlformats.org/officeDocument/2006/relationships/hyperlink" Target="../AppData/Local/Microsoft/Windows/INetCache/Content.Outlook/SOP/ARR4600083926/ARR4600083926TRA.pdf" TargetMode="External"/><Relationship Id="rId1805" Type="http://schemas.openxmlformats.org/officeDocument/2006/relationships/hyperlink" Target="mailto:sandra.ordonez@medellin.gov.co" TargetMode="External"/><Relationship Id="rId2428" Type="http://schemas.openxmlformats.org/officeDocument/2006/relationships/hyperlink" Target="../AppData/Local/Microsoft/Windows/INetCache/Content.Outlook/SOP/ARR0018/ARR0018super.pdf" TargetMode="External"/><Relationship Id="rId83" Type="http://schemas.openxmlformats.org/officeDocument/2006/relationships/hyperlink" Target="../AppData/Local/Microsoft/Windows/INetCache/Content.Outlook/SOPORTE%20ARRENDAMIENTOS/ARR0273/ARR0273SUPER.pdf" TargetMode="External"/><Relationship Id="rId179" Type="http://schemas.openxmlformats.org/officeDocument/2006/relationships/hyperlink" Target="../AppData/Local/Microsoft/Windows/INetCache/Content.Outlook/SOP/ARR0385/ARR4600072495SUPER.pdf" TargetMode="External"/><Relationship Id="rId386" Type="http://schemas.openxmlformats.org/officeDocument/2006/relationships/hyperlink" Target="../AppData/Local/Microsoft/Windows/INetCache/Content.Outlook/SOP/ARR0012/ARR0012con.pdf" TargetMode="External"/><Relationship Id="rId593" Type="http://schemas.openxmlformats.org/officeDocument/2006/relationships/hyperlink" Target="../AppData/Local/Microsoft/Windows/INetCache/Content.Outlook/SOP/ARR0041/ARR0041soli.pdf" TargetMode="External"/><Relationship Id="rId607" Type="http://schemas.openxmlformats.org/officeDocument/2006/relationships/hyperlink" Target="../AppData/Local/Microsoft/Windows/INetCache/Content.Outlook/SOP/ARR0192/ARR0192inf6.pdf" TargetMode="External"/><Relationship Id="rId814" Type="http://schemas.openxmlformats.org/officeDocument/2006/relationships/hyperlink" Target="../AppData/Local/Microsoft/Windows/INetCache/Content.Outlook/SOP/ARR4600077547/ARR4600077547INF22019.pdf" TargetMode="External"/><Relationship Id="rId1237" Type="http://schemas.openxmlformats.org/officeDocument/2006/relationships/hyperlink" Target="../AppData/Local/Microsoft/Windows/INetCache/Content.Outlook/SOP/ARR0383/aRR0383con2019.pdf" TargetMode="External"/><Relationship Id="rId1444" Type="http://schemas.openxmlformats.org/officeDocument/2006/relationships/hyperlink" Target="../AppData/Local/Microsoft/Windows/INetCache/Content.Outlook/SOP/ARR4600078517/ARR4600078517INF5.pdf" TargetMode="External"/><Relationship Id="rId1651" Type="http://schemas.openxmlformats.org/officeDocument/2006/relationships/hyperlink" Target="../AppData/Local/Microsoft/Windows/INetCache/Content.Outlook/SOP/ARR4600082786/ARR4600082786INF4.pdf" TargetMode="External"/><Relationship Id="rId1889" Type="http://schemas.openxmlformats.org/officeDocument/2006/relationships/hyperlink" Target="mailto:artesanias_sara@hotmail.com" TargetMode="External"/><Relationship Id="rId2067" Type="http://schemas.openxmlformats.org/officeDocument/2006/relationships/hyperlink" Target="../AppData/Local/Microsoft/Windows/INetCache/Content.Outlook/SOP/ARR4600082188/ARR4600082188CON.pdf" TargetMode="External"/><Relationship Id="rId2274" Type="http://schemas.openxmlformats.org/officeDocument/2006/relationships/hyperlink" Target="../AppData/Local/Microsoft/Windows/INetCache/Content.Outlook/SOP/ARR4600082244/ARR4600082244INF1.pdf" TargetMode="External"/><Relationship Id="rId2481" Type="http://schemas.openxmlformats.org/officeDocument/2006/relationships/hyperlink" Target="../AppData/Local/Microsoft/Windows/INetCache/Content.Outlook/SOP/ARR4600082164/ARR4600082164inf4.pdf" TargetMode="External"/><Relationship Id="rId246" Type="http://schemas.openxmlformats.org/officeDocument/2006/relationships/hyperlink" Target="../AppData/Local/Microsoft/Windows/INetCache/Content.Outlook/SOP/ARR4600072259/ARR4600072259CON.pdf" TargetMode="External"/><Relationship Id="rId453" Type="http://schemas.openxmlformats.org/officeDocument/2006/relationships/hyperlink" Target="../AppData/Local/Microsoft/Windows/INetCache/Content.Outlook/SOP/ARR0107/ARR0107inf22018.pdf" TargetMode="External"/><Relationship Id="rId660" Type="http://schemas.openxmlformats.org/officeDocument/2006/relationships/hyperlink" Target="../AppData/Local/Microsoft/Windows/INetCache/Content.Outlook/SOP/ARR0207/ARR0207INF2.pdf" TargetMode="External"/><Relationship Id="rId898" Type="http://schemas.openxmlformats.org/officeDocument/2006/relationships/hyperlink" Target="mailto:anaurrea@une.net.co" TargetMode="External"/><Relationship Id="rId1083" Type="http://schemas.openxmlformats.org/officeDocument/2006/relationships/hyperlink" Target="../AppData/Local/Microsoft/Windows/INetCache/Content.Outlook/SOP/ARR4600080018/ARR4600080018INF1.pdf" TargetMode="External"/><Relationship Id="rId1290" Type="http://schemas.openxmlformats.org/officeDocument/2006/relationships/hyperlink" Target="../AppData/Local/Microsoft/Windows/INetCache/Content.Outlook/SOP/ARR0096/ARR0096ACTA.pdf" TargetMode="External"/><Relationship Id="rId1304" Type="http://schemas.openxmlformats.org/officeDocument/2006/relationships/hyperlink" Target="../AppData/Local/Microsoft/Windows/INetCache/Content.Outlook/SOP/ARR4600078526/ARR4600078526INF2.pdf" TargetMode="External"/><Relationship Id="rId1511" Type="http://schemas.openxmlformats.org/officeDocument/2006/relationships/hyperlink" Target="../AppData/Local/Microsoft/Windows/INetCache/Content.Outlook/SOP/ARR0348/ARR0348CON2019.pdf" TargetMode="External"/><Relationship Id="rId1749" Type="http://schemas.openxmlformats.org/officeDocument/2006/relationships/hyperlink" Target="../AppData/Local/Microsoft/Windows/INetCache/Content.Outlook/SOP/ARR4600083332/ARR4600083332INF3.pdf" TargetMode="External"/><Relationship Id="rId1956" Type="http://schemas.openxmlformats.org/officeDocument/2006/relationships/hyperlink" Target="mailto:charlamos@cafesential.com" TargetMode="External"/><Relationship Id="rId2134" Type="http://schemas.openxmlformats.org/officeDocument/2006/relationships/hyperlink" Target="../AppData/Local/Microsoft/Windows/INetCache/Content.Outlook/SOP/ARR4600082283/ARR4600082283OTRO2.pdf" TargetMode="External"/><Relationship Id="rId2341" Type="http://schemas.openxmlformats.org/officeDocument/2006/relationships/hyperlink" Target="mailto:paulagomez0716@hotmail.com" TargetMode="External"/><Relationship Id="rId106" Type="http://schemas.openxmlformats.org/officeDocument/2006/relationships/hyperlink" Target="../AppData/Local/Microsoft/Windows/INetCache/Content.Outlook/SOP/ARR0316/ARR0316acta.pdf" TargetMode="External"/><Relationship Id="rId313" Type="http://schemas.openxmlformats.org/officeDocument/2006/relationships/hyperlink" Target="mailto:tzuluaga@vyp.com.co" TargetMode="External"/><Relationship Id="rId758" Type="http://schemas.openxmlformats.org/officeDocument/2006/relationships/hyperlink" Target="../AppData/Local/Microsoft/Windows/INetCache/Content.Outlook/SOP/ARR0310/ARR0310CON.pdf" TargetMode="External"/><Relationship Id="rId965" Type="http://schemas.openxmlformats.org/officeDocument/2006/relationships/hyperlink" Target="mailto:nelly.moreno@medellin.gov.co" TargetMode="External"/><Relationship Id="rId1150" Type="http://schemas.openxmlformats.org/officeDocument/2006/relationships/hyperlink" Target="../AppData/Local/Microsoft/Windows/INetCache/Content.Outlook/SOP/ARR0277/ARR0277INF32019.pdf" TargetMode="External"/><Relationship Id="rId1388" Type="http://schemas.openxmlformats.org/officeDocument/2006/relationships/hyperlink" Target="../AppData/Local/Microsoft/Windows/INetCache/Content.Outlook/SOP/ARR0300/ARR0300INF1.pdf" TargetMode="External"/><Relationship Id="rId1595" Type="http://schemas.openxmlformats.org/officeDocument/2006/relationships/hyperlink" Target="../AppData/Local/Microsoft/Windows/INetCache/Content.Outlook/SOP/ARR4600081874/ARR4600081874inf2.pdf" TargetMode="External"/><Relationship Id="rId1609" Type="http://schemas.openxmlformats.org/officeDocument/2006/relationships/hyperlink" Target="../AppData/Local/Microsoft/Windows/INetCache/Content.Outlook/SOP/ARR4600081874/ARR4600081874inf4.pdf" TargetMode="External"/><Relationship Id="rId1816" Type="http://schemas.openxmlformats.org/officeDocument/2006/relationships/hyperlink" Target="mailto:jescristosalva555@gmail.com" TargetMode="External"/><Relationship Id="rId2439" Type="http://schemas.openxmlformats.org/officeDocument/2006/relationships/hyperlink" Target="mailto:dulcessuizamedellin@gmail.com" TargetMode="External"/><Relationship Id="rId10" Type="http://schemas.openxmlformats.org/officeDocument/2006/relationships/hyperlink" Target="mailto:Ignacio.gallego@medellin.gov.co" TargetMode="External"/><Relationship Id="rId94" Type="http://schemas.openxmlformats.org/officeDocument/2006/relationships/hyperlink" Target="../AppData/Local/Microsoft/Windows/INetCache/Content.Outlook/SOP/ARR0304/ARR0304super.pdf" TargetMode="External"/><Relationship Id="rId397" Type="http://schemas.openxmlformats.org/officeDocument/2006/relationships/hyperlink" Target="../AppData/Local/Microsoft/Windows/INetCache/Content.Outlook/SOPORTE%20ARRENDAMIENTOS/ARR0018/ARR0018RENO.pdf" TargetMode="External"/><Relationship Id="rId520" Type="http://schemas.openxmlformats.org/officeDocument/2006/relationships/hyperlink" Target="../AppData/Local/Microsoft/Windows/INetCache/Content.Outlook/SOP/ARR0078/ARR0078INF42018.pdf" TargetMode="External"/><Relationship Id="rId618" Type="http://schemas.openxmlformats.org/officeDocument/2006/relationships/hyperlink" Target="../AppData/Local/Microsoft/Windows/INetCache/Content.Outlook/SOP/ARR0106/ARR0106cr.pdf" TargetMode="External"/><Relationship Id="rId825" Type="http://schemas.openxmlformats.org/officeDocument/2006/relationships/hyperlink" Target="../AppData/Local/Microsoft/Windows/INetCache/Content.Outlook/SOP/ARR0308/ARR0308POL2019.pdf" TargetMode="External"/><Relationship Id="rId1248" Type="http://schemas.openxmlformats.org/officeDocument/2006/relationships/hyperlink" Target="../AppData/Local/Microsoft/Windows/INetCache/Content.Outlook/SOP/ARR4600083620/ARR4600083620.pdf" TargetMode="External"/><Relationship Id="rId1455" Type="http://schemas.openxmlformats.org/officeDocument/2006/relationships/hyperlink" Target="../AppData/Local/Microsoft/Windows/INetCache/Content.Outlook/SOP/ARR4600081066/ARR4600081086ACTA.pdf" TargetMode="External"/><Relationship Id="rId1662" Type="http://schemas.openxmlformats.org/officeDocument/2006/relationships/hyperlink" Target="../AppData/Local/Microsoft/Windows/INetCache/Content.Outlook/SOP/ARR4600082208/ARR4600082208SUPER.pdf" TargetMode="External"/><Relationship Id="rId2078" Type="http://schemas.openxmlformats.org/officeDocument/2006/relationships/hyperlink" Target="../AppData/Local/Microsoft/Windows/INetCache/Content.Outlook/SOP/ARR4600082455/ARR4600082455INF3.pdf" TargetMode="External"/><Relationship Id="rId2201" Type="http://schemas.openxmlformats.org/officeDocument/2006/relationships/hyperlink" Target="../AppData/Local/Microsoft/Windows/INetCache/Content.Outlook/SOP/ARR4600081276/ARR4600081276OTRO2.pdf" TargetMode="External"/><Relationship Id="rId2285" Type="http://schemas.openxmlformats.org/officeDocument/2006/relationships/hyperlink" Target="../AppData/Local/Microsoft/Windows/INetCache/Content.Outlook/SOP/ARR4600082193/ARR4600082193acta.pdf" TargetMode="External"/><Relationship Id="rId2492" Type="http://schemas.openxmlformats.org/officeDocument/2006/relationships/hyperlink" Target="../AppData/Local/Microsoft/Windows/INetCache/Content.Outlook/SOP/ARR4600082166/ARR4600082166INF4.pdf" TargetMode="External"/><Relationship Id="rId257" Type="http://schemas.openxmlformats.org/officeDocument/2006/relationships/hyperlink" Target="../AppData/Local/Microsoft/Windows/INetCache/Content.Outlook/SOP/ARR0199/ARR0199INF1.pdf" TargetMode="External"/><Relationship Id="rId464" Type="http://schemas.openxmlformats.org/officeDocument/2006/relationships/hyperlink" Target="../AppData/Local/Microsoft/Windows/INetCache/Content.Outlook/SOP/ARR0013/ARR0013super.pdf" TargetMode="External"/><Relationship Id="rId1010" Type="http://schemas.openxmlformats.org/officeDocument/2006/relationships/hyperlink" Target="../AppData/Local/Microsoft/Windows/INetCache/Content.Outlook/SOP/ARR4600077568/ARR4600077568INF32019.pdf" TargetMode="External"/><Relationship Id="rId1094" Type="http://schemas.openxmlformats.org/officeDocument/2006/relationships/hyperlink" Target="mailto:mitakatradiciondecafe@hotmail.com" TargetMode="External"/><Relationship Id="rId1108" Type="http://schemas.openxmlformats.org/officeDocument/2006/relationships/hyperlink" Target="../AppData/Local/Microsoft/Windows/INetCache/Content.Outlook/SOP/ARR4600080370/ARR4600080370ACTA.pdf" TargetMode="External"/><Relationship Id="rId1315" Type="http://schemas.openxmlformats.org/officeDocument/2006/relationships/hyperlink" Target="../AppData/Local/Microsoft/Windows/INetCache/Content.Outlook/SOP/ARR4600080004/ARR4600080004RENO.pdf" TargetMode="External"/><Relationship Id="rId1967" Type="http://schemas.openxmlformats.org/officeDocument/2006/relationships/hyperlink" Target="../AppData/Local/Microsoft/Windows/INetCache/Content.Outlook/SOP/ARR4600080271/ARR4600080271CONcepto.pdf" TargetMode="External"/><Relationship Id="rId2145" Type="http://schemas.openxmlformats.org/officeDocument/2006/relationships/hyperlink" Target="../AppData/Local/Microsoft/Windows/INetCache/Content.Outlook/SOP/ARR4600082442/ARR4600082442CONCEPTO.pdf" TargetMode="External"/><Relationship Id="rId117" Type="http://schemas.openxmlformats.org/officeDocument/2006/relationships/hyperlink" Target="../AppData/Local/Microsoft/Windows/INetCache/Content.Outlook/SOPORTE%20ARRENDAMIENTOS/ARR0167/ARR0167ACTA.pdf" TargetMode="External"/><Relationship Id="rId671" Type="http://schemas.openxmlformats.org/officeDocument/2006/relationships/hyperlink" Target="../AppData/Local/Microsoft/Windows/INetCache/Content.Outlook/SOP/ARR0034/ARR0034INF2.pdf" TargetMode="External"/><Relationship Id="rId769" Type="http://schemas.openxmlformats.org/officeDocument/2006/relationships/hyperlink" Target="../AppData/Local/Microsoft/Windows/INetCache/Content.Outlook/SOP/ARR4600077543/ARR4600077543POL.pdf" TargetMode="External"/><Relationship Id="rId976" Type="http://schemas.openxmlformats.org/officeDocument/2006/relationships/hyperlink" Target="../AppData/Local/Microsoft/Windows/INetCache/Content.Outlook/SOP/ARR0027/ARR0027SOLI.pdf" TargetMode="External"/><Relationship Id="rId1399" Type="http://schemas.openxmlformats.org/officeDocument/2006/relationships/hyperlink" Target="../AppData/Local/Microsoft/Windows/INetCache/Content.Outlook/SOP/ARR4600078521/ARR4600078521INF3.pdf" TargetMode="External"/><Relationship Id="rId2352" Type="http://schemas.openxmlformats.org/officeDocument/2006/relationships/hyperlink" Target="../AppData/Local/Microsoft/Windows/INetCache/Content.Outlook/SOP/ARR0032/ARR0032CONCEPTO.pdf" TargetMode="External"/><Relationship Id="rId324" Type="http://schemas.openxmlformats.org/officeDocument/2006/relationships/hyperlink" Target="mailto:flotabernalsa@une.net.co" TargetMode="External"/><Relationship Id="rId531" Type="http://schemas.openxmlformats.org/officeDocument/2006/relationships/hyperlink" Target="../AppData/Local/Microsoft/Windows/INetCache/Content.Outlook/SOP/ARR0048/ARR0048inf12018.pdf" TargetMode="External"/><Relationship Id="rId629" Type="http://schemas.openxmlformats.org/officeDocument/2006/relationships/hyperlink" Target="../AppData/Local/Microsoft/Windows/INetCache/Content.Outlook/SOP/ARR0020/ARR0020ACTA.pdf" TargetMode="External"/><Relationship Id="rId1161" Type="http://schemas.openxmlformats.org/officeDocument/2006/relationships/hyperlink" Target="mailto:yennyr62@gmail.com" TargetMode="External"/><Relationship Id="rId1259" Type="http://schemas.openxmlformats.org/officeDocument/2006/relationships/hyperlink" Target="../AppData/Local/Microsoft/Windows/INetCache/Content.Outlook/SOP/ARR4600083925/ARR4600083925acta.pdf" TargetMode="External"/><Relationship Id="rId1466" Type="http://schemas.openxmlformats.org/officeDocument/2006/relationships/hyperlink" Target="mailto:sandra.ordonez@medellin.gov.co" TargetMode="External"/><Relationship Id="rId2005" Type="http://schemas.openxmlformats.org/officeDocument/2006/relationships/hyperlink" Target="../AppData/Local/Microsoft/Windows/INetCache/Content.Outlook/SOP/ARR4600081873/ARR4600081873INF1.pdf" TargetMode="External"/><Relationship Id="rId2212" Type="http://schemas.openxmlformats.org/officeDocument/2006/relationships/hyperlink" Target="../AppData/Local/Microsoft/Windows/INetCache/Content.Outlook/SOP/ARR4600082332/ARR4600082332SUPER.pdf" TargetMode="External"/><Relationship Id="rId836" Type="http://schemas.openxmlformats.org/officeDocument/2006/relationships/hyperlink" Target="mailto:malesa.totumo.3@gmail.com" TargetMode="External"/><Relationship Id="rId1021" Type="http://schemas.openxmlformats.org/officeDocument/2006/relationships/hyperlink" Target="../AppData/Local/Microsoft/Windows/INetCache/Content.Outlook/SOP/ARR4600078636/ARR4600078636CON.pdf" TargetMode="External"/><Relationship Id="rId1119" Type="http://schemas.openxmlformats.org/officeDocument/2006/relationships/hyperlink" Target="../AppData/Local/Microsoft/Windows/INetCache/Content.Outlook/SOP/ARR4600078613/ARR4600078613INF4.pdf" TargetMode="External"/><Relationship Id="rId1673" Type="http://schemas.openxmlformats.org/officeDocument/2006/relationships/hyperlink" Target="../AppData/Local/Microsoft/Windows/INetCache/Content.Outlook/SOP/ARR0162/aRR0162INF22020.pdf" TargetMode="External"/><Relationship Id="rId1880" Type="http://schemas.openxmlformats.org/officeDocument/2006/relationships/hyperlink" Target="../AppData/Local/Microsoft/Windows/INetCache/Content.Outlook/SOP/ARR4600083887/ARR4600083887otro.pdf" TargetMode="External"/><Relationship Id="rId1978" Type="http://schemas.openxmlformats.org/officeDocument/2006/relationships/hyperlink" Target="mailto:arquigrupogerencia@une.net.co" TargetMode="External"/><Relationship Id="rId903" Type="http://schemas.openxmlformats.org/officeDocument/2006/relationships/hyperlink" Target="../AppData/Local/Microsoft/Windows/INetCache/Content.Outlook/SOP/ARR0276/ARR0276INF12019.pdf" TargetMode="External"/><Relationship Id="rId1326" Type="http://schemas.openxmlformats.org/officeDocument/2006/relationships/hyperlink" Target="../AppData/Local/Microsoft/Windows/INetCache/Content.Outlook/SOP/ARR4600078528/ARR4600078528acta.pdf" TargetMode="External"/><Relationship Id="rId1533" Type="http://schemas.openxmlformats.org/officeDocument/2006/relationships/hyperlink" Target="../AppData/Local/Microsoft/Windows/INetCache/Content.Outlook/SOP/ARR4600082454/ARR4600082454INF3.pdf" TargetMode="External"/><Relationship Id="rId1740" Type="http://schemas.openxmlformats.org/officeDocument/2006/relationships/hyperlink" Target="../AppData/Local/Microsoft/Windows/INetCache/Content.Outlook/SOP/ARR4600083923/ARR4600083923CONCE.pdf" TargetMode="External"/><Relationship Id="rId32" Type="http://schemas.openxmlformats.org/officeDocument/2006/relationships/hyperlink" Target="mailto:jualma55@yahoo.com" TargetMode="External"/><Relationship Id="rId1600" Type="http://schemas.openxmlformats.org/officeDocument/2006/relationships/hyperlink" Target="../AppData/Local/Microsoft/Windows/INetCache/Content.Outlook/SOP/ARR4600081874/ARR4600081874inf3.pdf" TargetMode="External"/><Relationship Id="rId1838" Type="http://schemas.openxmlformats.org/officeDocument/2006/relationships/hyperlink" Target="../AppData/Local/Microsoft/Windows/INetCache/Content.Outlook/SOP/ARR4600083990/ARR4600083990.pdf" TargetMode="External"/><Relationship Id="rId181" Type="http://schemas.openxmlformats.org/officeDocument/2006/relationships/hyperlink" Target="../AppData/Local/Microsoft/Windows/INetCache/Content.Outlook/SOP/ARR0385/ARR4600072495CON.pdf" TargetMode="External"/><Relationship Id="rId1905" Type="http://schemas.openxmlformats.org/officeDocument/2006/relationships/hyperlink" Target="../AppData/Local/Microsoft/Windows/INetCache/Content.Outlook/SOP/ARR4600084044/ARR4600084044INF1.pdf" TargetMode="External"/><Relationship Id="rId279" Type="http://schemas.openxmlformats.org/officeDocument/2006/relationships/hyperlink" Target="../AppData/Local/Microsoft/Windows/INetCache/Content.Outlook/SOP/ARR0384/ARR0384INFINAL.pdf" TargetMode="External"/><Relationship Id="rId486" Type="http://schemas.openxmlformats.org/officeDocument/2006/relationships/hyperlink" Target="../AppData/Local/Microsoft/Windows/INetCache/Content.Outlook/SOP/ARR0107/ARR0107inf32018.pdf" TargetMode="External"/><Relationship Id="rId693" Type="http://schemas.openxmlformats.org/officeDocument/2006/relationships/hyperlink" Target="../AppData/Local/Microsoft/Windows/INetCache/Content.Outlook/SOP/ARR0018/ARR0018INF22018.pdf" TargetMode="External"/><Relationship Id="rId2167" Type="http://schemas.openxmlformats.org/officeDocument/2006/relationships/hyperlink" Target="../AppData/Local/Microsoft/Windows/INetCache/Content.Outlook/SOP/ARR4600082165/ARR4600082165SUPER.pdf" TargetMode="External"/><Relationship Id="rId2374" Type="http://schemas.openxmlformats.org/officeDocument/2006/relationships/hyperlink" Target="../AppData/Local/Microsoft/Windows/INetCache/Content.Outlook/SOP/ARR4600083577/ARR4600083577.pdf" TargetMode="External"/><Relationship Id="rId139" Type="http://schemas.openxmlformats.org/officeDocument/2006/relationships/hyperlink" Target="../AppData/Local/Microsoft/Windows/INetCache/Content.Outlook/SOP/ARR0312/ARR0312infinal.pdf" TargetMode="External"/><Relationship Id="rId346" Type="http://schemas.openxmlformats.org/officeDocument/2006/relationships/hyperlink" Target="mailto:trancristobal@une.net.co" TargetMode="External"/><Relationship Id="rId553" Type="http://schemas.openxmlformats.org/officeDocument/2006/relationships/hyperlink" Target="../AppData/Local/Microsoft/Windows/INetCache/Content.Outlook/SOP/ARR0031/ARR0031INF32018.pdf" TargetMode="External"/><Relationship Id="rId760" Type="http://schemas.openxmlformats.org/officeDocument/2006/relationships/hyperlink" Target="../AppData/Local/Microsoft/Windows/INetCache/Content.Outlook/SOP/ARR0310/ARR0310SUPER.pdf" TargetMode="External"/><Relationship Id="rId998" Type="http://schemas.openxmlformats.org/officeDocument/2006/relationships/hyperlink" Target="../AppData/Local/Microsoft/Windows/INetCache/Content.Outlook/SOP/Desig%20nelly/ARRSUPER2.pdf" TargetMode="External"/><Relationship Id="rId1183" Type="http://schemas.openxmlformats.org/officeDocument/2006/relationships/hyperlink" Target="mailto:clara.giraldo@medellin.gov.co" TargetMode="External"/><Relationship Id="rId1390" Type="http://schemas.openxmlformats.org/officeDocument/2006/relationships/hyperlink" Target="../AppData/Local/Microsoft/Windows/INetCache/Content.Outlook/SOP/ARR4600078532/ARR4600078532INF1.pdf" TargetMode="External"/><Relationship Id="rId2027" Type="http://schemas.openxmlformats.org/officeDocument/2006/relationships/hyperlink" Target="../AppData/Local/Microsoft/Windows/INetCache/Content.Outlook/SOP/ARR4600077564/ARR4600077564CONcepto.pdf" TargetMode="External"/><Relationship Id="rId2234" Type="http://schemas.openxmlformats.org/officeDocument/2006/relationships/hyperlink" Target="../AppData/Local/Microsoft/Windows/INetCache/Content.Outlook/SOP/ARR4600084084/ARR4600084084INF1.pdf" TargetMode="External"/><Relationship Id="rId2441" Type="http://schemas.openxmlformats.org/officeDocument/2006/relationships/hyperlink" Target="mailto:sandra.ordonez@medellin.gov.co" TargetMode="External"/><Relationship Id="rId206" Type="http://schemas.openxmlformats.org/officeDocument/2006/relationships/hyperlink" Target="../AppData/Local/Microsoft/Windows/INetCache/Content.Outlook/SOP/ARR0198/ARR0198POL.pdf" TargetMode="External"/><Relationship Id="rId413" Type="http://schemas.openxmlformats.org/officeDocument/2006/relationships/hyperlink" Target="../AppData/Local/Microsoft/Windows/INetCache/Content.Outlook/SOP/ARR0191/ARR0191reno.pdf" TargetMode="External"/><Relationship Id="rId858" Type="http://schemas.openxmlformats.org/officeDocument/2006/relationships/hyperlink" Target="../AppData/Local/Microsoft/Windows/INetCache/Content.Outlook/SOP/ARR4600077429/ARR4600077429.pdf" TargetMode="External"/><Relationship Id="rId1043" Type="http://schemas.openxmlformats.org/officeDocument/2006/relationships/hyperlink" Target="../AppData/Local/Microsoft/Windows/INetCache/Content.Outlook/SOP/ARR0034/ARR0034soli.pdf" TargetMode="External"/><Relationship Id="rId1488" Type="http://schemas.openxmlformats.org/officeDocument/2006/relationships/hyperlink" Target="../AppData/Local/Microsoft/Windows/INetCache/Content.Outlook/SOP/ARR4600081143/ARR4600081143ACTA.pdf" TargetMode="External"/><Relationship Id="rId1695" Type="http://schemas.openxmlformats.org/officeDocument/2006/relationships/hyperlink" Target="../AppData/Local/Microsoft/Windows/INetCache/Content.Outlook/SOP/ARR4600082451/ARR4600082451INF2.pdf" TargetMode="External"/><Relationship Id="rId620" Type="http://schemas.openxmlformats.org/officeDocument/2006/relationships/hyperlink" Target="../AppData/Local/Microsoft/Windows/INetCache/Content.Outlook/SOP/ARR0013/ARR0013INF32018.pdf" TargetMode="External"/><Relationship Id="rId718" Type="http://schemas.openxmlformats.org/officeDocument/2006/relationships/hyperlink" Target="../AppData/Local/Microsoft/Windows/INetCache/Content.Outlook/SOP/ARR0103/ARR0103CONcepto.pdf" TargetMode="External"/><Relationship Id="rId925" Type="http://schemas.openxmlformats.org/officeDocument/2006/relationships/hyperlink" Target="mailto:clara.giraldo@medellin.gov.co" TargetMode="External"/><Relationship Id="rId1250" Type="http://schemas.openxmlformats.org/officeDocument/2006/relationships/hyperlink" Target="../AppData/Local/Microsoft/Windows/INetCache/Content.Outlook/SOP/ARR4600083620/ARR4600083620acta.pdf" TargetMode="External"/><Relationship Id="rId1348" Type="http://schemas.openxmlformats.org/officeDocument/2006/relationships/hyperlink" Target="../AppData/Local/Microsoft/Windows/INetCache/Content.Outlook/SOP/ARR4600078528/ARR4600078528INF5.pdf" TargetMode="External"/><Relationship Id="rId1555" Type="http://schemas.openxmlformats.org/officeDocument/2006/relationships/hyperlink" Target="../AppData/Local/Microsoft/Windows/INetCache/Content.Outlook/SOP/ARR4600082175/ARR4600082175INF1.pdf" TargetMode="External"/><Relationship Id="rId1762" Type="http://schemas.openxmlformats.org/officeDocument/2006/relationships/hyperlink" Target="../AppData/Local/Microsoft/Windows/INetCache/Content.Outlook/SOP/ARR4600083535/ARR4600083535.pdf" TargetMode="External"/><Relationship Id="rId2301" Type="http://schemas.openxmlformats.org/officeDocument/2006/relationships/hyperlink" Target="../AppData/Local/Microsoft/Windows/INetCache/Content.Outlook/SOP/ARR0099/ARR0099CONCE.pdf" TargetMode="External"/><Relationship Id="rId1110" Type="http://schemas.openxmlformats.org/officeDocument/2006/relationships/hyperlink" Target="../AppData/Local/Microsoft/Windows/INetCache/Content.Outlook/SOP/ARR4600080370/ARR4600080370INF2.pdf" TargetMode="External"/><Relationship Id="rId1208" Type="http://schemas.openxmlformats.org/officeDocument/2006/relationships/hyperlink" Target="../AppData/Local/Microsoft/Windows/INetCache/Content.Outlook/SOP/ARR4600081247/ARR4600081247SUPER.pdf" TargetMode="External"/><Relationship Id="rId1415" Type="http://schemas.openxmlformats.org/officeDocument/2006/relationships/hyperlink" Target="../AppData/Local/Microsoft/Windows/INetCache/Content.Outlook/SOP/ARR4600078535/ARR4600078535RENO.pdf" TargetMode="External"/><Relationship Id="rId54" Type="http://schemas.openxmlformats.org/officeDocument/2006/relationships/hyperlink" Target="../AppData/Local/Microsoft/Windows/INetCache/Content.Outlook/SOP/ARR0301/ARR0301ACTA.pdf" TargetMode="External"/><Relationship Id="rId1622" Type="http://schemas.openxmlformats.org/officeDocument/2006/relationships/hyperlink" Target="../AppData/Local/Microsoft/Windows/INetCache/Content.Outlook/SOP/ARR4600081278/ARR4600081278inf4.pdf" TargetMode="External"/><Relationship Id="rId1927" Type="http://schemas.openxmlformats.org/officeDocument/2006/relationships/hyperlink" Target="mailto:mariselita200@hotmail.com" TargetMode="External"/><Relationship Id="rId2091" Type="http://schemas.openxmlformats.org/officeDocument/2006/relationships/hyperlink" Target="mailto:pachoromano@hotmail.com" TargetMode="External"/><Relationship Id="rId2189" Type="http://schemas.openxmlformats.org/officeDocument/2006/relationships/hyperlink" Target="../AppData/Local/Microsoft/Windows/INetCache/Content.Outlook/SOP/ARR4600082187/ARR4600082187TRA.pdf" TargetMode="External"/><Relationship Id="rId270" Type="http://schemas.openxmlformats.org/officeDocument/2006/relationships/hyperlink" Target="../AppData/Local/Microsoft/Windows/INetCache/Content.Outlook/SOP/ARR0266/ARR0266POL.pdf" TargetMode="External"/><Relationship Id="rId2396" Type="http://schemas.openxmlformats.org/officeDocument/2006/relationships/hyperlink" Target="mailto:manuelagongo@gmail.com" TargetMode="External"/><Relationship Id="rId130" Type="http://schemas.openxmlformats.org/officeDocument/2006/relationships/hyperlink" Target="../AppData/Local/Microsoft/Windows/INetCache/Content.Outlook/SOP/ARR0308/ARR0308acta.pdf" TargetMode="External"/><Relationship Id="rId368" Type="http://schemas.openxmlformats.org/officeDocument/2006/relationships/hyperlink" Target="../AppData/Local/Microsoft/Windows/INetCache/Content.Outlook/SOPORTE%20ARRENDAMIENTOS/ARR0048/ARR0048RENO.pdf" TargetMode="External"/><Relationship Id="rId575" Type="http://schemas.openxmlformats.org/officeDocument/2006/relationships/hyperlink" Target="../AppData/Local/Microsoft/Windows/INetCache/Content.Outlook/SOP/ARR0184/ARR0184SR.pdf" TargetMode="External"/><Relationship Id="rId782" Type="http://schemas.openxmlformats.org/officeDocument/2006/relationships/hyperlink" Target="../AppData/Local/Microsoft/Windows/INetCache/Content.Outlook/SOP/ARR0310/ARR0310CONCEPTO.pdf" TargetMode="External"/><Relationship Id="rId2049" Type="http://schemas.openxmlformats.org/officeDocument/2006/relationships/hyperlink" Target="../AppData/Local/Microsoft/Windows/INetCache/Content.Outlook/SOP/ARR4600081620/ARR4600081620otro1.pdf" TargetMode="External"/><Relationship Id="rId2256" Type="http://schemas.openxmlformats.org/officeDocument/2006/relationships/hyperlink" Target="mailto:edoarango1@gmail.com" TargetMode="External"/><Relationship Id="rId2463" Type="http://schemas.openxmlformats.org/officeDocument/2006/relationships/hyperlink" Target="../AppData/Local/Microsoft/Windows/INetCache/Content.Outlook/SOP/ARR4600082174/ARR4600082174INF1.pdf" TargetMode="External"/><Relationship Id="rId228" Type="http://schemas.openxmlformats.org/officeDocument/2006/relationships/hyperlink" Target="../AppData/Local/Microsoft/Windows/INetCache/Content.Outlook/SOP/ARR0385/ARR4600072495INF1.pdf" TargetMode="External"/><Relationship Id="rId435" Type="http://schemas.openxmlformats.org/officeDocument/2006/relationships/hyperlink" Target="../AppData/Local/Microsoft/Windows/INetCache/Content.Outlook/SOPORTE%20ARRENDAMIENTOS/ARR0053/ARR0053CON.pdf" TargetMode="External"/><Relationship Id="rId642" Type="http://schemas.openxmlformats.org/officeDocument/2006/relationships/hyperlink" Target="../AppData/Local/Microsoft/Windows/INetCache/Content.Outlook/SOP/ARR0009/ARR0009pol.pdf" TargetMode="External"/><Relationship Id="rId1065" Type="http://schemas.openxmlformats.org/officeDocument/2006/relationships/hyperlink" Target="../AppData/Local/Microsoft/Windows/INetCache/Content.Outlook/SOP/Desig%20nelly/ARRSUPER2.pdf" TargetMode="External"/><Relationship Id="rId1272" Type="http://schemas.openxmlformats.org/officeDocument/2006/relationships/hyperlink" Target="../AppData/Local/Microsoft/Windows/INetCache/Content.Outlook/SOP/ARR4600082390/ARR4600082390ACTA.pdf" TargetMode="External"/><Relationship Id="rId2116" Type="http://schemas.openxmlformats.org/officeDocument/2006/relationships/hyperlink" Target="../AppData/Local/Microsoft/Windows/INetCache/Content.Outlook/SOP/ARR4600081277/ARR4600081277INF2.pdf" TargetMode="External"/><Relationship Id="rId2323" Type="http://schemas.openxmlformats.org/officeDocument/2006/relationships/hyperlink" Target="../AppData/Local/Microsoft/Windows/INetCache/Content.Outlook/SOP/ARR0102/RV%20Informaci&#243;n%20(2).msg" TargetMode="External"/><Relationship Id="rId502" Type="http://schemas.openxmlformats.org/officeDocument/2006/relationships/hyperlink" Target="../AppData/Local/Microsoft/Windows/INetCache/Content.Outlook/SOPORTE%20ARRENDAMIENTOS/ARR0078/ARR0078CON.pdf" TargetMode="External"/><Relationship Id="rId947" Type="http://schemas.openxmlformats.org/officeDocument/2006/relationships/hyperlink" Target="../AppData/Local/Microsoft/Windows/INetCache/Content.Outlook/SOP/ARR4600077871/ARR4600077871POL.pdf" TargetMode="External"/><Relationship Id="rId1132" Type="http://schemas.openxmlformats.org/officeDocument/2006/relationships/hyperlink" Target="../AppData/Local/Microsoft/Windows/INetCache/Content.Outlook/SOP/ARR0213/ARR0213CON.pdf" TargetMode="External"/><Relationship Id="rId1577" Type="http://schemas.openxmlformats.org/officeDocument/2006/relationships/hyperlink" Target="../AppData/Local/Microsoft/Windows/INetCache/Content.Outlook/SOP/ARR4600081478/ARR4600081478SUPER.pdf" TargetMode="External"/><Relationship Id="rId1784" Type="http://schemas.openxmlformats.org/officeDocument/2006/relationships/hyperlink" Target="../AppData/Local/Microsoft/Windows/INetCache/Content.Outlook/SOP/ARR4600083535/ARR4600083535INF1.pdf" TargetMode="External"/><Relationship Id="rId1991" Type="http://schemas.openxmlformats.org/officeDocument/2006/relationships/hyperlink" Target="../AppData/Local/Microsoft/Windows/INetCache/Content.Outlook/SOP/ARR0076/ARR0076TRA.pdf" TargetMode="External"/><Relationship Id="rId76" Type="http://schemas.openxmlformats.org/officeDocument/2006/relationships/hyperlink" Target="../AppData/Local/Microsoft/Windows/INetCache/Content.Outlook/SOPORTE%20ARRENDAMIENTOS/ARR0296/ARR0296.pdf" TargetMode="External"/><Relationship Id="rId807" Type="http://schemas.openxmlformats.org/officeDocument/2006/relationships/hyperlink" Target="../AppData/Local/Microsoft/Windows/INetCache/Content.Outlook/SOP/Desig%20Nelly/ARRSUPER.pdf" TargetMode="External"/><Relationship Id="rId1437" Type="http://schemas.openxmlformats.org/officeDocument/2006/relationships/hyperlink" Target="../AppData/Local/Microsoft/Windows/INetCache/Content.Outlook/SOP/ARR0009/ARR0009INF3.pdf" TargetMode="External"/><Relationship Id="rId1644" Type="http://schemas.openxmlformats.org/officeDocument/2006/relationships/hyperlink" Target="../AppData/Local/Microsoft/Windows/INetCache/Content.Outlook/SOP/ARR4600082786/ARR4600082786SUPER.pdf" TargetMode="External"/><Relationship Id="rId1851" Type="http://schemas.openxmlformats.org/officeDocument/2006/relationships/hyperlink" Target="../AppData/Local/Microsoft/Windows/INetCache/Content.Outlook/SOP/ARR0294/ARR0294INF1.pdf" TargetMode="External"/><Relationship Id="rId1504" Type="http://schemas.openxmlformats.org/officeDocument/2006/relationships/hyperlink" Target="../AppData/Local/Microsoft/Windows/INetCache/Content.Outlook/SOP/ARR4600080902/ARR4600080902SUPER.pdf" TargetMode="External"/><Relationship Id="rId1711" Type="http://schemas.openxmlformats.org/officeDocument/2006/relationships/hyperlink" Target="mailto:luismadi02019@gmail.com" TargetMode="External"/><Relationship Id="rId1949" Type="http://schemas.openxmlformats.org/officeDocument/2006/relationships/hyperlink" Target="../AppData/Local/Microsoft/Windows/INetCache/Content.Outlook/SOP/ARR4600083822/ARR4600083822INF4.pdf" TargetMode="External"/><Relationship Id="rId292" Type="http://schemas.openxmlformats.org/officeDocument/2006/relationships/hyperlink" Target="../AppData/Local/Microsoft/Windows/INetCache/Content.Outlook/SOP/ARR0034/ARR0034CON.pdf" TargetMode="External"/><Relationship Id="rId1809" Type="http://schemas.openxmlformats.org/officeDocument/2006/relationships/hyperlink" Target="mailto:dgeidibianoon@hotmail.es" TargetMode="External"/><Relationship Id="rId597" Type="http://schemas.openxmlformats.org/officeDocument/2006/relationships/hyperlink" Target="../AppData/Local/Microsoft/Windows/INetCache/Content.Outlook/SOP/ARR0016/ARR0016SOLI.pdf" TargetMode="External"/><Relationship Id="rId2180" Type="http://schemas.openxmlformats.org/officeDocument/2006/relationships/hyperlink" Target="../AppData/Local/Microsoft/Windows/INetCache/Content.Outlook/SOP/ARR4600082165/ARR4600082165INF1.pdf" TargetMode="External"/><Relationship Id="rId2278" Type="http://schemas.openxmlformats.org/officeDocument/2006/relationships/hyperlink" Target="../AppData/Local/Microsoft/Windows/INetCache/Content.Outlook/SOP/ARR4600082244/ARR4600082244OTRO.pdf" TargetMode="External"/><Relationship Id="rId2485" Type="http://schemas.openxmlformats.org/officeDocument/2006/relationships/hyperlink" Target="../AppData/Local/Microsoft/Windows/INetCache/Content.Outlook/SOP/ARR4600082174/ARR4600082174INF3.pdf" TargetMode="External"/><Relationship Id="rId152" Type="http://schemas.openxmlformats.org/officeDocument/2006/relationships/hyperlink" Target="../AppData/Local/Microsoft/Windows/INetCache/Content.Outlook/SOP/ARR0309/ARR0309acta.pdf" TargetMode="External"/><Relationship Id="rId457" Type="http://schemas.openxmlformats.org/officeDocument/2006/relationships/hyperlink" Target="../AppData/Local/Microsoft/Windows/INetCache/Content.Outlook/SOP/ARR0105/ARR0105INF2.pdf" TargetMode="External"/><Relationship Id="rId1087" Type="http://schemas.openxmlformats.org/officeDocument/2006/relationships/hyperlink" Target="../AppData/Local/Microsoft/Windows/INetCache/Content.Outlook/SOP/Desig%20nelly/ARRSUPER2.pdf" TargetMode="External"/><Relationship Id="rId1294" Type="http://schemas.openxmlformats.org/officeDocument/2006/relationships/hyperlink" Target="../AppData/Local/Microsoft/Windows/INetCache/Content.Outlook/SOP/ARR0183/ARR0183INF3.pdf" TargetMode="External"/><Relationship Id="rId2040" Type="http://schemas.openxmlformats.org/officeDocument/2006/relationships/hyperlink" Target="../AppData/Local/Microsoft/Windows/INetCache/Content.Outlook/SOP/ARR0305/ARR4600081280.pdf" TargetMode="External"/><Relationship Id="rId2138" Type="http://schemas.openxmlformats.org/officeDocument/2006/relationships/hyperlink" Target="mailto:imaria.zapata@gmail.com" TargetMode="External"/><Relationship Id="rId664" Type="http://schemas.openxmlformats.org/officeDocument/2006/relationships/hyperlink" Target="../AppData/Local/Microsoft/Windows/INetCache/Content.Outlook/SOP/ARR0266/ARR0266INF2.pdf" TargetMode="External"/><Relationship Id="rId871" Type="http://schemas.openxmlformats.org/officeDocument/2006/relationships/hyperlink" Target="../AppData/Local/Microsoft/Windows/INetCache/Content.Outlook/SOP/Desig%20nelly/ARRSUPER2.pdf" TargetMode="External"/><Relationship Id="rId969" Type="http://schemas.openxmlformats.org/officeDocument/2006/relationships/hyperlink" Target="mailto:flotalamilagrosa@gmail.com" TargetMode="External"/><Relationship Id="rId1599" Type="http://schemas.openxmlformats.org/officeDocument/2006/relationships/hyperlink" Target="../AppData/Local/Microsoft/Windows/INetCache/Content.Outlook/SOP/ARR4600082563/ARR4600082563inf3.pdf" TargetMode="External"/><Relationship Id="rId2345" Type="http://schemas.openxmlformats.org/officeDocument/2006/relationships/hyperlink" Target="../AppData/Local/Microsoft/Windows/INetCache/Content.Outlook/SOP/ARR0032/ARR0032CON.pdf" TargetMode="External"/><Relationship Id="rId317" Type="http://schemas.openxmlformats.org/officeDocument/2006/relationships/hyperlink" Target="mailto:lina.carrillo@tigo.com.co" TargetMode="External"/><Relationship Id="rId524" Type="http://schemas.openxmlformats.org/officeDocument/2006/relationships/hyperlink" Target="../AppData/Local/Microsoft/Windows/INetCache/Content.Outlook/SOP/ARR0024/ARR0024inf12018.pdf" TargetMode="External"/><Relationship Id="rId731" Type="http://schemas.openxmlformats.org/officeDocument/2006/relationships/hyperlink" Target="../AppData/Local/Microsoft/Windows/INetCache/Content.Outlook/SOP/ARR0037/ARR0037CON.pdf" TargetMode="External"/><Relationship Id="rId1154" Type="http://schemas.openxmlformats.org/officeDocument/2006/relationships/hyperlink" Target="mailto:sandra.ordonez@medellin.gov.co" TargetMode="External"/><Relationship Id="rId1361" Type="http://schemas.openxmlformats.org/officeDocument/2006/relationships/hyperlink" Target="../AppData/Local/Microsoft/Windows/INetCache/Content.Outlook/SOP/ARR4600078533/ARR4600078533CON%20(2).pdf" TargetMode="External"/><Relationship Id="rId1459" Type="http://schemas.openxmlformats.org/officeDocument/2006/relationships/hyperlink" Target="../AppData/Local/Microsoft/Windows/INetCache/Content.Outlook/SOP/ARR4600081090/ARR4600081090SUPER.pdf" TargetMode="External"/><Relationship Id="rId2205" Type="http://schemas.openxmlformats.org/officeDocument/2006/relationships/hyperlink" Target="../AppData/Local/Microsoft/Windows/INetCache/Content.Outlook/SOP/ARR4600082165/ARR4600082165OTRO2.pdf" TargetMode="External"/><Relationship Id="rId2412" Type="http://schemas.openxmlformats.org/officeDocument/2006/relationships/hyperlink" Target="../AppData/Local/Microsoft/Windows/INetCache/Content.Outlook/SOP/ARR0018/ARR0018tra.pdf" TargetMode="External"/><Relationship Id="rId98" Type="http://schemas.openxmlformats.org/officeDocument/2006/relationships/hyperlink" Target="../AppData/Local/Microsoft/Windows/INetCache/Content.Outlook/SOP/ARR0313/ARR0313.pdf" TargetMode="External"/><Relationship Id="rId829" Type="http://schemas.openxmlformats.org/officeDocument/2006/relationships/hyperlink" Target="../AppData/Local/Microsoft/Windows/INetCache/Content.Outlook/SOP/ARR0309/ARR0309ACTA2019.pdf" TargetMode="External"/><Relationship Id="rId1014" Type="http://schemas.openxmlformats.org/officeDocument/2006/relationships/hyperlink" Target="../AppData/Local/Microsoft/Windows/INetCache/Content.Outlook/SOP/Desig%20nelly/ARRSUPER2.pdf" TargetMode="External"/><Relationship Id="rId1221" Type="http://schemas.openxmlformats.org/officeDocument/2006/relationships/hyperlink" Target="../AppData/Local/Microsoft/Windows/INetCache/Content.Outlook/SOP/ARR4600078568/ARR4600078568INF5.pdf" TargetMode="External"/><Relationship Id="rId1666" Type="http://schemas.openxmlformats.org/officeDocument/2006/relationships/hyperlink" Target="../AppData/Local/Microsoft/Windows/INetCache/Content.Outlook/SOP/ARR0162/aRR0162INF1.pdf" TargetMode="External"/><Relationship Id="rId1873" Type="http://schemas.openxmlformats.org/officeDocument/2006/relationships/hyperlink" Target="../AppData/Local/Microsoft/Windows/INetCache/Content.Outlook/SOP/ARR4600083887/ARR4600083887INF2.pdf" TargetMode="External"/><Relationship Id="rId1319" Type="http://schemas.openxmlformats.org/officeDocument/2006/relationships/hyperlink" Target="../AppData/Local/Microsoft/Windows/INetCache/Content.Outlook/SOP/ARR4600080004/ARR4600080004INF4.pdf" TargetMode="External"/><Relationship Id="rId1526" Type="http://schemas.openxmlformats.org/officeDocument/2006/relationships/hyperlink" Target="../AppData/Local/Microsoft/Windows/INetCache/Content.Outlook/SOP/ARR0009/ARR0009super.pdf" TargetMode="External"/><Relationship Id="rId1733" Type="http://schemas.openxmlformats.org/officeDocument/2006/relationships/hyperlink" Target="../AppData/Local/Microsoft/Windows/INetCache/Content.Outlook/SOP/ARR4600083923/ARR4600083923INF1.pdf" TargetMode="External"/><Relationship Id="rId1940" Type="http://schemas.openxmlformats.org/officeDocument/2006/relationships/hyperlink" Target="../AppData/Local/Microsoft/Windows/INetCache/Content.Outlook/SOP/ARR0167/ARR0167INF4.pdf" TargetMode="External"/><Relationship Id="rId25" Type="http://schemas.openxmlformats.org/officeDocument/2006/relationships/hyperlink" Target="../AppData/Local/Microsoft/Windows/INetCache/Content.Outlook/SOP/ARR0207/ARR0207POL.pdf" TargetMode="External"/><Relationship Id="rId1800" Type="http://schemas.openxmlformats.org/officeDocument/2006/relationships/hyperlink" Target="../AppData/Local/Microsoft/Windows/INetCache/Content.Outlook/SOP/ARR4600083533/ARR4600083533.pdf" TargetMode="External"/><Relationship Id="rId174" Type="http://schemas.openxmlformats.org/officeDocument/2006/relationships/hyperlink" Target="../AppData/Local/Microsoft/Windows/INetCache/Content.Outlook/SNBK67XM/ARR0384/ARR0384.pdf" TargetMode="External"/><Relationship Id="rId381" Type="http://schemas.openxmlformats.org/officeDocument/2006/relationships/hyperlink" Target="../AppData/Local/Microsoft/Windows/INetCache/Content.Outlook/SOP/ARR0103/ARR0103pol.pdf" TargetMode="External"/><Relationship Id="rId2062" Type="http://schemas.openxmlformats.org/officeDocument/2006/relationships/hyperlink" Target="../AppData/Local/Microsoft/Windows/INetCache/Content.Outlook/SOP/ARR4600082455/ARR4600082455CON.pdf" TargetMode="External"/><Relationship Id="rId241" Type="http://schemas.openxmlformats.org/officeDocument/2006/relationships/hyperlink" Target="../AppData/Local/Microsoft/Windows/INetCache/Content.Outlook/SOP/ARR4600072819/ARR4600072819CON-1.pdf" TargetMode="External"/><Relationship Id="rId479" Type="http://schemas.openxmlformats.org/officeDocument/2006/relationships/hyperlink" Target="../AppData/Local/Microsoft/Windows/INetCache/Content.Outlook/SOP/ARR0264/ARR0264inf12018.pdf" TargetMode="External"/><Relationship Id="rId686" Type="http://schemas.openxmlformats.org/officeDocument/2006/relationships/hyperlink" Target="../AppData/Local/Microsoft/Windows/INetCache/Content.Outlook/SOP/ARR0034/ARR0034INF32018.pdf" TargetMode="External"/><Relationship Id="rId893" Type="http://schemas.openxmlformats.org/officeDocument/2006/relationships/hyperlink" Target="../AppData/Local/Microsoft/Windows/INetCache/Content.Outlook/SOP/ARR4600077581/ARR4600077581CONCEPTO.pdf" TargetMode="External"/><Relationship Id="rId2367" Type="http://schemas.openxmlformats.org/officeDocument/2006/relationships/hyperlink" Target="../AppData/Local/Microsoft/Windows/INetCache/Content.Outlook/SOP/ARR4600080135/ARR4600080135INF1.pdf" TargetMode="External"/><Relationship Id="rId339" Type="http://schemas.openxmlformats.org/officeDocument/2006/relationships/hyperlink" Target="mailto:info@landers.com.co" TargetMode="External"/><Relationship Id="rId546" Type="http://schemas.openxmlformats.org/officeDocument/2006/relationships/hyperlink" Target="../AppData/Local/Microsoft/Windows/INetCache/Content.Outlook/SOP/ARR0106/ARR0106inf42018.pdf" TargetMode="External"/><Relationship Id="rId753" Type="http://schemas.openxmlformats.org/officeDocument/2006/relationships/hyperlink" Target="../AppData/Local/Microsoft/Windows/INetCache/Content.Outlook/SOP/ARR0018/ARR0018super.pdf" TargetMode="External"/><Relationship Id="rId1176" Type="http://schemas.openxmlformats.org/officeDocument/2006/relationships/hyperlink" Target="../AppData/Local/Microsoft/Windows/INetCache/Content.Outlook/SOP/Desig%20nelly/ARRSUPER2.pdf" TargetMode="External"/><Relationship Id="rId1383" Type="http://schemas.openxmlformats.org/officeDocument/2006/relationships/hyperlink" Target="../AppData/Local/Microsoft/Windows/INetCache/Content.Outlook/SOP/Desig%20Nelly/ARRSUPER.pdf" TargetMode="External"/><Relationship Id="rId2227" Type="http://schemas.openxmlformats.org/officeDocument/2006/relationships/hyperlink" Target="../AppData/Local/Microsoft/Windows/INetCache/Content.Outlook/SOP/ARR0160/ARR0160OTRO.pdf" TargetMode="External"/><Relationship Id="rId2434" Type="http://schemas.openxmlformats.org/officeDocument/2006/relationships/hyperlink" Target="../AppData/Local/Microsoft/Windows/INetCache/Content.Outlook/SOP/ARR4600082164/ARR4600082164CON.pdf" TargetMode="External"/><Relationship Id="rId101" Type="http://schemas.openxmlformats.org/officeDocument/2006/relationships/hyperlink" Target="../AppData/Local/Microsoft/Windows/INetCache/Content.Outlook/SOPORTE%20ARRENDAMIENTOS/ARR0313/ARR0313.pdf" TargetMode="External"/><Relationship Id="rId406" Type="http://schemas.openxmlformats.org/officeDocument/2006/relationships/hyperlink" Target="../AppData/Local/Microsoft/Windows/INetCache/Content.Outlook/SOP/ARR0049/ARR0049acta.pdf" TargetMode="External"/><Relationship Id="rId960" Type="http://schemas.openxmlformats.org/officeDocument/2006/relationships/hyperlink" Target="mailto:nelly.moreno@medellin.gov.co" TargetMode="External"/><Relationship Id="rId1036" Type="http://schemas.openxmlformats.org/officeDocument/2006/relationships/hyperlink" Target="../AppData/Local/Microsoft/Windows/INetCache/Content.Outlook/SOP/ARR4600078636/ARR4600078636otro.pdf" TargetMode="External"/><Relationship Id="rId1243" Type="http://schemas.openxmlformats.org/officeDocument/2006/relationships/hyperlink" Target="../AppData/Local/Microsoft/Windows/INetCache/Content.Outlook/SOP/ARR0383/aRR0383INF3.pdf" TargetMode="External"/><Relationship Id="rId1590" Type="http://schemas.openxmlformats.org/officeDocument/2006/relationships/hyperlink" Target="../AppData/Local/Microsoft/Windows/INetCache/Content.Outlook/SOP/ARR4600081874/ARR4600081874otro.pdf" TargetMode="External"/><Relationship Id="rId1688" Type="http://schemas.openxmlformats.org/officeDocument/2006/relationships/hyperlink" Target="mailto:Ignacio.gallego@medellin.gov.co" TargetMode="External"/><Relationship Id="rId1895" Type="http://schemas.openxmlformats.org/officeDocument/2006/relationships/hyperlink" Target="../AppData/Local/Microsoft/Windows/INetCache/Content.Outlook/SOP/ARR4600084039/ARR4600084039INF3.pdf" TargetMode="External"/><Relationship Id="rId613" Type="http://schemas.openxmlformats.org/officeDocument/2006/relationships/hyperlink" Target="../AppData/Local/Microsoft/Windows/INetCache/Content.Outlook/SOP/ARR0214/ARR0214CONCEPTO.pdf" TargetMode="External"/><Relationship Id="rId820" Type="http://schemas.openxmlformats.org/officeDocument/2006/relationships/hyperlink" Target="mailto:anza617@hotmail.com" TargetMode="External"/><Relationship Id="rId918" Type="http://schemas.openxmlformats.org/officeDocument/2006/relationships/hyperlink" Target="../AppData/Local/Microsoft/Windows/INetCache/Content.Outlook/SOP/ARR0272/ARR0272SUPERli.pdf" TargetMode="External"/><Relationship Id="rId1450" Type="http://schemas.openxmlformats.org/officeDocument/2006/relationships/hyperlink" Target="mailto:sandra.ordonez@medellin.gov.co" TargetMode="External"/><Relationship Id="rId1548" Type="http://schemas.openxmlformats.org/officeDocument/2006/relationships/hyperlink" Target="../AppData/Local/Microsoft/Windows/INetCache/Content.Outlook/SOP/ARR4600082175/ARR4600082175.pdf" TargetMode="External"/><Relationship Id="rId1755" Type="http://schemas.openxmlformats.org/officeDocument/2006/relationships/hyperlink" Target="mailto:nelly.moreno@medellin.gov.co" TargetMode="External"/><Relationship Id="rId1103" Type="http://schemas.openxmlformats.org/officeDocument/2006/relationships/hyperlink" Target="../AppData/Local/Microsoft/Windows/INetCache/Content.Outlook/SOP/ARR4600080370/ARR4600080370POL.pdf" TargetMode="External"/><Relationship Id="rId1310" Type="http://schemas.openxmlformats.org/officeDocument/2006/relationships/hyperlink" Target="mailto:duberneycuartas@icloud.com" TargetMode="External"/><Relationship Id="rId1408" Type="http://schemas.openxmlformats.org/officeDocument/2006/relationships/hyperlink" Target="../AppData/Local/Microsoft/Windows/INetCache/Content.Outlook/SOP/ARR4600078514/ARR4600078514reno.pdf" TargetMode="External"/><Relationship Id="rId1962" Type="http://schemas.openxmlformats.org/officeDocument/2006/relationships/hyperlink" Target="../AppData/Local/Microsoft/Windows/INetCache/Content.Outlook/SOP/Desig%20nelly/ARR4600080271INF1.pdf" TargetMode="External"/><Relationship Id="rId47" Type="http://schemas.openxmlformats.org/officeDocument/2006/relationships/hyperlink" Target="../AppData/Local/Microsoft/Windows/INetCache/Content.Outlook/SOP/ARR0298/ARR0298ACTA.pdf" TargetMode="External"/><Relationship Id="rId1615" Type="http://schemas.openxmlformats.org/officeDocument/2006/relationships/hyperlink" Target="../AppData/Local/Microsoft/Windows/INetCache/Content.Outlook/SOP/ARR4600081278/ARR4600081278SUPER.pdf" TargetMode="External"/><Relationship Id="rId1822" Type="http://schemas.openxmlformats.org/officeDocument/2006/relationships/hyperlink" Target="../AppData/Local/Microsoft/Windows/INetCache/Content.Outlook/SOP/ARR0311/ARR0311INF2.pdf" TargetMode="External"/><Relationship Id="rId196" Type="http://schemas.openxmlformats.org/officeDocument/2006/relationships/hyperlink" Target="../AppData/Local/Microsoft/Windows/INetCache/Content.Outlook/SOP/ARR0325/ARR0325CON.pdf" TargetMode="External"/><Relationship Id="rId2084" Type="http://schemas.openxmlformats.org/officeDocument/2006/relationships/hyperlink" Target="../AppData/Local/Microsoft/Windows/INetCache/Content.Outlook/SOP/ARR4600082455/ARR4600082455OTRO.pdf" TargetMode="External"/><Relationship Id="rId2291" Type="http://schemas.openxmlformats.org/officeDocument/2006/relationships/hyperlink" Target="../AppData/Local/Microsoft/Windows/INetCache/Content.Outlook/SOP/ARR4600082193/ARR4600082193otro.pdf" TargetMode="External"/><Relationship Id="rId263" Type="http://schemas.openxmlformats.org/officeDocument/2006/relationships/hyperlink" Target="../AppData/Local/Microsoft/Windows/INetCache/Content.Outlook/SOP/ARR0292/ARR0292CR.pdf" TargetMode="External"/><Relationship Id="rId470" Type="http://schemas.openxmlformats.org/officeDocument/2006/relationships/hyperlink" Target="../AppData/Local/Microsoft/Windows/INetCache/Content.Outlook/SOP/ARR0079/ARR0079pol.pdf" TargetMode="External"/><Relationship Id="rId2151" Type="http://schemas.openxmlformats.org/officeDocument/2006/relationships/hyperlink" Target="mailto:fondodelpueblo@une.net.co" TargetMode="External"/><Relationship Id="rId2389" Type="http://schemas.openxmlformats.org/officeDocument/2006/relationships/hyperlink" Target="../AppData/Local/Microsoft/Windows/INetCache/Content.Outlook/SOP/ARR0018/ARR00182019.pdf" TargetMode="External"/><Relationship Id="rId123" Type="http://schemas.openxmlformats.org/officeDocument/2006/relationships/hyperlink" Target="../AppData/Local/Microsoft/Windows/INetCache/Content.Outlook/SOP/ARR0306/ARR0306pol.pdf" TargetMode="External"/><Relationship Id="rId330" Type="http://schemas.openxmlformats.org/officeDocument/2006/relationships/hyperlink" Target="mailto:gerenciatmc@masmedellin.com" TargetMode="External"/><Relationship Id="rId568" Type="http://schemas.openxmlformats.org/officeDocument/2006/relationships/hyperlink" Target="../AppData/Local/Microsoft/Windows/INetCache/Content.Outlook/SOP/ARR0106/ARR0106inf5.pdf" TargetMode="External"/><Relationship Id="rId775" Type="http://schemas.openxmlformats.org/officeDocument/2006/relationships/hyperlink" Target="../AppData/Local/Microsoft/Windows/INetCache/Content.Outlook/SOP/ARR4600077543/ARR4600077543INF22019.pdf" TargetMode="External"/><Relationship Id="rId982" Type="http://schemas.openxmlformats.org/officeDocument/2006/relationships/hyperlink" Target="../AppData/Local/Microsoft/Windows/INetCache/Content.Outlook/SOP/Desig%20nelly/ARRSUPER2.pdf" TargetMode="External"/><Relationship Id="rId1198" Type="http://schemas.openxmlformats.org/officeDocument/2006/relationships/hyperlink" Target="../AppData/Local/Microsoft/Windows/INetCache/Content.Outlook/SOP/ARR4600080676/ARR4600080676POL.pdf" TargetMode="External"/><Relationship Id="rId2011" Type="http://schemas.openxmlformats.org/officeDocument/2006/relationships/hyperlink" Target="../AppData/Local/Microsoft/Windows/INetCache/Content.Outlook/SOP/ARR4600081479/ARR4600081479TRA.pdf" TargetMode="External"/><Relationship Id="rId2249" Type="http://schemas.openxmlformats.org/officeDocument/2006/relationships/hyperlink" Target="../AppData/Local/Microsoft/Windows/INetCache/Content.Outlook/SOP/ARR4600082248/ARR4600082248INF1.pdf" TargetMode="External"/><Relationship Id="rId2456" Type="http://schemas.openxmlformats.org/officeDocument/2006/relationships/hyperlink" Target="mailto:escobarjader@correo.policia@gov.co" TargetMode="External"/><Relationship Id="rId428" Type="http://schemas.openxmlformats.org/officeDocument/2006/relationships/hyperlink" Target="../AppData/Local/Microsoft/Windows/INetCache/Content.Outlook/SOPORTE%20ARRENDAMIENTOS/ARR0065/ARR0065RENO.pdf" TargetMode="External"/><Relationship Id="rId635" Type="http://schemas.openxmlformats.org/officeDocument/2006/relationships/hyperlink" Target="../AppData/Local/Microsoft/Windows/INetCache/Content.Outlook/SOP/ARR0009/ARR0009super.pdf" TargetMode="External"/><Relationship Id="rId842" Type="http://schemas.openxmlformats.org/officeDocument/2006/relationships/hyperlink" Target="../AppData/Local/Microsoft/Windows/INetCache/Content.Outlook/SOP/ARR0308/ARR0308soli.pdf" TargetMode="External"/><Relationship Id="rId1058" Type="http://schemas.openxmlformats.org/officeDocument/2006/relationships/hyperlink" Target="mailto:sanmarce69@yahoo.com" TargetMode="External"/><Relationship Id="rId1265" Type="http://schemas.openxmlformats.org/officeDocument/2006/relationships/hyperlink" Target="../AppData/Local/Microsoft/Windows/INetCache/Content.Outlook/SOP/ARR4600081551/ARR4600081551ACTA.pdf" TargetMode="External"/><Relationship Id="rId1472" Type="http://schemas.openxmlformats.org/officeDocument/2006/relationships/hyperlink" Target="mailto:paulilazizazz@hotmail.com" TargetMode="External"/><Relationship Id="rId2109" Type="http://schemas.openxmlformats.org/officeDocument/2006/relationships/hyperlink" Target="../AppData/Local/Microsoft/Windows/INetCache/Content.Outlook/SOP/ARR4600081277/ARR4600081277ACTA.pdf" TargetMode="External"/><Relationship Id="rId2316" Type="http://schemas.openxmlformats.org/officeDocument/2006/relationships/hyperlink" Target="../AppData/Local/Microsoft/Windows/INetCache/Content.Outlook/SOP/ARR0102/ARR0102.pdf" TargetMode="External"/><Relationship Id="rId702" Type="http://schemas.openxmlformats.org/officeDocument/2006/relationships/hyperlink" Target="../AppData/Local/Microsoft/Windows/INetCache/Content.Outlook/SOP/ARR4600076592/ARR4600076592acta.pdf" TargetMode="External"/><Relationship Id="rId1125" Type="http://schemas.openxmlformats.org/officeDocument/2006/relationships/hyperlink" Target="../AppData/Local/Microsoft/Windows/INetCache/Content.Outlook/SOP/ARR4600080134/ARR4600084134POL.pdf" TargetMode="External"/><Relationship Id="rId1332" Type="http://schemas.openxmlformats.org/officeDocument/2006/relationships/hyperlink" Target="../AppData/Local/Microsoft/Windows/INetCache/Content.Outlook/SOP/ARR4600078531/ARR4600078531INF2.pdf" TargetMode="External"/><Relationship Id="rId1777" Type="http://schemas.openxmlformats.org/officeDocument/2006/relationships/hyperlink" Target="../AppData/Local/Microsoft/Windows/INetCache/Content.Outlook/SOP/ARR4600083926/ARR4600083926ACTA.pdf" TargetMode="External"/><Relationship Id="rId1984" Type="http://schemas.openxmlformats.org/officeDocument/2006/relationships/hyperlink" Target="../AppData/Local/Microsoft/Windows/INetCache/Content.Outlook/SOP/ARR0076/ARR0076INF5.pdf" TargetMode="External"/><Relationship Id="rId69" Type="http://schemas.openxmlformats.org/officeDocument/2006/relationships/hyperlink" Target="../AppData/Local/Microsoft/Windows/INetCache/Content.Outlook/SOP/ARR0273/ARR0273ACTA.pdf" TargetMode="External"/><Relationship Id="rId1637" Type="http://schemas.openxmlformats.org/officeDocument/2006/relationships/hyperlink" Target="mailto:Calleara.giraldo@medellin.gov.co" TargetMode="External"/><Relationship Id="rId1844" Type="http://schemas.openxmlformats.org/officeDocument/2006/relationships/hyperlink" Target="../AppData/Local/Microsoft/Windows/INetCache/Content.Outlook/SOP/ARR4600083990/ARR4600083990OTRO.pdf" TargetMode="External"/><Relationship Id="rId1704" Type="http://schemas.openxmlformats.org/officeDocument/2006/relationships/hyperlink" Target="../AppData/Local/Microsoft/Windows/INetCache/Content.Outlook/SOP/ARR4600083923/ARR4600083923.pdf" TargetMode="External"/><Relationship Id="rId285" Type="http://schemas.openxmlformats.org/officeDocument/2006/relationships/hyperlink" Target="../AppData/Local/Microsoft/Windows/INetCache/Content.Outlook/SOP/ARR0381/ARR0381inf1.pdf" TargetMode="External"/><Relationship Id="rId1911" Type="http://schemas.openxmlformats.org/officeDocument/2006/relationships/hyperlink" Target="../AppData/Local/Microsoft/Windows/INetCache/Content.Outlook/SOPORTE%20ARRENDAMIENTOS/ARR0167/ARR0167INF120.pdf" TargetMode="External"/><Relationship Id="rId492" Type="http://schemas.openxmlformats.org/officeDocument/2006/relationships/hyperlink" Target="../AppData/Local/Microsoft/Windows/INetCache/Content.Outlook/SOP/ARR0053/ARR0053SUPER.pdf" TargetMode="External"/><Relationship Id="rId797" Type="http://schemas.openxmlformats.org/officeDocument/2006/relationships/hyperlink" Target="../AppData/Local/Microsoft/Windows/INetCache/Content.Outlook/SOP/ARR4600077545/aRR4600077545acta.pdf" TargetMode="External"/><Relationship Id="rId2173" Type="http://schemas.openxmlformats.org/officeDocument/2006/relationships/hyperlink" Target="../AppData/Local/Microsoft/Windows/INetCache/Content.Outlook/SOP/ARR4600082187/ARR4600082187SUPER.pdf" TargetMode="External"/><Relationship Id="rId2380" Type="http://schemas.openxmlformats.org/officeDocument/2006/relationships/hyperlink" Target="../AppData/Local/Microsoft/Windows/INetCache/Content.Outlook/SOP/ARR4600083577/ARR4600083577INF3.pdf" TargetMode="External"/><Relationship Id="rId2478" Type="http://schemas.openxmlformats.org/officeDocument/2006/relationships/hyperlink" Target="../AppData/Local/Microsoft/Windows/INetCache/Content.Outlook/SOP/ARR4600082174/ARR4600082174tra.pdf" TargetMode="External"/><Relationship Id="rId145" Type="http://schemas.openxmlformats.org/officeDocument/2006/relationships/hyperlink" Target="../AppData/Local/Microsoft/Windows/INetCache/Content.Outlook/SOP/ARR0307/ARR0307acta.pdf" TargetMode="External"/><Relationship Id="rId352" Type="http://schemas.openxmlformats.org/officeDocument/2006/relationships/hyperlink" Target="../AppData/Local/Microsoft/Windows/INetCache/Content.Outlook/SOPORTE%20ARRENDAMIENTOS/ARR0028/ARR0028CON.pdf" TargetMode="External"/><Relationship Id="rId1287" Type="http://schemas.openxmlformats.org/officeDocument/2006/relationships/hyperlink" Target="mailto:glenisrestrepo@outlook.com" TargetMode="External"/><Relationship Id="rId2033" Type="http://schemas.openxmlformats.org/officeDocument/2006/relationships/hyperlink" Target="../AppData/Local/Microsoft/Windows/INetCache/Content.Outlook/SOP/ARR4600077567/ARR4600077567INF22019.pdf" TargetMode="External"/><Relationship Id="rId2240" Type="http://schemas.openxmlformats.org/officeDocument/2006/relationships/hyperlink" Target="mailto:lucerocarsa@gmail.com" TargetMode="External"/><Relationship Id="rId212" Type="http://schemas.openxmlformats.org/officeDocument/2006/relationships/hyperlink" Target="mailto:mcvilla@bancolombia.com.co" TargetMode="External"/><Relationship Id="rId657" Type="http://schemas.openxmlformats.org/officeDocument/2006/relationships/hyperlink" Target="../AppData/Local/Microsoft/Windows/INetCache/Content.Outlook/SOP/ARR0167/ARR0167INF2.pdf" TargetMode="External"/><Relationship Id="rId864" Type="http://schemas.openxmlformats.org/officeDocument/2006/relationships/hyperlink" Target="../AppData/Local/Microsoft/Windows/INetCache/Content.Outlook/SOP/Desig%20nelly/ARRSUPER2.pdf" TargetMode="External"/><Relationship Id="rId1494" Type="http://schemas.openxmlformats.org/officeDocument/2006/relationships/hyperlink" Target="../AppData/Local/Microsoft/Windows/INetCache/Content.Outlook/SOP/ARR4600081012/ARR4600081012SUS.pdf" TargetMode="External"/><Relationship Id="rId1799" Type="http://schemas.openxmlformats.org/officeDocument/2006/relationships/hyperlink" Target="mailto:Hernan.hernandez@tigoune.com" TargetMode="External"/><Relationship Id="rId2100" Type="http://schemas.openxmlformats.org/officeDocument/2006/relationships/hyperlink" Target="../AppData/Local/Microsoft/Windows/INetCache/Content.Outlook/SOP/ARR4600081277/ARR4600081277SUPER.pdf" TargetMode="External"/><Relationship Id="rId2338" Type="http://schemas.openxmlformats.org/officeDocument/2006/relationships/hyperlink" Target="../AppData/Local/Microsoft/Windows/INetCache/Content.Outlook/SOP/ARR4600083884/ARR4600083884ACTATB.pdf" TargetMode="External"/><Relationship Id="rId517" Type="http://schemas.openxmlformats.org/officeDocument/2006/relationships/hyperlink" Target="../AppData/Local/Microsoft/Windows/INetCache/Content.Outlook/SOP/ARR0078/ARR0078INF12018.pdf" TargetMode="External"/><Relationship Id="rId724" Type="http://schemas.openxmlformats.org/officeDocument/2006/relationships/hyperlink" Target="../AppData/Local/Microsoft/Windows/INetCache/Content.Outlook/SOP/ARR0037/ARR0037soli.pdf" TargetMode="External"/><Relationship Id="rId931" Type="http://schemas.openxmlformats.org/officeDocument/2006/relationships/hyperlink" Target="../AppData/Local/Microsoft/Windows/INetCache/Content.Outlook/SOP/ARR4600078077/ARR4600078077ACTA.pdf" TargetMode="External"/><Relationship Id="rId1147" Type="http://schemas.openxmlformats.org/officeDocument/2006/relationships/hyperlink" Target="../AppData/Local/Microsoft/Windows/INetCache/Content.Outlook/SOP/ARR0277/ARR0277INF12019.pdf" TargetMode="External"/><Relationship Id="rId1354" Type="http://schemas.openxmlformats.org/officeDocument/2006/relationships/hyperlink" Target="mailto:sandra.ordonez@medellin.gov.co" TargetMode="External"/><Relationship Id="rId1561" Type="http://schemas.openxmlformats.org/officeDocument/2006/relationships/hyperlink" Target="../AppData/Local/Microsoft/Windows/INetCache/Content.Outlook/SOP/ARR4600082167/ARR4600082167SUPER.pdf" TargetMode="External"/><Relationship Id="rId2405" Type="http://schemas.openxmlformats.org/officeDocument/2006/relationships/hyperlink" Target="../AppData/Local/Microsoft/Windows/INetCache/Content.Outlook/SOP/ARR0183/ARR0183INF22020.pdf" TargetMode="External"/><Relationship Id="rId60" Type="http://schemas.openxmlformats.org/officeDocument/2006/relationships/hyperlink" Target="mailto:coofema1@une.net.co" TargetMode="External"/><Relationship Id="rId1007" Type="http://schemas.openxmlformats.org/officeDocument/2006/relationships/hyperlink" Target="../AppData/Local/Microsoft/Windows/INetCache/Content.Outlook/SOP/ARR4600077568/ARR4600077568INF12019.pdf" TargetMode="External"/><Relationship Id="rId1214" Type="http://schemas.openxmlformats.org/officeDocument/2006/relationships/hyperlink" Target="../AppData/Local/Microsoft/Windows/INetCache/Content.Outlook/SOP/ARR4600081247/ARR4600081247INF3.pdf" TargetMode="External"/><Relationship Id="rId1421" Type="http://schemas.openxmlformats.org/officeDocument/2006/relationships/hyperlink" Target="../AppData/Local/Microsoft/Windows/INetCache/Content.Outlook/SOP/ARR4600078533/ARR4600078533CONreno.pdf" TargetMode="External"/><Relationship Id="rId1659" Type="http://schemas.openxmlformats.org/officeDocument/2006/relationships/hyperlink" Target="../AppData/Local/Microsoft/Windows/INetCache/Content.Outlook/SOP/ARR4600082208/ARR4600082208.pdf" TargetMode="External"/><Relationship Id="rId1866" Type="http://schemas.openxmlformats.org/officeDocument/2006/relationships/hyperlink" Target="../AppData/Local/Microsoft/Windows/INetCache/Content.Outlook/SOP/ARR4600083886/ARR4600083886.pdf" TargetMode="External"/><Relationship Id="rId1519" Type="http://schemas.openxmlformats.org/officeDocument/2006/relationships/hyperlink" Target="../AppData/Local/Microsoft/Windows/INetCache/Content.Outlook/SOP/ARR4600082454/ARR4600082454CON.pdf" TargetMode="External"/><Relationship Id="rId1726" Type="http://schemas.openxmlformats.org/officeDocument/2006/relationships/hyperlink" Target="../AppData/Local/Microsoft/Windows/INetCache/Content.Outlook/SOP/ARR4600083332/ARR4600083332SUPER.pdf" TargetMode="External"/><Relationship Id="rId1933" Type="http://schemas.openxmlformats.org/officeDocument/2006/relationships/hyperlink" Target="../AppData/Local/Microsoft/Windows/INetCache/Content.Outlook/SOP/ARR4600084040/ARR4600084040INF1.pdf" TargetMode="External"/><Relationship Id="rId18" Type="http://schemas.openxmlformats.org/officeDocument/2006/relationships/hyperlink" Target="../AppData/Local/Microsoft/Windows/INetCache/Content.Outlook/SOP/ARR0199/ARR0199ACTA.pdf" TargetMode="External"/><Relationship Id="rId2195" Type="http://schemas.openxmlformats.org/officeDocument/2006/relationships/hyperlink" Target="../AppData/Local/Microsoft/Windows/INetCache/Content.Outlook/SOP/ARR4600082187/ARR4600082187INF2.pdf" TargetMode="External"/><Relationship Id="rId167" Type="http://schemas.openxmlformats.org/officeDocument/2006/relationships/hyperlink" Target="mailto:djct278@hotmail.com" TargetMode="External"/><Relationship Id="rId374" Type="http://schemas.openxmlformats.org/officeDocument/2006/relationships/hyperlink" Target="../AppData/Local/Microsoft/Windows/INetCache/Content.Outlook/SOP/ARR0106/ARR0106reno.pdf" TargetMode="External"/><Relationship Id="rId581" Type="http://schemas.openxmlformats.org/officeDocument/2006/relationships/hyperlink" Target="../AppData/Local/Microsoft/Windows/INetCache/Content.Outlook/SOP/ARR0079/ARR0079inf22019.pdf" TargetMode="External"/><Relationship Id="rId2055" Type="http://schemas.openxmlformats.org/officeDocument/2006/relationships/hyperlink" Target="../AppData/Local/Microsoft/Windows/INetCache/Content.Outlook/SOP/ARR0305/ARR0305CONCEPTO.pdf" TargetMode="External"/><Relationship Id="rId2262" Type="http://schemas.openxmlformats.org/officeDocument/2006/relationships/hyperlink" Target="../AppData/Local/Microsoft/Windows/INetCache/Content.Outlook/SOP/ARR4600082244/ARR4600082244POL.pdf" TargetMode="External"/><Relationship Id="rId234" Type="http://schemas.openxmlformats.org/officeDocument/2006/relationships/hyperlink" Target="mailto:notificacionesjudiciales@terminalesmedellin.com" TargetMode="External"/><Relationship Id="rId679" Type="http://schemas.openxmlformats.org/officeDocument/2006/relationships/hyperlink" Target="../AppData/Local/Microsoft/Windows/INetCache/Content.Outlook/SOP/ARR0207/ARR0207INF3.pdf" TargetMode="External"/><Relationship Id="rId886" Type="http://schemas.openxmlformats.org/officeDocument/2006/relationships/hyperlink" Target="../AppData/Local/Microsoft/Windows/INetCache/Content.Outlook/SOP/ARR4600077548/ARR4600077548.pdf" TargetMode="External"/><Relationship Id="rId2" Type="http://schemas.openxmlformats.org/officeDocument/2006/relationships/hyperlink" Target="../AppData/Local/Microsoft/Windows/INetCache/Content.Outlook/SOP/ARR0290/ARR0290ACTA.pdf" TargetMode="External"/><Relationship Id="rId441" Type="http://schemas.openxmlformats.org/officeDocument/2006/relationships/hyperlink" Target="../AppData/Local/Microsoft/Windows/INetCache/Content.Outlook/SOPORTE%20ARRENDAMIENTOS/ARR0018/ARR0018RENO.pdf" TargetMode="External"/><Relationship Id="rId539" Type="http://schemas.openxmlformats.org/officeDocument/2006/relationships/hyperlink" Target="../AppData/Local/Microsoft/Windows/INetCache/Content.Outlook/SOP/ARR0041/ARR0041inf22018.pdf" TargetMode="External"/><Relationship Id="rId746" Type="http://schemas.openxmlformats.org/officeDocument/2006/relationships/hyperlink" Target="mailto:jfmadridv@hotmail.com" TargetMode="External"/><Relationship Id="rId1071" Type="http://schemas.openxmlformats.org/officeDocument/2006/relationships/hyperlink" Target="../AppData/Local/Microsoft/Windows/INetCache/Content.Outlook/SOP/ARR0027/ARR0027INF4.pdf" TargetMode="External"/><Relationship Id="rId1169" Type="http://schemas.openxmlformats.org/officeDocument/2006/relationships/hyperlink" Target="../AppData/Local/Microsoft/Windows/INetCache/Content.Outlook/SOP/ARR4600080348/RV%20Informaci&#243;n.msg" TargetMode="External"/><Relationship Id="rId1376" Type="http://schemas.openxmlformats.org/officeDocument/2006/relationships/hyperlink" Target="../AppData/Local/Microsoft/Windows/INetCache/Content.Outlook/SOP/ARR4600078515/ARR4600078515acta.pdf" TargetMode="External"/><Relationship Id="rId1583" Type="http://schemas.openxmlformats.org/officeDocument/2006/relationships/hyperlink" Target="../AppData/Local/Microsoft/Windows/INetCache/Content.Outlook/SOP/ARR4600081874/ARR4600081874CON.pdf" TargetMode="External"/><Relationship Id="rId2122" Type="http://schemas.openxmlformats.org/officeDocument/2006/relationships/hyperlink" Target="../AppData/Local/Microsoft/Windows/INetCache/Content.Outlook/SOP/ARR4600081277/ARR4600081277TRA.pdf" TargetMode="External"/><Relationship Id="rId2427" Type="http://schemas.openxmlformats.org/officeDocument/2006/relationships/hyperlink" Target="../AppData/Local/Microsoft/Windows/INetCache/Content.Outlook/SOP/ARR4600077573/ARR4600077573INF12019.pdf" TargetMode="External"/><Relationship Id="rId301" Type="http://schemas.openxmlformats.org/officeDocument/2006/relationships/hyperlink" Target="mailto:juanlgonzalez@hotmail.com" TargetMode="External"/><Relationship Id="rId953" Type="http://schemas.openxmlformats.org/officeDocument/2006/relationships/hyperlink" Target="../AppData/Local/Microsoft/Windows/INetCache/Content.Outlook/SOP/ARR4600077871/ARR4600077871soli.pdf" TargetMode="External"/><Relationship Id="rId1029" Type="http://schemas.openxmlformats.org/officeDocument/2006/relationships/hyperlink" Target="../AppData/Local/Microsoft/Windows/INetCache/Content.Outlook/SOP/ARR4600078636/ARR4600078636acta.pdf" TargetMode="External"/><Relationship Id="rId1236" Type="http://schemas.openxmlformats.org/officeDocument/2006/relationships/hyperlink" Target="../AppData/Local/Microsoft/Windows/INetCache/Content.Outlook/SOP/ARR0383/aRR0383acta20192.pdf" TargetMode="External"/><Relationship Id="rId1790" Type="http://schemas.openxmlformats.org/officeDocument/2006/relationships/hyperlink" Target="../AppData/Local/Microsoft/Windows/INetCache/Content.Outlook/SOP/ARR4600083535/ARR4600083535CONCE.pdf" TargetMode="External"/><Relationship Id="rId1888" Type="http://schemas.openxmlformats.org/officeDocument/2006/relationships/hyperlink" Target="mailto:artesanias_sara@hotmail.com" TargetMode="External"/><Relationship Id="rId82" Type="http://schemas.openxmlformats.org/officeDocument/2006/relationships/hyperlink" Target="../AppData/Local/Microsoft/Windows/INetCache/Content.Outlook/SOP/ARR0267/ARR0267SUPER.pdf" TargetMode="External"/><Relationship Id="rId606" Type="http://schemas.openxmlformats.org/officeDocument/2006/relationships/hyperlink" Target="../AppData/Local/Microsoft/Windows/INetCache/Content.Outlook/SOP/ARR0107/ARR0107inf6.pdf" TargetMode="External"/><Relationship Id="rId813" Type="http://schemas.openxmlformats.org/officeDocument/2006/relationships/hyperlink" Target="../AppData/Local/Microsoft/Windows/INetCache/Content.Outlook/SOP/ARR4600077547/ARR4600077547INF12019.pdf" TargetMode="External"/><Relationship Id="rId1443" Type="http://schemas.openxmlformats.org/officeDocument/2006/relationships/hyperlink" Target="../AppData/Local/Microsoft/Windows/INetCache/Content.Outlook/SOP/ARR4600078533/ARR4600078533INF5.pdf" TargetMode="External"/><Relationship Id="rId1650" Type="http://schemas.openxmlformats.org/officeDocument/2006/relationships/hyperlink" Target="../AppData/Local/Microsoft/Windows/INetCache/Content.Outlook/SOP/ARR4600082786/ARR4600082786INF2.pdf" TargetMode="External"/><Relationship Id="rId1748" Type="http://schemas.openxmlformats.org/officeDocument/2006/relationships/hyperlink" Target="../AppData/Local/Microsoft/Windows/INetCache/Content.Outlook/SOP/ARR4600083923/ARR4600083923INF3.pdf" TargetMode="External"/><Relationship Id="rId1303" Type="http://schemas.openxmlformats.org/officeDocument/2006/relationships/hyperlink" Target="../AppData/Local/Microsoft/Windows/INetCache/Content.Outlook/SOP/ARR4600078526/ARR4600078526INF1.pdf" TargetMode="External"/><Relationship Id="rId1510" Type="http://schemas.openxmlformats.org/officeDocument/2006/relationships/hyperlink" Target="../AppData/Local/Microsoft/Windows/INetCache/Content.Outlook/SOP/ARR4600080902/ARR4600080902TRA.pdf" TargetMode="External"/><Relationship Id="rId1955" Type="http://schemas.openxmlformats.org/officeDocument/2006/relationships/hyperlink" Target="../AppData/Local/Microsoft/Windows/INetCache/Content.Outlook/SOP/ARR4600080271/ARR4600080271CON.pdf" TargetMode="External"/><Relationship Id="rId1608" Type="http://schemas.openxmlformats.org/officeDocument/2006/relationships/hyperlink" Target="../AppData/Local/Microsoft/Windows/INetCache/Content.Outlook/SOP/ARR4600081478/ARR4600081478inf4.pdf" TargetMode="External"/><Relationship Id="rId1815" Type="http://schemas.openxmlformats.org/officeDocument/2006/relationships/hyperlink" Target="../AppData/Local/Microsoft/Windows/INetCache/Content.Outlook/SOP/ARR4600082572/ARR4600082572SUPER.pdf" TargetMode="External"/><Relationship Id="rId189" Type="http://schemas.openxmlformats.org/officeDocument/2006/relationships/hyperlink" Target="../AppData/Local/Microsoft/Windows/INetCache/Content.Outlook/SOP/ARR0210/ARR0210ACTA.pdf" TargetMode="External"/><Relationship Id="rId396" Type="http://schemas.openxmlformats.org/officeDocument/2006/relationships/hyperlink" Target="../AppData/Local/Microsoft/Windows/INetCache/Content.Outlook/SOP/ARR0013/ARR0013pol.pdf" TargetMode="External"/><Relationship Id="rId2077" Type="http://schemas.openxmlformats.org/officeDocument/2006/relationships/hyperlink" Target="../AppData/Local/Microsoft/Windows/INetCache/Content.Outlook/SOP/ARR4600082455/ARR4600082455INF2.pdf" TargetMode="External"/><Relationship Id="rId2284" Type="http://schemas.openxmlformats.org/officeDocument/2006/relationships/hyperlink" Target="../AppData/Local/Microsoft/Windows/INetCache/Content.Outlook/SOP/ARR4600082193/ARR4600082193SUPER.pdf" TargetMode="External"/><Relationship Id="rId2491" Type="http://schemas.openxmlformats.org/officeDocument/2006/relationships/hyperlink" Target="../AppData/Local/Microsoft/Windows/INetCache/Content.Outlook/SOP/ARR4600082174/ARR4600082174INF4.pdf" TargetMode="External"/><Relationship Id="rId256" Type="http://schemas.openxmlformats.org/officeDocument/2006/relationships/hyperlink" Target="../AppData/Local/Microsoft/Windows/INetCache/Content.Outlook/SOP/ARR0196/ARR0196INF1.pdf" TargetMode="External"/><Relationship Id="rId463" Type="http://schemas.openxmlformats.org/officeDocument/2006/relationships/hyperlink" Target="../AppData/Local/Microsoft/Windows/INetCache/Content.Outlook/SOPORTE%20ARRENDAMIENTOS/ARR0078/ARR0078POL.pdf" TargetMode="External"/><Relationship Id="rId670" Type="http://schemas.openxmlformats.org/officeDocument/2006/relationships/hyperlink" Target="../AppData/Local/Microsoft/Windows/INetCache/Content.Outlook/SOP/ARR0381/ARR0381INF2.docx.pdf" TargetMode="External"/><Relationship Id="rId1093" Type="http://schemas.openxmlformats.org/officeDocument/2006/relationships/hyperlink" Target="mailto:mitakatradiciondecafe@hotmail.com" TargetMode="External"/><Relationship Id="rId2144" Type="http://schemas.openxmlformats.org/officeDocument/2006/relationships/hyperlink" Target="../AppData/Local/Microsoft/Windows/INetCache/Content.Outlook/SOP/ARR4600082442/ARR4600082442POL.pdf" TargetMode="External"/><Relationship Id="rId2351" Type="http://schemas.openxmlformats.org/officeDocument/2006/relationships/hyperlink" Target="../AppData/Local/Microsoft/Windows/INetCache/Content.Outlook/SOP/ARR4600083579/ARR4600083579acta.pdf" TargetMode="External"/><Relationship Id="rId116" Type="http://schemas.openxmlformats.org/officeDocument/2006/relationships/hyperlink" Target="../AppData/Local/Microsoft/Windows/INetCache/Content.Outlook/SOPORTE%20ARRENDAMIENTOS/ARR0167/ARR0167.pdf" TargetMode="External"/><Relationship Id="rId323" Type="http://schemas.openxmlformats.org/officeDocument/2006/relationships/hyperlink" Target="mailto:adielaca&#241;as.coonatra@une.net.co" TargetMode="External"/><Relationship Id="rId530" Type="http://schemas.openxmlformats.org/officeDocument/2006/relationships/hyperlink" Target="../AppData/Local/Microsoft/Windows/INetCache/Content.Outlook/SOP/ARR0012/ARR0012inf42018.pdf" TargetMode="External"/><Relationship Id="rId768" Type="http://schemas.openxmlformats.org/officeDocument/2006/relationships/hyperlink" Target="../AppData/Local/Microsoft/Windows/INetCache/Content.Outlook/SOP/ARR4600077543/ARR4600077543.pdf" TargetMode="External"/><Relationship Id="rId975" Type="http://schemas.openxmlformats.org/officeDocument/2006/relationships/hyperlink" Target="../AppData/Local/Microsoft/Windows/INetCache/Content.Outlook/SOP/ARR0027/ARR0027INF22019.pdf" TargetMode="External"/><Relationship Id="rId1160" Type="http://schemas.openxmlformats.org/officeDocument/2006/relationships/hyperlink" Target="mailto:yennyr62@gmail.com" TargetMode="External"/><Relationship Id="rId1398" Type="http://schemas.openxmlformats.org/officeDocument/2006/relationships/hyperlink" Target="../AppData/Local/Microsoft/Windows/INetCache/Content.Outlook/SOP/ARR4600078521/ARR4600078521INF2.pdf" TargetMode="External"/><Relationship Id="rId2004" Type="http://schemas.openxmlformats.org/officeDocument/2006/relationships/hyperlink" Target="../AppData/Local/Microsoft/Windows/INetCache/Content.Outlook/SOP/ARR4600081479/ARR4600081479INF1.pdf" TargetMode="External"/><Relationship Id="rId2211" Type="http://schemas.openxmlformats.org/officeDocument/2006/relationships/hyperlink" Target="mailto:clara.giraldo@medellin.gov.co" TargetMode="External"/><Relationship Id="rId2449" Type="http://schemas.openxmlformats.org/officeDocument/2006/relationships/hyperlink" Target="../AppData/Local/Microsoft/Windows/INetCache/Content.Outlook/SOP/ARR4600082207/ARR4600082207SUPER.pdf" TargetMode="External"/><Relationship Id="rId628" Type="http://schemas.openxmlformats.org/officeDocument/2006/relationships/hyperlink" Target="../AppData/Local/Microsoft/Windows/INetCache/Content.Outlook/SOP/ARR0020/ARR0020CON.pdf" TargetMode="External"/><Relationship Id="rId835" Type="http://schemas.openxmlformats.org/officeDocument/2006/relationships/hyperlink" Target="../AppData/Local/Microsoft/Windows/INetCache/Content.Outlook/SOP/ARR0314/ARR0314POL2019.pdf" TargetMode="External"/><Relationship Id="rId1258" Type="http://schemas.openxmlformats.org/officeDocument/2006/relationships/hyperlink" Target="mailto:erika-23-@hotmail.com" TargetMode="External"/><Relationship Id="rId1465" Type="http://schemas.openxmlformats.org/officeDocument/2006/relationships/hyperlink" Target="../AppData/Local/Microsoft/Windows/INetCache/Content.Outlook/SOP/ARR4600081349/ARR4600081349SUPER.pdf" TargetMode="External"/><Relationship Id="rId1672" Type="http://schemas.openxmlformats.org/officeDocument/2006/relationships/hyperlink" Target="../AppData/Local/Microsoft/Windows/INetCache/Content.Outlook/SOP/ARR0162/aRR0162conCE.pdf" TargetMode="External"/><Relationship Id="rId2309" Type="http://schemas.openxmlformats.org/officeDocument/2006/relationships/hyperlink" Target="../AppData/Local/Microsoft/Windows/INetCache/Content.Outlook/SOP/ARR4600088422/ARR4600088422.pdf" TargetMode="External"/><Relationship Id="rId1020" Type="http://schemas.openxmlformats.org/officeDocument/2006/relationships/hyperlink" Target="../AppData/Local/Microsoft/Windows/INetCache/Content.Outlook/SOP/ARR4600077559/ARR4600077559INF32019.pdf" TargetMode="External"/><Relationship Id="rId1118" Type="http://schemas.openxmlformats.org/officeDocument/2006/relationships/hyperlink" Target="../AppData/Local/Microsoft/Windows/INetCache/Content.Outlook/SOP/ARR4600078613/ARR4600078613INF3.pdf" TargetMode="External"/><Relationship Id="rId1325" Type="http://schemas.openxmlformats.org/officeDocument/2006/relationships/hyperlink" Target="../AppData/Local/Microsoft/Windows/INetCache/Content.Outlook/SOP/ARR4600078531/ARR4600078531acta.pdf" TargetMode="External"/><Relationship Id="rId1532" Type="http://schemas.openxmlformats.org/officeDocument/2006/relationships/hyperlink" Target="../AppData/Local/Microsoft/Windows/INetCache/Content.Outlook/SOP/ARR4600082454/ARR4600082454INF2.pdf" TargetMode="External"/><Relationship Id="rId1977" Type="http://schemas.openxmlformats.org/officeDocument/2006/relationships/hyperlink" Target="mailto:arquigrupogerencia@une.net.co" TargetMode="External"/><Relationship Id="rId902" Type="http://schemas.openxmlformats.org/officeDocument/2006/relationships/hyperlink" Target="../AppData/Local/Microsoft/Windows/INetCache/Content.Outlook/SOP/ARR0276/ARR0276ACTA.pdf" TargetMode="External"/><Relationship Id="rId1837" Type="http://schemas.openxmlformats.org/officeDocument/2006/relationships/hyperlink" Target="../AppData/Local/Microsoft/Windows/INetCache/Content.Outlook/SOP/ARR4600083990/ARR4600083990CON.pdf" TargetMode="External"/><Relationship Id="rId31" Type="http://schemas.openxmlformats.org/officeDocument/2006/relationships/hyperlink" Target="mailto:jualma55@yahoo.com" TargetMode="External"/><Relationship Id="rId2099" Type="http://schemas.openxmlformats.org/officeDocument/2006/relationships/hyperlink" Target="mailto:Ignacio.gallego@medellin.gov.co" TargetMode="External"/><Relationship Id="rId180" Type="http://schemas.openxmlformats.org/officeDocument/2006/relationships/hyperlink" Target="../AppData/Local/UABI/SUP_E_INSP/Insp%20y%20Sup/ARR/SOPORTE%20ARRENDAMIENTOS/ARR4600072495/ARR4600072495.pdf" TargetMode="External"/><Relationship Id="rId278" Type="http://schemas.openxmlformats.org/officeDocument/2006/relationships/hyperlink" Target="../AppData/Local/Microsoft/Windows/INetCache/Content.Outlook/SOP/ARR0384/ARR0384CONCEPTO.pdf" TargetMode="External"/><Relationship Id="rId1904" Type="http://schemas.openxmlformats.org/officeDocument/2006/relationships/hyperlink" Target="../AppData/Local/Microsoft/Windows/INetCache/Content.Outlook/SOP/ARR4600084044/ARR4600084044tra.pdf" TargetMode="External"/><Relationship Id="rId485" Type="http://schemas.openxmlformats.org/officeDocument/2006/relationships/hyperlink" Target="../AppData/Local/Microsoft/Windows/INetCache/Content.Outlook/SOP/ARR0192/ARR0192inf3.pdf" TargetMode="External"/><Relationship Id="rId692" Type="http://schemas.openxmlformats.org/officeDocument/2006/relationships/hyperlink" Target="../AppData/Local/Microsoft/Windows/INetCache/Content.Outlook/SOP/ARR0018/ARR0018INF12018.pdf" TargetMode="External"/><Relationship Id="rId2166" Type="http://schemas.openxmlformats.org/officeDocument/2006/relationships/hyperlink" Target="../AppData/Local/Microsoft/Windows/INetCache/Content.Outlook/SOP/ARR4600082165/ARR4600082165.pdf" TargetMode="External"/><Relationship Id="rId2373" Type="http://schemas.openxmlformats.org/officeDocument/2006/relationships/hyperlink" Target="../AppData/Local/Microsoft/Windows/INetCache/Content.Outlook/SOP/ARR4600080135/ARR4600080135OTRO.pdf" TargetMode="External"/><Relationship Id="rId138" Type="http://schemas.openxmlformats.org/officeDocument/2006/relationships/hyperlink" Target="../AppData/Local/Microsoft/Windows/INetCache/Content.Outlook/SOP/ARR0312/ARR0312super.pdf" TargetMode="External"/><Relationship Id="rId345" Type="http://schemas.openxmlformats.org/officeDocument/2006/relationships/hyperlink" Target="mailto:gardenia577@hotmail.com" TargetMode="External"/><Relationship Id="rId552" Type="http://schemas.openxmlformats.org/officeDocument/2006/relationships/hyperlink" Target="../AppData/Local/Microsoft/Windows/INetCache/Content.Outlook/SOP/ARR0031/ARR0031INF22018.pdf" TargetMode="External"/><Relationship Id="rId997" Type="http://schemas.openxmlformats.org/officeDocument/2006/relationships/hyperlink" Target="../AppData/Local/Microsoft/Windows/INetCache/Content.Outlook/SOP/ARR0009/ARR0009soli.pdf" TargetMode="External"/><Relationship Id="rId1182" Type="http://schemas.openxmlformats.org/officeDocument/2006/relationships/hyperlink" Target="../AppData/Local/Microsoft/Windows/INetCache/Content.Outlook/SOP/Desig%20nelly/ARRSUPER2.pdf" TargetMode="External"/><Relationship Id="rId2026" Type="http://schemas.openxmlformats.org/officeDocument/2006/relationships/hyperlink" Target="../AppData/Local/Microsoft/Windows/INetCache/Content.Outlook/SOP/ARR4600077564/ARR4600077564INF4.pdf" TargetMode="External"/><Relationship Id="rId2233" Type="http://schemas.openxmlformats.org/officeDocument/2006/relationships/hyperlink" Target="../AppData/Local/Microsoft/Windows/INetCache/Content.Outlook/SOP/ARR4600084084/ARR4600084084acta.pdf" TargetMode="External"/><Relationship Id="rId2440" Type="http://schemas.openxmlformats.org/officeDocument/2006/relationships/hyperlink" Target="../AppData/Local/Microsoft/Windows/INetCache/Content.Outlook/SOP/ARR4600082467/ARR4600082467SUPER%7d.pdf" TargetMode="External"/><Relationship Id="rId205" Type="http://schemas.openxmlformats.org/officeDocument/2006/relationships/hyperlink" Target="../AppData/Local/Microsoft/Windows/INetCache/Content.Outlook/SOP/ARR0198/ARR0198CON.pdf" TargetMode="External"/><Relationship Id="rId412" Type="http://schemas.openxmlformats.org/officeDocument/2006/relationships/hyperlink" Target="../AppData/Local/Microsoft/Windows/INetCache/Content.Outlook/SOP/ARR0191/ARR0191CON.pdf" TargetMode="External"/><Relationship Id="rId857" Type="http://schemas.openxmlformats.org/officeDocument/2006/relationships/hyperlink" Target="../AppData/Local/Microsoft/Windows/INetCache/Content.Outlook/SOP/ARR4600081817/ARR4600081817ACTAr.pdf" TargetMode="External"/><Relationship Id="rId1042" Type="http://schemas.openxmlformats.org/officeDocument/2006/relationships/hyperlink" Target="../AppData/Local/Microsoft/Windows/INetCache/Content.Outlook/SOP/ARR4600078636/ARR4600078636INF2.pdf" TargetMode="External"/><Relationship Id="rId1487" Type="http://schemas.openxmlformats.org/officeDocument/2006/relationships/hyperlink" Target="mailto:clara.giraldo@medellin.gov.co" TargetMode="External"/><Relationship Id="rId1694" Type="http://schemas.openxmlformats.org/officeDocument/2006/relationships/hyperlink" Target="../AppData/Local/Microsoft/Windows/INetCache/Content.Outlook/SOP/ARR4600082451/ARR4600082451INF1.pdf" TargetMode="External"/><Relationship Id="rId2300" Type="http://schemas.openxmlformats.org/officeDocument/2006/relationships/hyperlink" Target="../AppData/Local/Microsoft/Windows/INetCache/Content.Outlook/SOP/ARR0099/ARR0099TRA.pdf" TargetMode="External"/><Relationship Id="rId717" Type="http://schemas.openxmlformats.org/officeDocument/2006/relationships/hyperlink" Target="../AppData/Local/Microsoft/Windows/INetCache/Content.Outlook/SOPORTE%20ARRENDAMIENTOS/ARR0078/ARR0078CONCEPTO.pdf" TargetMode="External"/><Relationship Id="rId924" Type="http://schemas.openxmlformats.org/officeDocument/2006/relationships/hyperlink" Target="mailto:angelicaospina12@hotmail.com" TargetMode="External"/><Relationship Id="rId1347" Type="http://schemas.openxmlformats.org/officeDocument/2006/relationships/hyperlink" Target="../AppData/Local/Microsoft/Windows/INetCache/Content.Outlook/SOP/ARR4600078531/ARR4600078531INF5.pdf" TargetMode="External"/><Relationship Id="rId1554" Type="http://schemas.openxmlformats.org/officeDocument/2006/relationships/hyperlink" Target="../AppData/Local/Microsoft/Windows/INetCache/Content.Outlook/SOP/ARR4600082175/ARR4600082175CONCEPTO.pdf" TargetMode="External"/><Relationship Id="rId1761" Type="http://schemas.openxmlformats.org/officeDocument/2006/relationships/hyperlink" Target="../AppData/Local/Microsoft/Windows/INetCache/Content.Outlook/SOP/ARR4600083895/ARR4600083895SUPER.pdf" TargetMode="External"/><Relationship Id="rId1999" Type="http://schemas.openxmlformats.org/officeDocument/2006/relationships/hyperlink" Target="mailto:Ignacio.gallego@medellin.gov.co" TargetMode="External"/><Relationship Id="rId53" Type="http://schemas.openxmlformats.org/officeDocument/2006/relationships/hyperlink" Target="../AppData/Local/Microsoft/Windows/INetCache/Content.Outlook/SOP/ARR0301/ARR0301CON.pdf" TargetMode="External"/><Relationship Id="rId1207" Type="http://schemas.openxmlformats.org/officeDocument/2006/relationships/hyperlink" Target="mailto:Ignacio.gallego@medellin.gov.co" TargetMode="External"/><Relationship Id="rId1414" Type="http://schemas.openxmlformats.org/officeDocument/2006/relationships/hyperlink" Target="../AppData/Local/Microsoft/Windows/INetCache/Content.Outlook/SOP/ARR0300/ARR0300reno.pdf" TargetMode="External"/><Relationship Id="rId1621" Type="http://schemas.openxmlformats.org/officeDocument/2006/relationships/hyperlink" Target="../AppData/Local/Microsoft/Windows/INetCache/Content.Outlook/SOP/ARR4600081278/ARR4600081278tra.pdf" TargetMode="External"/><Relationship Id="rId1859" Type="http://schemas.openxmlformats.org/officeDocument/2006/relationships/hyperlink" Target="mailto:sandra.ordonez@medellin.gov.co" TargetMode="External"/><Relationship Id="rId1719" Type="http://schemas.openxmlformats.org/officeDocument/2006/relationships/hyperlink" Target="../AppData/Local/Microsoft/Windows/INetCache/Content.Outlook/SOP/ARR0381/ARR0381POL2019.pdf" TargetMode="External"/><Relationship Id="rId1926" Type="http://schemas.openxmlformats.org/officeDocument/2006/relationships/hyperlink" Target="../AppData/Local/Microsoft/Windows/INetCache/Content.Outlook/SOP/ARR4600084065/ARR4600084065ACTA.pdf" TargetMode="External"/><Relationship Id="rId2090" Type="http://schemas.openxmlformats.org/officeDocument/2006/relationships/hyperlink" Target="mailto:sandra.ordonez@medellin.gov.co" TargetMode="External"/><Relationship Id="rId2188" Type="http://schemas.openxmlformats.org/officeDocument/2006/relationships/hyperlink" Target="../AppData/Local/Microsoft/Windows/INetCache/Content.Outlook/SOP/ARR4600081279/ARR4600081279INF3.pdf" TargetMode="External"/><Relationship Id="rId2395" Type="http://schemas.openxmlformats.org/officeDocument/2006/relationships/hyperlink" Target="mailto:manuelagongo@gmail.com" TargetMode="External"/><Relationship Id="rId367" Type="http://schemas.openxmlformats.org/officeDocument/2006/relationships/hyperlink" Target="../AppData/Local/Microsoft/Windows/INetCache/Content.Outlook/SOPORTE%20ARRENDAMIENTOS/ARR0048/ARR0048RENO.pdf" TargetMode="External"/><Relationship Id="rId574" Type="http://schemas.openxmlformats.org/officeDocument/2006/relationships/hyperlink" Target="../AppData/Local/Microsoft/Windows/INetCache/Content.Outlook/SOP/ARR0183/ARR0183SR.pdf" TargetMode="External"/><Relationship Id="rId2048" Type="http://schemas.openxmlformats.org/officeDocument/2006/relationships/hyperlink" Target="../AppData/Local/Microsoft/Windows/INetCache/Content.Outlook/SOP/ARR0305/ARR0305ACTA2019.pdf" TargetMode="External"/><Relationship Id="rId2255" Type="http://schemas.openxmlformats.org/officeDocument/2006/relationships/hyperlink" Target="../AppData/Local/Microsoft/Windows/INetCache/Content.Outlook/SOP/ARR4600082248/RV%20Informaci&#243;n.msg" TargetMode="External"/><Relationship Id="rId227" Type="http://schemas.openxmlformats.org/officeDocument/2006/relationships/hyperlink" Target="../AppData/Local/Microsoft/Windows/INetCache/Content.Outlook/SOP/ARR0206/ARR0206RENO.pdf" TargetMode="External"/><Relationship Id="rId781" Type="http://schemas.openxmlformats.org/officeDocument/2006/relationships/hyperlink" Target="../AppData/Local/Microsoft/Windows/INetCache/Content.Outlook/SOP/ARR4600077543/ARR4600077543INF32019.pdf" TargetMode="External"/><Relationship Id="rId879" Type="http://schemas.openxmlformats.org/officeDocument/2006/relationships/hyperlink" Target="../AppData/Local/Microsoft/Windows/INetCache/Content.Outlook/SOP/ARR4600077560/ARR4600077560INF4.pdf" TargetMode="External"/><Relationship Id="rId2462" Type="http://schemas.openxmlformats.org/officeDocument/2006/relationships/hyperlink" Target="../AppData/Local/Microsoft/Windows/INetCache/Content.Outlook/SOP/ARR4600082207/ARR4600082207INF1.pdf" TargetMode="External"/><Relationship Id="rId434" Type="http://schemas.openxmlformats.org/officeDocument/2006/relationships/hyperlink" Target="mailto:dirjuridica@masmedellin.com" TargetMode="External"/><Relationship Id="rId641" Type="http://schemas.openxmlformats.org/officeDocument/2006/relationships/hyperlink" Target="../AppData/Local/Microsoft/Windows/INetCache/Content.Outlook/SOP/ARR0009/ARR0009reno.pdf" TargetMode="External"/><Relationship Id="rId739" Type="http://schemas.openxmlformats.org/officeDocument/2006/relationships/hyperlink" Target="../AppData/Local/Microsoft/Windows/INetCache/Content.Outlook/SOP/ARR4600077579/ARR4600077579CONCEPTO.pdf" TargetMode="External"/><Relationship Id="rId1064" Type="http://schemas.openxmlformats.org/officeDocument/2006/relationships/hyperlink" Target="../AppData/Local/Microsoft/Windows/INetCache/Content.Outlook/SOP/ARR4600078568/ARR4600078568INF22019.pdf" TargetMode="External"/><Relationship Id="rId1271" Type="http://schemas.openxmlformats.org/officeDocument/2006/relationships/hyperlink" Target="../AppData/Local/Microsoft/Windows/INetCache/Content.Outlook/SOP/ARR4600082390/ARR4600082390.pdf" TargetMode="External"/><Relationship Id="rId1369" Type="http://schemas.openxmlformats.org/officeDocument/2006/relationships/hyperlink" Target="../AppData/Local/Microsoft/Windows/INetCache/Content.Outlook/SOP/ARR4600078535/ARR4600078535SUPER.pdf" TargetMode="External"/><Relationship Id="rId1576" Type="http://schemas.openxmlformats.org/officeDocument/2006/relationships/hyperlink" Target="mailto:clara.giraldo@medellin.gov.co" TargetMode="External"/><Relationship Id="rId2115" Type="http://schemas.openxmlformats.org/officeDocument/2006/relationships/hyperlink" Target="../AppData/Local/Microsoft/Windows/INetCache/Content.Outlook/SOP/ARR4600081111/ARR4600081111INF2.pdf" TargetMode="External"/><Relationship Id="rId2322" Type="http://schemas.openxmlformats.org/officeDocument/2006/relationships/hyperlink" Target="../AppData/Local/Microsoft/Windows/INetCache/Content.Outlook/SOP/ARR0102/ARR0102OTRO.pdf" TargetMode="External"/><Relationship Id="rId501" Type="http://schemas.openxmlformats.org/officeDocument/2006/relationships/hyperlink" Target="../AppData/Local/Microsoft/Windows/INetCache/Content.Outlook/SOP/ARR0079/ARR0079inf3.pdf" TargetMode="External"/><Relationship Id="rId946" Type="http://schemas.openxmlformats.org/officeDocument/2006/relationships/hyperlink" Target="../AppData/Local/Microsoft/Windows/INetCache/Content.Outlook/SOP/ARR4600077871/ARR4600077871CON.pdf" TargetMode="External"/><Relationship Id="rId1131" Type="http://schemas.openxmlformats.org/officeDocument/2006/relationships/hyperlink" Target="mailto:notifica.co@bbva.com" TargetMode="External"/><Relationship Id="rId1229" Type="http://schemas.openxmlformats.org/officeDocument/2006/relationships/hyperlink" Target="../AppData/Local/Microsoft/Windows/INetCache/Content.Outlook/SOP/ARR4600081003/ARR4600081003ACTA.pdf" TargetMode="External"/><Relationship Id="rId1783" Type="http://schemas.openxmlformats.org/officeDocument/2006/relationships/hyperlink" Target="../AppData/Local/Microsoft/Windows/INetCache/Content.Outlook/SOP/ARR4600084041/ARR4600084041INF2.pdf" TargetMode="External"/><Relationship Id="rId1990" Type="http://schemas.openxmlformats.org/officeDocument/2006/relationships/hyperlink" Target="../AppData/Local/Microsoft/Windows/INetCache/Content.Outlook/SOP/ARR0076/ARR0076CONCE.pdf" TargetMode="External"/><Relationship Id="rId75" Type="http://schemas.openxmlformats.org/officeDocument/2006/relationships/hyperlink" Target="../AppData/Local/Microsoft/Windows/INetCache/Content.Outlook/SOP/ARR0296/ARR0296CON.pdf" TargetMode="External"/><Relationship Id="rId806" Type="http://schemas.openxmlformats.org/officeDocument/2006/relationships/hyperlink" Target="../AppData/Local/Microsoft/Windows/INetCache/Content.Outlook/SOP/ARR4600077545/ARR4600077545INF32019.pdf" TargetMode="External"/><Relationship Id="rId1436" Type="http://schemas.openxmlformats.org/officeDocument/2006/relationships/hyperlink" Target="../AppData/Local/Microsoft/Windows/INetCache/Content.Outlook/SOP/ARR4600078521/ARR4600078521CONCE.pdf" TargetMode="External"/><Relationship Id="rId1643" Type="http://schemas.openxmlformats.org/officeDocument/2006/relationships/hyperlink" Target="mailto:adryss0224@hotmail.com" TargetMode="External"/><Relationship Id="rId1850" Type="http://schemas.openxmlformats.org/officeDocument/2006/relationships/hyperlink" Target="mailto:maneycorrea@yahoo.es" TargetMode="External"/><Relationship Id="rId1503" Type="http://schemas.openxmlformats.org/officeDocument/2006/relationships/hyperlink" Target="mailto:Ignacio.gallego@medellin.gov.co" TargetMode="External"/><Relationship Id="rId1710" Type="http://schemas.openxmlformats.org/officeDocument/2006/relationships/hyperlink" Target="../AppData/Local/Microsoft/Windows/INetCache/Content.Outlook/SOP/ARR4600083822/ARR4600083822.pdf" TargetMode="External"/><Relationship Id="rId1948" Type="http://schemas.openxmlformats.org/officeDocument/2006/relationships/hyperlink" Target="../AppData/Local/Microsoft/Windows/INetCache/Content.Outlook/SOP/ARR0096/ARR0096INF4.pdf" TargetMode="External"/><Relationship Id="rId291" Type="http://schemas.openxmlformats.org/officeDocument/2006/relationships/hyperlink" Target="../AppData/Local/Microsoft/Windows/INetCache/Content.Outlook/SOP/ARR0034/ARR0034POL.pdf" TargetMode="External"/><Relationship Id="rId1808" Type="http://schemas.openxmlformats.org/officeDocument/2006/relationships/hyperlink" Target="mailto:geidibianoon@hotmail.es" TargetMode="External"/><Relationship Id="rId151" Type="http://schemas.openxmlformats.org/officeDocument/2006/relationships/hyperlink" Target="../AppData/Local/Microsoft/Windows/INetCache/Content.Outlook/SOP/ARR0309/ARR0309CON.pdf" TargetMode="External"/><Relationship Id="rId389" Type="http://schemas.openxmlformats.org/officeDocument/2006/relationships/hyperlink" Target="../AppData/Local/Microsoft/Windows/INetCache/Content.Outlook/SOP/ARR0012/ARR0012pol.pdf" TargetMode="External"/><Relationship Id="rId596" Type="http://schemas.openxmlformats.org/officeDocument/2006/relationships/hyperlink" Target="../AppData/Local/Microsoft/Windows/INetCache/Content.Outlook/SOP/ARR0012/ARR0012SOLI.pdf" TargetMode="External"/><Relationship Id="rId2277" Type="http://schemas.openxmlformats.org/officeDocument/2006/relationships/hyperlink" Target="../AppData/Local/Microsoft/Windows/INetCache/Content.Outlook/SOP/ARR4600082158/ARR4600082158OTRO.pdf" TargetMode="External"/><Relationship Id="rId2484" Type="http://schemas.openxmlformats.org/officeDocument/2006/relationships/hyperlink" Target="../AppData/Local/Microsoft/Windows/INetCache/Content.Outlook/SOP/ARR4600082174/ARR4600082174INF2.pdf" TargetMode="External"/><Relationship Id="rId249" Type="http://schemas.openxmlformats.org/officeDocument/2006/relationships/hyperlink" Target="../AppData/Local/Microsoft/Windows/INetCache/Content.Outlook/SOP/ARR0019/ARR0019INF1.pdf" TargetMode="External"/><Relationship Id="rId456" Type="http://schemas.openxmlformats.org/officeDocument/2006/relationships/hyperlink" Target="../AppData/Local/Microsoft/Windows/INetCache/Content.Outlook/SOP/ARR0079/ARR0079inf2.pdf" TargetMode="External"/><Relationship Id="rId663" Type="http://schemas.openxmlformats.org/officeDocument/2006/relationships/hyperlink" Target="../AppData/Local/Microsoft/Windows/INetCache/Content.Outlook/SOP/ARR0273/ARR0273INF2.pdf" TargetMode="External"/><Relationship Id="rId870" Type="http://schemas.openxmlformats.org/officeDocument/2006/relationships/hyperlink" Target="mailto:clara.giraldo@medellin.gov.co" TargetMode="External"/><Relationship Id="rId1086" Type="http://schemas.openxmlformats.org/officeDocument/2006/relationships/hyperlink" Target="../AppData/Local/Microsoft/Windows/INetCache/Content.Outlook/SOP/ARR4600080003/ARR4600080003CON.pdf" TargetMode="External"/><Relationship Id="rId1293" Type="http://schemas.openxmlformats.org/officeDocument/2006/relationships/hyperlink" Target="../AppData/Local/Microsoft/Windows/INetCache/Content.Outlook/SOP/ARR0096/ARR0096CONCE.pdf" TargetMode="External"/><Relationship Id="rId2137" Type="http://schemas.openxmlformats.org/officeDocument/2006/relationships/hyperlink" Target="../AppData/Local/Microsoft/Windows/INetCache/Content.Outlook/SOP/ARR4600081111/ARR4600081111CONce.pdf" TargetMode="External"/><Relationship Id="rId2344" Type="http://schemas.openxmlformats.org/officeDocument/2006/relationships/hyperlink" Target="mailto:paulagomez0716@hotmail.com" TargetMode="External"/><Relationship Id="rId109" Type="http://schemas.openxmlformats.org/officeDocument/2006/relationships/hyperlink" Target="mailto:nelly.moreno@medellin.gov.co" TargetMode="External"/><Relationship Id="rId316" Type="http://schemas.openxmlformats.org/officeDocument/2006/relationships/hyperlink" Target="mailto:Hernan.hernandez@tigoune.com" TargetMode="External"/><Relationship Id="rId523" Type="http://schemas.openxmlformats.org/officeDocument/2006/relationships/hyperlink" Target="../AppData/Local/Microsoft/Windows/INetCache/Content.Outlook/SOP/ARR0107/ARR0107inf4.pdf" TargetMode="External"/><Relationship Id="rId968" Type="http://schemas.openxmlformats.org/officeDocument/2006/relationships/hyperlink" Target="../AppData/Local/Microsoft/Windows/INetCache/Content.Outlook/SOP/ARR0105/ARR0105INF32019.pdf" TargetMode="External"/><Relationship Id="rId1153" Type="http://schemas.openxmlformats.org/officeDocument/2006/relationships/hyperlink" Target="mailto:gelenn.2016@gmail.com" TargetMode="External"/><Relationship Id="rId1598" Type="http://schemas.openxmlformats.org/officeDocument/2006/relationships/hyperlink" Target="../AppData/Local/Microsoft/Windows/INetCache/Content.Outlook/SOP/ARR4600082563/ARR4600082563inf2.pdf" TargetMode="External"/><Relationship Id="rId2204" Type="http://schemas.openxmlformats.org/officeDocument/2006/relationships/hyperlink" Target="../AppData/Local/Microsoft/Windows/INetCache/Content.Outlook/SOP/ARR4600081279/ARR4600081279INF4.pdf" TargetMode="External"/><Relationship Id="rId97" Type="http://schemas.openxmlformats.org/officeDocument/2006/relationships/hyperlink" Target="mailto:hjlopez@vendingstore.us" TargetMode="External"/><Relationship Id="rId730" Type="http://schemas.openxmlformats.org/officeDocument/2006/relationships/hyperlink" Target="../AppData/Local/Microsoft/Windows/INetCache/Content.Outlook/SOP/ARR0037/ARR0037inf22018.pdf" TargetMode="External"/><Relationship Id="rId828" Type="http://schemas.openxmlformats.org/officeDocument/2006/relationships/hyperlink" Target="../AppData/Local/Microsoft/Windows/INetCache/Content.Outlook/SOP/ARR0309/ARR0309CON2019.pdf" TargetMode="External"/><Relationship Id="rId1013" Type="http://schemas.openxmlformats.org/officeDocument/2006/relationships/hyperlink" Target="mailto:pesqueramaryrio015@hotmail.com" TargetMode="External"/><Relationship Id="rId1360" Type="http://schemas.openxmlformats.org/officeDocument/2006/relationships/hyperlink" Target="../AppData/Local/Microsoft/Windows/INetCache/Content.Outlook/SOP/ARR4600078533/ARR4600078533CON%20(1).pdf" TargetMode="External"/><Relationship Id="rId1458" Type="http://schemas.openxmlformats.org/officeDocument/2006/relationships/hyperlink" Target="../AppData/Local/Microsoft/Windows/INetCache/Content.Outlook/SOP/ARR4600081090/ARR4600081090CON.pdf" TargetMode="External"/><Relationship Id="rId1665" Type="http://schemas.openxmlformats.org/officeDocument/2006/relationships/hyperlink" Target="../AppData/Local/Microsoft/Windows/INetCache/Content.Outlook/SOP/ARR0162/aRR0162acta2019.pdf" TargetMode="External"/><Relationship Id="rId1872" Type="http://schemas.openxmlformats.org/officeDocument/2006/relationships/hyperlink" Target="../AppData/Local/Microsoft/Windows/INetCache/Content.Outlook/SOP/ARR4600083558/ARR4600083558INF1.pdf" TargetMode="External"/><Relationship Id="rId2411" Type="http://schemas.openxmlformats.org/officeDocument/2006/relationships/hyperlink" Target="../AppData/Local/Microsoft/Windows/INetCache/Content.Outlook/SOP/ARR0183/ARR0183CONCE.pdf" TargetMode="External"/><Relationship Id="rId1220" Type="http://schemas.openxmlformats.org/officeDocument/2006/relationships/hyperlink" Target="../AppData/Local/Microsoft/Windows/INetCache/Content.Outlook/SOP/ARR0272/ARR0272INF32019.pdf" TargetMode="External"/><Relationship Id="rId1318" Type="http://schemas.openxmlformats.org/officeDocument/2006/relationships/hyperlink" Target="../AppData/Local/Microsoft/Windows/INetCache/Content.Outlook/SOP/ARR4600080004/ARR4600080004CONCEPTO.pdf" TargetMode="External"/><Relationship Id="rId1525" Type="http://schemas.openxmlformats.org/officeDocument/2006/relationships/hyperlink" Target="../AppData/Local/Microsoft/Windows/INetCache/Content.Outlook/SOP/ARR0348/ARR0348acta2019.pdf" TargetMode="External"/><Relationship Id="rId1732" Type="http://schemas.openxmlformats.org/officeDocument/2006/relationships/hyperlink" Target="../AppData/Local/Microsoft/Windows/INetCache/Content.Outlook/SOP/ARR4600083822/ARR4600083822INF1.pdf" TargetMode="External"/><Relationship Id="rId24" Type="http://schemas.openxmlformats.org/officeDocument/2006/relationships/hyperlink" Target="../AppData/Local/Microsoft/Windows/INetCache/Content.Outlook/SOP/ARR0207/ARR0207ACTA.pdf" TargetMode="External"/><Relationship Id="rId2299" Type="http://schemas.openxmlformats.org/officeDocument/2006/relationships/hyperlink" Target="../AppData/Local/Microsoft/Windows/INetCache/Content.Outlook/SOP/ARR0099/ARR0099INF22020.pdf" TargetMode="External"/><Relationship Id="rId173" Type="http://schemas.openxmlformats.org/officeDocument/2006/relationships/hyperlink" Target="mailto:sandra.ordonez@medellin.gov.co" TargetMode="External"/><Relationship Id="rId380" Type="http://schemas.openxmlformats.org/officeDocument/2006/relationships/hyperlink" Target="../AppData/Local/Microsoft/Windows/INetCache/Content.Outlook/SOP/ARR0103/ARR0103reno.pdf" TargetMode="External"/><Relationship Id="rId2061" Type="http://schemas.openxmlformats.org/officeDocument/2006/relationships/hyperlink" Target="../AppData/Local/Microsoft/Windows/INetCache/Content.Outlook/SOP/ARR0305/ARR0305OTRO.pdf" TargetMode="External"/><Relationship Id="rId240" Type="http://schemas.openxmlformats.org/officeDocument/2006/relationships/hyperlink" Target="mailto:nelly.moreno@medellin.gov.co" TargetMode="External"/><Relationship Id="rId478" Type="http://schemas.openxmlformats.org/officeDocument/2006/relationships/hyperlink" Target="../AppData/Local/Microsoft/Windows/INetCache/Content.Outlook/SOP/ARR0264/ARR0264auper.pdf" TargetMode="External"/><Relationship Id="rId685" Type="http://schemas.openxmlformats.org/officeDocument/2006/relationships/hyperlink" Target="../AppData/Local/Microsoft/Windows/INetCache/Content.Outlook/SOP/ARR0381/ARR0381inf3.pdf" TargetMode="External"/><Relationship Id="rId892" Type="http://schemas.openxmlformats.org/officeDocument/2006/relationships/hyperlink" Target="../AppData/Local/Microsoft/Windows/INetCache/Content.Outlook/SOP/ARR4600077548/ARR4600077548soli.pdf" TargetMode="External"/><Relationship Id="rId2159" Type="http://schemas.openxmlformats.org/officeDocument/2006/relationships/hyperlink" Target="mailto:Ignacio.gallego@medellin.gov.co" TargetMode="External"/><Relationship Id="rId2366" Type="http://schemas.openxmlformats.org/officeDocument/2006/relationships/hyperlink" Target="../AppData/Local/Microsoft/Windows/INetCache/Content.Outlook/SOP/ARR4600080135/ARR4600080135acta.pdf" TargetMode="External"/><Relationship Id="rId100" Type="http://schemas.openxmlformats.org/officeDocument/2006/relationships/hyperlink" Target="../AppData/Local/Microsoft/Windows/INetCache/Content.Outlook/SOP/ARR0313/ARR0313pol.pdf" TargetMode="External"/><Relationship Id="rId338" Type="http://schemas.openxmlformats.org/officeDocument/2006/relationships/hyperlink" Target="mailto:mirada1934@hotmail.com" TargetMode="External"/><Relationship Id="rId545" Type="http://schemas.openxmlformats.org/officeDocument/2006/relationships/hyperlink" Target="../AppData/Local/Microsoft/Windows/INetCache/Content.Outlook/SOP/ARR0106/ARR0106inf12018.pdf" TargetMode="External"/><Relationship Id="rId752" Type="http://schemas.openxmlformats.org/officeDocument/2006/relationships/hyperlink" Target="../AppData/Local/Microsoft/Windows/INetCache/Content.Outlook/SOP/ARR0381/ARR0381soli.pdf" TargetMode="External"/><Relationship Id="rId1175" Type="http://schemas.openxmlformats.org/officeDocument/2006/relationships/hyperlink" Target="../AppData/Local/Microsoft/Windows/INetCache/Content.Outlook/SOP/ARR4600081248/ARR4600081248INF1.pdf" TargetMode="External"/><Relationship Id="rId1382" Type="http://schemas.openxmlformats.org/officeDocument/2006/relationships/hyperlink" Target="../AppData/Local/Microsoft/Windows/INetCache/Content.Outlook/SOP/ARR0009/ARR0009INF1.pdf" TargetMode="External"/><Relationship Id="rId2019" Type="http://schemas.openxmlformats.org/officeDocument/2006/relationships/hyperlink" Target="../AppData/Local/Microsoft/Windows/INetCache/Content.Outlook/SOP/ARR4600077564/ARR4600077564SUPER.pdf" TargetMode="External"/><Relationship Id="rId2226" Type="http://schemas.openxmlformats.org/officeDocument/2006/relationships/hyperlink" Target="../AppData/Local/Microsoft/Windows/INetCache/Content.Outlook/SOP/ARR0160/ARR0160acta.pdf" TargetMode="External"/><Relationship Id="rId2433" Type="http://schemas.openxmlformats.org/officeDocument/2006/relationships/hyperlink" Target="../AppData/Local/Microsoft/Windows/INetCache/Content.Outlook/SOP/ARR4600077573/ARR4600077573CONCE.pdf" TargetMode="External"/><Relationship Id="rId405" Type="http://schemas.openxmlformats.org/officeDocument/2006/relationships/hyperlink" Target="../AppData/Local/Microsoft/Windows/INetCache/Content.Outlook/SOP/ARR0049/ARR0049reno.pdf" TargetMode="External"/><Relationship Id="rId612" Type="http://schemas.openxmlformats.org/officeDocument/2006/relationships/hyperlink" Target="../AppData/Local/Microsoft/Windows/INetCache/Content.Outlook/SOP/ARR0192/ARR0192CONCEPTO.pdf" TargetMode="External"/><Relationship Id="rId1035" Type="http://schemas.openxmlformats.org/officeDocument/2006/relationships/hyperlink" Target="../AppData/Local/Microsoft/Windows/INetCache/Content.Outlook/SOP/ARR0034/ARR0034ACTA2019.pdf" TargetMode="External"/><Relationship Id="rId1242" Type="http://schemas.openxmlformats.org/officeDocument/2006/relationships/hyperlink" Target="../AppData/Local/Microsoft/Windows/INetCache/Content.Outlook/SOP/ARR0383/aRR0383INF1-.pdf" TargetMode="External"/><Relationship Id="rId1687" Type="http://schemas.openxmlformats.org/officeDocument/2006/relationships/hyperlink" Target="mailto:omarrj326@gmail.com" TargetMode="External"/><Relationship Id="rId1894" Type="http://schemas.openxmlformats.org/officeDocument/2006/relationships/hyperlink" Target="../AppData/Local/Microsoft/Windows/INetCache/Content.Outlook/SOP/ARR4600083957/ARR4600083957INF3.pdf" TargetMode="External"/><Relationship Id="rId917" Type="http://schemas.openxmlformats.org/officeDocument/2006/relationships/hyperlink" Target="mailto:nelly.moreno@medellin.gov.co" TargetMode="External"/><Relationship Id="rId1102" Type="http://schemas.openxmlformats.org/officeDocument/2006/relationships/hyperlink" Target="../AppData/Local/Microsoft/Windows/INetCache/Content.Outlook/SOP/ARR4600080370/ARR4600080370CON.pdf" TargetMode="External"/><Relationship Id="rId1547" Type="http://schemas.openxmlformats.org/officeDocument/2006/relationships/hyperlink" Target="../AppData/Local/Microsoft/Windows/INetCache/Content.Outlook/SOP/ARR0207/ARR0207INF5.pdf" TargetMode="External"/><Relationship Id="rId1754" Type="http://schemas.openxmlformats.org/officeDocument/2006/relationships/hyperlink" Target="../AppData/Local/Microsoft/Windows/INetCache/Content.Outlook/SOP/ARR4600083926/ARR4600083926.pdf" TargetMode="External"/><Relationship Id="rId1961" Type="http://schemas.openxmlformats.org/officeDocument/2006/relationships/hyperlink" Target="../AppData/Local/Microsoft/Windows/INetCache/Content.Outlook/SOP/ARR4600080271/ARR4600080271pol.pdf" TargetMode="External"/><Relationship Id="rId46" Type="http://schemas.openxmlformats.org/officeDocument/2006/relationships/hyperlink" Target="../AppData/Local/Microsoft/Windows/INetCache/Content.Outlook/SOP/ARR0298/ARR0298CON.pdf" TargetMode="External"/><Relationship Id="rId1407" Type="http://schemas.openxmlformats.org/officeDocument/2006/relationships/hyperlink" Target="../AppData/Local/Microsoft/Windows/INetCache/Content.Outlook/SOP/ARR4600078514/ARR4600078514CR.pdf" TargetMode="External"/><Relationship Id="rId1614" Type="http://schemas.openxmlformats.org/officeDocument/2006/relationships/hyperlink" Target="mailto:Ignacio.gallego@medellin.gov.co" TargetMode="External"/><Relationship Id="rId1821" Type="http://schemas.openxmlformats.org/officeDocument/2006/relationships/hyperlink" Target="../AppData/Local/Microsoft/Windows/INetCache/Content.Outlook/SOP/ARR0311/ARR0311INF1.pdf" TargetMode="External"/><Relationship Id="rId195" Type="http://schemas.openxmlformats.org/officeDocument/2006/relationships/hyperlink" Target="mailto:ignacio.gallego@medellin.gov.co" TargetMode="External"/><Relationship Id="rId1919" Type="http://schemas.openxmlformats.org/officeDocument/2006/relationships/hyperlink" Target="../AppData/Local/Microsoft/Windows/INetCache/Content.Outlook/SOP/ARR4600083884/ARR4600083884INF2.pdf" TargetMode="External"/><Relationship Id="rId2083" Type="http://schemas.openxmlformats.org/officeDocument/2006/relationships/hyperlink" Target="../AppData/Local/Microsoft/Windows/INetCache/Content.Outlook/SOP/ARR4600082188/ARR4600082188OTRO2.pdf" TargetMode="External"/><Relationship Id="rId2290" Type="http://schemas.openxmlformats.org/officeDocument/2006/relationships/hyperlink" Target="../AppData/Local/Microsoft/Windows/INetCache/Content.Outlook/SOP/ARR4600082193/ARR4600082193INF4.pdf" TargetMode="External"/><Relationship Id="rId2388" Type="http://schemas.openxmlformats.org/officeDocument/2006/relationships/hyperlink" Target="../AppData/Local/Microsoft/Windows/INetCache/Content.Outlook/SOP/ARR0184/ARR0184POL2019.pdf" TargetMode="External"/><Relationship Id="rId262" Type="http://schemas.openxmlformats.org/officeDocument/2006/relationships/hyperlink" Target="../AppData/Local/Microsoft/Windows/INetCache/Content.Outlook/SOP/ARR0290/ARR0290CR.pdf" TargetMode="External"/><Relationship Id="rId567" Type="http://schemas.openxmlformats.org/officeDocument/2006/relationships/hyperlink" Target="../AppData/Local/Microsoft/Windows/INetCache/Content.Outlook/SOP/ARR0049/ARR0049INF5.pdf" TargetMode="External"/><Relationship Id="rId1197" Type="http://schemas.openxmlformats.org/officeDocument/2006/relationships/hyperlink" Target="../AppData/Local/Microsoft/Windows/INetCache/Content.Outlook/SOP/ARR4600080676/ARR4600080676CON.pdf" TargetMode="External"/><Relationship Id="rId2150" Type="http://schemas.openxmlformats.org/officeDocument/2006/relationships/hyperlink" Target="../AppData/Local/Microsoft/Windows/INetCache/Content.Outlook/SOP/ARR4600082442/RV%20Informaci&#243;n%20(2).msg" TargetMode="External"/><Relationship Id="rId2248" Type="http://schemas.openxmlformats.org/officeDocument/2006/relationships/hyperlink" Target="../AppData/Local/Microsoft/Windows/INetCache/Content.Outlook/SOP/ARR4600082248/ARR4600082248ACTA.pdf" TargetMode="External"/><Relationship Id="rId122" Type="http://schemas.openxmlformats.org/officeDocument/2006/relationships/hyperlink" Target="../AppData/Local/Microsoft/Windows/INetCache/Content.Outlook/SOP/ARR0306/ARR0306acta.pdf" TargetMode="External"/><Relationship Id="rId774" Type="http://schemas.openxmlformats.org/officeDocument/2006/relationships/hyperlink" Target="../AppData/Local/Microsoft/Windows/INetCache/Content.Outlook/SOP/ARR4600077543/ARR4600077543INF12019.pdf" TargetMode="External"/><Relationship Id="rId981" Type="http://schemas.openxmlformats.org/officeDocument/2006/relationships/hyperlink" Target="../AppData/Local/Microsoft/Windows/INetCache/Content.Outlook/SOP/ARR0382/ARR0382soli.pdf" TargetMode="External"/><Relationship Id="rId1057" Type="http://schemas.openxmlformats.org/officeDocument/2006/relationships/hyperlink" Target="../AppData/Local/Microsoft/Windows/INetCache/Content.Outlook/SOP/ARR4600078636/ARR4600078636INF4.pdf" TargetMode="External"/><Relationship Id="rId2010" Type="http://schemas.openxmlformats.org/officeDocument/2006/relationships/hyperlink" Target="../AppData/Local/Microsoft/Windows/INetCache/Content.Outlook/SOP/ARR4600081620/ARR4600081620TRA.pdf" TargetMode="External"/><Relationship Id="rId2455" Type="http://schemas.openxmlformats.org/officeDocument/2006/relationships/hyperlink" Target="../AppData/Local/Microsoft/Windows/INetCache/Content.Outlook/SOP/ARR4600082174/ARR4600082174SUPER.pdf" TargetMode="External"/><Relationship Id="rId427" Type="http://schemas.openxmlformats.org/officeDocument/2006/relationships/hyperlink" Target="mailto:dirjuridica@masmedellin.com" TargetMode="External"/><Relationship Id="rId634" Type="http://schemas.openxmlformats.org/officeDocument/2006/relationships/hyperlink" Target="../AppData/Local/Microsoft/Windows/INetCache/Content.Outlook/SOP/ARR0009/ARR0009CON.pdf" TargetMode="External"/><Relationship Id="rId841" Type="http://schemas.openxmlformats.org/officeDocument/2006/relationships/hyperlink" Target="../AppData/Local/Microsoft/Windows/INetCache/Content.Outlook/SOP/ARR0314/ARR0314soli.pdf" TargetMode="External"/><Relationship Id="rId1264" Type="http://schemas.openxmlformats.org/officeDocument/2006/relationships/hyperlink" Target="mailto:sandra.ordonez@medellin.gov.co" TargetMode="External"/><Relationship Id="rId1471" Type="http://schemas.openxmlformats.org/officeDocument/2006/relationships/hyperlink" Target="mailto:clara.giraldo@medellin.gov.co" TargetMode="External"/><Relationship Id="rId1569" Type="http://schemas.openxmlformats.org/officeDocument/2006/relationships/hyperlink" Target="mailto:clara.giraldo@medellin.gov.co" TargetMode="External"/><Relationship Id="rId2108" Type="http://schemas.openxmlformats.org/officeDocument/2006/relationships/hyperlink" Target="../AppData/Local/Microsoft/Windows/INetCache/Content.Outlook/SOP/ARR4600082388/ARR4600082388ACTA.pdf" TargetMode="External"/><Relationship Id="rId2315" Type="http://schemas.openxmlformats.org/officeDocument/2006/relationships/hyperlink" Target="mailto:sandra.ordonez@medellin.gov.co" TargetMode="External"/><Relationship Id="rId701" Type="http://schemas.openxmlformats.org/officeDocument/2006/relationships/hyperlink" Target="mailto:notificacionesjudiciales@davivienda.com" TargetMode="External"/><Relationship Id="rId939" Type="http://schemas.openxmlformats.org/officeDocument/2006/relationships/hyperlink" Target="mailto:rapifacilventas@gmail.com" TargetMode="External"/><Relationship Id="rId1124" Type="http://schemas.openxmlformats.org/officeDocument/2006/relationships/hyperlink" Target="../AppData/Local/Microsoft/Windows/INetCache/Content.Outlook/SOP/ARR4600080134/ARR4600084134ACTA.pdf" TargetMode="External"/><Relationship Id="rId1331" Type="http://schemas.openxmlformats.org/officeDocument/2006/relationships/hyperlink" Target="../AppData/Local/Microsoft/Windows/INetCache/Content.Outlook/SOP/ARR0009/ARR0009INF2.pdf" TargetMode="External"/><Relationship Id="rId1776" Type="http://schemas.openxmlformats.org/officeDocument/2006/relationships/hyperlink" Target="../AppData/Local/Microsoft/Windows/INetCache/Content.Outlook/SOP/ARR4600084041/ARR4600084041ACTA.pdf" TargetMode="External"/><Relationship Id="rId1983" Type="http://schemas.openxmlformats.org/officeDocument/2006/relationships/hyperlink" Target="../AppData/Local/Microsoft/Windows/INetCache/Content.Outlook/SOP/ARR0076/ARR0076INF4-.pdf" TargetMode="External"/><Relationship Id="rId68" Type="http://schemas.openxmlformats.org/officeDocument/2006/relationships/hyperlink" Target="../AppData/Local/Microsoft/Windows/INetCache/Content.Outlook/SOP/ARR0273/ARR0273con.pdf" TargetMode="External"/><Relationship Id="rId1429" Type="http://schemas.openxmlformats.org/officeDocument/2006/relationships/hyperlink" Target="../AppData/Local/Microsoft/Windows/INetCache/Content.Outlook/SOP/ARR0300/ARR0300INF2.pdf" TargetMode="External"/><Relationship Id="rId1636" Type="http://schemas.openxmlformats.org/officeDocument/2006/relationships/hyperlink" Target="mailto:yennifer.arenas@une.net.co" TargetMode="External"/><Relationship Id="rId1843" Type="http://schemas.openxmlformats.org/officeDocument/2006/relationships/hyperlink" Target="../AppData/Local/Microsoft/Windows/INetCache/Content.Outlook/SOP/ARR4600083990/SOLICITUD%20TRAMITES.msg" TargetMode="External"/><Relationship Id="rId1703" Type="http://schemas.openxmlformats.org/officeDocument/2006/relationships/hyperlink" Target="../AppData/Local/Microsoft/Windows/INetCache/Content.Outlook/SOP/ARR4600083750/ARR4600083750TRA.pdf" TargetMode="External"/><Relationship Id="rId1910" Type="http://schemas.openxmlformats.org/officeDocument/2006/relationships/hyperlink" Target="mailto:nelly.moreno@medellin.gov.co" TargetMode="External"/><Relationship Id="rId284" Type="http://schemas.openxmlformats.org/officeDocument/2006/relationships/hyperlink" Target="../AppData/Local/Microsoft/Windows/INetCache/Content.Outlook/SOP/ARR0206/ARR0206INF1.pdf" TargetMode="External"/><Relationship Id="rId491" Type="http://schemas.openxmlformats.org/officeDocument/2006/relationships/hyperlink" Target="../AppData/Local/Microsoft/Windows/INetCache/InspySuperv/CMN-IyS/ARR/SOP/ARR0018/ARR0018POL.pdf" TargetMode="External"/><Relationship Id="rId2172" Type="http://schemas.openxmlformats.org/officeDocument/2006/relationships/hyperlink" Target="mailto:Ignacio.gallego@medellin.gov.co" TargetMode="External"/><Relationship Id="rId144" Type="http://schemas.openxmlformats.org/officeDocument/2006/relationships/hyperlink" Target="../AppData/Local/Microsoft/Windows/INetCache/Content.Outlook/SOP/ARR0307/ARR0307CON.pdf" TargetMode="External"/><Relationship Id="rId589" Type="http://schemas.openxmlformats.org/officeDocument/2006/relationships/hyperlink" Target="../AppData/Local/Microsoft/Windows/INetCache/Content.Outlook/SOP/ARR0018/ARR0018super.pdf" TargetMode="External"/><Relationship Id="rId796" Type="http://schemas.openxmlformats.org/officeDocument/2006/relationships/hyperlink" Target="mailto:bealeparsan@gmail.com" TargetMode="External"/><Relationship Id="rId2477" Type="http://schemas.openxmlformats.org/officeDocument/2006/relationships/hyperlink" Target="../AppData/Local/Microsoft/Windows/INetCache/Content.Outlook/SOP/ARR4600082207/ARR4600082207tra.pdf" TargetMode="External"/><Relationship Id="rId351" Type="http://schemas.openxmlformats.org/officeDocument/2006/relationships/hyperlink" Target="../AppData/Local/Microsoft/Windows/INetCache/Content.Outlook/SOPORTE%20ARRENDAMIENTOS/ARR0028/ARR0028CON.pdf" TargetMode="External"/><Relationship Id="rId449" Type="http://schemas.openxmlformats.org/officeDocument/2006/relationships/hyperlink" Target="../AppData/Local/Microsoft/Windows/INetCache/Content.Outlook/SOP/ARR0264/ARR0264ACTA.pdf" TargetMode="External"/><Relationship Id="rId656" Type="http://schemas.openxmlformats.org/officeDocument/2006/relationships/hyperlink" Target="../AppData/Local/Microsoft/Windows/INetCache/Content.Outlook/SOP/ARR0160/ARR0160INF2.pdf" TargetMode="External"/><Relationship Id="rId863" Type="http://schemas.openxmlformats.org/officeDocument/2006/relationships/hyperlink" Target="mailto:clara.giraldo@medellin.gov.co" TargetMode="External"/><Relationship Id="rId1079" Type="http://schemas.openxmlformats.org/officeDocument/2006/relationships/hyperlink" Target="mailto:iherctorelypadilla@gmail.com" TargetMode="External"/><Relationship Id="rId1286" Type="http://schemas.openxmlformats.org/officeDocument/2006/relationships/hyperlink" Target="mailto:glenisrestrepo@outlook.com" TargetMode="External"/><Relationship Id="rId1493" Type="http://schemas.openxmlformats.org/officeDocument/2006/relationships/hyperlink" Target="../AppData/Local/Microsoft/Windows/INetCache/Content.Outlook/SOP/ARR4600081012/ARR4600081012ACTA.pdf" TargetMode="External"/><Relationship Id="rId2032" Type="http://schemas.openxmlformats.org/officeDocument/2006/relationships/hyperlink" Target="../AppData/Local/Microsoft/Windows/INetCache/Content.Outlook/SOP/Desig%20Nelly/ARRSUPER.pdf" TargetMode="External"/><Relationship Id="rId2337" Type="http://schemas.openxmlformats.org/officeDocument/2006/relationships/hyperlink" Target="../AppData/Local/Microsoft/Windows/INetCache/Content.Outlook/SOP/ARR4600078449/ARR4600078449ACTATB.pdf" TargetMode="External"/><Relationship Id="rId211" Type="http://schemas.openxmlformats.org/officeDocument/2006/relationships/hyperlink" Target="mailto:cmposada@bancolombia.com" TargetMode="External"/><Relationship Id="rId309" Type="http://schemas.openxmlformats.org/officeDocument/2006/relationships/hyperlink" Target="mailto:jegonzalez@microplast.com" TargetMode="External"/><Relationship Id="rId516" Type="http://schemas.openxmlformats.org/officeDocument/2006/relationships/hyperlink" Target="../AppData/Local/Microsoft/Windows/INetCache/Content.Outlook/SOP/ARR0078/ARR0078INF42018.pdf" TargetMode="External"/><Relationship Id="rId1146" Type="http://schemas.openxmlformats.org/officeDocument/2006/relationships/hyperlink" Target="../AppData/Local/Microsoft/Windows/INetCache/Content.Outlook/SOP/ARR0277/ARR0277ACTA.pdf" TargetMode="External"/><Relationship Id="rId1798" Type="http://schemas.openxmlformats.org/officeDocument/2006/relationships/hyperlink" Target="../AppData/Local/Microsoft/Windows/INetCache/Content.Outlook/SOP/ARR4600083926/ARR4600083926OTRO.pdf" TargetMode="External"/><Relationship Id="rId723" Type="http://schemas.openxmlformats.org/officeDocument/2006/relationships/hyperlink" Target="../AppData/Local/Microsoft/Windows/INetCache/Content.Outlook/SOP/ARR0037/ARR0037inF6.pdf" TargetMode="External"/><Relationship Id="rId930" Type="http://schemas.openxmlformats.org/officeDocument/2006/relationships/hyperlink" Target="../AppData/Local/Microsoft/Windows/INetCache/Content.Outlook/SOP/ARR4600077659/aRR4600077689acta.pdf" TargetMode="External"/><Relationship Id="rId1006" Type="http://schemas.openxmlformats.org/officeDocument/2006/relationships/hyperlink" Target="../AppData/Local/Microsoft/Windows/INetCache/Content.Outlook/SOP/ARR4600077568/ARR4600077568ACTA.pdf" TargetMode="External"/><Relationship Id="rId1353" Type="http://schemas.openxmlformats.org/officeDocument/2006/relationships/hyperlink" Target="../AppData/Local/Microsoft/Windows/INetCache/Content.Outlook/SOP/ARR0300/ARR0300super2019.pdf" TargetMode="External"/><Relationship Id="rId1560" Type="http://schemas.openxmlformats.org/officeDocument/2006/relationships/hyperlink" Target="mailto:yurleygomezj1@gmail.com" TargetMode="External"/><Relationship Id="rId1658" Type="http://schemas.openxmlformats.org/officeDocument/2006/relationships/hyperlink" Target="../AppData/Local/Microsoft/Windows/INetCache/Content.Outlook/SOP/ARR0162/aRR0162pol.pdf" TargetMode="External"/><Relationship Id="rId1865" Type="http://schemas.openxmlformats.org/officeDocument/2006/relationships/hyperlink" Target="mailto:nanita0486@hotmail.com" TargetMode="External"/><Relationship Id="rId2404" Type="http://schemas.openxmlformats.org/officeDocument/2006/relationships/hyperlink" Target="../AppData/Local/Microsoft/Windows/INetCache/Content.Outlook/SOP/ARR0184/ARR0184INF220.pdf" TargetMode="External"/><Relationship Id="rId1213" Type="http://schemas.openxmlformats.org/officeDocument/2006/relationships/hyperlink" Target="../AppData/Local/Microsoft/Windows/INetCache/Content.Outlook/SOP/ARR4600081247/ARR4600081247ENTREGA.pdf" TargetMode="External"/><Relationship Id="rId1420" Type="http://schemas.openxmlformats.org/officeDocument/2006/relationships/hyperlink" Target="../AppData/Local/Microsoft/Windows/INetCache/Content.Outlook/SOP/ARR4600078532/ARR4600078532reno.pdf" TargetMode="External"/><Relationship Id="rId1518" Type="http://schemas.openxmlformats.org/officeDocument/2006/relationships/hyperlink" Target="../AppData/Local/Microsoft/Windows/INetCache/Content.Outlook/SOP/ARR0348/ARR0348SUS.pdf" TargetMode="External"/><Relationship Id="rId1725" Type="http://schemas.openxmlformats.org/officeDocument/2006/relationships/hyperlink" Target="mailto:giro197@hotmail.com" TargetMode="External"/><Relationship Id="rId1932" Type="http://schemas.openxmlformats.org/officeDocument/2006/relationships/hyperlink" Target="../AppData/Local/Microsoft/Windows/INetCache/Content.Outlook/SOP/ARR4600084040/ARR4600084040acta.pdf" TargetMode="External"/><Relationship Id="rId17" Type="http://schemas.openxmlformats.org/officeDocument/2006/relationships/hyperlink" Target="../AppData/Local/Microsoft/Windows/INetCache/Content.Outlook/SOP/ARR0199/ARR0199SUPER.pdf" TargetMode="External"/><Relationship Id="rId2194" Type="http://schemas.openxmlformats.org/officeDocument/2006/relationships/hyperlink" Target="../AppData/Local/Microsoft/Windows/INetCache/Content.Outlook/SOP/ARR4600081275/ARR4600081275INF3.pdf" TargetMode="External"/><Relationship Id="rId166" Type="http://schemas.openxmlformats.org/officeDocument/2006/relationships/hyperlink" Target="../AppData/Local/Microsoft/Windows/INetCache/Content.Outlook/SOP/ARR0307/ARR0307infinal.pdf" TargetMode="External"/><Relationship Id="rId373" Type="http://schemas.openxmlformats.org/officeDocument/2006/relationships/hyperlink" Target="../AppData/Local/Microsoft/Windows/INetCache/Content.Outlook/SOP/ARR0101/ARR0101pol.pdf" TargetMode="External"/><Relationship Id="rId580" Type="http://schemas.openxmlformats.org/officeDocument/2006/relationships/hyperlink" Target="../AppData/Local/Microsoft/Windows/INetCache/Content.Outlook/SOP/ARR0079/ARR0079inf12019.pdf" TargetMode="External"/><Relationship Id="rId2054" Type="http://schemas.openxmlformats.org/officeDocument/2006/relationships/hyperlink" Target="../AppData/Local/Microsoft/Windows/INetCache/Content.Outlook/SOP/ARR4600081620/ARR4600081620CONCEPTO.pdf" TargetMode="External"/><Relationship Id="rId2261" Type="http://schemas.openxmlformats.org/officeDocument/2006/relationships/hyperlink" Target="../AppData/Local/Microsoft/Windows/INetCache/Content.Outlook/SOP/ARR4600082244/ARR4600082244ACTA.pdf" TargetMode="External"/><Relationship Id="rId2499" Type="http://schemas.openxmlformats.org/officeDocument/2006/relationships/printerSettings" Target="../printerSettings/printerSettings2.bin"/><Relationship Id="rId1" Type="http://schemas.openxmlformats.org/officeDocument/2006/relationships/hyperlink" Target="mailto:andres.roa@claro.com.co" TargetMode="External"/><Relationship Id="rId233" Type="http://schemas.openxmlformats.org/officeDocument/2006/relationships/hyperlink" Target="../AppData/Local/Microsoft/Windows/INetCache/Content.Outlook/SOP/ARR0211/ARR0211CR.pdf" TargetMode="External"/><Relationship Id="rId440" Type="http://schemas.openxmlformats.org/officeDocument/2006/relationships/hyperlink" Target="../AppData/Local/Microsoft/Windows/INetCache/Content.Outlook/SOPORTE%20ARRENDAMIENTOS/ARR0018/ARR0018POL.pdf" TargetMode="External"/><Relationship Id="rId678" Type="http://schemas.openxmlformats.org/officeDocument/2006/relationships/hyperlink" Target="../AppData/Local/Microsoft/Windows/INetCache/Content.Outlook/SOP/ARR0167/ARR0167INF3.pdf" TargetMode="External"/><Relationship Id="rId885" Type="http://schemas.openxmlformats.org/officeDocument/2006/relationships/hyperlink" Target="../AppData/Local/Microsoft/Windows/INetCache/Content.Outlook/SOP/ARR4600077581/ARR4600077581SUPER.pdf" TargetMode="External"/><Relationship Id="rId1070" Type="http://schemas.openxmlformats.org/officeDocument/2006/relationships/hyperlink" Target="../AppData/Local/Microsoft/Windows/INetCache/Content.Outlook/SOP/ARR4600078605/ARR4600078605INF4.pdf" TargetMode="External"/><Relationship Id="rId2121" Type="http://schemas.openxmlformats.org/officeDocument/2006/relationships/hyperlink" Target="../AppData/Local/Microsoft/Windows/INetCache/Content.Outlook/SOP/ARR4600081111/ARR4600081111TRA.pdf" TargetMode="External"/><Relationship Id="rId2359" Type="http://schemas.openxmlformats.org/officeDocument/2006/relationships/hyperlink" Target="../AppData/Local/Microsoft/Windows/INetCache/Content.Outlook/SOP/ARR0032/ARR0032INF320.pdf" TargetMode="External"/><Relationship Id="rId300" Type="http://schemas.openxmlformats.org/officeDocument/2006/relationships/hyperlink" Target="mailto:juanlgonzalez@hotmail.com" TargetMode="External"/><Relationship Id="rId538" Type="http://schemas.openxmlformats.org/officeDocument/2006/relationships/hyperlink" Target="../AppData/Local/Microsoft/Windows/INetCache/Content.Outlook/SOP/ARR0041/ARR0041inf12018.pdf" TargetMode="External"/><Relationship Id="rId745" Type="http://schemas.openxmlformats.org/officeDocument/2006/relationships/hyperlink" Target="mailto:jfmadridv@hotmail.com" TargetMode="External"/><Relationship Id="rId952" Type="http://schemas.openxmlformats.org/officeDocument/2006/relationships/hyperlink" Target="../AppData/Local/Microsoft/Windows/INetCache/Content.Outlook/SOP/ARR4600077967/ARR4600077967INF22019.pdf" TargetMode="External"/><Relationship Id="rId1168" Type="http://schemas.openxmlformats.org/officeDocument/2006/relationships/hyperlink" Target="../AppData/Local/Microsoft/Windows/INetCache/Content.Outlook/SOP/ARR4600080348/ARR460008348INF2.pdf" TargetMode="External"/><Relationship Id="rId1375" Type="http://schemas.openxmlformats.org/officeDocument/2006/relationships/hyperlink" Target="../AppData/Local/Microsoft/Windows/INetCache/Content.Outlook/SOP/ARR4600078515/ARR4600078515CON.pdf" TargetMode="External"/><Relationship Id="rId1582" Type="http://schemas.openxmlformats.org/officeDocument/2006/relationships/hyperlink" Target="../AppData/Local/Microsoft/Windows/INetCache/Content.Outlook/SOP/ARR4600082856/ARR4600082856SUPER.pdf" TargetMode="External"/><Relationship Id="rId2219" Type="http://schemas.openxmlformats.org/officeDocument/2006/relationships/hyperlink" Target="../AppData/Local/Microsoft/Windows/INetCache/Content.Outlook/SOP/ARR4600082332/ARR4600082332TRA.pdf" TargetMode="External"/><Relationship Id="rId2426" Type="http://schemas.openxmlformats.org/officeDocument/2006/relationships/hyperlink" Target="../AppData/Local/Microsoft/Windows/INetCache/Content.Outlook/SOP/ARR4600077573/ARR4600077573acta.pdf" TargetMode="External"/><Relationship Id="rId81" Type="http://schemas.openxmlformats.org/officeDocument/2006/relationships/hyperlink" Target="../AppData/Local/Microsoft/Windows/INetCache/Content.Outlook/SOP/ARR0302/ARR0302SUPERLI.pdf" TargetMode="External"/><Relationship Id="rId605" Type="http://schemas.openxmlformats.org/officeDocument/2006/relationships/hyperlink" Target="../AppData/Local/Microsoft/Windows/INetCache/Content.Outlook/SOP/ARR0101/ARR0101inf6.pdf" TargetMode="External"/><Relationship Id="rId812" Type="http://schemas.openxmlformats.org/officeDocument/2006/relationships/hyperlink" Target="../AppData/Local/Microsoft/Windows/INetCache/Content.Outlook/SOP/ARR4600077547/ARR4600077547ACTA.pdf" TargetMode="External"/><Relationship Id="rId1028" Type="http://schemas.openxmlformats.org/officeDocument/2006/relationships/hyperlink" Target="mailto:sandra.ordonez@medellin.gov.co" TargetMode="External"/><Relationship Id="rId1235" Type="http://schemas.openxmlformats.org/officeDocument/2006/relationships/hyperlink" Target="mailto:clara.giraldo@medellin.gov.co" TargetMode="External"/><Relationship Id="rId1442" Type="http://schemas.openxmlformats.org/officeDocument/2006/relationships/hyperlink" Target="../AppData/Local/Microsoft/Windows/INetCache/Content.Outlook/SOP/ARR4600078521/ARR4600078521INF5.pdf" TargetMode="External"/><Relationship Id="rId1887" Type="http://schemas.openxmlformats.org/officeDocument/2006/relationships/hyperlink" Target="../AppData/Local/Microsoft/Windows/INetCache/Content.Outlook/SOP/ARR4600084039/ARR4600084039SUPER.pdf" TargetMode="External"/><Relationship Id="rId1302" Type="http://schemas.openxmlformats.org/officeDocument/2006/relationships/hyperlink" Target="../AppData/Local/Microsoft/Windows/INetCache/Content.Outlook/SOP/ARR4600078526/ARR4600078526OTROSI.pdf" TargetMode="External"/><Relationship Id="rId1747" Type="http://schemas.openxmlformats.org/officeDocument/2006/relationships/hyperlink" Target="../AppData/Local/Microsoft/Windows/INetCache/Content.Outlook/SOP/ARR4600083822/ARR4600083822INF3.pdf" TargetMode="External"/><Relationship Id="rId1954" Type="http://schemas.openxmlformats.org/officeDocument/2006/relationships/hyperlink" Target="../AppData/Local/Microsoft/Windows/INetCache/Content.Outlook/SOP/ARR4600083991/RV%20Informaci&#243;n.msg" TargetMode="External"/><Relationship Id="rId39" Type="http://schemas.openxmlformats.org/officeDocument/2006/relationships/hyperlink" Target="../AppData/Local/Microsoft/Windows/INetCache/Content.Outlook/SOP/ARR0295/ARR0295ACTA.pdf" TargetMode="External"/><Relationship Id="rId1607" Type="http://schemas.openxmlformats.org/officeDocument/2006/relationships/hyperlink" Target="../AppData/Local/Microsoft/Windows/INetCache/Content.Outlook/SOP/ARR4600081478/ARR4600081478inf3.pdf" TargetMode="External"/><Relationship Id="rId1814" Type="http://schemas.openxmlformats.org/officeDocument/2006/relationships/hyperlink" Target="mailto:jescristosalva555@gmail.com" TargetMode="External"/><Relationship Id="rId188" Type="http://schemas.openxmlformats.org/officeDocument/2006/relationships/hyperlink" Target="../AppData/Local/Microsoft/Windows/INetCache/Content.Outlook/SOP/ARR0210/ARR0210POL.pdf" TargetMode="External"/><Relationship Id="rId395" Type="http://schemas.openxmlformats.org/officeDocument/2006/relationships/hyperlink" Target="../AppData/Local/Microsoft/Windows/INetCache/Content.Outlook/SOP/ARR0013/ARR0013reno.pdf" TargetMode="External"/><Relationship Id="rId2076" Type="http://schemas.openxmlformats.org/officeDocument/2006/relationships/hyperlink" Target="../AppData/Local/Microsoft/Windows/INetCache/Content.Outlook/SOP/ARR4600082188/ARR4600082188INF2.pdf" TargetMode="External"/><Relationship Id="rId2283" Type="http://schemas.openxmlformats.org/officeDocument/2006/relationships/hyperlink" Target="mailto:Ignacio.gallego@medellin.gov.co" TargetMode="External"/><Relationship Id="rId2490" Type="http://schemas.openxmlformats.org/officeDocument/2006/relationships/hyperlink" Target="../AppData/Local/Microsoft/Windows/INetCache/Content.Outlook/SOP/ARR4600082207/ARR4600082207INF4.pdf" TargetMode="External"/><Relationship Id="rId255" Type="http://schemas.openxmlformats.org/officeDocument/2006/relationships/hyperlink" Target="../AppData/Local/Microsoft/Windows/INetCache/Content.Outlook/SOP/ARR0167/ARR0167INF1.pdf" TargetMode="External"/><Relationship Id="rId462" Type="http://schemas.openxmlformats.org/officeDocument/2006/relationships/hyperlink" Target="../AppData/Local/Microsoft/Windows/INetCache/Content.Outlook/SOP/ARR0214/ARR0214super.pdf" TargetMode="External"/><Relationship Id="rId1092" Type="http://schemas.openxmlformats.org/officeDocument/2006/relationships/hyperlink" Target="../AppData/Local/Microsoft/Windows/INetCache/Content.Outlook/SOP/ARR4600080003/ARR4600080003CR.pdf" TargetMode="External"/><Relationship Id="rId1397" Type="http://schemas.openxmlformats.org/officeDocument/2006/relationships/hyperlink" Target="../AppData/Local/Microsoft/Windows/INetCache/Content.Outlook/SOP/ARR4600078521/ARR4600078521INF1.pdf" TargetMode="External"/><Relationship Id="rId2143" Type="http://schemas.openxmlformats.org/officeDocument/2006/relationships/hyperlink" Target="../AppData/Local/Microsoft/Windows/INetCache/Content.Outlook/SOP/ARR4600082442/ARR4600082442ACTA.pdf" TargetMode="External"/><Relationship Id="rId2350" Type="http://schemas.openxmlformats.org/officeDocument/2006/relationships/hyperlink" Target="../AppData/Local/Microsoft/Windows/INetCache/Content.Outlook/SOP/ARR0032/ARR0032ACTA.pdf" TargetMode="External"/><Relationship Id="rId115" Type="http://schemas.openxmlformats.org/officeDocument/2006/relationships/hyperlink" Target="../AppData/Local/Microsoft/Windows/INetCache/Content.Outlook/SOPORTE%20ARRENDAMIENTOS/ARR0167/ARR0167POL.pdf" TargetMode="External"/><Relationship Id="rId322" Type="http://schemas.openxmlformats.org/officeDocument/2006/relationships/hyperlink" Target="mailto:adielaca&#241;as.coonatra@une.net.co" TargetMode="External"/><Relationship Id="rId767" Type="http://schemas.openxmlformats.org/officeDocument/2006/relationships/hyperlink" Target="mailto:mariaelena43033@gmail.com" TargetMode="External"/><Relationship Id="rId974" Type="http://schemas.openxmlformats.org/officeDocument/2006/relationships/hyperlink" Target="../AppData/Local/Microsoft/Windows/INetCache/Content.Outlook/SOP/ARR0027/ARR0027INF12019.pdf" TargetMode="External"/><Relationship Id="rId2003" Type="http://schemas.openxmlformats.org/officeDocument/2006/relationships/hyperlink" Target="../AppData/Local/Microsoft/Windows/INetCache/Content.Outlook/SOP/ARR4600081479/ARR4600081479ACTA.pdf" TargetMode="External"/><Relationship Id="rId2210" Type="http://schemas.openxmlformats.org/officeDocument/2006/relationships/hyperlink" Target="../AppData/Local/Microsoft/Windows/INetCache/Content.Outlook/SOP/ARR4600082332/ARR4600082332CON.pdf" TargetMode="External"/><Relationship Id="rId2448" Type="http://schemas.openxmlformats.org/officeDocument/2006/relationships/hyperlink" Target="mailto:bealeparsan@gmail.com" TargetMode="External"/><Relationship Id="rId627" Type="http://schemas.openxmlformats.org/officeDocument/2006/relationships/hyperlink" Target="../AppData/Local/Microsoft/Windows/INetCache/Content.Outlook/SOP/ARR0020/ARR0020RENO.pdf" TargetMode="External"/><Relationship Id="rId834" Type="http://schemas.openxmlformats.org/officeDocument/2006/relationships/hyperlink" Target="../AppData/Local/Microsoft/Windows/INetCache/Content.Outlook/SOP/ARR0314/ARR0314SUPER2019.pdf" TargetMode="External"/><Relationship Id="rId1257" Type="http://schemas.openxmlformats.org/officeDocument/2006/relationships/hyperlink" Target="../AppData/Local/Microsoft/Windows/INetCache/Content.Outlook/SOP/ARR4600083925/ARR4600083925.pdf" TargetMode="External"/><Relationship Id="rId1464" Type="http://schemas.openxmlformats.org/officeDocument/2006/relationships/hyperlink" Target="../AppData/Local/Microsoft/Windows/INetCache/Content.Outlook/SOP/ARR4600081349/ARR4600081349CON.pdf" TargetMode="External"/><Relationship Id="rId1671" Type="http://schemas.openxmlformats.org/officeDocument/2006/relationships/hyperlink" Target="../AppData/Local/Microsoft/Windows/INetCache/Content.Outlook/SOP/ARR0162/aRR0162INF32020.pdf" TargetMode="External"/><Relationship Id="rId2308" Type="http://schemas.openxmlformats.org/officeDocument/2006/relationships/hyperlink" Target="../AppData/Local/Microsoft/Windows/INetCache/Content.Outlook/SOP/ARR4600088422/ARR4600088422SUPER.pdf" TargetMode="External"/><Relationship Id="rId901" Type="http://schemas.openxmlformats.org/officeDocument/2006/relationships/hyperlink" Target="../AppData/Local/Microsoft/Windows/INetCache/Content.Outlook/SOP/Desig%20nelly/ARRSUPER2.pdf" TargetMode="External"/><Relationship Id="rId1117" Type="http://schemas.openxmlformats.org/officeDocument/2006/relationships/hyperlink" Target="../AppData/Local/Microsoft/Windows/INetCache/Content.Outlook/SOP/ARR4600078613/ARR4600078613INF1.pdf" TargetMode="External"/><Relationship Id="rId1324" Type="http://schemas.openxmlformats.org/officeDocument/2006/relationships/hyperlink" Target="../AppData/Local/Microsoft/Windows/INetCache/Content.Outlook/SOP/ARR4600078528/ARR4600078528CON.pdf" TargetMode="External"/><Relationship Id="rId1531" Type="http://schemas.openxmlformats.org/officeDocument/2006/relationships/hyperlink" Target="../AppData/Local/Microsoft/Windows/INetCache/Content.Outlook/SOP/ARR4600081003/ARR4600081003INF20.pdf" TargetMode="External"/><Relationship Id="rId1769" Type="http://schemas.openxmlformats.org/officeDocument/2006/relationships/hyperlink" Target="../AppData/Local/Microsoft/Windows/INetCache/Content.Outlook/SOP/ARR4600084041/ARR4600084041SUPER.pdf" TargetMode="External"/><Relationship Id="rId1976" Type="http://schemas.openxmlformats.org/officeDocument/2006/relationships/hyperlink" Target="../AppData/Local/Microsoft/Windows/INetCache/Content.Outlook/SOP/ARR4600078528/ARR4600078528actatb.pdf" TargetMode="External"/><Relationship Id="rId30" Type="http://schemas.openxmlformats.org/officeDocument/2006/relationships/hyperlink" Target="mailto:jualma55@yahoo.com" TargetMode="External"/><Relationship Id="rId1629" Type="http://schemas.openxmlformats.org/officeDocument/2006/relationships/hyperlink" Target="../AppData/Local/Microsoft/Windows/INetCache/Content.Outlook/SOP/ARR4600082249/ARR4600082249INF1.pdf" TargetMode="External"/><Relationship Id="rId1836" Type="http://schemas.openxmlformats.org/officeDocument/2006/relationships/hyperlink" Target="mailto:andre.m.j.m@gmail.com" TargetMode="External"/><Relationship Id="rId1903" Type="http://schemas.openxmlformats.org/officeDocument/2006/relationships/hyperlink" Target="../AppData/Local/Microsoft/Windows/INetCache/Content.Outlook/SOP/ARR4600084044/ARR4600084044ACTA.pdf" TargetMode="External"/><Relationship Id="rId2098" Type="http://schemas.openxmlformats.org/officeDocument/2006/relationships/hyperlink" Target="mailto:jaimerrios@hotmail.com" TargetMode="External"/><Relationship Id="rId277" Type="http://schemas.openxmlformats.org/officeDocument/2006/relationships/hyperlink" Target="../AppData/Local/Microsoft/Windows/INetCache/Content.Outlook/SOP/ARR0089/ARR0089INF1.pdf" TargetMode="External"/><Relationship Id="rId484" Type="http://schemas.openxmlformats.org/officeDocument/2006/relationships/hyperlink" Target="../AppData/Local/Microsoft/Windows/INetCache/Content.Outlook/SOP/ARR0041/ARR0041inf3.pdf" TargetMode="External"/><Relationship Id="rId2165" Type="http://schemas.openxmlformats.org/officeDocument/2006/relationships/hyperlink" Target="../AppData/Local/Microsoft/Windows/INetCache/Content.Outlook/SOP/ARR4600082259/ARR4600082259super.pdf" TargetMode="External"/><Relationship Id="rId137" Type="http://schemas.openxmlformats.org/officeDocument/2006/relationships/hyperlink" Target="../AppData/Local/Microsoft/Windows/INetCache/Content.Outlook/SOP/ARR0312/ARR0312pol.pdf" TargetMode="External"/><Relationship Id="rId344" Type="http://schemas.openxmlformats.org/officeDocument/2006/relationships/hyperlink" Target="mailto:trancristobal@une.net.co" TargetMode="External"/><Relationship Id="rId691" Type="http://schemas.openxmlformats.org/officeDocument/2006/relationships/hyperlink" Target="../AppData/Local/Microsoft/Windows/INetCache/Content.Outlook/SOP/ARR0018/ARR0018INF4.pdf" TargetMode="External"/><Relationship Id="rId789" Type="http://schemas.openxmlformats.org/officeDocument/2006/relationships/hyperlink" Target="../AppData/Local/Microsoft/Windows/INetCache/Content.Outlook/SOP/ARR4600077549/ARR4600077549acta.pdf" TargetMode="External"/><Relationship Id="rId996" Type="http://schemas.openxmlformats.org/officeDocument/2006/relationships/hyperlink" Target="../AppData/Local/Microsoft/Windows/INetCache/Content.Outlook/SOP/ARR4600078604/ARR4600078604INF22019.pdf" TargetMode="External"/><Relationship Id="rId2025" Type="http://schemas.openxmlformats.org/officeDocument/2006/relationships/hyperlink" Target="../AppData/Local/Microsoft/Windows/INetCache/Content.Outlook/SOP/ARR4600077564/ARR4600077564OTRO2.pdf" TargetMode="External"/><Relationship Id="rId2372" Type="http://schemas.openxmlformats.org/officeDocument/2006/relationships/hyperlink" Target="../AppData/Local/Microsoft/Windows/INetCache/Content.Outlook/SOP/ARR4600080135/ARR4600080135INF4.pdf" TargetMode="External"/><Relationship Id="rId551" Type="http://schemas.openxmlformats.org/officeDocument/2006/relationships/hyperlink" Target="../AppData/Local/Microsoft/Windows/INetCache/Content.Outlook/SOP/ARR0031/ARR0031INF12018.pdf" TargetMode="External"/><Relationship Id="rId649" Type="http://schemas.openxmlformats.org/officeDocument/2006/relationships/hyperlink" Target="../AppData/Local/Microsoft/Windows/INetCache/Content.Outlook/SOP/ARR0019/ARR0019INF2.pdf" TargetMode="External"/><Relationship Id="rId856" Type="http://schemas.openxmlformats.org/officeDocument/2006/relationships/hyperlink" Target="../AppData/Local/Microsoft/Windows/INetCache/Content.Outlook/SOP/ARR4600081817/ARR4600081817ACTATB.pdf" TargetMode="External"/><Relationship Id="rId1181" Type="http://schemas.openxmlformats.org/officeDocument/2006/relationships/hyperlink" Target="mailto:camiloverdolaga12345@hotmail.com" TargetMode="External"/><Relationship Id="rId1279" Type="http://schemas.openxmlformats.org/officeDocument/2006/relationships/hyperlink" Target="mailto:sandra.ordonez@medellin.gov.co" TargetMode="External"/><Relationship Id="rId1486" Type="http://schemas.openxmlformats.org/officeDocument/2006/relationships/hyperlink" Target="../AppData/Local/Microsoft/Windows/INetCache/Content.Outlook/SOP/ARR4600081143/ARR4600081143SUPER.pdf" TargetMode="External"/><Relationship Id="rId2232" Type="http://schemas.openxmlformats.org/officeDocument/2006/relationships/hyperlink" Target="mailto:sergio5555@gmail.com" TargetMode="External"/><Relationship Id="rId204" Type="http://schemas.openxmlformats.org/officeDocument/2006/relationships/hyperlink" Target="mailto:cmposada@bancolombia.com" TargetMode="External"/><Relationship Id="rId411" Type="http://schemas.openxmlformats.org/officeDocument/2006/relationships/hyperlink" Target="../AppData/Local/Microsoft/Windows/INetCache/Content.Outlook/SOPORTE%20ARRENDAMIENTOS/ARR0053/ARR0053POL2019.pdf" TargetMode="External"/><Relationship Id="rId509" Type="http://schemas.openxmlformats.org/officeDocument/2006/relationships/hyperlink" Target="../AppData/Local/Microsoft/Windows/INetCache/Content.Outlook/SOP/ARR0103/ARR0103INF12018.pdf" TargetMode="External"/><Relationship Id="rId1041" Type="http://schemas.openxmlformats.org/officeDocument/2006/relationships/hyperlink" Target="../AppData/Local/Microsoft/Windows/INetCache/Content.Outlook/SOP/ARR4600078572/ARR4600078572INF22019.pdf" TargetMode="External"/><Relationship Id="rId1139" Type="http://schemas.openxmlformats.org/officeDocument/2006/relationships/hyperlink" Target="mailto:isabelcristina2146@gmail.com" TargetMode="External"/><Relationship Id="rId1346" Type="http://schemas.openxmlformats.org/officeDocument/2006/relationships/hyperlink" Target="../AppData/Local/Microsoft/Windows/INetCache/Content.Outlook/SOP/ARR4600078531/ARR4600078531INF4.pdf" TargetMode="External"/><Relationship Id="rId1693" Type="http://schemas.openxmlformats.org/officeDocument/2006/relationships/hyperlink" Target="../AppData/Local/Microsoft/Windows/INetCache/Content.Outlook/SOP/ARR4600082451/ARR4600082451acta.pdf" TargetMode="External"/><Relationship Id="rId1998" Type="http://schemas.openxmlformats.org/officeDocument/2006/relationships/hyperlink" Target="mailto:lopezalzate@gmail.com" TargetMode="External"/><Relationship Id="rId716" Type="http://schemas.openxmlformats.org/officeDocument/2006/relationships/hyperlink" Target="../AppData/Local/Microsoft/Windows/INetCache/Content.Outlook/SOP/ARR0074/aRR0074CONCEPTO.pdf" TargetMode="External"/><Relationship Id="rId923" Type="http://schemas.openxmlformats.org/officeDocument/2006/relationships/hyperlink" Target="../AppData/Local/Microsoft/Windows/INetCache/Content.Outlook/SOP/ARR4600077659/ARR4600077689SUPER.pdf" TargetMode="External"/><Relationship Id="rId1553" Type="http://schemas.openxmlformats.org/officeDocument/2006/relationships/hyperlink" Target="../AppData/Local/Microsoft/Windows/INetCache/Content.Outlook/SOP/ARR4600082175/ARR4600082175ACTA.pdf" TargetMode="External"/><Relationship Id="rId1760" Type="http://schemas.openxmlformats.org/officeDocument/2006/relationships/hyperlink" Target="mailto:nelly.moreno@medellin.gov.co" TargetMode="External"/><Relationship Id="rId1858" Type="http://schemas.openxmlformats.org/officeDocument/2006/relationships/hyperlink" Target="../AppData/Local/Microsoft/Windows/INetCache/Content.Outlook/SOP/ARR4600083558/ARR4600083558SUPER.pdf" TargetMode="External"/><Relationship Id="rId52" Type="http://schemas.openxmlformats.org/officeDocument/2006/relationships/hyperlink" Target="../AppData/Local/Microsoft/Windows/INetCache/Content.Outlook/SOP/ARR0299/ARR0299POL.pdf" TargetMode="External"/><Relationship Id="rId1206" Type="http://schemas.openxmlformats.org/officeDocument/2006/relationships/hyperlink" Target="mailto:jgiraldomallaguacatala@gmail.com" TargetMode="External"/><Relationship Id="rId1413" Type="http://schemas.openxmlformats.org/officeDocument/2006/relationships/hyperlink" Target="../AppData/Local/Microsoft/Windows/INetCache/Content.Outlook/SOP/ARR4600078525/ARR4600078525reno.pdf" TargetMode="External"/><Relationship Id="rId1620" Type="http://schemas.openxmlformats.org/officeDocument/2006/relationships/hyperlink" Target="../AppData/Local/Microsoft/Windows/INetCache/Content.Outlook/SOP/ARR4600081278/ARR4600081278inf3.pdf" TargetMode="External"/><Relationship Id="rId1718" Type="http://schemas.openxmlformats.org/officeDocument/2006/relationships/hyperlink" Target="../AppData/Local/Microsoft/Windows/INetCache/Content.Outlook/SOP/ARR0381/ARR0381con2019.pdf" TargetMode="External"/><Relationship Id="rId1925" Type="http://schemas.openxmlformats.org/officeDocument/2006/relationships/hyperlink" Target="../AppData/Local/Microsoft/Windows/INetCache/Content.Outlook/SOP/ARR4600084065/ARR4600084065SUPER.pdf" TargetMode="External"/><Relationship Id="rId299" Type="http://schemas.openxmlformats.org/officeDocument/2006/relationships/hyperlink" Target="mailto:Sebastiangomez0101@outlook.com" TargetMode="External"/><Relationship Id="rId2187" Type="http://schemas.openxmlformats.org/officeDocument/2006/relationships/hyperlink" Target="../AppData/Local/Microsoft/Windows/INetCache/Content.Outlook/SOP/ARR4600082165/ARR4600082165CONCEPTO.pdf" TargetMode="External"/><Relationship Id="rId2394" Type="http://schemas.openxmlformats.org/officeDocument/2006/relationships/hyperlink" Target="../AppData/Local/Microsoft/Windows/INetCache/Content.Outlook/SOP/ARR0184/ARR0184acta.pdf" TargetMode="External"/><Relationship Id="rId159" Type="http://schemas.openxmlformats.org/officeDocument/2006/relationships/hyperlink" Target="mailto:jfmadridv@hotmail.com" TargetMode="External"/><Relationship Id="rId366" Type="http://schemas.openxmlformats.org/officeDocument/2006/relationships/hyperlink" Target="../AppData/Local/Microsoft/Windows/INetCache/Content.Outlook/SOPORTE%20ARRENDAMIENTOS/ARR0048/ARR0048CON.pdf" TargetMode="External"/><Relationship Id="rId573" Type="http://schemas.openxmlformats.org/officeDocument/2006/relationships/hyperlink" Target="../AppData/Local/Microsoft/Windows/INetCache/Content.Outlook/SOP/ARR0074/ARR0074SR.pdf" TargetMode="External"/><Relationship Id="rId780" Type="http://schemas.openxmlformats.org/officeDocument/2006/relationships/hyperlink" Target="../AppData/Local/Microsoft/Windows/INetCache/Content.Outlook/SOP/ARR0310/ARR0310INF3.pdf" TargetMode="External"/><Relationship Id="rId2047" Type="http://schemas.openxmlformats.org/officeDocument/2006/relationships/hyperlink" Target="../AppData/Local/Microsoft/Windows/INetCache/Content.Outlook/SOP/ARR4600081620/ARR4600081620acta.pdf" TargetMode="External"/><Relationship Id="rId2254" Type="http://schemas.openxmlformats.org/officeDocument/2006/relationships/hyperlink" Target="../AppData/Local/Microsoft/Windows/INetCache/Content.Outlook/SOP/ARR4600082248/ARR4600082248OTRO.pdf" TargetMode="External"/><Relationship Id="rId2461" Type="http://schemas.openxmlformats.org/officeDocument/2006/relationships/hyperlink" Target="../AppData/Local/Microsoft/Windows/INetCache/Content.Outlook/SOP/ARR4600082164/ARR4600082164inf1.pdf" TargetMode="External"/><Relationship Id="rId226" Type="http://schemas.openxmlformats.org/officeDocument/2006/relationships/hyperlink" Target="mailto:ignacio.gallego@medellin.gov.co" TargetMode="External"/><Relationship Id="rId433" Type="http://schemas.openxmlformats.org/officeDocument/2006/relationships/hyperlink" Target="mailto:gerenciatmc@masmedellin.com" TargetMode="External"/><Relationship Id="rId878" Type="http://schemas.openxmlformats.org/officeDocument/2006/relationships/hyperlink" Target="../AppData/Local/Microsoft/Windows/INetCache/Content.Outlook/SOP/ARR4600077560/ARR4600077560INF3.pdf" TargetMode="External"/><Relationship Id="rId1063" Type="http://schemas.openxmlformats.org/officeDocument/2006/relationships/hyperlink" Target="../AppData/Local/Microsoft/Windows/INetCache/Content.Outlook/SOP/ARR4600078568/ARR4600078568INF12019.pdf" TargetMode="External"/><Relationship Id="rId1270" Type="http://schemas.openxmlformats.org/officeDocument/2006/relationships/hyperlink" Target="../AppData/Local/Microsoft/Windows/INetCache/Content.Outlook/SOP/ARR4600082390/ARR4600082390SUPER.pdf" TargetMode="External"/><Relationship Id="rId2114" Type="http://schemas.openxmlformats.org/officeDocument/2006/relationships/hyperlink" Target="../AppData/Local/Microsoft/Windows/INetCache/Content.Outlook/SOP/ARR4600081277/ARR4600081277INF1.pdf" TargetMode="External"/><Relationship Id="rId640" Type="http://schemas.openxmlformats.org/officeDocument/2006/relationships/hyperlink" Target="../AppData/Local/Microsoft/Windows/INetCache/Content.Outlook/SOP/ARR0009/ARR0009acta.pdf" TargetMode="External"/><Relationship Id="rId738" Type="http://schemas.openxmlformats.org/officeDocument/2006/relationships/hyperlink" Target="../AppData/Local/Microsoft/Windows/INetCache/Content.Outlook/SOP/ARR4600077579/ARR4600077579soli.pdf" TargetMode="External"/><Relationship Id="rId945" Type="http://schemas.openxmlformats.org/officeDocument/2006/relationships/hyperlink" Target="../AppData/Local/Microsoft/Windows/INetCache/Content.Outlook/SOP/ARR4600077967/ARR4600077967POL.pdf" TargetMode="External"/><Relationship Id="rId1368" Type="http://schemas.openxmlformats.org/officeDocument/2006/relationships/hyperlink" Target="../AppData/Local/Microsoft/Windows/INetCache/Content.Outlook/SOP/ARR4600078535/ARR4600078535CON.pdf" TargetMode="External"/><Relationship Id="rId1575" Type="http://schemas.openxmlformats.org/officeDocument/2006/relationships/hyperlink" Target="mailto:orposada@hotmail.com" TargetMode="External"/><Relationship Id="rId1782" Type="http://schemas.openxmlformats.org/officeDocument/2006/relationships/hyperlink" Target="../AppData/Local/Microsoft/Windows/INetCache/Content.Outlook/SOP/ARR4600083926/ARR4600083926INF2.pdf" TargetMode="External"/><Relationship Id="rId2321" Type="http://schemas.openxmlformats.org/officeDocument/2006/relationships/hyperlink" Target="../AppData/Local/Microsoft/Windows/INetCache/Content.Outlook/SOP/ARR0102/ARR0102INF320.pdf" TargetMode="External"/><Relationship Id="rId2419" Type="http://schemas.openxmlformats.org/officeDocument/2006/relationships/hyperlink" Target="../AppData/Local/Microsoft/Windows/INetCache/Content.Outlook/SOP/ARR0018/ARR0018INF420.pdf" TargetMode="External"/><Relationship Id="rId74" Type="http://schemas.openxmlformats.org/officeDocument/2006/relationships/hyperlink" Target="mailto:seguridadsocialcres@gmail.com" TargetMode="External"/><Relationship Id="rId500" Type="http://schemas.openxmlformats.org/officeDocument/2006/relationships/hyperlink" Target="../AppData/Local/Microsoft/Windows/INetCache/Content.Outlook/SOP/ARR0024/ARR0024super.pdf" TargetMode="External"/><Relationship Id="rId805" Type="http://schemas.openxmlformats.org/officeDocument/2006/relationships/hyperlink" Target="../AppData/Local/Microsoft/Windows/INetCache/Content.Outlook/SOP/ARR4600077544/ARR4600077544INF32019.pdf" TargetMode="External"/><Relationship Id="rId1130" Type="http://schemas.openxmlformats.org/officeDocument/2006/relationships/hyperlink" Target="mailto:notifica.co@bbva.com" TargetMode="External"/><Relationship Id="rId1228" Type="http://schemas.openxmlformats.org/officeDocument/2006/relationships/hyperlink" Target="../AppData/Local/Microsoft/Windows/INetCache/Content.Outlook/SOP/ARR4600081014/ARR4600081014ACTA.pdf" TargetMode="External"/><Relationship Id="rId1435" Type="http://schemas.openxmlformats.org/officeDocument/2006/relationships/hyperlink" Target="../AppData/Local/Microsoft/Windows/INetCache/Content.Outlook/SOP/ARR4600078533/ARR4600078533CONCE.pdf" TargetMode="External"/><Relationship Id="rId1642" Type="http://schemas.openxmlformats.org/officeDocument/2006/relationships/hyperlink" Target="../AppData/Local/Microsoft/Windows/INetCache/Content.Outlook/SOP/ARR4600082786/ARR4600082786.pdf" TargetMode="External"/><Relationship Id="rId1947" Type="http://schemas.openxmlformats.org/officeDocument/2006/relationships/hyperlink" Target="../AppData/Local/Microsoft/Windows/INetCache/Content.Outlook/SOP/ARR4600083750/ARR4600083750INF3.pdf" TargetMode="External"/><Relationship Id="rId1502" Type="http://schemas.openxmlformats.org/officeDocument/2006/relationships/hyperlink" Target="mailto:remapre@misena.edu.co" TargetMode="External"/><Relationship Id="rId1807" Type="http://schemas.openxmlformats.org/officeDocument/2006/relationships/hyperlink" Target="../AppData/Local/Microsoft/Windows/INetCache/Content.Outlook/SOP/ARR4600083533/ARR4600083533INF3.pdf" TargetMode="External"/><Relationship Id="rId290" Type="http://schemas.openxmlformats.org/officeDocument/2006/relationships/hyperlink" Target="../AppData/Local/Microsoft/Windows/INetCache/Content.Outlook/SOP/ARR0034/ARR0034SUPER.pdf" TargetMode="External"/><Relationship Id="rId388" Type="http://schemas.openxmlformats.org/officeDocument/2006/relationships/hyperlink" Target="../AppData/Local/Microsoft/Windows/INetCache/Content.Outlook/SOP/ARR0012/ARR0012reno.pdf" TargetMode="External"/><Relationship Id="rId2069" Type="http://schemas.openxmlformats.org/officeDocument/2006/relationships/hyperlink" Target="mailto:lucho@hotmail.es" TargetMode="External"/><Relationship Id="rId150" Type="http://schemas.openxmlformats.org/officeDocument/2006/relationships/hyperlink" Target="../AppData/Local/Microsoft/Windows/INetCache/Content.Outlook/SOPORTE%20ARRENDAMIENTOS/ARR0309/ARR0309.pdf" TargetMode="External"/><Relationship Id="rId595" Type="http://schemas.openxmlformats.org/officeDocument/2006/relationships/hyperlink" Target="../AppData/Local/Microsoft/Windows/INetCache/Content.Outlook/SOP/ARR0107/ARR0107soli.pdf" TargetMode="External"/><Relationship Id="rId2276" Type="http://schemas.openxmlformats.org/officeDocument/2006/relationships/hyperlink" Target="../AppData/Local/Microsoft/Windows/INetCache/Content.Outlook/SOP/ARR4600082158/ARR4600082158INF4.pdf" TargetMode="External"/><Relationship Id="rId2483" Type="http://schemas.openxmlformats.org/officeDocument/2006/relationships/hyperlink" Target="../AppData/Local/Microsoft/Windows/INetCache/Content.Outlook/SOP/ARR4600082166/ARR4600082166INF2.pdf" TargetMode="External"/><Relationship Id="rId248" Type="http://schemas.openxmlformats.org/officeDocument/2006/relationships/hyperlink" Target="../AppData/Local/Microsoft/Windows/INetCache/Content.Outlook/SOP/ARR0005/ARR0005INF1.pdf" TargetMode="External"/><Relationship Id="rId455" Type="http://schemas.openxmlformats.org/officeDocument/2006/relationships/hyperlink" Target="../AppData/Local/Microsoft/Windows/INetCache/Content.Outlook/SOP/ARR0024/ARR0024inf22018.pdf" TargetMode="External"/><Relationship Id="rId662" Type="http://schemas.openxmlformats.org/officeDocument/2006/relationships/hyperlink" Target="../AppData/Local/Microsoft/Windows/INetCache/Content.Outlook/SOP/ARR0272/ARR0272INF2.pdf" TargetMode="External"/><Relationship Id="rId1085" Type="http://schemas.openxmlformats.org/officeDocument/2006/relationships/hyperlink" Target="../AppData/Local/Microsoft/Windows/INetCache/Content.Outlook/SOP/ARR4600080018/ARR4600080018CR.pdf" TargetMode="External"/><Relationship Id="rId1292" Type="http://schemas.openxmlformats.org/officeDocument/2006/relationships/hyperlink" Target="../AppData/Local/Microsoft/Windows/INetCache/Content.Outlook/SOP/ARR0096/ARR0096TRA.pdf" TargetMode="External"/><Relationship Id="rId2136" Type="http://schemas.openxmlformats.org/officeDocument/2006/relationships/hyperlink" Target="../AppData/Local/Microsoft/Windows/INetCache/Content.Outlook/SOP/ARR4600082388/ARR4600082388concxe.pdf" TargetMode="External"/><Relationship Id="rId2343" Type="http://schemas.openxmlformats.org/officeDocument/2006/relationships/hyperlink" Target="../AppData/Local/Microsoft/Windows/INetCache/Content.Outlook/SOP/ARR0032/ARR0032SUPER.pdf" TargetMode="External"/><Relationship Id="rId108" Type="http://schemas.openxmlformats.org/officeDocument/2006/relationships/hyperlink" Target="../AppData/Local/Microsoft/Windows/INetCache/Content.Outlook/SOP/ARR0316/ARR0316superli.pdf" TargetMode="External"/><Relationship Id="rId315" Type="http://schemas.openxmlformats.org/officeDocument/2006/relationships/hyperlink" Target="mailto:gbernal@argos.com.co" TargetMode="External"/><Relationship Id="rId522" Type="http://schemas.openxmlformats.org/officeDocument/2006/relationships/hyperlink" Target="../AppData/Local/Microsoft/Windows/INetCache/Content.Outlook/SOP/ARR0107/ARR0107inf12018.pdf" TargetMode="External"/><Relationship Id="rId967" Type="http://schemas.openxmlformats.org/officeDocument/2006/relationships/hyperlink" Target="../AppData/Local/Microsoft/Windows/INetCache/Content.Outlook/SOP/ARR4600077967/ARR4600077967INF42019.pdf" TargetMode="External"/><Relationship Id="rId1152" Type="http://schemas.openxmlformats.org/officeDocument/2006/relationships/hyperlink" Target="mailto:gelenn.2016@gmail.com" TargetMode="External"/><Relationship Id="rId1597" Type="http://schemas.openxmlformats.org/officeDocument/2006/relationships/hyperlink" Target="../AppData/Local/Microsoft/Windows/INetCache/Content.Outlook/SOP/ARR4600081478/ARR4600081478inf2.pdf" TargetMode="External"/><Relationship Id="rId2203" Type="http://schemas.openxmlformats.org/officeDocument/2006/relationships/hyperlink" Target="../AppData/Local/Microsoft/Windows/INetCache/Content.Outlook/SOP/ARR4600081275/ARR4600081275INF4.pdf" TargetMode="External"/><Relationship Id="rId2410" Type="http://schemas.openxmlformats.org/officeDocument/2006/relationships/hyperlink" Target="../AppData/Local/Microsoft/Windows/INetCache/Content.Outlook/SOP/ARR0183/ARR0183TRA.pdf" TargetMode="External"/><Relationship Id="rId96" Type="http://schemas.openxmlformats.org/officeDocument/2006/relationships/hyperlink" Target="mailto:hjlopez@vendingstore.us" TargetMode="External"/><Relationship Id="rId827" Type="http://schemas.openxmlformats.org/officeDocument/2006/relationships/hyperlink" Target="mailto:clara.giraldo@medellin.gov.co" TargetMode="External"/><Relationship Id="rId1012" Type="http://schemas.openxmlformats.org/officeDocument/2006/relationships/hyperlink" Target="../AppData/Local/Microsoft/Windows/INetCache/Content.Outlook/SOP/ARR4600077559/ARR4600077559CON.pdf" TargetMode="External"/><Relationship Id="rId1457" Type="http://schemas.openxmlformats.org/officeDocument/2006/relationships/hyperlink" Target="mailto:andrea86241@hotmail.com" TargetMode="External"/><Relationship Id="rId1664" Type="http://schemas.openxmlformats.org/officeDocument/2006/relationships/hyperlink" Target="../AppData/Local/Microsoft/Windows/INetCache/Content.Outlook/SOP/ARR4600082208/ARR4600082208ACTA.pdf" TargetMode="External"/><Relationship Id="rId1871" Type="http://schemas.openxmlformats.org/officeDocument/2006/relationships/hyperlink" Target="../AppData/Local/Microsoft/Windows/INetCache/Content.Outlook/SOP/ARR4600083887/ARR4600083887INF1.pdf" TargetMode="External"/><Relationship Id="rId1317" Type="http://schemas.openxmlformats.org/officeDocument/2006/relationships/hyperlink" Target="../AppData/Local/Microsoft/Windows/INetCache/Content.Outlook/SOP/ARR4600080004/ARR4600080004INF3.pdf" TargetMode="External"/><Relationship Id="rId1524" Type="http://schemas.openxmlformats.org/officeDocument/2006/relationships/hyperlink" Target="mailto:carlosmario286422@gmail.com" TargetMode="External"/><Relationship Id="rId1731" Type="http://schemas.openxmlformats.org/officeDocument/2006/relationships/hyperlink" Target="../AppData/Local/Microsoft/Windows/INetCache/Content.Outlook/SOP/ARR4600083332/ARR4600083332ACTA.pdf" TargetMode="External"/><Relationship Id="rId1969" Type="http://schemas.openxmlformats.org/officeDocument/2006/relationships/hyperlink" Target="../AppData/Local/Microsoft/Windows/INetCache/Content.Outlook/SOP/ARR4600080271/ARR4600080271actatb.pdf" TargetMode="External"/><Relationship Id="rId23" Type="http://schemas.openxmlformats.org/officeDocument/2006/relationships/hyperlink" Target="../AppData/Local/Microsoft/Windows/INetCache/Content.Outlook/SOP/ARR0207/ARR0207CON.pdf" TargetMode="External"/><Relationship Id="rId1829" Type="http://schemas.openxmlformats.org/officeDocument/2006/relationships/hyperlink" Target="../AppData/Local/Microsoft/Windows/INetCache/Content.Outlook/SOP/ARR4600083924/ARR4600083924CON.pdf" TargetMode="External"/><Relationship Id="rId2298" Type="http://schemas.openxmlformats.org/officeDocument/2006/relationships/hyperlink" Target="../AppData/Local/Microsoft/Windows/INetCache/Content.Outlook/SOP/ARR0099/ARR0099INF12020.pdf" TargetMode="External"/><Relationship Id="rId172" Type="http://schemas.openxmlformats.org/officeDocument/2006/relationships/hyperlink" Target="../AppData/Local/Microsoft/Windows/INetCache/Content.Outlook/SNBK67XM/ARR0382/ARR0382.pdf" TargetMode="External"/><Relationship Id="rId477" Type="http://schemas.openxmlformats.org/officeDocument/2006/relationships/hyperlink" Target="../AppData/Local/Microsoft/Windows/INetCache/Content.Outlook/SOP/ARR0264/ARR0264pol.pdf" TargetMode="External"/><Relationship Id="rId684" Type="http://schemas.openxmlformats.org/officeDocument/2006/relationships/hyperlink" Target="../AppData/Local/Microsoft/Windows/INetCache/Content.Outlook/SOP/ARR0384/ARR0384INF3.pdf" TargetMode="External"/><Relationship Id="rId2060" Type="http://schemas.openxmlformats.org/officeDocument/2006/relationships/hyperlink" Target="../AppData/Local/Microsoft/Windows/INetCache/Content.Outlook/SOP/ARR0305/ARR4600081280INF4.pdf" TargetMode="External"/><Relationship Id="rId2158" Type="http://schemas.openxmlformats.org/officeDocument/2006/relationships/hyperlink" Target="mailto:gerenciacooasda@gmail.com" TargetMode="External"/><Relationship Id="rId2365" Type="http://schemas.openxmlformats.org/officeDocument/2006/relationships/hyperlink" Target="../AppData/Local/Microsoft/Windows/INetCache/Content.Outlook/SOP/ARR4600080135/ARR4600080135POL.pdf" TargetMode="External"/><Relationship Id="rId337" Type="http://schemas.openxmlformats.org/officeDocument/2006/relationships/hyperlink" Target="mailto:kinchaho@hotmail.com" TargetMode="External"/><Relationship Id="rId891" Type="http://schemas.openxmlformats.org/officeDocument/2006/relationships/hyperlink" Target="../AppData/Local/Microsoft/Windows/INetCache/Content.Outlook/SOP/ARR4600077581/ARR4600077581soli.pdf" TargetMode="External"/><Relationship Id="rId989" Type="http://schemas.openxmlformats.org/officeDocument/2006/relationships/hyperlink" Target="../AppData/Local/Microsoft/Windows/INetCache/Content.Outlook/SOP/Desig%20nelly/ARRSUPER2.pdf" TargetMode="External"/><Relationship Id="rId2018" Type="http://schemas.openxmlformats.org/officeDocument/2006/relationships/hyperlink" Target="../AppData/Local/Microsoft/Windows/INetCache/Content.Outlook/SOP/ARR4600077564/ARR4600077564CON.pdf" TargetMode="External"/><Relationship Id="rId544" Type="http://schemas.openxmlformats.org/officeDocument/2006/relationships/hyperlink" Target="../AppData/Local/Microsoft/Windows/INetCache/Content.Outlook/SOP/ARR0101/ARR0101inf42018.pdf" TargetMode="External"/><Relationship Id="rId751" Type="http://schemas.openxmlformats.org/officeDocument/2006/relationships/hyperlink" Target="../AppData/Local/Microsoft/Windows/INetCache/Content.Outlook/SOP/ARR0381/ARR0381INF22019.pdf" TargetMode="External"/><Relationship Id="rId849" Type="http://schemas.openxmlformats.org/officeDocument/2006/relationships/hyperlink" Target="mailto:jfmadridv@hotmail.com" TargetMode="External"/><Relationship Id="rId1174" Type="http://schemas.openxmlformats.org/officeDocument/2006/relationships/hyperlink" Target="../AppData/Local/Microsoft/Windows/INetCache/Content.Outlook/SOP/ARR4600081248/ARR4600081248ACTA.pdf" TargetMode="External"/><Relationship Id="rId1381" Type="http://schemas.openxmlformats.org/officeDocument/2006/relationships/hyperlink" Target="../AppData/Local/Microsoft/Windows/INetCache/Content.Outlook/SOP/ARR0009/ARR0009inf1.pdf" TargetMode="External"/><Relationship Id="rId1479" Type="http://schemas.openxmlformats.org/officeDocument/2006/relationships/hyperlink" Target="../AppData/Local/Microsoft/Windows/INetCache/Content.Outlook/SOP/ARR4600081142/ARR4600081142SUS.pdf" TargetMode="External"/><Relationship Id="rId1686" Type="http://schemas.openxmlformats.org/officeDocument/2006/relationships/hyperlink" Target="../AppData/Local/Microsoft/Windows/INetCache/Content.Outlook/SOP/ARR0268/ARR0268CONCE.pdf" TargetMode="External"/><Relationship Id="rId2225" Type="http://schemas.openxmlformats.org/officeDocument/2006/relationships/hyperlink" Target="../AppData/Local/Microsoft/Windows/INetCache/Content.Outlook/SOP/ARR0160/ARR0160.pdf" TargetMode="External"/><Relationship Id="rId2432" Type="http://schemas.openxmlformats.org/officeDocument/2006/relationships/hyperlink" Target="../AppData/Local/Microsoft/Windows/INetCache/Content.Outlook/SOP/ARR4600077573/ARR4600077573INF220.pdf" TargetMode="External"/><Relationship Id="rId404" Type="http://schemas.openxmlformats.org/officeDocument/2006/relationships/hyperlink" Target="../AppData/Local/Microsoft/Windows/INetCache/Content.Outlook/SOP/ARR0049/ARR0049CON.pdf" TargetMode="External"/><Relationship Id="rId611" Type="http://schemas.openxmlformats.org/officeDocument/2006/relationships/hyperlink" Target="../AppData/Local/Microsoft/Windows/INetCache/Content.Outlook/SOP/ARR0012/ARR0012CONCEPTO.pdf" TargetMode="External"/><Relationship Id="rId1034" Type="http://schemas.openxmlformats.org/officeDocument/2006/relationships/hyperlink" Target="mailto:nanasala@une.net.co" TargetMode="External"/><Relationship Id="rId1241" Type="http://schemas.openxmlformats.org/officeDocument/2006/relationships/hyperlink" Target="../AppData/Local/Microsoft/Windows/INetCache/Content.Outlook/SOP/ARR0383/aRR0383INF1.pdf" TargetMode="External"/><Relationship Id="rId1339" Type="http://schemas.openxmlformats.org/officeDocument/2006/relationships/hyperlink" Target="../AppData/Local/Microsoft/Windows/INetCache/Content.Outlook/SOP/ARR4600078523/ARR4600078523INF4.pdf" TargetMode="External"/><Relationship Id="rId1893" Type="http://schemas.openxmlformats.org/officeDocument/2006/relationships/hyperlink" Target="../AppData/Local/Microsoft/Windows/INetCache/Content.Outlook/SOP/ARR4600084039/ARR4600084039INF2.pdf" TargetMode="External"/><Relationship Id="rId709" Type="http://schemas.openxmlformats.org/officeDocument/2006/relationships/hyperlink" Target="../AppData/Local/Microsoft/Windows/INetCache/Content.Outlook/SOP/ARR0013/ARR0013CONCEPTO.pdf" TargetMode="External"/><Relationship Id="rId916" Type="http://schemas.openxmlformats.org/officeDocument/2006/relationships/hyperlink" Target="mailto:nelly.moreno@medellin.gov.co" TargetMode="External"/><Relationship Id="rId1101" Type="http://schemas.openxmlformats.org/officeDocument/2006/relationships/hyperlink" Target="../AppData/Local/Microsoft/Windows/INetCache/Content.Outlook/SOP/ARR0272/ARR0272INF4.pdf" TargetMode="External"/><Relationship Id="rId1546" Type="http://schemas.openxmlformats.org/officeDocument/2006/relationships/hyperlink" Target="../AppData/Local/Microsoft/Windows/INetCache/Content.Outlook/SOP/ARR0207/ARR0207conCEPTO.pdf" TargetMode="External"/><Relationship Id="rId1753" Type="http://schemas.openxmlformats.org/officeDocument/2006/relationships/hyperlink" Target="../AppData/Local/Microsoft/Windows/INetCache/Content.Outlook/SOP/ARR4600083923/ARR4600083923otro.pdf" TargetMode="External"/><Relationship Id="rId1960" Type="http://schemas.openxmlformats.org/officeDocument/2006/relationships/hyperlink" Target="../AppData/Local/Microsoft/Windows/INetCache/Content.Outlook/SOP/ARR4600080271/ARR4600080271acta.pdf" TargetMode="External"/><Relationship Id="rId45" Type="http://schemas.openxmlformats.org/officeDocument/2006/relationships/hyperlink" Target="../AppData/Local/Microsoft/Windows/INetCache/Content.Outlook/SOPORTE%20ARRENDAMIENTOS/ARR0298/ARR0298.pdf" TargetMode="External"/><Relationship Id="rId1406" Type="http://schemas.openxmlformats.org/officeDocument/2006/relationships/hyperlink" Target="../AppData/Local/Microsoft/Windows/INetCache/Content.Outlook/SOP/ARR4600078514/ARR4600078514SUPER.pdf" TargetMode="External"/><Relationship Id="rId1613" Type="http://schemas.openxmlformats.org/officeDocument/2006/relationships/hyperlink" Target="mailto:coofema1@une.net.co" TargetMode="External"/><Relationship Id="rId1820" Type="http://schemas.openxmlformats.org/officeDocument/2006/relationships/hyperlink" Target="../AppData/Local/Microsoft/Windows/INetCache/Content.Outlook/SOP/ARR4600082572/ARR4600082572INF2.pdf" TargetMode="External"/><Relationship Id="rId194" Type="http://schemas.openxmlformats.org/officeDocument/2006/relationships/hyperlink" Target="../AppData/Local/Microsoft/Windows/INetCache/Content.Outlook/SOP/ARR0325/ARR0325SUPER.pdf" TargetMode="External"/><Relationship Id="rId1918" Type="http://schemas.openxmlformats.org/officeDocument/2006/relationships/hyperlink" Target="../AppData/Local/Microsoft/Windows/INetCache/Content.Outlook/SOP/ARR4600083884/ARR4600083884INF1.pdf" TargetMode="External"/><Relationship Id="rId2082" Type="http://schemas.openxmlformats.org/officeDocument/2006/relationships/hyperlink" Target="../AppData/Local/Microsoft/Windows/INetCache/Content.Outlook/SOP/ARR4600082188/ARR4600082188INF4.pdf" TargetMode="External"/><Relationship Id="rId261" Type="http://schemas.openxmlformats.org/officeDocument/2006/relationships/hyperlink" Target="../AppData/Local/Microsoft/Windows/INetCache/Content.Outlook/SOP/ARR0273/ARR0273INF1.pdf" TargetMode="External"/><Relationship Id="rId499" Type="http://schemas.openxmlformats.org/officeDocument/2006/relationships/hyperlink" Target="../AppData/Local/Microsoft/Windows/INetCache/Content.Outlook/SOP/ARR0192/ARR0192super.pdf" TargetMode="External"/><Relationship Id="rId2387" Type="http://schemas.openxmlformats.org/officeDocument/2006/relationships/hyperlink" Target="../AppData/Local/Microsoft/Windows/INetCache/Content.Outlook/SOP/ARR0184/ARR0184CON2019.pdf" TargetMode="External"/><Relationship Id="rId359" Type="http://schemas.openxmlformats.org/officeDocument/2006/relationships/hyperlink" Target="../AppData/Local/Microsoft/Windows/INetCache/Content.Outlook/SOP/ARR0192/ARR0192POL.pdf" TargetMode="External"/><Relationship Id="rId566" Type="http://schemas.openxmlformats.org/officeDocument/2006/relationships/hyperlink" Target="../AppData/Local/Microsoft/Windows/INetCache/Content.Outlook/SOP/ARR0032/ARR0032inf5.pdf" TargetMode="External"/><Relationship Id="rId773" Type="http://schemas.openxmlformats.org/officeDocument/2006/relationships/hyperlink" Target="../AppData/Local/Microsoft/Windows/INetCache/Content.Outlook/SOP/ARR4600077543/ARR4600077543ACTA.pdf" TargetMode="External"/><Relationship Id="rId1196" Type="http://schemas.openxmlformats.org/officeDocument/2006/relationships/hyperlink" Target="../AppData/Local/Microsoft/Windows/INetCache/Content.Outlook/SOP/ARR0382/ARR0382INF3.pdf" TargetMode="External"/><Relationship Id="rId2247" Type="http://schemas.openxmlformats.org/officeDocument/2006/relationships/hyperlink" Target="mailto:pzuluaga@hotmail.es" TargetMode="External"/><Relationship Id="rId2454" Type="http://schemas.openxmlformats.org/officeDocument/2006/relationships/hyperlink" Target="mailto:escobarjader@correo.policia@gov.co" TargetMode="External"/><Relationship Id="rId121" Type="http://schemas.openxmlformats.org/officeDocument/2006/relationships/hyperlink" Target="../AppData/Local/Microsoft/Windows/INetCache/Content.Outlook/SOP/ARR0306/ARR0306CON.pdf" TargetMode="External"/><Relationship Id="rId219" Type="http://schemas.openxmlformats.org/officeDocument/2006/relationships/hyperlink" Target="../AppData/Local/Microsoft/Windows/INetCache/Content.Outlook/SOP/ARR0208/ARR0208RENO.pdf" TargetMode="External"/><Relationship Id="rId426" Type="http://schemas.openxmlformats.org/officeDocument/2006/relationships/hyperlink" Target="mailto:gerenciatmc@masmedellin.com" TargetMode="External"/><Relationship Id="rId633" Type="http://schemas.openxmlformats.org/officeDocument/2006/relationships/hyperlink" Target="mailto:nelly.moreno@medellin.gov.co" TargetMode="External"/><Relationship Id="rId980" Type="http://schemas.openxmlformats.org/officeDocument/2006/relationships/hyperlink" Target="../AppData/Local/Microsoft/Windows/INetCache/Content.Outlook/SOP/ARR0382/ARR0382INF22019.pdf" TargetMode="External"/><Relationship Id="rId1056" Type="http://schemas.openxmlformats.org/officeDocument/2006/relationships/hyperlink" Target="../AppData/Local/Microsoft/Windows/INetCache/Content.Outlook/SOP/ARR4600078605/ARR4600078605INF3.pdf" TargetMode="External"/><Relationship Id="rId1263" Type="http://schemas.openxmlformats.org/officeDocument/2006/relationships/hyperlink" Target="../AppData/Local/Microsoft/Windows/INetCache/Content.Outlook/SOP/Desig%20nelly/ARRSUPER2.pdf" TargetMode="External"/><Relationship Id="rId2107" Type="http://schemas.openxmlformats.org/officeDocument/2006/relationships/hyperlink" Target="../AppData/Local/Microsoft/Windows/INetCache/Content.Outlook/SOP/ARR4600082283/ARR4600082283ACTA.pdf" TargetMode="External"/><Relationship Id="rId2314" Type="http://schemas.openxmlformats.org/officeDocument/2006/relationships/hyperlink" Target="../AppData/Local/Microsoft/Windows/INetCache/Content.Outlook/SOP/ARR0102/ARR0102SUPER.pdf" TargetMode="External"/><Relationship Id="rId840" Type="http://schemas.openxmlformats.org/officeDocument/2006/relationships/hyperlink" Target="../AppData/Local/Microsoft/Windows/INetCache/Content.Outlook/SOP/ARR4600077550/ARR4600077550soli.pdf" TargetMode="External"/><Relationship Id="rId938" Type="http://schemas.openxmlformats.org/officeDocument/2006/relationships/hyperlink" Target="mailto:rapifacilventas@gmail.com" TargetMode="External"/><Relationship Id="rId1470" Type="http://schemas.openxmlformats.org/officeDocument/2006/relationships/hyperlink" Target="../AppData/Local/Microsoft/Windows/INetCache/Content.Outlook/SOP/ARR4600081083/ARR4600081083SUPER.pdf" TargetMode="External"/><Relationship Id="rId1568" Type="http://schemas.openxmlformats.org/officeDocument/2006/relationships/hyperlink" Target="mailto:castanoguillermo@gmail.com" TargetMode="External"/><Relationship Id="rId1775" Type="http://schemas.openxmlformats.org/officeDocument/2006/relationships/hyperlink" Target="../AppData/Local/Microsoft/Windows/INetCache/Content.Outlook/SOP/ARR4600083895/ARR4600083895acta.pdf" TargetMode="External"/><Relationship Id="rId67" Type="http://schemas.openxmlformats.org/officeDocument/2006/relationships/hyperlink" Target="../AppData/Local/Microsoft/Windows/INetCache/Content.Outlook/SOPORTE%20ARRENDAMIENTOS/ARR0273/ARR0273.pdf" TargetMode="External"/><Relationship Id="rId700" Type="http://schemas.openxmlformats.org/officeDocument/2006/relationships/hyperlink" Target="mailto:notificacionesjudiciales@davivienda.com" TargetMode="External"/><Relationship Id="rId1123" Type="http://schemas.openxmlformats.org/officeDocument/2006/relationships/hyperlink" Target="mailto:sandra.ordonez@medellin.gov.co" TargetMode="External"/><Relationship Id="rId1330" Type="http://schemas.openxmlformats.org/officeDocument/2006/relationships/hyperlink" Target="../AppData/Local/Microsoft/Windows/INetCache/Content.Outlook/SOP/ARR4600078523/ARR4600078523INF1.pdf" TargetMode="External"/><Relationship Id="rId1428" Type="http://schemas.openxmlformats.org/officeDocument/2006/relationships/hyperlink" Target="../AppData/Local/Microsoft/Windows/INetCache/Content.Outlook/SOP/ARR4600078532/ARR4600078532INF2.pdf" TargetMode="External"/><Relationship Id="rId1635" Type="http://schemas.openxmlformats.org/officeDocument/2006/relationships/hyperlink" Target="mailto:yennifer.arenas@une.net.co" TargetMode="External"/><Relationship Id="rId1982" Type="http://schemas.openxmlformats.org/officeDocument/2006/relationships/hyperlink" Target="../AppData/Local/Microsoft/Windows/INetCache/Content.Outlook/SOP/ARR0076/ARR0076INF32019.pdf" TargetMode="External"/><Relationship Id="rId1842" Type="http://schemas.openxmlformats.org/officeDocument/2006/relationships/hyperlink" Target="../AppData/Local/Microsoft/Windows/INetCache/Content.Outlook/SOP/ARR4600083990/ARR4600083990INF1.pdf" TargetMode="External"/><Relationship Id="rId1702" Type="http://schemas.openxmlformats.org/officeDocument/2006/relationships/hyperlink" Target="../AppData/Local/Microsoft/Windows/INetCache/Content.Outlook/SOP/ARR4600083750/ARR4600083750INF2.pdf" TargetMode="External"/><Relationship Id="rId283" Type="http://schemas.openxmlformats.org/officeDocument/2006/relationships/hyperlink" Target="../AppData/Local/Microsoft/Windows/INetCache/Content.Outlook/SOP/ARR0208/ARR0208INF1.pdf" TargetMode="External"/><Relationship Id="rId490" Type="http://schemas.openxmlformats.org/officeDocument/2006/relationships/hyperlink" Target="../AppData/Local/Microsoft/Windows/INetCache/Content.Outlook/SOP/ARR0106/ARR0106inf32018.pdf" TargetMode="External"/><Relationship Id="rId2171" Type="http://schemas.openxmlformats.org/officeDocument/2006/relationships/hyperlink" Target="mailto:bealeparsan@gmail.com" TargetMode="External"/><Relationship Id="rId143" Type="http://schemas.openxmlformats.org/officeDocument/2006/relationships/hyperlink" Target="../AppData/Local/Microsoft/Windows/INetCache/Content.Outlook/SOPORTE%20ARRENDAMIENTOS/ARR0307/ARR0307.pdf" TargetMode="External"/><Relationship Id="rId350" Type="http://schemas.openxmlformats.org/officeDocument/2006/relationships/hyperlink" Target="mailto:flotabernalsa@une.net.co" TargetMode="External"/><Relationship Id="rId588" Type="http://schemas.openxmlformats.org/officeDocument/2006/relationships/hyperlink" Target="../AppData/Local/Microsoft/Windows/INetCache/Content.Outlook/SOP/ARR0009/ARR0009super.pdf" TargetMode="External"/><Relationship Id="rId795" Type="http://schemas.openxmlformats.org/officeDocument/2006/relationships/hyperlink" Target="mailto:bealeparsan@gmail.com" TargetMode="External"/><Relationship Id="rId2031" Type="http://schemas.openxmlformats.org/officeDocument/2006/relationships/hyperlink" Target="../AppData/Local/Microsoft/Windows/INetCache/Content.Outlook/SOP/ARR4600077567/ARR4600077567INF12019.pdf" TargetMode="External"/><Relationship Id="rId2269" Type="http://schemas.openxmlformats.org/officeDocument/2006/relationships/hyperlink" Target="../AppData/Local/Microsoft/Windows/INetCache/Content.Outlook/SOP/ARR4600082158/ARR4600082158POL.pdf" TargetMode="External"/><Relationship Id="rId2476" Type="http://schemas.openxmlformats.org/officeDocument/2006/relationships/hyperlink" Target="../AppData/Local/Microsoft/Windows/INetCache/Content.Outlook/SOP/ARR4600082467/ARR4600082467INF3.pdf" TargetMode="External"/><Relationship Id="rId9" Type="http://schemas.openxmlformats.org/officeDocument/2006/relationships/hyperlink" Target="mailto:Ignacio.gallego@medellin.gov.co" TargetMode="External"/><Relationship Id="rId210" Type="http://schemas.openxmlformats.org/officeDocument/2006/relationships/hyperlink" Target="../AppData/Local/Microsoft/Windows/INetCache/Content.Outlook/SOP/ARR0198/ARR0198RENO.pdf" TargetMode="External"/><Relationship Id="rId448" Type="http://schemas.openxmlformats.org/officeDocument/2006/relationships/hyperlink" Target="../AppData/Local/Microsoft/Windows/INetCache/Content.Outlook/SNBK67XM/ARR0214/ARR0214POL.pdf" TargetMode="External"/><Relationship Id="rId655" Type="http://schemas.openxmlformats.org/officeDocument/2006/relationships/hyperlink" Target="../AppData/Local/Microsoft/Windows/INetCache/Content.Outlook/SOP/ARR0150/ARR0150INF2.pdf" TargetMode="External"/><Relationship Id="rId862" Type="http://schemas.openxmlformats.org/officeDocument/2006/relationships/hyperlink" Target="mailto:artesanias_sara@hotmail.com" TargetMode="External"/><Relationship Id="rId1078" Type="http://schemas.openxmlformats.org/officeDocument/2006/relationships/hyperlink" Target="mailto:iherctorelypadilla@gmail.com" TargetMode="External"/><Relationship Id="rId1285" Type="http://schemas.openxmlformats.org/officeDocument/2006/relationships/hyperlink" Target="../AppData/Local/Microsoft/Windows/INetCache/Content.Outlook/SOP/ARR4600083885/ARR4600083885INF3.pdf" TargetMode="External"/><Relationship Id="rId1492" Type="http://schemas.openxmlformats.org/officeDocument/2006/relationships/hyperlink" Target="mailto:clara.giraldo@medellin.gov.co" TargetMode="External"/><Relationship Id="rId2129" Type="http://schemas.openxmlformats.org/officeDocument/2006/relationships/hyperlink" Target="../AppData/Local/Microsoft/Windows/INetCache/Content.Outlook/SOP/ARR4600081277/ARR4600081277OTRO2.pdf" TargetMode="External"/><Relationship Id="rId2336" Type="http://schemas.openxmlformats.org/officeDocument/2006/relationships/hyperlink" Target="../AppData/Local/Microsoft/Windows/INetCache/Content.Outlook/SOP/ARR0207/ARR0207ACTATB.pdf" TargetMode="External"/><Relationship Id="rId308" Type="http://schemas.openxmlformats.org/officeDocument/2006/relationships/hyperlink" Target="mailto:jegonzalez@microplast.com" TargetMode="External"/><Relationship Id="rId515" Type="http://schemas.openxmlformats.org/officeDocument/2006/relationships/hyperlink" Target="../AppData/Local/Microsoft/Windows/INetCache/Content.Outlook/SOP/ARR0078/ARR0078INF32018.pdf" TargetMode="External"/><Relationship Id="rId722" Type="http://schemas.openxmlformats.org/officeDocument/2006/relationships/hyperlink" Target="../AppData/Local/Microsoft/Windows/INetCache/Content.Outlook/SOP/ARR0037/ARR0037cr.pdf" TargetMode="External"/><Relationship Id="rId1145" Type="http://schemas.openxmlformats.org/officeDocument/2006/relationships/hyperlink" Target="../AppData/Local/Microsoft/Windows/INetCache/Content.Outlook/SOP/Desig%20nelly/ARRSUPER2.pdf" TargetMode="External"/><Relationship Id="rId1352" Type="http://schemas.openxmlformats.org/officeDocument/2006/relationships/hyperlink" Target="../AppData/Local/Microsoft/Windows/INetCache/Content.Outlook/SOP/ARR0300/ARR0300CON2019.pdf" TargetMode="External"/><Relationship Id="rId1797" Type="http://schemas.openxmlformats.org/officeDocument/2006/relationships/hyperlink" Target="../AppData/Local/Microsoft/Windows/INetCache/Content.Outlook/SOP/ARR4600083991/ARR4600083991INF3.pdf" TargetMode="External"/><Relationship Id="rId2403" Type="http://schemas.openxmlformats.org/officeDocument/2006/relationships/hyperlink" Target="../AppData/Local/Microsoft/Windows/INetCache/Content.Outlook/SOP/ARR0018/ACT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AppData/Local/Microsoft/Windows/INetCache/Content.Outlook/SOPORTE%20ARRENDAMIENTOS/ARR0213/ARR0213INF2.pdf" TargetMode="External"/><Relationship Id="rId299" Type="http://schemas.openxmlformats.org/officeDocument/2006/relationships/hyperlink" Target="../AppData/Local/Microsoft/Windows/INetCache/Content.Outlook/SOP/ARR0093/ARR0093INF2.pdf" TargetMode="External"/><Relationship Id="rId21" Type="http://schemas.openxmlformats.org/officeDocument/2006/relationships/hyperlink" Target="../AppData/Local/Microsoft/Windows/INetCache/Content.Outlook/SOPORTE%20ARRENDAMIENTOS/ARR0173/ARR0173.pdf" TargetMode="External"/><Relationship Id="rId63" Type="http://schemas.openxmlformats.org/officeDocument/2006/relationships/hyperlink" Target="../AppData/Local/UABI/SUP_E_INSP/Insp%20y%20Sup/ARR/SOPORTE%20ARRENDAMIENTOS/ARR0099/ARR0099infinal.pdf" TargetMode="External"/><Relationship Id="rId159" Type="http://schemas.openxmlformats.org/officeDocument/2006/relationships/hyperlink" Target="../AppData/Local/Microsoft/Windows/INetCache/Content.Outlook/SOP/ARR0215/ARR0215actalq.pdf" TargetMode="External"/><Relationship Id="rId324" Type="http://schemas.openxmlformats.org/officeDocument/2006/relationships/hyperlink" Target="../AppData/Local/Microsoft/Windows/INetCache/Content.Outlook/SOP/ARR0159/ARR0159INF1.pdf" TargetMode="External"/><Relationship Id="rId366" Type="http://schemas.openxmlformats.org/officeDocument/2006/relationships/hyperlink" Target="mailto:mcvilla@bancolombia.com.co" TargetMode="External"/><Relationship Id="rId170" Type="http://schemas.openxmlformats.org/officeDocument/2006/relationships/hyperlink" Target="../AppData/Local/Microsoft/Windows/INetCache/Content.Outlook/SOP/ARR0036/ARR0036actatb.pdf" TargetMode="External"/><Relationship Id="rId226" Type="http://schemas.openxmlformats.org/officeDocument/2006/relationships/hyperlink" Target="../AppData/Local/Microsoft/Windows/INetCache/Content.Outlook/SOPORTE%20ARRENDAMIENTOS/ARR0300/ARR0300.pdf" TargetMode="External"/><Relationship Id="rId268" Type="http://schemas.openxmlformats.org/officeDocument/2006/relationships/hyperlink" Target="../AppData/Local/Microsoft/Windows/INetCache/Content.Outlook/SOP/ARR0096/ARR0096orden.pdf" TargetMode="External"/><Relationship Id="rId32" Type="http://schemas.openxmlformats.org/officeDocument/2006/relationships/hyperlink" Target="../AppData/Local/UABI/SUP_E_INSP/Insp%20y%20Sup/ARR/SOPORTE%20ARRENDAMIENTOS/ARR0057/ARR0057POL.pdf" TargetMode="External"/><Relationship Id="rId74" Type="http://schemas.openxmlformats.org/officeDocument/2006/relationships/hyperlink" Target="../AppData/Local/UABI/SUP_E_INSP/Insp%20y%20Sup/ARR/SOPORTE%20ARRENDAMIENTOS/ARR0277/ARR-0277actalq.pdf" TargetMode="External"/><Relationship Id="rId128" Type="http://schemas.openxmlformats.org/officeDocument/2006/relationships/hyperlink" Target="../AppData/Local/Microsoft/Windows/INetCache/Content.Outlook/SOP/ARR0081/ARR0081ACTATB.pdf" TargetMode="External"/><Relationship Id="rId335" Type="http://schemas.openxmlformats.org/officeDocument/2006/relationships/hyperlink" Target="../AppData/Local/Microsoft/Windows/INetCache/Content.Outlook/SOP/ARR0042/ARR00042ORDEN.pdf" TargetMode="External"/><Relationship Id="rId377" Type="http://schemas.openxmlformats.org/officeDocument/2006/relationships/hyperlink" Target="../AppData/Local/Microsoft/Windows/INetCache/Content.Outlook/SOP/ARR0209/ARR0209ORDEN.pdf" TargetMode="External"/><Relationship Id="rId5" Type="http://schemas.openxmlformats.org/officeDocument/2006/relationships/hyperlink" Target="../AppData/Local/Microsoft/Windows/INetCache/Content.Outlook/SOPORTE%20ARRENDAMIENTOS/ARR0293/ARR0293POL.pdf" TargetMode="External"/><Relationship Id="rId181" Type="http://schemas.openxmlformats.org/officeDocument/2006/relationships/hyperlink" Target="../AppData/Local/Microsoft/Windows/INetCache/Content.Outlook/SOP/ARR0036/ARR0036INF4.pdf" TargetMode="External"/><Relationship Id="rId237" Type="http://schemas.openxmlformats.org/officeDocument/2006/relationships/hyperlink" Target="mailto:carmelitapat@gmail.com" TargetMode="External"/><Relationship Id="rId402" Type="http://schemas.openxmlformats.org/officeDocument/2006/relationships/hyperlink" Target="mailto:cootransvi@live.com" TargetMode="External"/><Relationship Id="rId279" Type="http://schemas.openxmlformats.org/officeDocument/2006/relationships/hyperlink" Target="../AppData/Local/Microsoft/Windows/INetCache/Content.Outlook/SOP/ARR0199/ARR0199ORDEN.pdf" TargetMode="External"/><Relationship Id="rId22" Type="http://schemas.openxmlformats.org/officeDocument/2006/relationships/hyperlink" Target="../AppData/Local/Microsoft/Windows/INetCache/Content.Outlook/SOPORTE%20ARRENDAMIENTOS/ARR0173/ARR0173CON.pdf" TargetMode="External"/><Relationship Id="rId43" Type="http://schemas.openxmlformats.org/officeDocument/2006/relationships/hyperlink" Target="mailto:juanes1206@hotmail.com" TargetMode="External"/><Relationship Id="rId64" Type="http://schemas.openxmlformats.org/officeDocument/2006/relationships/hyperlink" Target="../AppData/Local/UABI/SUP_E_INSP/Insp%20y%20Sup/ARR/SOPORTE%20ARRENDAMIENTOS/ARR0099/ARR0099actalq.pdf" TargetMode="External"/><Relationship Id="rId118" Type="http://schemas.openxmlformats.org/officeDocument/2006/relationships/hyperlink" Target="../AppData/Local/Microsoft/Windows/INetCache/Content.Outlook/SOPORTE%20ARRENDAMIENTOS/ARR0213/ARR-0213.pdf" TargetMode="External"/><Relationship Id="rId139" Type="http://schemas.openxmlformats.org/officeDocument/2006/relationships/hyperlink" Target="mailto:yanneth.correa@saviasaludeps.com" TargetMode="External"/><Relationship Id="rId290" Type="http://schemas.openxmlformats.org/officeDocument/2006/relationships/hyperlink" Target="../AppData/Local/Microsoft/Windows/INetCache/Content.Outlook/SOP/ARR0044/ARR0044INF1.pdf" TargetMode="External"/><Relationship Id="rId304" Type="http://schemas.openxmlformats.org/officeDocument/2006/relationships/hyperlink" Target="mailto:elianagiraldocaro@hotmail.com" TargetMode="External"/><Relationship Id="rId325" Type="http://schemas.openxmlformats.org/officeDocument/2006/relationships/hyperlink" Target="../AppData/Local/Microsoft/Windows/INetCache/Content.Outlook/SOP/ARR0159/ARR0159INF2.pdf" TargetMode="External"/><Relationship Id="rId346" Type="http://schemas.openxmlformats.org/officeDocument/2006/relationships/hyperlink" Target="../AppData/Local/Microsoft/Windows/INetCache/Content.Outlook/SOP/ARR0110/ARR0110INF2.pdf" TargetMode="External"/><Relationship Id="rId367" Type="http://schemas.openxmlformats.org/officeDocument/2006/relationships/hyperlink" Target="../AppData/Local/Microsoft/Windows/INetCache/Content.Outlook/SOP/ARR0197/ARR0197INF3.pdf" TargetMode="External"/><Relationship Id="rId388" Type="http://schemas.openxmlformats.org/officeDocument/2006/relationships/hyperlink" Target="../AppData/Local/Microsoft/Windows/INetCache/Content.Outlook/SOP/ARR0047/ARR0047INF1.pdf" TargetMode="External"/><Relationship Id="rId85" Type="http://schemas.openxmlformats.org/officeDocument/2006/relationships/hyperlink" Target="../AppData/Local/Microsoft/Windows/INetCache/Content.Outlook/SOPORTE%20ARRENDAMIENTOS/ARR0162/ARR0162INF1.pdf" TargetMode="External"/><Relationship Id="rId150" Type="http://schemas.openxmlformats.org/officeDocument/2006/relationships/hyperlink" Target="../AppData/Local/Microsoft/Windows/INetCache/Content.Outlook/SOPORTE%20ARRENDAMIENTOS/ARR0215/ARR0215INF1.pdf" TargetMode="External"/><Relationship Id="rId171" Type="http://schemas.openxmlformats.org/officeDocument/2006/relationships/hyperlink" Target="../AppData/Local/Microsoft/Windows/INetCache/Content.Outlook/SOP/ARR0036/ARR0036actalq.pdf" TargetMode="External"/><Relationship Id="rId192" Type="http://schemas.openxmlformats.org/officeDocument/2006/relationships/hyperlink" Target="../AppData/Local/Microsoft/Windows/INetCache/Content.Outlook/SOP/ARR0314/ARR0314ACTALQ.pdf" TargetMode="External"/><Relationship Id="rId206" Type="http://schemas.openxmlformats.org/officeDocument/2006/relationships/hyperlink" Target="mailto:magdakeysi@hotmail.com" TargetMode="External"/><Relationship Id="rId227" Type="http://schemas.openxmlformats.org/officeDocument/2006/relationships/hyperlink" Target="../AppData/Local/Microsoft/Windows/INetCache/Content.Outlook/SOP/ARR0300/ARR0300CON.pdf" TargetMode="External"/><Relationship Id="rId413" Type="http://schemas.openxmlformats.org/officeDocument/2006/relationships/hyperlink" Target="../AppData/Local/Microsoft/Windows/INetCache/Content.Outlook/SOP/ARR4600078637/ARR4600078637actalq.pdf" TargetMode="External"/><Relationship Id="rId248" Type="http://schemas.openxmlformats.org/officeDocument/2006/relationships/hyperlink" Target="mailto:rapipharma@gmail.com" TargetMode="External"/><Relationship Id="rId269" Type="http://schemas.openxmlformats.org/officeDocument/2006/relationships/hyperlink" Target="../AppData/Local/Microsoft/Windows/INetCache/Content.Outlook/SOP/ARR0045/ARR0045ORDEN.pdf" TargetMode="External"/><Relationship Id="rId12" Type="http://schemas.openxmlformats.org/officeDocument/2006/relationships/hyperlink" Target="../AppData/Local/Microsoft/Windows/INetCache/Content.Outlook/SOPORTE%20ARRENDAMIENTOS/ARR0014/ARR0014POL.pdf" TargetMode="External"/><Relationship Id="rId33" Type="http://schemas.openxmlformats.org/officeDocument/2006/relationships/hyperlink" Target="../AppData/Local/UABI/SUP_E_INSP/Insp%20y%20Sup/ARR/SOPORTE%20ARRENDAMIENTOS/ARR0057/ARR0057INFINAL.pdf" TargetMode="External"/><Relationship Id="rId108" Type="http://schemas.openxmlformats.org/officeDocument/2006/relationships/hyperlink" Target="../AppData/Local/Microsoft/Windows/INetCache/Content.Outlook/SNBK67XM/ARR0383/ARR0383POL.pdf" TargetMode="External"/><Relationship Id="rId129" Type="http://schemas.openxmlformats.org/officeDocument/2006/relationships/hyperlink" Target="../AppData/Local/Microsoft/Windows/INetCache/Content.Outlook/SOP/ARR0081/ARR0081ACTAlq.pdf" TargetMode="External"/><Relationship Id="rId280" Type="http://schemas.openxmlformats.org/officeDocument/2006/relationships/hyperlink" Target="../AppData/Local/Microsoft/Windows/INetCache/Content.Outlook/SOP/ARR0206/ARR0206ORDEN.pdf" TargetMode="External"/><Relationship Id="rId315" Type="http://schemas.openxmlformats.org/officeDocument/2006/relationships/hyperlink" Target="../AppData/Local/Microsoft/Windows/INetCache/Content.Outlook/SOP/ARR0204/ARR0204ORDEN.pdf" TargetMode="External"/><Relationship Id="rId336" Type="http://schemas.openxmlformats.org/officeDocument/2006/relationships/hyperlink" Target="../AppData/Local/Microsoft/Windows/INetCache/Content.Outlook/SOP/ARR0052/ARR0052ORDEN.pdf" TargetMode="External"/><Relationship Id="rId357" Type="http://schemas.openxmlformats.org/officeDocument/2006/relationships/hyperlink" Target="../AppData/Local/Microsoft/Windows/INetCache/Content.Outlook/SOP/ARR0163/ARR0163INF3.pdf" TargetMode="External"/><Relationship Id="rId54" Type="http://schemas.openxmlformats.org/officeDocument/2006/relationships/hyperlink" Target="../AppData/Local/UABI/SUP_E_INSP/Insp%20y%20Sup/ARR/SOPORTE%20ARRENDAMIENTOS/ARR0021/ARR0021.pdf" TargetMode="External"/><Relationship Id="rId75" Type="http://schemas.openxmlformats.org/officeDocument/2006/relationships/hyperlink" Target="mailto:emailinstitucional@comfenalcoantioquia.gov.co" TargetMode="External"/><Relationship Id="rId96" Type="http://schemas.openxmlformats.org/officeDocument/2006/relationships/hyperlink" Target="../AppData/Local/Microsoft/Windows/INetCache/Content.Outlook/SOPORTE%20ARRENDAMIENTOS/ARR0268/ARR0268INF1.pdf" TargetMode="External"/><Relationship Id="rId140" Type="http://schemas.openxmlformats.org/officeDocument/2006/relationships/hyperlink" Target="../AppData/Local/Microsoft/Windows/INetCache/Content.Outlook/SOPORTE%20ARRENDAMIENTOS/ARR0215/ARR-0215.pdf" TargetMode="External"/><Relationship Id="rId161" Type="http://schemas.openxmlformats.org/officeDocument/2006/relationships/hyperlink" Target="mailto:Beatriz.moncada2@gmail.com" TargetMode="External"/><Relationship Id="rId182" Type="http://schemas.openxmlformats.org/officeDocument/2006/relationships/hyperlink" Target="../AppData/Local/Microsoft/Windows/INetCache/Content.Outlook/SOPORTE%20ARRENDAMIENTOS/ARR0314/ARR0314.pdf" TargetMode="External"/><Relationship Id="rId217" Type="http://schemas.openxmlformats.org/officeDocument/2006/relationships/hyperlink" Target="../AppData/Local/Microsoft/Windows/INetCache/Content.Outlook/SOPORTE%20ARRENDAMIENTOS/ARR0315/ARR0315.pdf" TargetMode="External"/><Relationship Id="rId378" Type="http://schemas.openxmlformats.org/officeDocument/2006/relationships/hyperlink" Target="../AppData/Local/Microsoft/Windows/INetCache/Content.Outlook/SOP/ARR0010/ARR0010ORDEN.pdf" TargetMode="External"/><Relationship Id="rId399" Type="http://schemas.openxmlformats.org/officeDocument/2006/relationships/hyperlink" Target="mailto:sandra.ordonez@medellin.gov.co" TargetMode="External"/><Relationship Id="rId403" Type="http://schemas.openxmlformats.org/officeDocument/2006/relationships/hyperlink" Target="mailto:cootransvi@live.com" TargetMode="External"/><Relationship Id="rId6" Type="http://schemas.openxmlformats.org/officeDocument/2006/relationships/hyperlink" Target="../AppData/Local/Microsoft/Windows/INetCache/Content.Outlook/SOPORTE%20ARRENDAMIENTOS/ARR0293/ARR0293ACTA.pdf" TargetMode="External"/><Relationship Id="rId238" Type="http://schemas.openxmlformats.org/officeDocument/2006/relationships/hyperlink" Target="mailto:ignacio.gallego@medellin.gov.co" TargetMode="External"/><Relationship Id="rId259" Type="http://schemas.openxmlformats.org/officeDocument/2006/relationships/hyperlink" Target="../AppData/Local/Microsoft/Windows/INetCache/Content.Outlook/SOPORTE%20ARRENDAMIENTOS/ARR0212/ARR-0212.pdf" TargetMode="External"/><Relationship Id="rId23" Type="http://schemas.openxmlformats.org/officeDocument/2006/relationships/hyperlink" Target="../AppData/Local/Microsoft/Windows/INetCache/Content.Outlook/SOPORTE%20ARRENDAMIENTOS/ARR0173/ARR0173RENO.pdf" TargetMode="External"/><Relationship Id="rId119" Type="http://schemas.openxmlformats.org/officeDocument/2006/relationships/hyperlink" Target="../AppData/Local/Microsoft/Windows/INetCache/Content.Outlook/SOP/ARR0213/aRR-0213actalq.pdf" TargetMode="External"/><Relationship Id="rId270" Type="http://schemas.openxmlformats.org/officeDocument/2006/relationships/hyperlink" Target="../AppData/Local/Microsoft/Windows/INetCache/Content.Outlook/SOP/ARR0034/ARR0034ORDEN.pdf" TargetMode="External"/><Relationship Id="rId291" Type="http://schemas.openxmlformats.org/officeDocument/2006/relationships/hyperlink" Target="../AppData/Local/Microsoft/Windows/INetCache/Content.Outlook/SOP/ARR0044/ARR0044INF2.pdf" TargetMode="External"/><Relationship Id="rId305" Type="http://schemas.openxmlformats.org/officeDocument/2006/relationships/hyperlink" Target="mailto:Ignacio.gallego@medellin.gov.co" TargetMode="External"/><Relationship Id="rId326" Type="http://schemas.openxmlformats.org/officeDocument/2006/relationships/hyperlink" Target="../AppData/Local/Microsoft/Windows/INetCache/Content.Outlook/SOP/ARR0159/ARR0159ORDEN.pdf" TargetMode="External"/><Relationship Id="rId347" Type="http://schemas.openxmlformats.org/officeDocument/2006/relationships/hyperlink" Target="../AppData/Local/Microsoft/Windows/INetCache/Content.Outlook/SOP/ARR0090/ARR0090ORDEN.pdf" TargetMode="External"/><Relationship Id="rId44" Type="http://schemas.openxmlformats.org/officeDocument/2006/relationships/hyperlink" Target="../AppData/Local/Microsoft/Windows/INetCache/Content.Outlook/SOPORTE%20ARRENDAMIENTOS/ARR0270/ARR0270INF1.pdf" TargetMode="External"/><Relationship Id="rId65" Type="http://schemas.openxmlformats.org/officeDocument/2006/relationships/hyperlink" Target="mailto:isabelcristina2146@gmail.com" TargetMode="External"/><Relationship Id="rId86" Type="http://schemas.openxmlformats.org/officeDocument/2006/relationships/hyperlink" Target="../AppData/Local/Microsoft/Windows/INetCache/Content.Outlook/SOPORTE%20ARRENDAMIENTOS/ARR0162/ARR0162INF2.pdf" TargetMode="External"/><Relationship Id="rId130" Type="http://schemas.openxmlformats.org/officeDocument/2006/relationships/hyperlink" Target="../AppData/Local/Microsoft/Windows/INetCache/Content.Outlook/SOPORTE%20ARRENDAMIENTOS/ARR0033/ARR0033.pdf" TargetMode="External"/><Relationship Id="rId151" Type="http://schemas.openxmlformats.org/officeDocument/2006/relationships/hyperlink" Target="../AppData/Local/Microsoft/Windows/INetCache/Content.Outlook/SOPORTE%20ARRENDAMIENTOS/ARR0215/ARR0215INF2.pdf" TargetMode="External"/><Relationship Id="rId368" Type="http://schemas.openxmlformats.org/officeDocument/2006/relationships/hyperlink" Target="../AppData/Local/Microsoft/Windows/INetCache/Content.Outlook/SOP/ARR0197/ARR0197INF1.pdf" TargetMode="External"/><Relationship Id="rId389" Type="http://schemas.openxmlformats.org/officeDocument/2006/relationships/hyperlink" Target="../AppData/Local/Microsoft/Windows/INetCache/Content.Outlook/SOP/ARR0047/ARR0047ACTALQ.pdf" TargetMode="External"/><Relationship Id="rId172" Type="http://schemas.openxmlformats.org/officeDocument/2006/relationships/hyperlink" Target="../AppData/Local/Microsoft/Windows/INetCache/Content.Outlook/SOP/ARR0036/ARR0036infinal.pdf" TargetMode="External"/><Relationship Id="rId193" Type="http://schemas.openxmlformats.org/officeDocument/2006/relationships/hyperlink" Target="../AppData/Local/Microsoft/Windows/INetCache/Content.Outlook/SOP/ARR0314/ARR0314INFINAL.pdf" TargetMode="External"/><Relationship Id="rId207" Type="http://schemas.openxmlformats.org/officeDocument/2006/relationships/hyperlink" Target="mailto:magdakeysi@hotmail.com" TargetMode="External"/><Relationship Id="rId228" Type="http://schemas.openxmlformats.org/officeDocument/2006/relationships/hyperlink" Target="../AppData/Local/Microsoft/Windows/INetCache/Content.Outlook/SOP/ARR0300/ARR0300ACTA.pdf" TargetMode="External"/><Relationship Id="rId249" Type="http://schemas.openxmlformats.org/officeDocument/2006/relationships/hyperlink" Target="../AppData/Local/Microsoft/Windows/INetCache/Content.Outlook/SOP/ARR0276/ARR0276INF1.pdf" TargetMode="External"/><Relationship Id="rId414" Type="http://schemas.openxmlformats.org/officeDocument/2006/relationships/hyperlink" Target="mailto:Ignacio.gallego@medellin.gov.co" TargetMode="External"/><Relationship Id="rId13" Type="http://schemas.openxmlformats.org/officeDocument/2006/relationships/hyperlink" Target="mailto:adielaca&#241;as.coonatra@une.net.co" TargetMode="External"/><Relationship Id="rId109" Type="http://schemas.openxmlformats.org/officeDocument/2006/relationships/hyperlink" Target="../AppData/Local/Microsoft/Windows/INetCache/InspySuperv/CMN-IyS/ARR/SOP/ARR0383/ARR0383INF2.pdf" TargetMode="External"/><Relationship Id="rId260" Type="http://schemas.openxmlformats.org/officeDocument/2006/relationships/hyperlink" Target="mailto:Ignacio.gallego@medellin.gov.co" TargetMode="External"/><Relationship Id="rId281" Type="http://schemas.openxmlformats.org/officeDocument/2006/relationships/hyperlink" Target="../AppData/Local/Microsoft/Windows/INetCache/Content.Outlook/SOP/ARR0207/ARR0207ORDEN.pdf" TargetMode="External"/><Relationship Id="rId316" Type="http://schemas.openxmlformats.org/officeDocument/2006/relationships/hyperlink" Target="../AppData/Local/Microsoft/Windows/INetCache/Content.Outlook/SOP/ARR0269/ARR0269ORDEN.pdf" TargetMode="External"/><Relationship Id="rId337" Type="http://schemas.openxmlformats.org/officeDocument/2006/relationships/hyperlink" Target="mailto:Ignacio.gallego@medellin.gov.co" TargetMode="External"/><Relationship Id="rId34" Type="http://schemas.openxmlformats.org/officeDocument/2006/relationships/hyperlink" Target="../AppData/Local/UABI/SUP_E_INSP/Insp%20y%20Sup/ARR/SOPORTE%20ARRENDAMIENTOS/ARR0057/ARR0057ACTATB.pdf" TargetMode="External"/><Relationship Id="rId55" Type="http://schemas.openxmlformats.org/officeDocument/2006/relationships/hyperlink" Target="../AppData/Local/UABI/SUP_E_INSP/Insp%20y%20Sup/ARR/SOPORTE%20ARRENDAMIENTOS/ARR0021/ARR0021con.pdf" TargetMode="External"/><Relationship Id="rId76" Type="http://schemas.openxmlformats.org/officeDocument/2006/relationships/hyperlink" Target="mailto:Catalina.davila@comfenalcoantioquia.com" TargetMode="External"/><Relationship Id="rId97" Type="http://schemas.openxmlformats.org/officeDocument/2006/relationships/hyperlink" Target="../AppData/Local/Microsoft/Windows/INetCache/Content.Outlook/SOPORTE%20ARRENDAMIENTOS/ARR0268/ARR0268INF2.pdf" TargetMode="External"/><Relationship Id="rId120" Type="http://schemas.openxmlformats.org/officeDocument/2006/relationships/hyperlink" Target="mailto:cmposada@bancolombia.com.co" TargetMode="External"/><Relationship Id="rId141" Type="http://schemas.openxmlformats.org/officeDocument/2006/relationships/hyperlink" Target="../AppData/Local/Microsoft/Windows/INetCache/Content.Outlook/SOPORTE%20ARRENDAMIENTOS/ARR0215/ARR0215CON.pdf" TargetMode="External"/><Relationship Id="rId358" Type="http://schemas.openxmlformats.org/officeDocument/2006/relationships/hyperlink" Target="../AppData/Local/Microsoft/Windows/INetCache/Content.Outlook/SOP/ARR0163/ARR0163ORDEN.pdf" TargetMode="External"/><Relationship Id="rId379" Type="http://schemas.openxmlformats.org/officeDocument/2006/relationships/hyperlink" Target="mailto:Ignacio.gallego@medellin.gov.co" TargetMode="External"/><Relationship Id="rId7" Type="http://schemas.openxmlformats.org/officeDocument/2006/relationships/hyperlink" Target="../AppData/Local/Microsoft/Windows/INetCache/Content.Outlook/SOPORTE%20ARRENDAMIENTOS/ARR0293/ARR-0293.pdf" TargetMode="External"/><Relationship Id="rId162" Type="http://schemas.openxmlformats.org/officeDocument/2006/relationships/hyperlink" Target="../AppData/Local/Microsoft/Windows/INetCache/Content.Outlook/SOP/ARR0036/ARR0036INF1.pdf" TargetMode="External"/><Relationship Id="rId183" Type="http://schemas.openxmlformats.org/officeDocument/2006/relationships/hyperlink" Target="../AppData/Local/Microsoft/Windows/INetCache/Content.Outlook/SOP/ARR0314/ARR0314CON.pdf" TargetMode="External"/><Relationship Id="rId218" Type="http://schemas.openxmlformats.org/officeDocument/2006/relationships/hyperlink" Target="../AppData/Local/Microsoft/Windows/INetCache/Content.Outlook/SOP/ARR0315/ARR0315CON.pdf" TargetMode="External"/><Relationship Id="rId239" Type="http://schemas.openxmlformats.org/officeDocument/2006/relationships/hyperlink" Target="../AppData/Local/Microsoft/Windows/INetCache/Content.Outlook/SOP/ARR0278/ARR0278INF1.pdf" TargetMode="External"/><Relationship Id="rId390" Type="http://schemas.openxmlformats.org/officeDocument/2006/relationships/hyperlink" Target="mailto:Ignacio.gallego@medellin.gov.co" TargetMode="External"/><Relationship Id="rId404" Type="http://schemas.openxmlformats.org/officeDocument/2006/relationships/hyperlink" Target="../AppData/Local/Microsoft/Windows/INetCache/Content.Outlook/SOP/ARR4600081246/aRR4600081248actalq.pdf" TargetMode="External"/><Relationship Id="rId250" Type="http://schemas.openxmlformats.org/officeDocument/2006/relationships/hyperlink" Target="../AppData/Local/Microsoft/Windows/INetCache/Content.Outlook/SOP/ARR0276/ARR0276INF2.pdf" TargetMode="External"/><Relationship Id="rId271" Type="http://schemas.openxmlformats.org/officeDocument/2006/relationships/hyperlink" Target="../AppData/Local/Microsoft/Windows/INetCache/Content.Outlook/SOP/ARR0089/ARR0089ORDEN.pdf" TargetMode="External"/><Relationship Id="rId292" Type="http://schemas.openxmlformats.org/officeDocument/2006/relationships/hyperlink" Target="../AppData/Local/Microsoft/Windows/INetCache/Content.Outlook/SOP/ARR0044/ARR0044INF3.pdf" TargetMode="External"/><Relationship Id="rId306" Type="http://schemas.openxmlformats.org/officeDocument/2006/relationships/hyperlink" Target="../AppData/Local/Microsoft/Windows/INetCache/Content.Outlook/SOP/ARR0196/ARR0196INF1.pdf" TargetMode="External"/><Relationship Id="rId24" Type="http://schemas.openxmlformats.org/officeDocument/2006/relationships/hyperlink" Target="../AppData/Local/Microsoft/Windows/INetCache/Content.Outlook/SOPORTE%20ARRENDAMIENTOS/ARR0173/ARR0173LIQUI.pdf" TargetMode="External"/><Relationship Id="rId45" Type="http://schemas.openxmlformats.org/officeDocument/2006/relationships/hyperlink" Target="../AppData/Local/Microsoft/Windows/INetCache/Content.Outlook/SOPORTE%20ARRENDAMIENTOS/ARR0270/ARR0270INF2.pdf" TargetMode="External"/><Relationship Id="rId66" Type="http://schemas.openxmlformats.org/officeDocument/2006/relationships/hyperlink" Target="mailto:isabelcristina2146@gmail.com" TargetMode="External"/><Relationship Id="rId87" Type="http://schemas.openxmlformats.org/officeDocument/2006/relationships/hyperlink" Target="../AppData/Local/Microsoft/Windows/INetCache/Content.Outlook/SOPORTE%20ARRENDAMIENTOS/ARR0162/ARR0162INF2.pdf" TargetMode="External"/><Relationship Id="rId110" Type="http://schemas.openxmlformats.org/officeDocument/2006/relationships/hyperlink" Target="../AppData/Local/Microsoft/Windows/INetCache/InspySuperv/CMN-IyS/ARR/SOP/ARR0383/ARR0383INF2.pdf" TargetMode="External"/><Relationship Id="rId131" Type="http://schemas.openxmlformats.org/officeDocument/2006/relationships/hyperlink" Target="../AppData/Local/Microsoft/Windows/INetCache/Content.Outlook/SOP/ARR0033/ARR0033CON.pdf" TargetMode="External"/><Relationship Id="rId327" Type="http://schemas.openxmlformats.org/officeDocument/2006/relationships/hyperlink" Target="../AppData/Local/Microsoft/Windows/INetCache/Content.Outlook/SOP/ARR0038/ARR0038INF1.pdf" TargetMode="External"/><Relationship Id="rId348" Type="http://schemas.openxmlformats.org/officeDocument/2006/relationships/hyperlink" Target="../AppData/Local/Microsoft/Windows/INetCache/Content.Outlook/SOP/ARR0090/ARR0090ORDEN.pdf" TargetMode="External"/><Relationship Id="rId369" Type="http://schemas.openxmlformats.org/officeDocument/2006/relationships/hyperlink" Target="../AppData/Local/Microsoft/Windows/INetCache/Content.Outlook/SOP/ARR0197/ARR0197INF2.pdf" TargetMode="External"/><Relationship Id="rId152" Type="http://schemas.openxmlformats.org/officeDocument/2006/relationships/hyperlink" Target="../AppData/Local/Microsoft/Windows/INetCache/Content.Outlook/SOPORTE%20ARRENDAMIENTOS/ARR0215/ARR0215INF3.pdf" TargetMode="External"/><Relationship Id="rId173" Type="http://schemas.openxmlformats.org/officeDocument/2006/relationships/hyperlink" Target="mailto:sandra.ordonez@medellin.gov.co" TargetMode="External"/><Relationship Id="rId194" Type="http://schemas.openxmlformats.org/officeDocument/2006/relationships/hyperlink" Target="mailto:dgeidibianoon@hotmail.es" TargetMode="External"/><Relationship Id="rId208" Type="http://schemas.openxmlformats.org/officeDocument/2006/relationships/hyperlink" Target="mailto:magdakeysi@hotmail.com" TargetMode="External"/><Relationship Id="rId229" Type="http://schemas.openxmlformats.org/officeDocument/2006/relationships/hyperlink" Target="../AppData/Local/Microsoft/Windows/INetCache/Content.Outlook/SOP/ARR0300/ARR0300POL.pdf" TargetMode="External"/><Relationship Id="rId380" Type="http://schemas.openxmlformats.org/officeDocument/2006/relationships/hyperlink" Target="../AppData/Local/Microsoft/Windows/INetCache/Content.Outlook/SOP/ARR0102/ARR0102INF1.pdf" TargetMode="External"/><Relationship Id="rId415" Type="http://schemas.openxmlformats.org/officeDocument/2006/relationships/hyperlink" Target="../AppData/Local/Microsoft/Windows/INetCache/Content.Outlook/SOP/ARR0305/ARR0305CON.pdf" TargetMode="External"/><Relationship Id="rId240" Type="http://schemas.openxmlformats.org/officeDocument/2006/relationships/hyperlink" Target="../AppData/Local/Microsoft/Windows/INetCache/Content.Outlook/SOP/ARR0278/ARR0278INF2.pdf" TargetMode="External"/><Relationship Id="rId261" Type="http://schemas.openxmlformats.org/officeDocument/2006/relationships/hyperlink" Target="../AppData/Local/Microsoft/Windows/INetCache/Content.Outlook/SOP/ARR0212/ARR0212INF1.pdf" TargetMode="External"/><Relationship Id="rId14" Type="http://schemas.openxmlformats.org/officeDocument/2006/relationships/hyperlink" Target="mailto:adielaca&#241;as.coonatra@une.net.co" TargetMode="External"/><Relationship Id="rId35" Type="http://schemas.openxmlformats.org/officeDocument/2006/relationships/hyperlink" Target="../AppData/Local/UABI/SUP_E_INSP/Insp%20y%20Sup/ARR/SOPORTE%20ARRENDAMIENTOS/ARR0057/ARR0057ACTALQ.pdf" TargetMode="External"/><Relationship Id="rId56" Type="http://schemas.openxmlformats.org/officeDocument/2006/relationships/hyperlink" Target="../AppData/Local/UABI/SUP_E_INSP/Insp%20y%20Sup/ARR/SOPORTE%20ARRENDAMIENTOS/ARR0021/ARR0021pol.pdf" TargetMode="External"/><Relationship Id="rId77" Type="http://schemas.openxmlformats.org/officeDocument/2006/relationships/hyperlink" Target="../AppData/Local/Microsoft/Windows/INetCache/Content.Outlook/SOPORTE%20ARRENDAMIENTOS/ARR0269/ARR0269INF1.pdf" TargetMode="External"/><Relationship Id="rId100" Type="http://schemas.openxmlformats.org/officeDocument/2006/relationships/hyperlink" Target="../AppData/Local/UABI/SUP_E_INSP/Insp%20y%20Sup/ARR/SOPORTE%20ARRENDAMIENTOS/ARR0268/ARR0268ACTALQ.pdf" TargetMode="External"/><Relationship Id="rId282" Type="http://schemas.openxmlformats.org/officeDocument/2006/relationships/hyperlink" Target="../AppData/Local/Microsoft/Windows/INetCache/Content.Outlook/SOP/ARR0208/ARR0208ORDEN.pdf" TargetMode="External"/><Relationship Id="rId317" Type="http://schemas.openxmlformats.org/officeDocument/2006/relationships/hyperlink" Target="mailto:Ignacio.gallego@medellin.gov.co" TargetMode="External"/><Relationship Id="rId338" Type="http://schemas.openxmlformats.org/officeDocument/2006/relationships/hyperlink" Target="../AppData/Local/Microsoft/Windows/INetCache/Content.Outlook/SOP/ARR0090/ARR0090INF1.pdf" TargetMode="External"/><Relationship Id="rId359" Type="http://schemas.openxmlformats.org/officeDocument/2006/relationships/hyperlink" Target="mailto:cmposada@bancolombia.com" TargetMode="External"/><Relationship Id="rId8" Type="http://schemas.openxmlformats.org/officeDocument/2006/relationships/hyperlink" Target="../AppData/Local/Microsoft/Windows/INetCache/Content.Outlook/SOPORTE%20ARRENDAMIENTOS/ARR0275/ARR0275INF1.pdf" TargetMode="External"/><Relationship Id="rId98" Type="http://schemas.openxmlformats.org/officeDocument/2006/relationships/hyperlink" Target="../AppData/Local/Microsoft/Windows/INetCache/Content.Outlook/SOPORTE%20ARRENDAMIENTOS/ARR0268/ARR0268INF3.pdf" TargetMode="External"/><Relationship Id="rId121" Type="http://schemas.openxmlformats.org/officeDocument/2006/relationships/hyperlink" Target="../AppData/Local/Microsoft/L-Prog/L-Gest/E-IyS/CMN-IyS/ARR/SOP/ARR0081/ARR0081-1.pdf" TargetMode="External"/><Relationship Id="rId142" Type="http://schemas.openxmlformats.org/officeDocument/2006/relationships/hyperlink" Target="mailto:yanneth.correa@saviasaludeps.com" TargetMode="External"/><Relationship Id="rId163" Type="http://schemas.openxmlformats.org/officeDocument/2006/relationships/hyperlink" Target="../AppData/Local/Microsoft/Windows/INetCache/Content.Outlook/SOP/ARR0036/ARR0036INF2.pdf" TargetMode="External"/><Relationship Id="rId184" Type="http://schemas.openxmlformats.org/officeDocument/2006/relationships/hyperlink" Target="../AppData/Local/Microsoft/Windows/INetCache/Content.Outlook/SOP/ARR0314/ARR0314ACTA.pdf" TargetMode="External"/><Relationship Id="rId219" Type="http://schemas.openxmlformats.org/officeDocument/2006/relationships/hyperlink" Target="../AppData/Local/Microsoft/Windows/INetCache/Content.Outlook/SOP/ARR0315/ARR0315acta.pdf" TargetMode="External"/><Relationship Id="rId370" Type="http://schemas.openxmlformats.org/officeDocument/2006/relationships/hyperlink" Target="../AppData/Local/Microsoft/Windows/INetCache/Content.Outlook/SOP/ARR0197/ARR0197ORDEN.pdf" TargetMode="External"/><Relationship Id="rId391" Type="http://schemas.openxmlformats.org/officeDocument/2006/relationships/hyperlink" Target="../AppData/Local/Microsoft/Windows/INetCache/Content.Outlook/SOP/ARR0202/ARR020ACTALQ.pdf" TargetMode="External"/><Relationship Id="rId405" Type="http://schemas.openxmlformats.org/officeDocument/2006/relationships/hyperlink" Target="../AppData/Local/Microsoft/Windows/INetCache/Content.Outlook/SOP/ARR4600081246/ARR4600081248acta.pdf" TargetMode="External"/><Relationship Id="rId230" Type="http://schemas.openxmlformats.org/officeDocument/2006/relationships/hyperlink" Target="../AppData/Local/Microsoft/Windows/INetCache/Content.Outlook/SOP/ARR0300/ARR0300SUPER.pdf" TargetMode="External"/><Relationship Id="rId251" Type="http://schemas.openxmlformats.org/officeDocument/2006/relationships/hyperlink" Target="../AppData/Local/Microsoft/Windows/INetCache/Content.Outlook/SOP/ARR0276/ARR0276SUPER.pdf" TargetMode="External"/><Relationship Id="rId25" Type="http://schemas.openxmlformats.org/officeDocument/2006/relationships/hyperlink" Target="../AppData/Local/Microsoft/Windows/INetCache/Content.Outlook/SOPORTE%20ARRENDAMIENTOS/ARR0011/ARR0011LIQUI.pdf" TargetMode="External"/><Relationship Id="rId46" Type="http://schemas.openxmlformats.org/officeDocument/2006/relationships/hyperlink" Target="../AppData/Local/Microsoft/Windows/INetCache/Content.Outlook/SOPORTE%20ARRENDAMIENTOS/ARR0270/ARR0270INF3.pdf" TargetMode="External"/><Relationship Id="rId67" Type="http://schemas.openxmlformats.org/officeDocument/2006/relationships/hyperlink" Target="../AppData/Local/Microsoft/Windows/INetCache/Content.Outlook/SOPORTE%20ARRENDAMIENTOS/ARR0277/ARR0277INF1.pdf" TargetMode="External"/><Relationship Id="rId272" Type="http://schemas.openxmlformats.org/officeDocument/2006/relationships/hyperlink" Target="mailto:Ignacio.gallego@medellin.gov.co" TargetMode="External"/><Relationship Id="rId293" Type="http://schemas.openxmlformats.org/officeDocument/2006/relationships/hyperlink" Target="../AppData/Local/Microsoft/Windows/INetCache/Content.Outlook/SOP/ARR0044/ARR0044ORDEN.pdf" TargetMode="External"/><Relationship Id="rId307" Type="http://schemas.openxmlformats.org/officeDocument/2006/relationships/hyperlink" Target="../AppData/Local/Microsoft/Windows/INetCache/Content.Outlook/SOP/ARR0196/ARR0196INF2.pdf" TargetMode="External"/><Relationship Id="rId328" Type="http://schemas.openxmlformats.org/officeDocument/2006/relationships/hyperlink" Target="../AppData/Local/Microsoft/Windows/INetCache/Content.Outlook/SOP/ARR0038/ARR0038INF2.pdf" TargetMode="External"/><Relationship Id="rId349" Type="http://schemas.openxmlformats.org/officeDocument/2006/relationships/hyperlink" Target="../AppData/Local/Microsoft/Windows/INetCache/Content.Outlook/SOP/ARR0110/ARR0110ORDEN.pdf" TargetMode="External"/><Relationship Id="rId88" Type="http://schemas.openxmlformats.org/officeDocument/2006/relationships/hyperlink" Target="mailto:Hernan.hernandez@tigoune.com" TargetMode="External"/><Relationship Id="rId111" Type="http://schemas.openxmlformats.org/officeDocument/2006/relationships/hyperlink" Target="../AppData/Local/Microsoft/Windows/INetCache/Content.Outlook/SNBK67XM/ARR0383/ARR0383SUPER.pdf" TargetMode="External"/><Relationship Id="rId132" Type="http://schemas.openxmlformats.org/officeDocument/2006/relationships/hyperlink" Target="../AppData/Local/Microsoft/Windows/INetCache/Content.Outlook/SOP/ARR0033/ARR0033reno.pdf" TargetMode="External"/><Relationship Id="rId153" Type="http://schemas.openxmlformats.org/officeDocument/2006/relationships/hyperlink" Target="../AppData/Local/Microsoft/Windows/INetCache/Content.Outlook/SOPORTE%20ARRENDAMIENTOS/ARR0215/ARR-0215.pdf" TargetMode="External"/><Relationship Id="rId174" Type="http://schemas.openxmlformats.org/officeDocument/2006/relationships/hyperlink" Target="../AppData/Local/Microsoft/Windows/INetCache/Content.Outlook/SOP/ARR0348/ARR0348CON.pdf" TargetMode="External"/><Relationship Id="rId195" Type="http://schemas.openxmlformats.org/officeDocument/2006/relationships/hyperlink" Target="mailto:dgeidibianoon@hotmail.es" TargetMode="External"/><Relationship Id="rId209" Type="http://schemas.openxmlformats.org/officeDocument/2006/relationships/hyperlink" Target="../AppData/Local/Microsoft/Windows/INetCache/Content.Outlook/SOP/ARR0310/ARR0310CON2017.pdf" TargetMode="External"/><Relationship Id="rId360" Type="http://schemas.openxmlformats.org/officeDocument/2006/relationships/hyperlink" Target="../AppData/Local/Microsoft/Windows/INetCache/Content.Outlook/SOP/ARR0197/ARR0197CON.pdf" TargetMode="External"/><Relationship Id="rId381" Type="http://schemas.openxmlformats.org/officeDocument/2006/relationships/hyperlink" Target="../AppData/Local/Microsoft/Windows/INetCache/Content.Outlook/SOP/ARR0102/ARR0102INF2.pdf" TargetMode="External"/><Relationship Id="rId416" Type="http://schemas.openxmlformats.org/officeDocument/2006/relationships/hyperlink" Target="../AppData/Local/Microsoft/Windows/INetCache/Content.Outlook/SOP/ARR0305/ARR0305acta.pdf" TargetMode="External"/><Relationship Id="rId220" Type="http://schemas.openxmlformats.org/officeDocument/2006/relationships/hyperlink" Target="../AppData/Local/Microsoft/Windows/INetCache/Content.Outlook/SOP/ARR0315/ARR0315pol.pdf" TargetMode="External"/><Relationship Id="rId241" Type="http://schemas.openxmlformats.org/officeDocument/2006/relationships/hyperlink" Target="../AppData/Local/Microsoft/Windows/INetCache/Content.Outlook/SOP/ARR0278/ARR0278actalq.pdf" TargetMode="External"/><Relationship Id="rId15" Type="http://schemas.openxmlformats.org/officeDocument/2006/relationships/hyperlink" Target="../AppData/Local/Microsoft/Windows/INetCache/Content.Outlook/SOPORTE%20ARRENDAMIENTOS/ARR0014/ARR0014INF1.pdf" TargetMode="External"/><Relationship Id="rId36" Type="http://schemas.openxmlformats.org/officeDocument/2006/relationships/hyperlink" Target="../AppData/Local/UABI/SUP_E_INSP/Insp%20y%20Sup/ARR/SOPORTE%20ARRENDAMIENTOS/ARR0080/ARR0080CON.pdf" TargetMode="External"/><Relationship Id="rId57" Type="http://schemas.openxmlformats.org/officeDocument/2006/relationships/hyperlink" Target="../AppData/Local/UABI/SUP_E_INSP/Insp%20y%20Sup/ARR/SOPORTE%20ARRENDAMIENTOS/ARR0021/ARR0021infinal.pdf" TargetMode="External"/><Relationship Id="rId262" Type="http://schemas.openxmlformats.org/officeDocument/2006/relationships/hyperlink" Target="../AppData/Local/Microsoft/Windows/INetCache/Content.Outlook/SOP/ARR0212/ARR0212INF2.pdf" TargetMode="External"/><Relationship Id="rId283" Type="http://schemas.openxmlformats.org/officeDocument/2006/relationships/hyperlink" Target="../AppData/Local/Microsoft/Windows/INetCache/Content.Outlook/SOP/ARR0210/ARR0210ORDEN.pdf" TargetMode="External"/><Relationship Id="rId318" Type="http://schemas.openxmlformats.org/officeDocument/2006/relationships/hyperlink" Target="../AppData/Local/Microsoft/Windows/INetCache/Content.Outlook/SOP/ARR0095/ARR0095INF1.pdf" TargetMode="External"/><Relationship Id="rId339" Type="http://schemas.openxmlformats.org/officeDocument/2006/relationships/hyperlink" Target="../AppData/Local/Microsoft/Windows/INetCache/Content.Outlook/SOP/ARR0090/ARR0090INF2.pdf" TargetMode="External"/><Relationship Id="rId78" Type="http://schemas.openxmlformats.org/officeDocument/2006/relationships/hyperlink" Target="../AppData/Local/Microsoft/Windows/INetCache/Content.Outlook/SOPORTE%20ARRENDAMIENTOS/ARR0269/ARR0269INF2.pdf" TargetMode="External"/><Relationship Id="rId99" Type="http://schemas.openxmlformats.org/officeDocument/2006/relationships/hyperlink" Target="../AppData/Local/UABI/SUP_E_INSP/Insp%20y%20Sup/ARR/SOPORTE%20ARRENDAMIENTOS/ARR0268/ARR0268ACTA.pdf" TargetMode="External"/><Relationship Id="rId101" Type="http://schemas.openxmlformats.org/officeDocument/2006/relationships/hyperlink" Target="../AppData/Local/UABI/SUP_E_INSP/Insp%20y%20Sup/ARR/SOPORTE%20ARRENDAMIENTOS/ARR0268/ARR0268INFINAL.pdf" TargetMode="External"/><Relationship Id="rId122" Type="http://schemas.openxmlformats.org/officeDocument/2006/relationships/hyperlink" Target="../AppData/Local/Microsoft/Windows/INetCache/InspySuperv/CMN-IyS/ARR/SOP/ARR0081/ARR0081CON.pdf" TargetMode="External"/><Relationship Id="rId143" Type="http://schemas.openxmlformats.org/officeDocument/2006/relationships/hyperlink" Target="mailto:yanneth.correa@saviasaludeps.com" TargetMode="External"/><Relationship Id="rId164" Type="http://schemas.openxmlformats.org/officeDocument/2006/relationships/hyperlink" Target="../AppData/Local/Microsoft/Windows/INetCache/Content.Outlook/SOP/ARR0036/ARR0036INF3.pdf" TargetMode="External"/><Relationship Id="rId185" Type="http://schemas.openxmlformats.org/officeDocument/2006/relationships/hyperlink" Target="../AppData/Local/Microsoft/Windows/INetCache/Content.Outlook/SOP/ARR0314/ARR0314SUPER.pdf" TargetMode="External"/><Relationship Id="rId350" Type="http://schemas.openxmlformats.org/officeDocument/2006/relationships/hyperlink" Target="../AppData/Local/Microsoft/Windows/INetCache/Content.Outlook/SOPORTE%20ARRENDAMIENTOS/ARR0155/ARR0155.pdf" TargetMode="External"/><Relationship Id="rId371" Type="http://schemas.openxmlformats.org/officeDocument/2006/relationships/hyperlink" Target="mailto:williampuchas@hotmail.com" TargetMode="External"/><Relationship Id="rId406" Type="http://schemas.openxmlformats.org/officeDocument/2006/relationships/hyperlink" Target="../AppData/Local/Microsoft/Windows/INetCache/Content.Outlook/SOP/ARR4600081246/aRR4600081248actatb.pdf" TargetMode="External"/><Relationship Id="rId9" Type="http://schemas.openxmlformats.org/officeDocument/2006/relationships/hyperlink" Target="../AppData/Local/Microsoft/Windows/INetCache/Content.Outlook/SOPORTE%20ARRENDAMIENTOS/ARR0275/ARR0275INF2.pdf" TargetMode="External"/><Relationship Id="rId210" Type="http://schemas.openxmlformats.org/officeDocument/2006/relationships/hyperlink" Target="../AppData/Local/Microsoft/Windows/INetCache/Content.Outlook/SOP/ARR0310/ARR0310acta2017.pdf" TargetMode="External"/><Relationship Id="rId392" Type="http://schemas.openxmlformats.org/officeDocument/2006/relationships/hyperlink" Target="mailto:mayda.salleg@marsgh.com" TargetMode="External"/><Relationship Id="rId26" Type="http://schemas.openxmlformats.org/officeDocument/2006/relationships/hyperlink" Target="../AppData/Local/Microsoft/Windows/INetCache/Content.Outlook/SOPORTE%20ARRENDAMIENTOS/ARR0011/ARR0011POL.pdf" TargetMode="External"/><Relationship Id="rId231" Type="http://schemas.openxmlformats.org/officeDocument/2006/relationships/hyperlink" Target="mailto:ignacio.gallego@medellin.gov.co" TargetMode="External"/><Relationship Id="rId252" Type="http://schemas.openxmlformats.org/officeDocument/2006/relationships/hyperlink" Target="../AppData/Local/Microsoft/Windows/INetCache/Content.Outlook/SOP/ARR0276/ARR0276orden.pdf" TargetMode="External"/><Relationship Id="rId273" Type="http://schemas.openxmlformats.org/officeDocument/2006/relationships/hyperlink" Target="../AppData/Local/Microsoft/Windows/INetCache/Content.Outlook/SOP/ARR0094/ARR0094ORDEN.pdf" TargetMode="External"/><Relationship Id="rId294" Type="http://schemas.openxmlformats.org/officeDocument/2006/relationships/hyperlink" Target="../AppData/Local/Microsoft/Windows/INetCache/Content.Outlook/SOP/ARR0055/ARR0055ORDEN.pdf" TargetMode="External"/><Relationship Id="rId308" Type="http://schemas.openxmlformats.org/officeDocument/2006/relationships/hyperlink" Target="../AppData/Local/Microsoft/Windows/INetCache/Content.Outlook/SOP/ARR0196/ARR0196ORDEN.pdf" TargetMode="External"/><Relationship Id="rId329" Type="http://schemas.openxmlformats.org/officeDocument/2006/relationships/hyperlink" Target="../AppData/Local/Microsoft/Windows/INetCache/Content.Outlook/SOP/ARR0038/ARR00038ORDEN.pdf" TargetMode="External"/><Relationship Id="rId47" Type="http://schemas.openxmlformats.org/officeDocument/2006/relationships/hyperlink" Target="mailto:Ignacio.gallego@medellin.gov.co" TargetMode="External"/><Relationship Id="rId68" Type="http://schemas.openxmlformats.org/officeDocument/2006/relationships/hyperlink" Target="../AppData/Local/Microsoft/Windows/INetCache/Content.Outlook/SOPORTE%20ARRENDAMIENTOS/ARR0277/ARR0277INF2.pdf" TargetMode="External"/><Relationship Id="rId89" Type="http://schemas.openxmlformats.org/officeDocument/2006/relationships/hyperlink" Target="mailto:lina.carrillo@tigo.com.co" TargetMode="External"/><Relationship Id="rId112" Type="http://schemas.openxmlformats.org/officeDocument/2006/relationships/hyperlink" Target="../AppData/Local/Microsoft/Windows/INetCache/Content.Outlook/SOP/ARR0383/ARR0383ACTATB.pdf" TargetMode="External"/><Relationship Id="rId133" Type="http://schemas.openxmlformats.org/officeDocument/2006/relationships/hyperlink" Target="../AppData/Local/Microsoft/Windows/INetCache/Content.Outlook/SOP/ARR0033/ARR0033pol.pdf" TargetMode="External"/><Relationship Id="rId154" Type="http://schemas.openxmlformats.org/officeDocument/2006/relationships/hyperlink" Target="mailto:ignacio.gallego@medellin.gov.co" TargetMode="External"/><Relationship Id="rId175" Type="http://schemas.openxmlformats.org/officeDocument/2006/relationships/hyperlink" Target="../AppData/Local/Microsoft/Windows/INetCache/Content.Outlook/SOP/ARR0348/ARR0348ACTA.pdf" TargetMode="External"/><Relationship Id="rId340" Type="http://schemas.openxmlformats.org/officeDocument/2006/relationships/hyperlink" Target="../AppData/Local/Microsoft/Windows/INetCache/Content.Outlook/SOP/ARR0090/ARR0090INF1.pdf" TargetMode="External"/><Relationship Id="rId361" Type="http://schemas.openxmlformats.org/officeDocument/2006/relationships/hyperlink" Target="../AppData/Local/Microsoft/Windows/INetCache/Content.Outlook/SOP/ARR0197/ARR0197pol.pdf" TargetMode="External"/><Relationship Id="rId196" Type="http://schemas.openxmlformats.org/officeDocument/2006/relationships/hyperlink" Target="mailto:dgeidibianoon@hotmail.es" TargetMode="External"/><Relationship Id="rId200" Type="http://schemas.openxmlformats.org/officeDocument/2006/relationships/hyperlink" Target="../AppData/Local/Microsoft/Windows/INetCache/Content.Outlook/SOP/ARR0311/ARR0311pol2017.pdf" TargetMode="External"/><Relationship Id="rId382" Type="http://schemas.openxmlformats.org/officeDocument/2006/relationships/hyperlink" Target="../AppData/Local/Microsoft/Windows/INetCache/Content.Outlook/SNBK67XM/ARR0091/ARR0091.pdf" TargetMode="External"/><Relationship Id="rId417" Type="http://schemas.openxmlformats.org/officeDocument/2006/relationships/hyperlink" Target="../AppData/Local/Microsoft/Windows/INetCache/Content.Outlook/SOP/ARR0305/ARR0305pol.pdf" TargetMode="External"/><Relationship Id="rId16" Type="http://schemas.openxmlformats.org/officeDocument/2006/relationships/hyperlink" Target="../AppData/Local/Microsoft/Windows/INetCache/Content.Outlook/SOPORTE%20ARRENDAMIENTOS/ARR0014/ARR0014INF2.pdf" TargetMode="External"/><Relationship Id="rId221" Type="http://schemas.openxmlformats.org/officeDocument/2006/relationships/hyperlink" Target="../AppData/Local/Microsoft/Windows/INetCache/Content.Outlook/SOP/ARR0315/ARR0315super.pdf" TargetMode="External"/><Relationship Id="rId242" Type="http://schemas.openxmlformats.org/officeDocument/2006/relationships/hyperlink" Target="mailto:Ignacio.gallego@medellin.gov.co" TargetMode="External"/><Relationship Id="rId263" Type="http://schemas.openxmlformats.org/officeDocument/2006/relationships/hyperlink" Target="../AppData/Local/Microsoft/Windows/INetCache/Content.Outlook/SOP/ARR0212/ARR0212CR.pdf" TargetMode="External"/><Relationship Id="rId284" Type="http://schemas.openxmlformats.org/officeDocument/2006/relationships/hyperlink" Target="mailto:Ignacio.gallego@medellin.gov.co" TargetMode="External"/><Relationship Id="rId319" Type="http://schemas.openxmlformats.org/officeDocument/2006/relationships/hyperlink" Target="../AppData/Local/Microsoft/Windows/INetCache/Content.Outlook/SOP/ARR0095/ARR0095INF2.pdf" TargetMode="External"/><Relationship Id="rId37" Type="http://schemas.openxmlformats.org/officeDocument/2006/relationships/hyperlink" Target="../AppData/Local/UABI/SUP_E_INSP/Insp%20y%20Sup/ARR/SOPORTE%20ARRENDAMIENTOS/ARR0080/ARR0080CON.pdf" TargetMode="External"/><Relationship Id="rId58" Type="http://schemas.openxmlformats.org/officeDocument/2006/relationships/hyperlink" Target="../AppData/Local/UABI/SUP_E_INSP/Insp%20y%20Sup/ARR/SOPORTE%20ARRENDAMIENTOS/ARR0021/ARR0021actalq.pdf" TargetMode="External"/><Relationship Id="rId79" Type="http://schemas.openxmlformats.org/officeDocument/2006/relationships/hyperlink" Target="../AppData/Local/Microsoft/Windows/INetCache/Content.Outlook/SOPORTE%20ARRENDAMIENTOS/ARR0269/ARR0269INF3.pdf" TargetMode="External"/><Relationship Id="rId102" Type="http://schemas.openxmlformats.org/officeDocument/2006/relationships/hyperlink" Target="../AppData/Local/Microsoft/Windows/INetCache/Content.Outlook/SOPORTE%20ARRENDAMIENTOS/ARR0002/ARR0002INF1.pdf" TargetMode="External"/><Relationship Id="rId123" Type="http://schemas.openxmlformats.org/officeDocument/2006/relationships/hyperlink" Target="../AppData/Local/Microsoft/Windows/INetCache/InspySuperv/CMN-IyS/ARR/SOP/ARR0081/ARR0081reno.pdf" TargetMode="External"/><Relationship Id="rId144" Type="http://schemas.openxmlformats.org/officeDocument/2006/relationships/hyperlink" Target="../AppData/Local/Microsoft/Windows/INetCache/Content.Outlook/SOPORTE%20ARRENDAMIENTOS/ARR0215/ARR0215INF1.pdf" TargetMode="External"/><Relationship Id="rId330" Type="http://schemas.openxmlformats.org/officeDocument/2006/relationships/hyperlink" Target="../AppData/Local/Microsoft/Windows/INetCache/Content.Outlook/SOP/ARR0042/ARR0042SUPER.pdf" TargetMode="External"/><Relationship Id="rId90" Type="http://schemas.openxmlformats.org/officeDocument/2006/relationships/hyperlink" Target="../AppData/Local/UABI/SUP_E_INSP/Insp%20y%20Sup/ARR/SOPORTE%20ARRENDAMIENTOS/ARR0162/ARR0162CON.pdf" TargetMode="External"/><Relationship Id="rId165" Type="http://schemas.openxmlformats.org/officeDocument/2006/relationships/hyperlink" Target="../AppData/Local/Microsoft/Windows/INetCache/Content.Outlook/SNBK67XM/ARR0036/ARR0036.pdf" TargetMode="External"/><Relationship Id="rId186" Type="http://schemas.openxmlformats.org/officeDocument/2006/relationships/hyperlink" Target="../AppData/Local/Microsoft/Windows/INetCache/Content.Outlook/SOP/ARR0314/ARR0314POL.pdf" TargetMode="External"/><Relationship Id="rId351" Type="http://schemas.openxmlformats.org/officeDocument/2006/relationships/hyperlink" Target="mailto:Ignacio.gallego@medellin.gov.co" TargetMode="External"/><Relationship Id="rId372" Type="http://schemas.openxmlformats.org/officeDocument/2006/relationships/hyperlink" Target="mailto:williampuchas@hotmail.com" TargetMode="External"/><Relationship Id="rId393" Type="http://schemas.openxmlformats.org/officeDocument/2006/relationships/hyperlink" Target="../AppData/Local/Microsoft/Windows/INetCache/Content.Outlook/SOPORTE%20ARRENDAMIENTOS/ARR0271/ARR-0271.pdf" TargetMode="External"/><Relationship Id="rId407" Type="http://schemas.openxmlformats.org/officeDocument/2006/relationships/hyperlink" Target="../AppData/Local/Microsoft/Windows/INetCache/Content.Outlook/SOP/ARR4600078637/ARR4600078637CON.pdf" TargetMode="External"/><Relationship Id="rId211" Type="http://schemas.openxmlformats.org/officeDocument/2006/relationships/hyperlink" Target="../AppData/Local/Microsoft/Windows/INetCache/Content.Outlook/SOP/ARR0310/ARR0310pol2017.pdf" TargetMode="External"/><Relationship Id="rId232" Type="http://schemas.openxmlformats.org/officeDocument/2006/relationships/hyperlink" Target="../AppData/Local/Microsoft/Windows/INetCache/Content.Outlook/SOP/ARR0300/ARR0300CR.pdf" TargetMode="External"/><Relationship Id="rId253" Type="http://schemas.openxmlformats.org/officeDocument/2006/relationships/hyperlink" Target="mailto:jaramirez@colvista.com" TargetMode="External"/><Relationship Id="rId274" Type="http://schemas.openxmlformats.org/officeDocument/2006/relationships/hyperlink" Target="../AppData/Local/Microsoft/Windows/INetCache/Content.Outlook/SOP/ARR0102/ARR0102ORDEN.pdf" TargetMode="External"/><Relationship Id="rId295" Type="http://schemas.openxmlformats.org/officeDocument/2006/relationships/hyperlink" Target="mailto:Ignacio.gallego@medellin.gov.co" TargetMode="External"/><Relationship Id="rId309" Type="http://schemas.openxmlformats.org/officeDocument/2006/relationships/hyperlink" Target="../AppData/Local/Microsoft/Windows/INetCache/Content.Outlook/SOPORTE%20ARRENDAMIENTOS/ARR0203/ARR0203.pdf" TargetMode="External"/><Relationship Id="rId27" Type="http://schemas.openxmlformats.org/officeDocument/2006/relationships/hyperlink" Target="../AppData/Local/Microsoft/Windows/INetCache/Content.Outlook/SOPORTE%20ARRENDAMIENTOS/ARR0011/ARR0011CON.pdf" TargetMode="External"/><Relationship Id="rId48" Type="http://schemas.openxmlformats.org/officeDocument/2006/relationships/hyperlink" Target="../AppData/Local/UABI/SUP_E_INSP/Insp%20y%20Sup/ARR/SOPORTE%20ARRENDAMIENTOS/ARR0270/ARR0270.pdf" TargetMode="External"/><Relationship Id="rId69" Type="http://schemas.openxmlformats.org/officeDocument/2006/relationships/hyperlink" Target="../AppData/Local/Microsoft/Windows/INetCache/Content.Outlook/SOPORTE%20ARRENDAMIENTOS/ARR0277/ARR0277INF3.pdf" TargetMode="External"/><Relationship Id="rId113" Type="http://schemas.openxmlformats.org/officeDocument/2006/relationships/hyperlink" Target="../AppData/Local/Microsoft/Windows/INetCache/Content.Outlook/SOP/ARR0383/ARR0383ACTALQ.pdf" TargetMode="External"/><Relationship Id="rId134" Type="http://schemas.openxmlformats.org/officeDocument/2006/relationships/hyperlink" Target="../AppData/Local/UABI/SUP_E_INSP/Insp%20y%20Sup/ARR/SOPORTE%20ARRENDAMIENTOS/ARR0033/ARR0033INF12018.pdf" TargetMode="External"/><Relationship Id="rId320" Type="http://schemas.openxmlformats.org/officeDocument/2006/relationships/hyperlink" Target="../AppData/Local/Microsoft/Windows/INetCache/Content.Outlook/SOP/ARR0204/ARR0204ORDEN.pdf" TargetMode="External"/><Relationship Id="rId80" Type="http://schemas.openxmlformats.org/officeDocument/2006/relationships/hyperlink" Target="../AppData/Local/Microsoft/Windows/INetCache/Content.Outlook/SOPORTE%20ARRENDAMIENTOS/ARR0269/ARR0269INF4.pdf" TargetMode="External"/><Relationship Id="rId155" Type="http://schemas.openxmlformats.org/officeDocument/2006/relationships/hyperlink" Target="mailto:ignacio.gallego@medellin.gov.co" TargetMode="External"/><Relationship Id="rId176" Type="http://schemas.openxmlformats.org/officeDocument/2006/relationships/hyperlink" Target="../AppData/Local/Microsoft/Windows/INetCache/Content.Outlook/SOP/ARR0348/ARR0348POL.pdf" TargetMode="External"/><Relationship Id="rId197" Type="http://schemas.openxmlformats.org/officeDocument/2006/relationships/hyperlink" Target="../AppData/Local/Microsoft/Windows/INetCache/Content.Outlook/SOPORTE%20ARRENDAMIENTOS/ARR0311/ARR0311.pdf" TargetMode="External"/><Relationship Id="rId341" Type="http://schemas.openxmlformats.org/officeDocument/2006/relationships/hyperlink" Target="../AppData/Local/Microsoft/Windows/INetCache/Content.Outlook/SOP/ARR0090/ARR0090INF2.pdf" TargetMode="External"/><Relationship Id="rId362" Type="http://schemas.openxmlformats.org/officeDocument/2006/relationships/hyperlink" Target="../AppData/Local/Microsoft/Windows/INetCache/Content.Outlook/SOPORTE%20ARRENDAMIENTOS/ARR0197/ARR0197.pdf" TargetMode="External"/><Relationship Id="rId383" Type="http://schemas.openxmlformats.org/officeDocument/2006/relationships/hyperlink" Target="../AppData/Local/Microsoft/Windows/INetCache/Content.Outlook/SOP/ARR0091/ARR0091SUPER.pdf" TargetMode="External"/><Relationship Id="rId418" Type="http://schemas.openxmlformats.org/officeDocument/2006/relationships/hyperlink" Target="../AppData/Local/Microsoft/Windows/INetCache/Content.Outlook/SOP/ARR0305/ARR0305super.pdf" TargetMode="External"/><Relationship Id="rId201" Type="http://schemas.openxmlformats.org/officeDocument/2006/relationships/hyperlink" Target="../AppData/Local/Microsoft/Windows/INetCache/Content.Outlook/SOP/ARR0311/ARR0311super2017.pdf" TargetMode="External"/><Relationship Id="rId222" Type="http://schemas.openxmlformats.org/officeDocument/2006/relationships/hyperlink" Target="../AppData/Local/Microsoft/Windows/INetCache/Content.Outlook/SOP/ARR0315/ARR0315CONCEPTO.pdf" TargetMode="External"/><Relationship Id="rId243" Type="http://schemas.openxmlformats.org/officeDocument/2006/relationships/hyperlink" Target="../AppData/Local/Microsoft/Windows/INetCache/Content.Outlook/SOPORTE%20ARRENDAMIENTOS/ARR0276/ARR-0276.pdf" TargetMode="External"/><Relationship Id="rId264" Type="http://schemas.openxmlformats.org/officeDocument/2006/relationships/hyperlink" Target="../AppData/Local/Microsoft/Windows/INetCache/Content.Outlook/SOP/ARR0212/ARR0212orden.pdf" TargetMode="External"/><Relationship Id="rId285" Type="http://schemas.openxmlformats.org/officeDocument/2006/relationships/hyperlink" Target="../AppData/Local/Microsoft/Windows/INetCache/Content.Outlook/SNBK67XM/ARR0027/ARR-0027.pdf" TargetMode="External"/><Relationship Id="rId17" Type="http://schemas.openxmlformats.org/officeDocument/2006/relationships/hyperlink" Target="../AppData/Local/Microsoft/Windows/INetCache/Content.Outlook/SOPORTE%20ARRENDAMIENTOS/ARR0014/ARR0014INF3.pdf" TargetMode="External"/><Relationship Id="rId38" Type="http://schemas.openxmlformats.org/officeDocument/2006/relationships/hyperlink" Target="../AppData/Local/UABI/SUP_E_INSP/Insp%20y%20Sup/ARR/SOPORTE%20ARRENDAMIENTOS/ARR0080/ARR0080acta.pdf" TargetMode="External"/><Relationship Id="rId59" Type="http://schemas.openxmlformats.org/officeDocument/2006/relationships/hyperlink" Target="../AppData/Local/UABI/SUP_E_INSP/Insp%20y%20Sup/ARR/SOPORTE%20ARRENDAMIENTOS/ARR0099/ARR0099.pdf" TargetMode="External"/><Relationship Id="rId103" Type="http://schemas.openxmlformats.org/officeDocument/2006/relationships/hyperlink" Target="../AppData/Local/UABI/SUP_E_INSP/Insp%20y%20Sup/ARR/SOPORTE%20ARRENDAMIENTOS/ARR0002/ARR0002INF4.pdf" TargetMode="External"/><Relationship Id="rId124" Type="http://schemas.openxmlformats.org/officeDocument/2006/relationships/hyperlink" Target="../AppData/Local/Microsoft/Windows/INetCache/InspySuperv/CMN-IyS/ARR/SOP/ARR0081/ARR0081POL.pdf" TargetMode="External"/><Relationship Id="rId310" Type="http://schemas.openxmlformats.org/officeDocument/2006/relationships/hyperlink" Target="mailto:Ignacio.gallego@medellin.gov.co" TargetMode="External"/><Relationship Id="rId70" Type="http://schemas.openxmlformats.org/officeDocument/2006/relationships/hyperlink" Target="../AppData/Local/Microsoft/Windows/INetCache/Content.Outlook/SOPORTE%20ARRENDAMIENTOS/ARR0277/ARR-0277.pdf" TargetMode="External"/><Relationship Id="rId91" Type="http://schemas.openxmlformats.org/officeDocument/2006/relationships/hyperlink" Target="../AppData/Local/UABI/SUP_E_INSP/Insp%20y%20Sup/ARR/SOPORTE%20ARRENDAMIENTOS/ARR0162/ARR0162ACTA.pdf" TargetMode="External"/><Relationship Id="rId145" Type="http://schemas.openxmlformats.org/officeDocument/2006/relationships/hyperlink" Target="../AppData/Local/Microsoft/Windows/INetCache/Content.Outlook/SOPORTE%20ARRENDAMIENTOS/ARR0215/ARR0215INF2.pdf" TargetMode="External"/><Relationship Id="rId166" Type="http://schemas.openxmlformats.org/officeDocument/2006/relationships/hyperlink" Target="../AppData/Local/Microsoft/Windows/INetCache/Content.Outlook/SOP/ARR0036/ARR0036CON.pdf" TargetMode="External"/><Relationship Id="rId187" Type="http://schemas.openxmlformats.org/officeDocument/2006/relationships/hyperlink" Target="mailto:malesa.totumo.3@gmail.com" TargetMode="External"/><Relationship Id="rId331" Type="http://schemas.openxmlformats.org/officeDocument/2006/relationships/hyperlink" Target="mailto:clara.giraldo@medellin.gov.co" TargetMode="External"/><Relationship Id="rId352" Type="http://schemas.openxmlformats.org/officeDocument/2006/relationships/hyperlink" Target="../AppData/Local/Microsoft/Windows/INetCache/Content.Outlook/SOP/ARR0155/ARR0155INF1.pdf" TargetMode="External"/><Relationship Id="rId373" Type="http://schemas.openxmlformats.org/officeDocument/2006/relationships/hyperlink" Target="mailto:williampuchas@hotmail.com" TargetMode="External"/><Relationship Id="rId394" Type="http://schemas.openxmlformats.org/officeDocument/2006/relationships/hyperlink" Target="mailto:Ignacio.gallego@medellin.gov.co" TargetMode="External"/><Relationship Id="rId408" Type="http://schemas.openxmlformats.org/officeDocument/2006/relationships/hyperlink" Target="../AppData/Local/Microsoft/Windows/INetCache/Content.Outlook/SOP/ARR4600078637/ARR4600078637ACTA.pdf" TargetMode="External"/><Relationship Id="rId1" Type="http://schemas.openxmlformats.org/officeDocument/2006/relationships/hyperlink" Target="mailto:maria.bedoya@metroparques.com.co" TargetMode="External"/><Relationship Id="rId212" Type="http://schemas.openxmlformats.org/officeDocument/2006/relationships/hyperlink" Target="../AppData/Local/Microsoft/Windows/INetCache/Content.Outlook/SOPORTE%20ARRENDAMIENTOS/ARR0310/ARR0310.pdf" TargetMode="External"/><Relationship Id="rId233" Type="http://schemas.openxmlformats.org/officeDocument/2006/relationships/hyperlink" Target="../AppData/Local/Microsoft/Windows/INetCache/Content.Outlook/SOP/ARR0300/ARR0300INFINAL.pdf" TargetMode="External"/><Relationship Id="rId254" Type="http://schemas.openxmlformats.org/officeDocument/2006/relationships/hyperlink" Target="mailto:Ignacio.gallego@medellin.gov.co" TargetMode="External"/><Relationship Id="rId28" Type="http://schemas.openxmlformats.org/officeDocument/2006/relationships/hyperlink" Target="../AppData/Local/Microsoft/Windows/INetCache/Content.Outlook/SOPORTE%20ARRENDAMIENTOS/ARR0011/ARR0011.pdf" TargetMode="External"/><Relationship Id="rId49" Type="http://schemas.openxmlformats.org/officeDocument/2006/relationships/hyperlink" Target="../AppData/Local/UABI/SUP_E_INSP/Insp%20y%20Sup/ARR/SOPORTE%20ARRENDAMIENTOS/ARR0270/ARR0270CON.pdf" TargetMode="External"/><Relationship Id="rId114" Type="http://schemas.openxmlformats.org/officeDocument/2006/relationships/hyperlink" Target="mailto:diana.mendez@bbva.com" TargetMode="External"/><Relationship Id="rId275" Type="http://schemas.openxmlformats.org/officeDocument/2006/relationships/hyperlink" Target="../AppData/Local/Microsoft/Windows/INetCache/Content.Outlook/SOP/ARR0150/ARR0150INF1.pdf" TargetMode="External"/><Relationship Id="rId296" Type="http://schemas.openxmlformats.org/officeDocument/2006/relationships/hyperlink" Target="../AppData/Local/Microsoft/Windows/INetCache/Content.Outlook/SOP/ARR0073/ARR0073ORDEN.pdf" TargetMode="External"/><Relationship Id="rId300" Type="http://schemas.openxmlformats.org/officeDocument/2006/relationships/hyperlink" Target="../AppData/Local/Microsoft/Windows/INetCache/Content.Outlook/SOP/ARR0093/ARR0093ORDEN.pdf" TargetMode="External"/><Relationship Id="rId60" Type="http://schemas.openxmlformats.org/officeDocument/2006/relationships/hyperlink" Target="../AppData/Local/UABI/SUP_E_INSP/Insp%20y%20Sup/ARR/SOPORTE%20ARRENDAMIENTOS/ARR0099/ARR0099con.pdf" TargetMode="External"/><Relationship Id="rId81" Type="http://schemas.openxmlformats.org/officeDocument/2006/relationships/hyperlink" Target="../AppData/Local/UABI/SUP_E_INSP/Insp%20y%20Sup/ARR/SOPORTE%20ARRENDAMIENTOS/ARR0269/ARR0269CON.pdf" TargetMode="External"/><Relationship Id="rId135" Type="http://schemas.openxmlformats.org/officeDocument/2006/relationships/hyperlink" Target="../AppData/Local/Microsoft/Windows/INetCache/Content.Outlook/SOP/ARR0033/ARR0033super.pdf" TargetMode="External"/><Relationship Id="rId156" Type="http://schemas.openxmlformats.org/officeDocument/2006/relationships/hyperlink" Target="../AppData/Local/Microsoft/Windows/INetCache/Content.Outlook/SOPORTE%20ARRENDAMIENTOS/ARR0215/ARR0215CON.pdf" TargetMode="External"/><Relationship Id="rId177" Type="http://schemas.openxmlformats.org/officeDocument/2006/relationships/hyperlink" Target="../AppData/Local/Microsoft/Windows/INetCache/Content.Outlook/SOP/ARR0348/ARR0348SUPER.pdf" TargetMode="External"/><Relationship Id="rId198" Type="http://schemas.openxmlformats.org/officeDocument/2006/relationships/hyperlink" Target="../AppData/Local/Microsoft/Windows/INetCache/Content.Outlook/SOP/ARR0311/ARR0311CON2017.pdf" TargetMode="External"/><Relationship Id="rId321" Type="http://schemas.openxmlformats.org/officeDocument/2006/relationships/hyperlink" Target="../AppData/Local/Microsoft/Windows/INetCache/Content.Outlook/SOP/ARR0204/ARR0204ORDEN.pdf" TargetMode="External"/><Relationship Id="rId342" Type="http://schemas.openxmlformats.org/officeDocument/2006/relationships/hyperlink" Target="../AppData/Local/Microsoft/Windows/INetCache/Content.Outlook/SOP/ARR0052/ARR0052ORDEN.pdf" TargetMode="External"/><Relationship Id="rId363" Type="http://schemas.openxmlformats.org/officeDocument/2006/relationships/hyperlink" Target="../AppData/Local/Microsoft/Windows/INetCache/Content.Outlook/SOP/ARR0197/ARR0197super.pdf" TargetMode="External"/><Relationship Id="rId384" Type="http://schemas.openxmlformats.org/officeDocument/2006/relationships/hyperlink" Target="../AppData/Local/Microsoft/Windows/INetCache/Content.Outlook/SOP/ARR0091/ARR0091POL.pdf" TargetMode="External"/><Relationship Id="rId419" Type="http://schemas.openxmlformats.org/officeDocument/2006/relationships/hyperlink" Target="../AppData/Local/Microsoft/Windows/INetCache/Content.Outlook/SOP/ARR0305/ARR0305Cr.pdf" TargetMode="External"/><Relationship Id="rId202" Type="http://schemas.openxmlformats.org/officeDocument/2006/relationships/hyperlink" Target="../AppData/Local/Microsoft/Windows/INetCache/Content.Outlook/SOP/ARR0311/ARR0311INFINAL.pdf" TargetMode="External"/><Relationship Id="rId223" Type="http://schemas.openxmlformats.org/officeDocument/2006/relationships/hyperlink" Target="../AppData/Local/Microsoft/Windows/INetCache/Content.Outlook/SOP/ARR0315/ARR0315INFINAL.pdf" TargetMode="External"/><Relationship Id="rId244" Type="http://schemas.openxmlformats.org/officeDocument/2006/relationships/hyperlink" Target="../AppData/Local/Microsoft/Windows/INetCache/Content.Outlook/SOP/ARR0276/ARR0276ACTA.pdf" TargetMode="External"/><Relationship Id="rId18" Type="http://schemas.openxmlformats.org/officeDocument/2006/relationships/hyperlink" Target="mailto:ignacio.gallego@medellin.gov.co" TargetMode="External"/><Relationship Id="rId39" Type="http://schemas.openxmlformats.org/officeDocument/2006/relationships/hyperlink" Target="../AppData/Local/UABI/SUP_E_INSP/Insp%20y%20Sup/ARR/SOPORTE%20ARRENDAMIENTOS/ARR0080/ARR0080pol.pdf" TargetMode="External"/><Relationship Id="rId265" Type="http://schemas.openxmlformats.org/officeDocument/2006/relationships/hyperlink" Target="mailto:Ignacio.gallego@medellin.gov.co" TargetMode="External"/><Relationship Id="rId286" Type="http://schemas.openxmlformats.org/officeDocument/2006/relationships/hyperlink" Target="../AppData/Local/Microsoft/Windows/INetCache/Content.Outlook/SOP/ARR0027/ARR0027INF1.pdf" TargetMode="External"/><Relationship Id="rId50" Type="http://schemas.openxmlformats.org/officeDocument/2006/relationships/hyperlink" Target="../AppData/Local/UABI/SUP_E_INSP/Insp%20y%20Sup/ARR/SOPORTE%20ARRENDAMIENTOS/ARR0270/ARR0270acta.pdf" TargetMode="External"/><Relationship Id="rId104" Type="http://schemas.openxmlformats.org/officeDocument/2006/relationships/hyperlink" Target="../AppData/Local/UABI/SUP_E_INSP/Insp%20y%20Sup/ARR/SOPORTE%20ARRENDAMIENTOS/ARR0002/aRR0002super.pdf" TargetMode="External"/><Relationship Id="rId125" Type="http://schemas.openxmlformats.org/officeDocument/2006/relationships/hyperlink" Target="../AppData/Local/Microsoft/L-Prog/L-Gest/E-IyS/CMN-IyS/ARR/SOP/ARR0081/ARR0081.pdf" TargetMode="External"/><Relationship Id="rId146" Type="http://schemas.openxmlformats.org/officeDocument/2006/relationships/hyperlink" Target="../AppData/Local/Microsoft/Windows/INetCache/Content.Outlook/SOPORTE%20ARRENDAMIENTOS/ARR0215/ARR0215INF3.pdf" TargetMode="External"/><Relationship Id="rId167" Type="http://schemas.openxmlformats.org/officeDocument/2006/relationships/hyperlink" Target="../AppData/Local/Microsoft/Windows/INetCache/Content.Outlook/SOP/ARR0036/ARR0036RENO%7d.pdf" TargetMode="External"/><Relationship Id="rId188" Type="http://schemas.openxmlformats.org/officeDocument/2006/relationships/hyperlink" Target="mailto:malesa.totumo.3@gmail.com" TargetMode="External"/><Relationship Id="rId311" Type="http://schemas.openxmlformats.org/officeDocument/2006/relationships/hyperlink" Target="../AppData/Local/Microsoft/Windows/INetCache/Content.Outlook/SOP/ARR0203/ARR0203ACTA.pdf" TargetMode="External"/><Relationship Id="rId332" Type="http://schemas.openxmlformats.org/officeDocument/2006/relationships/hyperlink" Target="../AppData/Local/Microsoft/Windows/INetCache/Content.Outlook/SOP/ARR0042/ARR0042INF1.pdf" TargetMode="External"/><Relationship Id="rId353" Type="http://schemas.openxmlformats.org/officeDocument/2006/relationships/hyperlink" Target="../AppData/Local/Microsoft/Windows/INetCache/Content.Outlook/SOP/ARR0155/ARR0155INF2.pdf" TargetMode="External"/><Relationship Id="rId374" Type="http://schemas.openxmlformats.org/officeDocument/2006/relationships/hyperlink" Target="../AppData/Local/Microsoft/Windows/INetCache/Content.Outlook/SOP/ARR0102/ARR0102INF1.pdf" TargetMode="External"/><Relationship Id="rId395" Type="http://schemas.openxmlformats.org/officeDocument/2006/relationships/hyperlink" Target="../AppData/Local/Microsoft/Windows/INetCache/Content.Outlook/SOP/ARR0271/ARR0271INF1.pdf" TargetMode="External"/><Relationship Id="rId409" Type="http://schemas.openxmlformats.org/officeDocument/2006/relationships/hyperlink" Target="../AppData/Local/Microsoft/Windows/INetCache/Content.Outlook/SOP/ARR4600078637/ARR4600078637POL.pdf" TargetMode="External"/><Relationship Id="rId71" Type="http://schemas.openxmlformats.org/officeDocument/2006/relationships/hyperlink" Target="mailto:ignacio.gallego@medellin.gov.co" TargetMode="External"/><Relationship Id="rId92" Type="http://schemas.openxmlformats.org/officeDocument/2006/relationships/hyperlink" Target="../AppData/Local/UABI/SUP_E_INSP/Insp%20y%20Sup/ARR/SOPORTE%20ARRENDAMIENTOS/ARR0162/ARR0162INFINAL.pdf" TargetMode="External"/><Relationship Id="rId213" Type="http://schemas.openxmlformats.org/officeDocument/2006/relationships/hyperlink" Target="../AppData/Local/Microsoft/Windows/INetCache/Content.Outlook/SOP/ARR0310/ARR0310SUPER.pdf" TargetMode="External"/><Relationship Id="rId234" Type="http://schemas.openxmlformats.org/officeDocument/2006/relationships/hyperlink" Target="../AppData/Local/Microsoft/Windows/INetCache/Content.Outlook/SOP/ARR0300/ARR0300ACTATB.pdf" TargetMode="External"/><Relationship Id="rId420" Type="http://schemas.openxmlformats.org/officeDocument/2006/relationships/hyperlink" Target="../AppData/Local/Microsoft/Windows/INetCache/Content.Outlook/SOP/ARR0305/ARR0305infinal.pdf" TargetMode="External"/><Relationship Id="rId2" Type="http://schemas.openxmlformats.org/officeDocument/2006/relationships/hyperlink" Target="../AppData/Local/Microsoft/Windows/INetCache/Content.Outlook/SOPORTE%20ARRENDAMIENTOS/ARR0293/ARR0293INF1.pdf" TargetMode="External"/><Relationship Id="rId29" Type="http://schemas.openxmlformats.org/officeDocument/2006/relationships/hyperlink" Target="../AppData/Local/Microsoft/Windows/INetCache/Content.Outlook/SNBK67XM/ARR0205/ARR0205LIQUI.pdf" TargetMode="External"/><Relationship Id="rId255" Type="http://schemas.openxmlformats.org/officeDocument/2006/relationships/hyperlink" Target="../AppData/Local/Microsoft/Windows/INetCache/Content.Outlook/SOP/ARR0274/ARR0274INF1.pdf" TargetMode="External"/><Relationship Id="rId276" Type="http://schemas.openxmlformats.org/officeDocument/2006/relationships/hyperlink" Target="../AppData/Local/Microsoft/Windows/INetCache/Content.Outlook/SOP/ARR0150/ARR0150INF2.pdf" TargetMode="External"/><Relationship Id="rId297" Type="http://schemas.openxmlformats.org/officeDocument/2006/relationships/hyperlink" Target="mailto:Ignacio.gallego@medellin.gov.co" TargetMode="External"/><Relationship Id="rId40" Type="http://schemas.openxmlformats.org/officeDocument/2006/relationships/hyperlink" Target="../AppData/Local/UABI/SUP_E_INSP/Insp%20y%20Sup/ARR/SOPORTE%20ARRENDAMIENTOS/ARR0080/ARR0080actalq.pdf" TargetMode="External"/><Relationship Id="rId115" Type="http://schemas.openxmlformats.org/officeDocument/2006/relationships/hyperlink" Target="mailto:diana.mendez@bbva.com" TargetMode="External"/><Relationship Id="rId136" Type="http://schemas.openxmlformats.org/officeDocument/2006/relationships/hyperlink" Target="../AppData/Local/Microsoft/Windows/INetCache/Content.Outlook/SOP/ARR0033/ARR0033infinal.pdf" TargetMode="External"/><Relationship Id="rId157" Type="http://schemas.openxmlformats.org/officeDocument/2006/relationships/hyperlink" Target="../AppData/Local/Microsoft/Windows/INetCache/Content.Outlook/SOP/ARR0215/ARR0215CON.pdf" TargetMode="External"/><Relationship Id="rId178" Type="http://schemas.openxmlformats.org/officeDocument/2006/relationships/hyperlink" Target="../AppData/Local/Microsoft/Windows/INetCache/Content.Outlook/SOP/ARR0348/ARR0348ACTATB.pdf" TargetMode="External"/><Relationship Id="rId301" Type="http://schemas.openxmlformats.org/officeDocument/2006/relationships/hyperlink" Target="mailto:Ignacio.gallego@medellin.gov.co" TargetMode="External"/><Relationship Id="rId322" Type="http://schemas.openxmlformats.org/officeDocument/2006/relationships/hyperlink" Target="../AppData/Local/Microsoft/Windows/INetCache/Content.Outlook/SOP/ARR0095/ARR0095ORDEN.pdf" TargetMode="External"/><Relationship Id="rId343" Type="http://schemas.openxmlformats.org/officeDocument/2006/relationships/hyperlink" Target="../AppData/Local/Microsoft/Windows/INetCache/Content.Outlook/SOP/ARR0052/ARR0052ORDEN.pdf" TargetMode="External"/><Relationship Id="rId364" Type="http://schemas.openxmlformats.org/officeDocument/2006/relationships/hyperlink" Target="../AppData/Local/Microsoft/Windows/INetCache/Content.Outlook/SOP/ARR0197/ARR0197acta.pdf" TargetMode="External"/><Relationship Id="rId61" Type="http://schemas.openxmlformats.org/officeDocument/2006/relationships/hyperlink" Target="../AppData/Local/UABI/SUP_E_INSP/Insp%20y%20Sup/ARR/SOPORTE%20ARRENDAMIENTOS/ARR0099/ARR0099acta.pdf" TargetMode="External"/><Relationship Id="rId82" Type="http://schemas.openxmlformats.org/officeDocument/2006/relationships/hyperlink" Target="../AppData/Local/UABI/SUP_E_INSP/Insp%20y%20Sup/ARR/SOPORTE%20ARRENDAMIENTOS/ARR0269/ARR0269ACTA.pdf" TargetMode="External"/><Relationship Id="rId199" Type="http://schemas.openxmlformats.org/officeDocument/2006/relationships/hyperlink" Target="../AppData/Local/Microsoft/Windows/INetCache/Content.Outlook/SOP/ARR0311/ARR0311acta2017.pdf" TargetMode="External"/><Relationship Id="rId203" Type="http://schemas.openxmlformats.org/officeDocument/2006/relationships/hyperlink" Target="../AppData/Local/Microsoft/Windows/INetCache/Content.Outlook/SOP/ARR0311/ARR0311ACTATB.pdf" TargetMode="External"/><Relationship Id="rId385" Type="http://schemas.openxmlformats.org/officeDocument/2006/relationships/hyperlink" Target="../AppData/Local/Microsoft/Windows/INetCache/Content.Outlook/SOP/ARR0091/ARR0091ACTA.pdf" TargetMode="External"/><Relationship Id="rId19" Type="http://schemas.openxmlformats.org/officeDocument/2006/relationships/hyperlink" Target="../AppData/Local/Microsoft/Windows/INetCache/Content.Outlook/SOPORTE%20ARRENDAMIENTOS/ARR0014/ARR0014TERMINACION.pdf" TargetMode="External"/><Relationship Id="rId224" Type="http://schemas.openxmlformats.org/officeDocument/2006/relationships/hyperlink" Target="../AppData/Local/Microsoft/Windows/INetCache/Content.Outlook/SOP/ARR0315/ARR0315actaTB.pdf" TargetMode="External"/><Relationship Id="rId245" Type="http://schemas.openxmlformats.org/officeDocument/2006/relationships/hyperlink" Target="../AppData/Local/Microsoft/Windows/INetCache/Content.Outlook/SOP/ARR0276/ARR0276POL.pdf" TargetMode="External"/><Relationship Id="rId266" Type="http://schemas.openxmlformats.org/officeDocument/2006/relationships/hyperlink" Target="../AppData/Local/Microsoft/Windows/INetCache/Content.Outlook/SOP/ARR0096/ARR0096INF1.pdf" TargetMode="External"/><Relationship Id="rId287" Type="http://schemas.openxmlformats.org/officeDocument/2006/relationships/hyperlink" Target="../AppData/Local/Microsoft/Windows/INetCache/Content.Outlook/SOP/ARR0027/ARR0027INF2.pdf" TargetMode="External"/><Relationship Id="rId410" Type="http://schemas.openxmlformats.org/officeDocument/2006/relationships/hyperlink" Target="../AppData/Local/Microsoft/Windows/INetCache/Content.Outlook/SOP/ARR4600078637/ARR4600078637SUPER.pdf" TargetMode="External"/><Relationship Id="rId30" Type="http://schemas.openxmlformats.org/officeDocument/2006/relationships/hyperlink" Target="../AppData/Local/UABI/SUP_E_INSP/Insp%20y%20Sup/ARR/SOPORTE%20ARRENDAMIENTOS/ARR0057/ARR0057CON.pdf" TargetMode="External"/><Relationship Id="rId105" Type="http://schemas.openxmlformats.org/officeDocument/2006/relationships/hyperlink" Target="../AppData/Local/UABI/SUP_E_INSP/Insp%20y%20Sup/ARR/SOPORTE%20ARRENDAMIENTOS/ARR0002/ARR0002ACTALQ.pdf" TargetMode="External"/><Relationship Id="rId126" Type="http://schemas.openxmlformats.org/officeDocument/2006/relationships/hyperlink" Target="../AppData/Local/Microsoft/Windows/INetCache/InspySuperv/CMN-IyS/ARR/SOP/ARR0081/ARR008INF22018.pdf" TargetMode="External"/><Relationship Id="rId147" Type="http://schemas.openxmlformats.org/officeDocument/2006/relationships/hyperlink" Target="../AppData/Local/Microsoft/Windows/INetCache/Content.Outlook/SOPORTE%20ARRENDAMIENTOS/ARR0215/ARR-0215.pdf" TargetMode="External"/><Relationship Id="rId168" Type="http://schemas.openxmlformats.org/officeDocument/2006/relationships/hyperlink" Target="../AppData/Local/Microsoft/Windows/INetCache/Content.Outlook/SOP/ARR0036/ARR0036ACTA.pdf" TargetMode="External"/><Relationship Id="rId312" Type="http://schemas.openxmlformats.org/officeDocument/2006/relationships/hyperlink" Target="../AppData/Local/Microsoft/Windows/INetCache/Content.Outlook/SOP/ARR0203/ARR0203ORDEN.pdf" TargetMode="External"/><Relationship Id="rId333" Type="http://schemas.openxmlformats.org/officeDocument/2006/relationships/hyperlink" Target="../AppData/Local/Microsoft/Windows/INetCache/Content.Outlook/SOP/ARR0042/ARR0042INF2.pdf" TargetMode="External"/><Relationship Id="rId354" Type="http://schemas.openxmlformats.org/officeDocument/2006/relationships/hyperlink" Target="../AppData/Local/Microsoft/Windows/INetCache/Content.Outlook/SOP/ARR0155/ARR0155ORDEN.pdf" TargetMode="External"/><Relationship Id="rId51" Type="http://schemas.openxmlformats.org/officeDocument/2006/relationships/hyperlink" Target="../AppData/Local/UABI/SUP_E_INSP/Insp%20y%20Sup/ARR/SOPORTE%20ARRENDAMIENTOS/ARR0270/ARR0270pol.pdf" TargetMode="External"/><Relationship Id="rId72" Type="http://schemas.openxmlformats.org/officeDocument/2006/relationships/hyperlink" Target="../AppData/Local/UABI/SUP_E_INSP/Insp%20y%20Sup/ARR/SOPORTE%20ARRENDAMIENTOS/ARR0277/ARR0277CON.pdf" TargetMode="External"/><Relationship Id="rId93" Type="http://schemas.openxmlformats.org/officeDocument/2006/relationships/hyperlink" Target="../AppData/Local/UABI/SUP_E_INSP/Insp%20y%20Sup/ARR/SOPORTE%20ARRENDAMIENTOS/ARR0162/ARR0162ACTALQ.pdf" TargetMode="External"/><Relationship Id="rId189" Type="http://schemas.openxmlformats.org/officeDocument/2006/relationships/hyperlink" Target="mailto:malesa.totumo.3@gmail.com" TargetMode="External"/><Relationship Id="rId375" Type="http://schemas.openxmlformats.org/officeDocument/2006/relationships/hyperlink" Target="../AppData/Local/Microsoft/Windows/INetCache/Content.Outlook/SOP/ARR0102/ARR0102INF2.pdf" TargetMode="External"/><Relationship Id="rId396" Type="http://schemas.openxmlformats.org/officeDocument/2006/relationships/hyperlink" Target="../AppData/Local/Microsoft/Windows/INetCache/Content.Outlook/SOP/ARR0271/ARR0271INF2.pdf" TargetMode="External"/><Relationship Id="rId3" Type="http://schemas.openxmlformats.org/officeDocument/2006/relationships/hyperlink" Target="../AppData/Local/Microsoft/Windows/INetCache/Content.Outlook/SOPORTE%20ARRENDAMIENTOS/ARR0293/ARR0293INF3.pdf" TargetMode="External"/><Relationship Id="rId214" Type="http://schemas.openxmlformats.org/officeDocument/2006/relationships/hyperlink" Target="../AppData/Local/Microsoft/Windows/INetCache/Content.Outlook/SOP/ARR0310/ARR0310INFINAL.pdf" TargetMode="External"/><Relationship Id="rId235" Type="http://schemas.openxmlformats.org/officeDocument/2006/relationships/hyperlink" Target="../AppData/Local/Microsoft/Windows/INetCache/Content.Outlook/SOP/ARR0300/ARR0300ACTALQ.pdf" TargetMode="External"/><Relationship Id="rId256" Type="http://schemas.openxmlformats.org/officeDocument/2006/relationships/hyperlink" Target="../AppData/Local/Microsoft/Windows/INetCache/Content.Outlook/SOP/ARR0274/ARR0274orden.pdf" TargetMode="External"/><Relationship Id="rId277" Type="http://schemas.openxmlformats.org/officeDocument/2006/relationships/hyperlink" Target="../AppData/Local/Microsoft/Windows/INetCache/Content.Outlook/SOP/ARR0150/ARR0150ORDEN.pdf" TargetMode="External"/><Relationship Id="rId298" Type="http://schemas.openxmlformats.org/officeDocument/2006/relationships/hyperlink" Target="../AppData/Local/Microsoft/Windows/INetCache/Content.Outlook/SOP/ARR0093/ARR0093INF1.pdf" TargetMode="External"/><Relationship Id="rId400" Type="http://schemas.openxmlformats.org/officeDocument/2006/relationships/hyperlink" Target="../AppData/Local/Microsoft/Windows/INetCache/Content.Outlook/SOP/ARR4600081246/ARR4600081248CON.pdf" TargetMode="External"/><Relationship Id="rId421" Type="http://schemas.openxmlformats.org/officeDocument/2006/relationships/hyperlink" Target="../AppData/Local/Microsoft/Windows/INetCache/Content.Outlook/SOP/ARR0305/ARR0305actaLQ.pdf" TargetMode="External"/><Relationship Id="rId116" Type="http://schemas.openxmlformats.org/officeDocument/2006/relationships/hyperlink" Target="../AppData/Local/Microsoft/Windows/INetCache/Content.Outlook/SOPORTE%20ARRENDAMIENTOS/ARR0213/ARR0213INF1.pdf" TargetMode="External"/><Relationship Id="rId137" Type="http://schemas.openxmlformats.org/officeDocument/2006/relationships/hyperlink" Target="../AppData/Local/Microsoft/Windows/INetCache/Content.Outlook/SOP/ARR0033/ARR0033ESC.pdf" TargetMode="External"/><Relationship Id="rId158" Type="http://schemas.openxmlformats.org/officeDocument/2006/relationships/hyperlink" Target="../AppData/Local/Microsoft/Windows/INetCache/Content.Outlook/SOP/ARR0215/ARR0215actatb.pdf" TargetMode="External"/><Relationship Id="rId302" Type="http://schemas.openxmlformats.org/officeDocument/2006/relationships/hyperlink" Target="../AppData/Local/Microsoft/Windows/INetCache/Content.Outlook/SOP/ARR0154/ARR0154ORDEN.pdf" TargetMode="External"/><Relationship Id="rId323" Type="http://schemas.openxmlformats.org/officeDocument/2006/relationships/hyperlink" Target="mailto:Ignacio.gallego@medellin.gov.co" TargetMode="External"/><Relationship Id="rId344" Type="http://schemas.openxmlformats.org/officeDocument/2006/relationships/hyperlink" Target="../AppData/Local/Microsoft/Windows/INetCache/Content.Outlook/SOP/ARR0090/ARR0090ORDEN.pdf" TargetMode="External"/><Relationship Id="rId20" Type="http://schemas.openxmlformats.org/officeDocument/2006/relationships/hyperlink" Target="../AppData/Local/Microsoft/Windows/INetCache/Content.Outlook/SOPORTE%20ARRENDAMIENTOS/ARR0014/ARR0014TERMI.pdf" TargetMode="External"/><Relationship Id="rId41" Type="http://schemas.openxmlformats.org/officeDocument/2006/relationships/hyperlink" Target="../AppData/Local/UABI/SUP_E_INSP/Insp%20y%20Sup/ARR/SOPORTE%20ARRENDAMIENTOS/ARR0080/ARR0080infinal.pdf" TargetMode="External"/><Relationship Id="rId62" Type="http://schemas.openxmlformats.org/officeDocument/2006/relationships/hyperlink" Target="../AppData/Local/UABI/SUP_E_INSP/Insp%20y%20Sup/ARR/SOPORTE%20ARRENDAMIENTOS/ARR0099/ARR0099pol.pdf" TargetMode="External"/><Relationship Id="rId83" Type="http://schemas.openxmlformats.org/officeDocument/2006/relationships/hyperlink" Target="../AppData/Local/UABI/SUP_E_INSP/Insp%20y%20Sup/ARR/SOPORTE%20ARRENDAMIENTOS/ARR0269/ARR0269INFINAL.pdf" TargetMode="External"/><Relationship Id="rId179" Type="http://schemas.openxmlformats.org/officeDocument/2006/relationships/hyperlink" Target="../AppData/Local/Microsoft/Windows/INetCache/Content.Outlook/SOP/ARR0348/ARR0348ACTALQ.pdf" TargetMode="External"/><Relationship Id="rId365" Type="http://schemas.openxmlformats.org/officeDocument/2006/relationships/hyperlink" Target="../AppData/Local/Microsoft/Windows/INetCache/Content.Outlook/SOP/ARR0197/ARR0197reno.pdf" TargetMode="External"/><Relationship Id="rId386" Type="http://schemas.openxmlformats.org/officeDocument/2006/relationships/hyperlink" Target="../AppData/Local/Microsoft/Windows/INetCache/Content.Outlook/SOP/ARR0091/ARR0091CON.pdf" TargetMode="External"/><Relationship Id="rId190" Type="http://schemas.openxmlformats.org/officeDocument/2006/relationships/hyperlink" Target="../AppData/Local/Microsoft/Windows/INetCache/Content.Outlook/SOP/ARR0314/ARR0314CONCEPTO.pdf" TargetMode="External"/><Relationship Id="rId204" Type="http://schemas.openxmlformats.org/officeDocument/2006/relationships/hyperlink" Target="../AppData/Local/Microsoft/Windows/INetCache/Content.Outlook/SOP/ARR0311/ARR0311ACTALQ.pdf" TargetMode="External"/><Relationship Id="rId225" Type="http://schemas.openxmlformats.org/officeDocument/2006/relationships/hyperlink" Target="../AppData/Local/Microsoft/Windows/INetCache/Content.Outlook/SOP/ARR0315/ARR0315actaLQ.pdf" TargetMode="External"/><Relationship Id="rId246" Type="http://schemas.openxmlformats.org/officeDocument/2006/relationships/hyperlink" Target="../AppData/Local/Microsoft/Windows/INetCache/Content.Outlook/SOP/ARR0276/ARR0276CON.pdf" TargetMode="External"/><Relationship Id="rId267" Type="http://schemas.openxmlformats.org/officeDocument/2006/relationships/hyperlink" Target="../AppData/Local/Microsoft/Windows/INetCache/Content.Outlook/SOP/ARR0096/ARR0096INF2.pdf" TargetMode="External"/><Relationship Id="rId288" Type="http://schemas.openxmlformats.org/officeDocument/2006/relationships/hyperlink" Target="../AppData/Local/Microsoft/Windows/INetCache/Content.Outlook/SOP/ARR0027/ARR0027INF3.pdf" TargetMode="External"/><Relationship Id="rId411" Type="http://schemas.openxmlformats.org/officeDocument/2006/relationships/hyperlink" Target="mailto:sinesco@sinesco.co" TargetMode="External"/><Relationship Id="rId106" Type="http://schemas.openxmlformats.org/officeDocument/2006/relationships/hyperlink" Target="mailto:sandra.ordonez@medellin.gov.co" TargetMode="External"/><Relationship Id="rId127" Type="http://schemas.openxmlformats.org/officeDocument/2006/relationships/hyperlink" Target="../AppData/Local/Microsoft/Windows/INetCache/InspySuperv/CMN-IyS/ARR/SOP/ARR0081/ARR0081INF32018.pdf" TargetMode="External"/><Relationship Id="rId313" Type="http://schemas.openxmlformats.org/officeDocument/2006/relationships/hyperlink" Target="../AppData/Local/Microsoft/Windows/INetCache/Content.Outlook/SOPORTE%20ARRENDAMIENTOS/ARR0204/ARR0204.pdf" TargetMode="External"/><Relationship Id="rId10" Type="http://schemas.openxmlformats.org/officeDocument/2006/relationships/hyperlink" Target="mailto:hemejia@novaventa.com" TargetMode="External"/><Relationship Id="rId31" Type="http://schemas.openxmlformats.org/officeDocument/2006/relationships/hyperlink" Target="../AppData/Local/UABI/SUP_E_INSP/Insp%20y%20Sup/ARR/SOPORTE%20ARRENDAMIENTOS/ARR0057/ARR0057ACTA.pdf" TargetMode="External"/><Relationship Id="rId52" Type="http://schemas.openxmlformats.org/officeDocument/2006/relationships/hyperlink" Target="../AppData/Local/UABI/SUP_E_INSP/Insp%20y%20Sup/ARR/SOPORTE%20ARRENDAMIENTOS/ARR0270/ARR0270infinal.pdf" TargetMode="External"/><Relationship Id="rId73" Type="http://schemas.openxmlformats.org/officeDocument/2006/relationships/hyperlink" Target="../AppData/Local/UABI/SUP_E_INSP/Insp%20y%20Sup/ARR/SOPORTE%20ARRENDAMIENTOS/ARR0277/ARR-0277infinal.pdf" TargetMode="External"/><Relationship Id="rId94" Type="http://schemas.openxmlformats.org/officeDocument/2006/relationships/hyperlink" Target="mailto:Hernan.hernandez@tigoune.com" TargetMode="External"/><Relationship Id="rId148" Type="http://schemas.openxmlformats.org/officeDocument/2006/relationships/hyperlink" Target="mailto:yanneth.correa@saviasaludeps.com" TargetMode="External"/><Relationship Id="rId169" Type="http://schemas.openxmlformats.org/officeDocument/2006/relationships/hyperlink" Target="../AppData/Local/Microsoft/Windows/INetCache/Content.Outlook/SOP/ARR0036/ARR0036POL.pdf" TargetMode="External"/><Relationship Id="rId334" Type="http://schemas.openxmlformats.org/officeDocument/2006/relationships/hyperlink" Target="../AppData/Local/Microsoft/Windows/INetCache/Content.Outlook/SOP/ARR0042/ARR0042INF3.pdf" TargetMode="External"/><Relationship Id="rId355" Type="http://schemas.openxmlformats.org/officeDocument/2006/relationships/hyperlink" Target="../AppData/Local/Microsoft/Windows/INetCache/Content.Outlook/SOP/ARR0163/ARR0163CON.pdf" TargetMode="External"/><Relationship Id="rId376" Type="http://schemas.openxmlformats.org/officeDocument/2006/relationships/hyperlink" Target="mailto:Ignacio.gallego@medellin.gov.co" TargetMode="External"/><Relationship Id="rId397" Type="http://schemas.openxmlformats.org/officeDocument/2006/relationships/hyperlink" Target="../AppData/Local/Microsoft/Windows/INetCache/Content.Outlook/SOP/ARR0271/ARR0271ACTALQ.pdf" TargetMode="External"/><Relationship Id="rId4" Type="http://schemas.openxmlformats.org/officeDocument/2006/relationships/hyperlink" Target="../AppData/Local/Microsoft/Windows/INetCache/Content.Outlook/SOPORTE%20ARRENDAMIENTOS/ARR0293/ARR0293CON.pdf" TargetMode="External"/><Relationship Id="rId180" Type="http://schemas.openxmlformats.org/officeDocument/2006/relationships/hyperlink" Target="../AppData/Local/Microsoft/Windows/INetCache/Content.Outlook/SOP/ARR0348/ARR0348INFINAL.pdf" TargetMode="External"/><Relationship Id="rId215" Type="http://schemas.openxmlformats.org/officeDocument/2006/relationships/hyperlink" Target="../AppData/Local/Microsoft/Windows/INetCache/Content.Outlook/SOP/ARR0310/ARR0310ACTATB.pdf" TargetMode="External"/><Relationship Id="rId236" Type="http://schemas.openxmlformats.org/officeDocument/2006/relationships/hyperlink" Target="mailto:hildagarciarbp@gmail.com" TargetMode="External"/><Relationship Id="rId257" Type="http://schemas.openxmlformats.org/officeDocument/2006/relationships/hyperlink" Target="mailto:mmoreno@colcafe.com.co" TargetMode="External"/><Relationship Id="rId278" Type="http://schemas.openxmlformats.org/officeDocument/2006/relationships/hyperlink" Target="../AppData/Local/Microsoft/Windows/INetCache/Content.Outlook/SOP/ARR0198/ARR0198ORDEN.pdf" TargetMode="External"/><Relationship Id="rId401" Type="http://schemas.openxmlformats.org/officeDocument/2006/relationships/hyperlink" Target="../AppData/Local/Microsoft/Windows/INetCache/Content.Outlook/SOP/ARR4600081246/ARR4600081248pol.pdf" TargetMode="External"/><Relationship Id="rId422" Type="http://schemas.openxmlformats.org/officeDocument/2006/relationships/printerSettings" Target="../printerSettings/printerSettings3.bin"/><Relationship Id="rId303" Type="http://schemas.openxmlformats.org/officeDocument/2006/relationships/hyperlink" Target="mailto:johndmg1@hotmail.com" TargetMode="External"/><Relationship Id="rId42" Type="http://schemas.openxmlformats.org/officeDocument/2006/relationships/hyperlink" Target="mailto:juanes1206@hotmail.com" TargetMode="External"/><Relationship Id="rId84" Type="http://schemas.openxmlformats.org/officeDocument/2006/relationships/hyperlink" Target="../AppData/Local/Microsoft/Windows/INetCache/Content.Outlook/SOP/ARR0269/ARR0269ACTALQ.pdf" TargetMode="External"/><Relationship Id="rId138" Type="http://schemas.openxmlformats.org/officeDocument/2006/relationships/hyperlink" Target="mailto:yanneth.correa@saviasaludeps.com" TargetMode="External"/><Relationship Id="rId345" Type="http://schemas.openxmlformats.org/officeDocument/2006/relationships/hyperlink" Target="../AppData/Local/Microsoft/Windows/INetCache/Content.Outlook/SOP/ARR0110/ARR0110INF1.pdf" TargetMode="External"/><Relationship Id="rId387" Type="http://schemas.openxmlformats.org/officeDocument/2006/relationships/hyperlink" Target="../AppData/Local/Microsoft/Windows/INetCache/Content.Outlook/SOP/ARR0091/ARR0091ORDEN.pdf" TargetMode="External"/><Relationship Id="rId191" Type="http://schemas.openxmlformats.org/officeDocument/2006/relationships/hyperlink" Target="../AppData/Local/Microsoft/Windows/INetCache/Content.Outlook/SOP/ARR0314/ARR0314ACTATB.pdf" TargetMode="External"/><Relationship Id="rId205" Type="http://schemas.openxmlformats.org/officeDocument/2006/relationships/hyperlink" Target="../AppData/Local/Microsoft/Windows/INetCache/Content.Outlook/SOP/ARR0311/ARR0311CONCEPTO.pdf" TargetMode="External"/><Relationship Id="rId247" Type="http://schemas.openxmlformats.org/officeDocument/2006/relationships/hyperlink" Target="mailto:anaurrea@une.net.co" TargetMode="External"/><Relationship Id="rId412" Type="http://schemas.openxmlformats.org/officeDocument/2006/relationships/hyperlink" Target="mailto:sinesco@sinesco.co" TargetMode="External"/><Relationship Id="rId107" Type="http://schemas.openxmlformats.org/officeDocument/2006/relationships/hyperlink" Target="../AppData/Local/Microsoft/Windows/INetCache/Content.Outlook/SNBK67XM/ARR0383/ARR0383.pdf" TargetMode="External"/><Relationship Id="rId289" Type="http://schemas.openxmlformats.org/officeDocument/2006/relationships/hyperlink" Target="../AppData/Local/Microsoft/Windows/INetCache/Content.Outlook/SOP/ARR0027/ARR0027ORDEN.pdf" TargetMode="External"/><Relationship Id="rId11" Type="http://schemas.openxmlformats.org/officeDocument/2006/relationships/hyperlink" Target="mailto:sperezr@novaventas.com.co" TargetMode="External"/><Relationship Id="rId53" Type="http://schemas.openxmlformats.org/officeDocument/2006/relationships/hyperlink" Target="../AppData/Local/UABI/SUP_E_INSP/Insp%20y%20Sup/ARR/SOPORTE%20ARRENDAMIENTOS/ARR0270/ARR0270actalq.pdf" TargetMode="External"/><Relationship Id="rId149" Type="http://schemas.openxmlformats.org/officeDocument/2006/relationships/hyperlink" Target="mailto:yanneth.correa@saviasaludeps.com" TargetMode="External"/><Relationship Id="rId314" Type="http://schemas.openxmlformats.org/officeDocument/2006/relationships/hyperlink" Target="mailto:Ignacio.gallego@medellin.gov.co" TargetMode="External"/><Relationship Id="rId356" Type="http://schemas.openxmlformats.org/officeDocument/2006/relationships/hyperlink" Target="mailto:Ignacio.gallego@medellin.gov.co" TargetMode="External"/><Relationship Id="rId398" Type="http://schemas.openxmlformats.org/officeDocument/2006/relationships/hyperlink" Target="../AppData/Local/Microsoft/Windows/INetCache/Content.Outlook/SOP/ARR4600081248/ARR4600081248SUPER.pdf" TargetMode="External"/><Relationship Id="rId95" Type="http://schemas.openxmlformats.org/officeDocument/2006/relationships/hyperlink" Target="mailto:lina.carrillo@tigoune.com.co" TargetMode="External"/><Relationship Id="rId160" Type="http://schemas.openxmlformats.org/officeDocument/2006/relationships/hyperlink" Target="mailto:Beatriz.moncada2@gmail.com" TargetMode="External"/><Relationship Id="rId216" Type="http://schemas.openxmlformats.org/officeDocument/2006/relationships/hyperlink" Target="../AppData/Local/Microsoft/Windows/INetCache/Content.Outlook/SOP/ARR0310/ARR0310ACTAtlq.pdf" TargetMode="External"/><Relationship Id="rId258" Type="http://schemas.openxmlformats.org/officeDocument/2006/relationships/hyperlink" Target="mailto:gleusse@serviciosnuetresa.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ppData/Local/Microsoft/Windows/INetCache/Content.Outlook/SOP/PRORROGAS/CONTRATO%20DE%20CONSECION%20NOHEMI%20FRANCO/CONCONSECIONCON.pdf" TargetMode="External"/><Relationship Id="rId13" Type="http://schemas.openxmlformats.org/officeDocument/2006/relationships/hyperlink" Target="../AppData/Local/Microsoft/Windows/INetCache/Content.Outlook/SOP/PRORROGAS/210%20MARTHA%20IRENE%20BUSTAMANTE/210CON.pdf" TargetMode="External"/><Relationship Id="rId18" Type="http://schemas.openxmlformats.org/officeDocument/2006/relationships/hyperlink" Target="../AppData/Local/Microsoft/Windows/INetCache/Content.Outlook/SOP/PRORROGAS/CONTRATO%20DE%20CONSECION%20MARIA%20FABIOLA%20ISAZA/CONCOSECIONESCRI.pdf" TargetMode="External"/><Relationship Id="rId26" Type="http://schemas.openxmlformats.org/officeDocument/2006/relationships/hyperlink" Target="../AppData/Local/Microsoft/Windows/INetCache/Content.Outlook/SOP/PRORROGAS/0183HUMBERTO%20ANTONIO%20GONZALES/0183ACTA.pdf" TargetMode="External"/><Relationship Id="rId3" Type="http://schemas.openxmlformats.org/officeDocument/2006/relationships/hyperlink" Target="../AppData/Local/Microsoft/Windows/INetCache/Content.Outlook/SOP/PRORROGAS/134-2003%20GUSTAVO%20ADOLFO%20QUINTERO/134-2003RENO.pdf" TargetMode="External"/><Relationship Id="rId21" Type="http://schemas.openxmlformats.org/officeDocument/2006/relationships/hyperlink" Target="../AppData/Local/Microsoft/Windows/INetCache/Content.Outlook/SOP/PRORROGAS/053%20ORLANDO%20DE%20JESUS%20GIRALDO/053CON.pdf" TargetMode="External"/><Relationship Id="rId34" Type="http://schemas.openxmlformats.org/officeDocument/2006/relationships/hyperlink" Target="../AppData/Local/Microsoft/Windows/INetCache/Content.Outlook/SOP/ARR210/NO%20PRORROGA.pdf" TargetMode="External"/><Relationship Id="rId7" Type="http://schemas.openxmlformats.org/officeDocument/2006/relationships/hyperlink" Target="../AppData/Local/Microsoft/Windows/INetCache/Content.Outlook/SOP/PRORROGAS/237-2001%20JHON%20JAIRO%20FRANCO/237-2001ACTA.pdf" TargetMode="External"/><Relationship Id="rId12" Type="http://schemas.openxmlformats.org/officeDocument/2006/relationships/hyperlink" Target="../AppData/Local/Microsoft/Windows/INetCache/Content.Outlook/SOP/PRORROGAS/037%20de%202003%20ROSA%20ELIZA%20CAEDONA/037DE2003CON.pdf" TargetMode="External"/><Relationship Id="rId17" Type="http://schemas.openxmlformats.org/officeDocument/2006/relationships/hyperlink" Target="../AppData/Local/Microsoft/Windows/INetCache/Content.Outlook/SOP/PRORROGAS/CONTRATO%20DE%20CONSECION%20MARIA%20FABIOLA%20ISAZA/CONCOSECIONCON.pdf" TargetMode="External"/><Relationship Id="rId25" Type="http://schemas.openxmlformats.org/officeDocument/2006/relationships/hyperlink" Target="../AppData/Local/Microsoft/Windows/INetCache/Content.Outlook/SOP/PRORROGAS/0183HUMBERTO%20ANTONIO%20GONZALES/0183CON.pdf" TargetMode="External"/><Relationship Id="rId33" Type="http://schemas.openxmlformats.org/officeDocument/2006/relationships/hyperlink" Target="../AppData/Local/Microsoft/Windows/INetCache/Content.Outlook/SOP/ARR132/NO%20PRORROGA.pdf" TargetMode="External"/><Relationship Id="rId2" Type="http://schemas.openxmlformats.org/officeDocument/2006/relationships/hyperlink" Target="../AppData/Local/Microsoft/Windows/INetCache/Content.Outlook/SOP/PRORROGAS/RES%20106%20DE%201996%20GUSTAVO%20ADOLFO%20RUIZ/RES106CON.pdf" TargetMode="External"/><Relationship Id="rId16" Type="http://schemas.openxmlformats.org/officeDocument/2006/relationships/hyperlink" Target="../AppData/Local/Microsoft/Windows/INetCache/Content.Outlook/SOP/PRORROGAS/016%20MARTHA%20ESPERANZA%20MENDEZ/016ACTA.pdf" TargetMode="External"/><Relationship Id="rId20" Type="http://schemas.openxmlformats.org/officeDocument/2006/relationships/hyperlink" Target="../AppData/Local/Microsoft/Windows/INetCache/Content.Outlook/SOP/PRORROGAS/033%20JOSE%20DEOGRACIA%20ISAZA/033CON.pdf" TargetMode="External"/><Relationship Id="rId29" Type="http://schemas.openxmlformats.org/officeDocument/2006/relationships/hyperlink" Target="../AppData/Local/Microsoft/Windows/INetCache/Content.Outlook/SOP/PRORROGAS/CONTRATO%20DE%20CONSECION%20JORGUE%20LUIS%20GONZALES/CONTCONSECIONCON.pdf" TargetMode="External"/><Relationship Id="rId1" Type="http://schemas.openxmlformats.org/officeDocument/2006/relationships/hyperlink" Target="../AppData/Local/Microsoft/Windows/INetCache/Content.Outlook/SOP/PRORROGAS/086%20JORGUE%20VILLADA%20ROMAN/086CON.pdf" TargetMode="External"/><Relationship Id="rId6" Type="http://schemas.openxmlformats.org/officeDocument/2006/relationships/hyperlink" Target="../AppData/Local/Microsoft/Windows/INetCache/Content.Outlook/SOP/PRORROGAS/237-2001%20JHON%20JAIRO%20FRANCO/237-2001MODI.pdf" TargetMode="External"/><Relationship Id="rId11" Type="http://schemas.openxmlformats.org/officeDocument/2006/relationships/hyperlink" Target="../AppData/Local/Microsoft/Windows/INetCache/Content.Outlook/SOP/PRORROGAS/018%20DE%202003%20JULIA%20LILIANA%20OSOSRIO/018DE2003CON.pdf" TargetMode="External"/><Relationship Id="rId24" Type="http://schemas.openxmlformats.org/officeDocument/2006/relationships/hyperlink" Target="../AppData/Local/Microsoft/Windows/INetCache/Content.Outlook/SOP/PRORROGAS/009%20GLORIA%20MARIA%20MU&#209;OZ%20ASTUDILLO/009%20CON.pdf" TargetMode="External"/><Relationship Id="rId32" Type="http://schemas.openxmlformats.org/officeDocument/2006/relationships/hyperlink" Target="../AppData/Local/Microsoft/Windows/INetCache/Content.Outlook/SOP/PRORROGAS/086%20GUSTAVO%20BUSTAMANTE%20MORATTO/086CON.pdf" TargetMode="External"/><Relationship Id="rId37" Type="http://schemas.openxmlformats.org/officeDocument/2006/relationships/printerSettings" Target="../printerSettings/printerSettings4.bin"/><Relationship Id="rId5" Type="http://schemas.openxmlformats.org/officeDocument/2006/relationships/hyperlink" Target="../AppData/Local/Microsoft/Windows/INetCache/Content.Outlook/SOP/PRORROGAS/237-2001%20JHON%20JAIRO%20FRANCO/237-2001CON.pdf" TargetMode="External"/><Relationship Id="rId15" Type="http://schemas.openxmlformats.org/officeDocument/2006/relationships/hyperlink" Target="../AppData/Local/Microsoft/Windows/INetCache/Content.Outlook/SOP/PRORROGAS/016%20MARTHA%20ESPERANZA%20MENDEZ/016CON.pdf" TargetMode="External"/><Relationship Id="rId23" Type="http://schemas.openxmlformats.org/officeDocument/2006/relationships/hyperlink" Target="../AppData/Local/Microsoft/Windows/INetCache/Content.Outlook/SOP/PRORROGAS/CONTRATO%20DE%20CONSECION%20RICARDO%20ALBERTO%20GIRALDO/CONTCONSECIONESCRI.pdf" TargetMode="External"/><Relationship Id="rId28" Type="http://schemas.openxmlformats.org/officeDocument/2006/relationships/hyperlink" Target="../AppData/Local/Microsoft/Windows/INetCache/Content.Outlook/SOP/PRORROGAS/0662%20WILSON%20DE%20JESUS%20RESTREPO/0662MODI.pdf" TargetMode="External"/><Relationship Id="rId36" Type="http://schemas.openxmlformats.org/officeDocument/2006/relationships/hyperlink" Target="../AppData/Local/Microsoft/Windows/INetCache/Content.Outlook/SOP/ARR%20236%20DE%202004/FOADMIConstanciadeDiligenciaFallidaBienInmueble%20(1).pdf" TargetMode="External"/><Relationship Id="rId10" Type="http://schemas.openxmlformats.org/officeDocument/2006/relationships/hyperlink" Target="../AppData/Local/Microsoft/Windows/INetCache/Content.Outlook/SOP/PRORROGAS/40%20LUIS%20ADOLFO%20BAENA/40CON.pdf" TargetMode="External"/><Relationship Id="rId19" Type="http://schemas.openxmlformats.org/officeDocument/2006/relationships/hyperlink" Target="../AppData/Local/Microsoft/Windows/INetCache/Content.Outlook/SOP/PRORROGAS/014%20SAMUEL%20VASQUEZ%20JARAMILLO/014CON.pdf" TargetMode="External"/><Relationship Id="rId31" Type="http://schemas.openxmlformats.org/officeDocument/2006/relationships/hyperlink" Target="../AppData/Local/Microsoft/Windows/INetCache/Content.Outlook/SOP/PRORROGAS/010%20RAIMUNDO%20DE%20JESUS%20LONDO&#209;O/010CON.pdf" TargetMode="External"/><Relationship Id="rId4" Type="http://schemas.openxmlformats.org/officeDocument/2006/relationships/hyperlink" Target="../AppData/Local/Microsoft/Windows/INetCache/Content.Outlook/SOP/PRORROGAS/132%202004%20FREDDY%20PERDOMO%20RODRIGUEZ/132DE2004CON.pdf" TargetMode="External"/><Relationship Id="rId9" Type="http://schemas.openxmlformats.org/officeDocument/2006/relationships/hyperlink" Target="../AppData/Local/Microsoft/Windows/INetCache/Content.Outlook/SOP/PRORROGAS/CONTRATO%20DE%20CONSECION%20NOHEMI%20FRANCO/CONCONSECIONACTAPROV.pdf" TargetMode="External"/><Relationship Id="rId14" Type="http://schemas.openxmlformats.org/officeDocument/2006/relationships/hyperlink" Target="../AppData/Local/Microsoft/Windows/INetCache/Content.Outlook/SOP/PRORROGAS/11%20JOSE%20DE%20JESUS%20LOPEZ/11CON.pdf" TargetMode="External"/><Relationship Id="rId22" Type="http://schemas.openxmlformats.org/officeDocument/2006/relationships/hyperlink" Target="../AppData/Local/Microsoft/Windows/INetCache/Content.Outlook/SOP/PRORROGAS/CONTRATO%20DE%20CONSECION%20RICARDO%20ALBERTO%20GIRALDO/CONTCONSECIONCON.pdf" TargetMode="External"/><Relationship Id="rId27" Type="http://schemas.openxmlformats.org/officeDocument/2006/relationships/hyperlink" Target="../AppData/Local/Microsoft/Windows/INetCache/Content.Outlook/SOP/PRORROGAS/0662%20WILSON%20DE%20JESUS%20RESTREPO/0662CON.pdf" TargetMode="External"/><Relationship Id="rId30" Type="http://schemas.openxmlformats.org/officeDocument/2006/relationships/hyperlink" Target="../AppData/Local/Microsoft/Windows/INetCache/Content.Outlook/SOP/PRORROGAS/0385%20GUSTAVO%20BUSTAMANTE/0385CON.pdf" TargetMode="External"/><Relationship Id="rId35" Type="http://schemas.openxmlformats.org/officeDocument/2006/relationships/hyperlink" Target="../AppData/Local/Microsoft/Windows/INetCache/Content.Outlook/SOP/ARR018%20DE%202003/FOADMIConstanciadeDiligenciaFallidaBienInmueble%20(1).pd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secretariagerencia@plazaminorista.com" TargetMode="External"/><Relationship Id="rId18" Type="http://schemas.openxmlformats.org/officeDocument/2006/relationships/hyperlink" Target="mailto:secretariagerencia@plazaminorista.com" TargetMode="External"/><Relationship Id="rId26" Type="http://schemas.openxmlformats.org/officeDocument/2006/relationships/hyperlink" Target="../AppData/Local/Microsoft/Windows/INetCache/Content.Outlook/SOPORTE%20ARRENDAMIENTOS/ARR0265/ARR0265INF4.pdf" TargetMode="External"/><Relationship Id="rId39" Type="http://schemas.openxmlformats.org/officeDocument/2006/relationships/hyperlink" Target="../AppData/Local/Microsoft/Windows/INetCache/Content.Outlook/SOPORTE%20ARRENDAMIENTOS/ARR0264/ARR0264SUPER.pdf" TargetMode="External"/><Relationship Id="rId21" Type="http://schemas.openxmlformats.org/officeDocument/2006/relationships/hyperlink" Target="../AppData/Local/Microsoft/Windows/INetCache/Content.Outlook/SOPORTE%20ARRENDAMIENTOS/ARR0264/ARR0264INF4.pdf" TargetMode="External"/><Relationship Id="rId34" Type="http://schemas.openxmlformats.org/officeDocument/2006/relationships/hyperlink" Target="../AppData/Local/UABI/SUP_E_INSP/Insp%20y%20Sup/ARR/SOPORTE%20ARRENDAMIENTOS/ARR0262/ARR0362RENO14.pdf" TargetMode="External"/><Relationship Id="rId42" Type="http://schemas.openxmlformats.org/officeDocument/2006/relationships/hyperlink" Target="../AppData/Local/UABI/SUP_E_INSP/Insp%20y%20Sup/ARR/SOPORTE%20ARRENDAMIENTOS/ARR0264/ARR0264RENO-17.pdf" TargetMode="External"/><Relationship Id="rId47" Type="http://schemas.openxmlformats.org/officeDocument/2006/relationships/hyperlink" Target="../AppData/Local/UABI/SUP_E_INSP/Insp%20y%20Sup/ARR/SOPORTE%20ARRENDAMIENTOS/ARR0265/ARR0365RENO13.pdf" TargetMode="External"/><Relationship Id="rId50" Type="http://schemas.openxmlformats.org/officeDocument/2006/relationships/hyperlink" Target="../AppData/Local/Microsoft/Windows/INetCache/Content.Outlook/SOPORTE%20ARRENDAMIENTOS/ARR0264/ARR0264INF2-17.pdf" TargetMode="External"/><Relationship Id="rId55" Type="http://schemas.openxmlformats.org/officeDocument/2006/relationships/hyperlink" Target="../AppData/Local/Microsoft/Windows/INetCache/Content.Outlook/SNBK67XM/ARR0262/ARR0262INF3-17.pdf" TargetMode="External"/><Relationship Id="rId63" Type="http://schemas.openxmlformats.org/officeDocument/2006/relationships/hyperlink" Target="../AppData/Local/Microsoft/Windows/INetCache/Content.Outlook/SNBK67XM/ARR0264/ARR0264INF1-17.pdf" TargetMode="External"/><Relationship Id="rId68" Type="http://schemas.openxmlformats.org/officeDocument/2006/relationships/hyperlink" Target="../AppData/Local/Microsoft/Windows/INetCache/Content.Outlook/SNBK67XM/ARR0263/ARR0263CR.pdf" TargetMode="External"/><Relationship Id="rId76" Type="http://schemas.openxmlformats.org/officeDocument/2006/relationships/hyperlink" Target="../AppData/Local/UABI/SUP_E_INSP/Insp%20y%20Sup/ARR/SOPORTE%20ARRENDAMIENTOS/ARR0262/ARR0262ACTA.pdf" TargetMode="External"/><Relationship Id="rId7" Type="http://schemas.openxmlformats.org/officeDocument/2006/relationships/hyperlink" Target="mailto:coplaza@une.net.co" TargetMode="External"/><Relationship Id="rId71" Type="http://schemas.openxmlformats.org/officeDocument/2006/relationships/hyperlink" Target="../AppData/Local/Microsoft/Windows/INetCache/Content.Outlook/SNBK67XM/ARR0265/ARR0265CR.pdf" TargetMode="External"/><Relationship Id="rId2" Type="http://schemas.openxmlformats.org/officeDocument/2006/relationships/hyperlink" Target="mailto:plazacampovaldes@hotmail.com" TargetMode="External"/><Relationship Id="rId16" Type="http://schemas.openxmlformats.org/officeDocument/2006/relationships/hyperlink" Target="../AppData/Local/Microsoft/Windows/INetCache/Content.Outlook/SOPORTE%20ARRENDAMIENTOS/ARR0264/ARR0264INF4.pdf" TargetMode="External"/><Relationship Id="rId29" Type="http://schemas.openxmlformats.org/officeDocument/2006/relationships/hyperlink" Target="../AppData/Local/Microsoft/Windows/INetCache/Content.Outlook/SOPORTE%20ARRENDAMIENTOS/ARR0263/ARR0263POL.pdf" TargetMode="External"/><Relationship Id="rId11" Type="http://schemas.openxmlformats.org/officeDocument/2006/relationships/hyperlink" Target="mailto:coplaza@une.net.co" TargetMode="External"/><Relationship Id="rId24" Type="http://schemas.openxmlformats.org/officeDocument/2006/relationships/hyperlink" Target="../AppData/Local/Microsoft/Windows/INetCache/Content.Outlook/SOPORTE%20ARRENDAMIENTOS/ARR0265/ARR0265INF1.pdf" TargetMode="External"/><Relationship Id="rId32" Type="http://schemas.openxmlformats.org/officeDocument/2006/relationships/hyperlink" Target="../AppData/Local/Microsoft/Windows/INetCache/Content.Outlook/SOPORTE%20ARRENDAMIENTOS/ARR0263/ARR0263RENO.pdf" TargetMode="External"/><Relationship Id="rId37" Type="http://schemas.openxmlformats.org/officeDocument/2006/relationships/hyperlink" Target="../AppData/Local/UABI/SUP_E_INSP/Insp%20y%20Sup/ARR/SOPORTE%20ARRENDAMIENTOS/ARR0262/ARR0262SUPER.pdf" TargetMode="External"/><Relationship Id="rId40" Type="http://schemas.openxmlformats.org/officeDocument/2006/relationships/hyperlink" Target="../AppData/Local/Microsoft/Windows/INetCache/Content.Outlook/SOPORTE%20ARRENDAMIENTOS/ARR0264/ARR0264.pdf" TargetMode="External"/><Relationship Id="rId45" Type="http://schemas.openxmlformats.org/officeDocument/2006/relationships/hyperlink" Target="../AppData/Local/Microsoft/Windows/INetCache/Content.Outlook/SOPORTE%20ARRENDAMIENTOS/ARR0265/ARR0265.pdf" TargetMode="External"/><Relationship Id="rId53" Type="http://schemas.openxmlformats.org/officeDocument/2006/relationships/hyperlink" Target="../AppData/Local/Microsoft/Windows/INetCache/Content.Outlook/SOPORTE%20ARRENDAMIENTOS/ARR0262/ARR0262INF02-2017.pdf" TargetMode="External"/><Relationship Id="rId58" Type="http://schemas.openxmlformats.org/officeDocument/2006/relationships/hyperlink" Target="../AppData/Local/Microsoft/Windows/INetCache/Content.Outlook/SNBK67XM/ARR0264/ARR0264INF3-17.pdf" TargetMode="External"/><Relationship Id="rId66" Type="http://schemas.openxmlformats.org/officeDocument/2006/relationships/hyperlink" Target="mailto:ignacio.gallego@medellin.gov.co" TargetMode="External"/><Relationship Id="rId74" Type="http://schemas.openxmlformats.org/officeDocument/2006/relationships/hyperlink" Target="mailto:financiera@plazaminorista.com.co" TargetMode="External"/><Relationship Id="rId79" Type="http://schemas.openxmlformats.org/officeDocument/2006/relationships/hyperlink" Target="../AppData/Local/UABI/SUP_E_INSP/Insp%20y%20Sup/ARR/SOPORTE%20ARRENDAMIENTOS/ARR0265/ARR0265ACTA.pdf" TargetMode="External"/><Relationship Id="rId5" Type="http://schemas.openxmlformats.org/officeDocument/2006/relationships/hyperlink" Target="../AppData/Local/Microsoft/Windows/INetCache/Content.Outlook/SOPORTE%20ARRENDAMIENTOS/ARR0263/ARR0263INF4.pdf" TargetMode="External"/><Relationship Id="rId61" Type="http://schemas.openxmlformats.org/officeDocument/2006/relationships/hyperlink" Target="../AppData/Local/Microsoft/Windows/INetCache/Content.Outlook/SNBK67XM/ARR0263/ARR0263INF1-17.pdf" TargetMode="External"/><Relationship Id="rId82" Type="http://schemas.openxmlformats.org/officeDocument/2006/relationships/hyperlink" Target="../AppData/Local/UABI/SUP_E_INSP/Insp%20y%20Sup/ARR/SOPORTE%20ARRENDAMIENTOS/ARR0264/ARR0264INF12018.pdf" TargetMode="External"/><Relationship Id="rId10" Type="http://schemas.openxmlformats.org/officeDocument/2006/relationships/hyperlink" Target="../AppData/Local/Microsoft/Windows/INetCache/Content.Outlook/SOPORTE%20ARRENDAMIENTOS/ARR0262/ARR0262INF4.pdf" TargetMode="External"/><Relationship Id="rId19" Type="http://schemas.openxmlformats.org/officeDocument/2006/relationships/hyperlink" Target="../AppData/Local/Microsoft/Windows/INetCache/Content.Outlook/SOPORTE%20ARRENDAMIENTOS/ARR0264/ARR0264INF1.pdf" TargetMode="External"/><Relationship Id="rId31" Type="http://schemas.openxmlformats.org/officeDocument/2006/relationships/hyperlink" Target="../AppData/Local/Microsoft/Windows/INetCache/Content.Outlook/SOPORTE%20ARRENDAMIENTOS/ARR0263/ARR0263CON.pdf" TargetMode="External"/><Relationship Id="rId44" Type="http://schemas.openxmlformats.org/officeDocument/2006/relationships/hyperlink" Target="../AppData/Local/Microsoft/Windows/INetCache/Content.Outlook/SOPORTE%20ARRENDAMIENTOS/ARR0264/ARR0264SUPER.pdf" TargetMode="External"/><Relationship Id="rId52" Type="http://schemas.openxmlformats.org/officeDocument/2006/relationships/hyperlink" Target="../AppData/Local/Microsoft/Windows/INetCache/Content.Outlook/SOPORTE%20ARRENDAMIENTOS/ARR0265/ARR0265INF02-2017.pdf" TargetMode="External"/><Relationship Id="rId60" Type="http://schemas.openxmlformats.org/officeDocument/2006/relationships/hyperlink" Target="../AppData/Local/Microsoft/Windows/INetCache/Content.Outlook/SNBK67XM/ARR0262/ARR0262INF1-17.pdf" TargetMode="External"/><Relationship Id="rId65" Type="http://schemas.openxmlformats.org/officeDocument/2006/relationships/hyperlink" Target="mailto:ignacio.gallego@medellin.gov.co" TargetMode="External"/><Relationship Id="rId73" Type="http://schemas.openxmlformats.org/officeDocument/2006/relationships/hyperlink" Target="../AppData/Local/Microsoft/Windows/INetCache/Content.Outlook/SOPORTE%20ARRENDAMIENTOS/ARR0264/ARR0264POL.pdf" TargetMode="External"/><Relationship Id="rId78" Type="http://schemas.openxmlformats.org/officeDocument/2006/relationships/hyperlink" Target="../AppData/Local/UABI/SUP_E_INSP/Insp%20y%20Sup/ARR/SOPORTE%20ARRENDAMIENTOS/ARR0264/ARR0264ACTA.pdf" TargetMode="External"/><Relationship Id="rId81" Type="http://schemas.openxmlformats.org/officeDocument/2006/relationships/hyperlink" Target="../AppData/Local/UABI/SUP_E_INSP/Insp%20y%20Sup/ARR/SOPORTE%20ARRENDAMIENTOS/ARR0263/ARR0263INF12018.pdf" TargetMode="External"/><Relationship Id="rId4" Type="http://schemas.openxmlformats.org/officeDocument/2006/relationships/hyperlink" Target="../AppData/Local/Microsoft/Windows/INetCache/Content.Outlook/SOPORTE%20ARRENDAMIENTOS/ARR0263/ARR0263INF3.pdf" TargetMode="External"/><Relationship Id="rId9" Type="http://schemas.openxmlformats.org/officeDocument/2006/relationships/hyperlink" Target="../AppData/Local/Microsoft/Windows/INetCache/Content.Outlook/SOPORTE%20ARRENDAMIENTOS/ARR0262/ARR0262INF3.pdf" TargetMode="External"/><Relationship Id="rId14" Type="http://schemas.openxmlformats.org/officeDocument/2006/relationships/hyperlink" Target="../AppData/Local/Microsoft/Windows/INetCache/Content.Outlook/SOPORTE%20ARRENDAMIENTOS/ARR0264/ARR0264INF1.pdf" TargetMode="External"/><Relationship Id="rId22" Type="http://schemas.openxmlformats.org/officeDocument/2006/relationships/hyperlink" Target="mailto:coplaflorez@une.net.co" TargetMode="External"/><Relationship Id="rId27" Type="http://schemas.openxmlformats.org/officeDocument/2006/relationships/hyperlink" Target="mailto:coplaflorez@une.net.co" TargetMode="External"/><Relationship Id="rId30" Type="http://schemas.openxmlformats.org/officeDocument/2006/relationships/hyperlink" Target="../AppData/Local/Microsoft/Windows/INetCache/Content.Outlook/SOPORTE%20ARRENDAMIENTOS/ARR0263/ARR0263SUPER.pdf" TargetMode="External"/><Relationship Id="rId35" Type="http://schemas.openxmlformats.org/officeDocument/2006/relationships/hyperlink" Target="../AppData/Local/UABI/SUP_E_INSP/Insp%20y%20Sup/ARR/SOPORTE%20ARRENDAMIENTOS/ARR0262/ARR0362RENO14.pdf" TargetMode="External"/><Relationship Id="rId43" Type="http://schemas.openxmlformats.org/officeDocument/2006/relationships/hyperlink" Target="../AppData/Local/Microsoft/Windows/INetCache/Content.Outlook/SOPORTE%20ARRENDAMIENTOS/ARR0264/ARR0264POL.pdf" TargetMode="External"/><Relationship Id="rId48" Type="http://schemas.openxmlformats.org/officeDocument/2006/relationships/hyperlink" Target="../AppData/Local/UABI/SUP_E_INSP/Insp%20y%20Sup/ARR/SOPORTE%20ARRENDAMIENTOS/ARR0265/ARR0365POL.pdf" TargetMode="External"/><Relationship Id="rId56" Type="http://schemas.openxmlformats.org/officeDocument/2006/relationships/hyperlink" Target="../AppData/Local/Microsoft/Windows/INetCache/Content.Outlook/SNBK67XM/ARR0263/ARR0263INF3-17.pdf" TargetMode="External"/><Relationship Id="rId64" Type="http://schemas.openxmlformats.org/officeDocument/2006/relationships/hyperlink" Target="../AppData/Local/Microsoft/Windows/INetCache/Content.Outlook/SNBK67XM/ARR0264/ARR0264INF1-17.pdf" TargetMode="External"/><Relationship Id="rId69" Type="http://schemas.openxmlformats.org/officeDocument/2006/relationships/hyperlink" Target="../AppData/Local/Microsoft/Windows/INetCache/Content.Outlook/SNBK67XM/ARR0264/ARR0264CR.pdf" TargetMode="External"/><Relationship Id="rId77" Type="http://schemas.openxmlformats.org/officeDocument/2006/relationships/hyperlink" Target="../AppData/Local/UABI/SUP_E_INSP/Insp%20y%20Sup/ARR/SOPORTE%20ARRENDAMIENTOS/ARR0263/ARR0263ACTA.pdf" TargetMode="External"/><Relationship Id="rId8" Type="http://schemas.openxmlformats.org/officeDocument/2006/relationships/hyperlink" Target="mailto:asoplazaantioquia@gmail.com" TargetMode="External"/><Relationship Id="rId51" Type="http://schemas.openxmlformats.org/officeDocument/2006/relationships/hyperlink" Target="../AppData/Local/Microsoft/Windows/INetCache/Content.Outlook/SOPORTE%20ARRENDAMIENTOS/ARR0263/ARR0263INF02-2017.pdf" TargetMode="External"/><Relationship Id="rId72" Type="http://schemas.openxmlformats.org/officeDocument/2006/relationships/hyperlink" Target="../AppData/Local/Microsoft/Windows/INetCache/Content.Outlook/SOPORTE%20ARRENDAMIENTOS/ARR0264/ARR0264CON.pdf" TargetMode="External"/><Relationship Id="rId80" Type="http://schemas.openxmlformats.org/officeDocument/2006/relationships/hyperlink" Target="../AppData/Local/UABI/SUP_E_INSP/Insp%20y%20Sup/ARR/SOPORTE%20ARRENDAMIENTOS/ARR0262/ARR0262INF12018.pdf" TargetMode="External"/><Relationship Id="rId3" Type="http://schemas.openxmlformats.org/officeDocument/2006/relationships/hyperlink" Target="../AppData/Local/Microsoft/Windows/INetCache/Content.Outlook/SOPORTE%20ARRENDAMIENTOS/ARR0263/ARR0263INF1.pdf" TargetMode="External"/><Relationship Id="rId12" Type="http://schemas.openxmlformats.org/officeDocument/2006/relationships/hyperlink" Target="mailto:coomerca@une.net.co" TargetMode="External"/><Relationship Id="rId17" Type="http://schemas.openxmlformats.org/officeDocument/2006/relationships/hyperlink" Target="mailto:coomerca@une.net.co" TargetMode="External"/><Relationship Id="rId25" Type="http://schemas.openxmlformats.org/officeDocument/2006/relationships/hyperlink" Target="../AppData/Local/Microsoft/Windows/INetCache/Content.Outlook/SOPORTE%20ARRENDAMIENTOS/ARR0265/ARR0265INF3.pdf" TargetMode="External"/><Relationship Id="rId33" Type="http://schemas.openxmlformats.org/officeDocument/2006/relationships/hyperlink" Target="../AppData/Local/Microsoft/Windows/INetCache/Content.Outlook/SOPORTE%20ARRENDAMIENTOS/ARR0262/ARR0262.pdf" TargetMode="External"/><Relationship Id="rId38" Type="http://schemas.openxmlformats.org/officeDocument/2006/relationships/hyperlink" Target="../AppData/Local/Microsoft/Windows/INetCache/Content.Outlook/SOPORTE%20ARRENDAMIENTOS/ARR0264/ARR0264.pdf" TargetMode="External"/><Relationship Id="rId46" Type="http://schemas.openxmlformats.org/officeDocument/2006/relationships/hyperlink" Target="../AppData/Local/UABI/SUP_E_INSP/Insp%20y%20Sup/ARR/SOPORTE%20ARRENDAMIENTOS/ARR0265/ARR0365RENO13.pdf" TargetMode="External"/><Relationship Id="rId59" Type="http://schemas.openxmlformats.org/officeDocument/2006/relationships/hyperlink" Target="../AppData/Local/Microsoft/Windows/INetCache/Content.Outlook/SNBK67XM/ARR0264/ARR0264INF3-17.pdf" TargetMode="External"/><Relationship Id="rId67" Type="http://schemas.openxmlformats.org/officeDocument/2006/relationships/hyperlink" Target="../AppData/Local/Microsoft/Windows/INetCache/Content.Outlook/SNBK67XM/ARR0262/ARR0262CR.pdf" TargetMode="External"/><Relationship Id="rId20" Type="http://schemas.openxmlformats.org/officeDocument/2006/relationships/hyperlink" Target="../AppData/Local/Microsoft/Windows/INetCache/Content.Outlook/SOPORTE%20ARRENDAMIENTOS/ARR0264/ARR0264INF3.pdf" TargetMode="External"/><Relationship Id="rId41" Type="http://schemas.openxmlformats.org/officeDocument/2006/relationships/hyperlink" Target="../AppData/Local/Microsoft/Windows/INetCache/Content.Outlook/SOPORTE%20ARRENDAMIENTOS/ARR0264/ARR0264CON.pdf" TargetMode="External"/><Relationship Id="rId54" Type="http://schemas.openxmlformats.org/officeDocument/2006/relationships/hyperlink" Target="../AppData/Local/Microsoft/Windows/INetCache/Content.Outlook/SOPORTE%20ARRENDAMIENTOS/ARR0264/ARR0264INF2-17.pdf" TargetMode="External"/><Relationship Id="rId62" Type="http://schemas.openxmlformats.org/officeDocument/2006/relationships/hyperlink" Target="../AppData/Local/Microsoft/Windows/INetCache/Content.Outlook/SNBK67XM/ARR0265/ARR0265INF1-17.pdf" TargetMode="External"/><Relationship Id="rId70" Type="http://schemas.openxmlformats.org/officeDocument/2006/relationships/hyperlink" Target="../AppData/Local/Microsoft/Windows/INetCache/Content.Outlook/SNBK67XM/ARR0264/ARR0264CR.pdf" TargetMode="External"/><Relationship Id="rId75" Type="http://schemas.openxmlformats.org/officeDocument/2006/relationships/hyperlink" Target="../AppData/Local/UABI/SUP_E_INSP/Insp%20y%20Sup/ARR/SOPORTE%20ARRENDAMIENTOS/ARR0264/ARR0264RENO-17.pdf" TargetMode="External"/><Relationship Id="rId83" Type="http://schemas.openxmlformats.org/officeDocument/2006/relationships/hyperlink" Target="../AppData/Local/UABI/SUP_E_INSP/Insp%20y%20Sup/ARR/SOPORTE%20ARRENDAMIENTOS/ARR0265/ARR0265INF12018.pdf" TargetMode="External"/><Relationship Id="rId1" Type="http://schemas.openxmlformats.org/officeDocument/2006/relationships/hyperlink" Target="mailto:plazacampovaldes@hotmail.com" TargetMode="External"/><Relationship Id="rId6" Type="http://schemas.openxmlformats.org/officeDocument/2006/relationships/hyperlink" Target="mailto:PLAZACAMPOVADES@HOTMAIL.COM" TargetMode="External"/><Relationship Id="rId15" Type="http://schemas.openxmlformats.org/officeDocument/2006/relationships/hyperlink" Target="../AppData/Local/Microsoft/Windows/INetCache/Content.Outlook/SOPORTE%20ARRENDAMIENTOS/ARR0264/ARR0264INF3.pdf" TargetMode="External"/><Relationship Id="rId23" Type="http://schemas.openxmlformats.org/officeDocument/2006/relationships/hyperlink" Target="mailto:coplaflorez@une.net.co" TargetMode="External"/><Relationship Id="rId28" Type="http://schemas.openxmlformats.org/officeDocument/2006/relationships/hyperlink" Target="../AppData/Local/Microsoft/Windows/INetCache/Content.Outlook/SOPORTE%20ARRENDAMIENTOS/ARR0263/ARR0263.pdf" TargetMode="External"/><Relationship Id="rId36" Type="http://schemas.openxmlformats.org/officeDocument/2006/relationships/hyperlink" Target="../AppData/Local/UABI/SUP_E_INSP/Insp%20y%20Sup/ARR/SOPORTE%20ARRENDAMIENTOS/ARR0262/ARR0262POL.pdf" TargetMode="External"/><Relationship Id="rId49" Type="http://schemas.openxmlformats.org/officeDocument/2006/relationships/hyperlink" Target="../AppData/Local/UABI/SUP_E_INSP/Insp%20y%20Sup/ARR/SOPORTE%20ARRENDAMIENTOS/ARR0265/ARR0365SUPER.pdf" TargetMode="External"/><Relationship Id="rId57" Type="http://schemas.openxmlformats.org/officeDocument/2006/relationships/hyperlink" Target="../AppData/Local/Microsoft/Windows/INetCache/Content.Outlook/SNBK67XM/ARR0265/ARR0265INF3-17.pdf" TargetMode="External"/></Relationships>
</file>

<file path=xl/worksheets/_rels/sheet6.xml.rels><?xml version="1.0" encoding="UTF-8" standalone="yes"?>
<Relationships xmlns="http://schemas.openxmlformats.org/package/2006/relationships"><Relationship Id="rId1522" Type="http://schemas.openxmlformats.org/officeDocument/2006/relationships/hyperlink" Target="../AppData/Local/Microsoft/Windows/INetCache/Content.Outlook/SOP/ARR4600078607/ARR4600078607inf6.pdf" TargetMode="External"/><Relationship Id="rId1827" Type="http://schemas.openxmlformats.org/officeDocument/2006/relationships/hyperlink" Target="../AppData/Local/Microsoft/Windows/INetCache/Content.Outlook/SOP/ARR4600082301/ARR4600082301SUPER.pdf" TargetMode="External"/><Relationship Id="rId21" Type="http://schemas.openxmlformats.org/officeDocument/2006/relationships/hyperlink" Target="../AppData/Local/Microsoft/Windows/INetCache/Content.Outlook/SOP/ARR0262/ARR0262super.pdf" TargetMode="External"/><Relationship Id="rId170" Type="http://schemas.openxmlformats.org/officeDocument/2006/relationships/hyperlink" Target="../AppData/Local/Microsoft/Windows/INetCache/Content.Outlook/SOP/ARR46000806884/ARR4600086884POL.pdf" TargetMode="External"/><Relationship Id="rId268" Type="http://schemas.openxmlformats.org/officeDocument/2006/relationships/hyperlink" Target="../AppData/Local/Microsoft/Windows/INetCache/Content.Outlook/SOP/ARR4600082355/ARR4600082355POL.pdf" TargetMode="External"/><Relationship Id="rId475" Type="http://schemas.openxmlformats.org/officeDocument/2006/relationships/hyperlink" Target="mailto:jgilo520@gmail.com" TargetMode="External"/><Relationship Id="rId682" Type="http://schemas.openxmlformats.org/officeDocument/2006/relationships/hyperlink" Target="../AppData/Local/Microsoft/Windows/INetCache/Content.Outlook/SOP/ARR4600082359/ARR4600082359POL.pdf" TargetMode="External"/><Relationship Id="rId128" Type="http://schemas.openxmlformats.org/officeDocument/2006/relationships/hyperlink" Target="../AppData/Local/Microsoft/Windows/INetCache/Content.Outlook/SOP/ARR0315/ARR0315CON2019.pdf" TargetMode="External"/><Relationship Id="rId335" Type="http://schemas.openxmlformats.org/officeDocument/2006/relationships/hyperlink" Target="../AppData/Local/Microsoft/Windows/INetCache/Content.Outlook/SOP/ARR4600082316/ARR4600082316CON.pdf" TargetMode="External"/><Relationship Id="rId542" Type="http://schemas.openxmlformats.org/officeDocument/2006/relationships/hyperlink" Target="../AppData/Local/Microsoft/Windows/INetCache/Content.Outlook/SOP/ARR4600082267/ARR4600082267POL.pdf" TargetMode="External"/><Relationship Id="rId987" Type="http://schemas.openxmlformats.org/officeDocument/2006/relationships/hyperlink" Target="mailto:leidy_1258@hotmail.com" TargetMode="External"/><Relationship Id="rId1172" Type="http://schemas.openxmlformats.org/officeDocument/2006/relationships/hyperlink" Target="../AppData/Local/Microsoft/Windows/INetCache/Content.Outlook/SOP/ARR4600082165/ARR4600082165CONCEPTO.pdf" TargetMode="External"/><Relationship Id="rId402" Type="http://schemas.openxmlformats.org/officeDocument/2006/relationships/hyperlink" Target="../AppData/Local/Microsoft/Windows/INetCache/Content.Outlook/SOP/ARR4600078465/ARR4600078465INF12019.pdf" TargetMode="External"/><Relationship Id="rId847" Type="http://schemas.openxmlformats.org/officeDocument/2006/relationships/hyperlink" Target="../AppData/Local/Microsoft/Windows/INetCache/Content.Outlook/SOP/ARR0183/ARR0183CON.pdf" TargetMode="External"/><Relationship Id="rId1032" Type="http://schemas.openxmlformats.org/officeDocument/2006/relationships/hyperlink" Target="../AppData/Local/Microsoft/Windows/INetCache/Content.Outlook/SOP/Desig%20nelly/ARRSUPER2.pdf" TargetMode="External"/><Relationship Id="rId1477" Type="http://schemas.openxmlformats.org/officeDocument/2006/relationships/hyperlink" Target="../AppData/Local/Microsoft/Windows/INetCache/Content.Outlook/SOP/ARR4600084041/ARR4600084041ACTA.pdf" TargetMode="External"/><Relationship Id="rId1684" Type="http://schemas.openxmlformats.org/officeDocument/2006/relationships/hyperlink" Target="../AppData/Local/Microsoft/Windows/INetCache/Content.Outlook/SOP/ARR4600078616/ARR4600078616OTRO.pdf" TargetMode="External"/><Relationship Id="rId1891" Type="http://schemas.openxmlformats.org/officeDocument/2006/relationships/hyperlink" Target="../AppData/Local/Microsoft/Windows/INetCache/Content.Outlook/SOP/ARR4600083072/ARR4600083072INF2.pdf" TargetMode="External"/><Relationship Id="rId707" Type="http://schemas.openxmlformats.org/officeDocument/2006/relationships/hyperlink" Target="../AppData/Local/Microsoft/Windows/INetCache/Content.Outlook/SOP/ARR4600082207/ARR4600082207.pdf" TargetMode="External"/><Relationship Id="rId914" Type="http://schemas.openxmlformats.org/officeDocument/2006/relationships/hyperlink" Target="../AppData/Local/Microsoft/Windows/INetCache/Content.Outlook/SOP/ARR4600084096/ARR4600084096.pdf" TargetMode="External"/><Relationship Id="rId1337" Type="http://schemas.openxmlformats.org/officeDocument/2006/relationships/hyperlink" Target="../AppData/Local/Microsoft/Windows/INetCache/Content.Outlook/SOP/ARR4600080135/ARR4600080135INF2.pdf" TargetMode="External"/><Relationship Id="rId1544" Type="http://schemas.openxmlformats.org/officeDocument/2006/relationships/hyperlink" Target="../AppData/Local/Microsoft/Windows/INetCache/Content.Outlook/SOP/ARR0198/ARR0198ACTA.pdf" TargetMode="External"/><Relationship Id="rId1751" Type="http://schemas.openxmlformats.org/officeDocument/2006/relationships/hyperlink" Target="mailto:isabelcristina2146@gmail.com" TargetMode="External"/><Relationship Id="rId43" Type="http://schemas.openxmlformats.org/officeDocument/2006/relationships/hyperlink" Target="../AppData/Local/Microsoft/Windows/INetCache/Content.Outlook/SOP/ARR0264/ARR0264RENO.pdf" TargetMode="External"/><Relationship Id="rId1404" Type="http://schemas.openxmlformats.org/officeDocument/2006/relationships/hyperlink" Target="../AppData/Local/Microsoft/Windows/INetCache/Content.Outlook/SOP/ARR4600083577/ARR4600083577CONCEP.pdf" TargetMode="External"/><Relationship Id="rId1611" Type="http://schemas.openxmlformats.org/officeDocument/2006/relationships/hyperlink" Target="../AppData/Local/Microsoft/Windows/INetCache/Content.Outlook/SOP/ARR4600083071/ARR4600083071INF4.pdf" TargetMode="External"/><Relationship Id="rId1849" Type="http://schemas.openxmlformats.org/officeDocument/2006/relationships/hyperlink" Target="../AppData/Local/Microsoft/Windows/INetCache/Content.Outlook/SOP/ARR4600082389/ARR4600082389INF2.pdf" TargetMode="External"/><Relationship Id="rId192" Type="http://schemas.openxmlformats.org/officeDocument/2006/relationships/hyperlink" Target="mailto:pzuluaga@hotmail.es" TargetMode="External"/><Relationship Id="rId1709" Type="http://schemas.openxmlformats.org/officeDocument/2006/relationships/hyperlink" Target="../AppData/Local/Microsoft/Windows/INetCache/Content.Outlook/SOP/ARR4600086228/ARR4600086228OTRO.pdf" TargetMode="External"/><Relationship Id="rId497" Type="http://schemas.openxmlformats.org/officeDocument/2006/relationships/hyperlink" Target="mailto:papasoy.papas@hotmail.com" TargetMode="External"/><Relationship Id="rId357" Type="http://schemas.openxmlformats.org/officeDocument/2006/relationships/hyperlink" Target="../AppData/Local/Microsoft/Windows/INetCache/Content.Outlook/SOP/ARR4600082506/ARR4600082506POL.pdf" TargetMode="External"/><Relationship Id="rId1194" Type="http://schemas.openxmlformats.org/officeDocument/2006/relationships/hyperlink" Target="../AppData/Local/Microsoft/Windows/INetCache/Content.Outlook/SOP/ARR4600081620/ARR4600081620INF3.pdf" TargetMode="External"/><Relationship Id="rId217" Type="http://schemas.openxmlformats.org/officeDocument/2006/relationships/hyperlink" Target="../AppData/Local/Microsoft/Windows/INetCache/Content.Outlook/SOP/ARR4600082313/ARR4600082313CON.pdf" TargetMode="External"/><Relationship Id="rId564" Type="http://schemas.openxmlformats.org/officeDocument/2006/relationships/hyperlink" Target="../AppData/Local/Microsoft/Windows/INetCache/Content.Outlook/SOP/ARR4600082283/ARR4600082283SUPER.pdf" TargetMode="External"/><Relationship Id="rId771" Type="http://schemas.openxmlformats.org/officeDocument/2006/relationships/hyperlink" Target="../AppData/Local/Microsoft/Windows/INetCache/Content.Outlook/SOP/Desig%20Nelly/ARRSUPER.pdf" TargetMode="External"/><Relationship Id="rId869" Type="http://schemas.openxmlformats.org/officeDocument/2006/relationships/hyperlink" Target="mailto:sandra.ordonez@medellin.gov.co" TargetMode="External"/><Relationship Id="rId1499" Type="http://schemas.openxmlformats.org/officeDocument/2006/relationships/hyperlink" Target="../AppData/Local/Microsoft/Windows/INetCache/Content.Outlook/SOP/ARR4600081111/ARR4600081111OTRO.pdf" TargetMode="External"/><Relationship Id="rId424" Type="http://schemas.openxmlformats.org/officeDocument/2006/relationships/hyperlink" Target="mailto:sandra.ordonez@medellin.gov.co" TargetMode="External"/><Relationship Id="rId631" Type="http://schemas.openxmlformats.org/officeDocument/2006/relationships/hyperlink" Target="../AppData/Local/Microsoft/Windows/INetCache/Content.Outlook/SOP/ARR4600082158/ARR4600082158ACTA.pdf" TargetMode="External"/><Relationship Id="rId729" Type="http://schemas.openxmlformats.org/officeDocument/2006/relationships/hyperlink" Target="../AppData/Local/Microsoft/Windows/INetCache/Content.Outlook/SOP/ARR4600082517/ARR4600082517ACTA.pdf" TargetMode="External"/><Relationship Id="rId1054" Type="http://schemas.openxmlformats.org/officeDocument/2006/relationships/hyperlink" Target="../AppData/Local/Microsoft/Windows/INetCache/Content.Outlook/SOP/ARR4600084054/ARR4600084054SUPER.pdf" TargetMode="External"/><Relationship Id="rId1261" Type="http://schemas.openxmlformats.org/officeDocument/2006/relationships/hyperlink" Target="../AppData/Local/Microsoft/Windows/INetCache/Content.Outlook/SOP/ARR4600081111/ARR4600081111TRA.pdf" TargetMode="External"/><Relationship Id="rId1359" Type="http://schemas.openxmlformats.org/officeDocument/2006/relationships/hyperlink" Target="../AppData/Local/Microsoft/Windows/INetCache/Content.Outlook/SOP/ARR4600083582/ARR4600083582INF1.pdf" TargetMode="External"/><Relationship Id="rId936" Type="http://schemas.openxmlformats.org/officeDocument/2006/relationships/hyperlink" Target="../AppData/Local/Microsoft/Windows/INetCache/Content.Outlook/SOP/ARR4600084014/ARR4600084014ACTA.pdf" TargetMode="External"/><Relationship Id="rId1121" Type="http://schemas.openxmlformats.org/officeDocument/2006/relationships/hyperlink" Target="../AppData/Local/Microsoft/Windows/INetCache/Content.Outlook/SOP/ARR4600081275/ARR4600081275INF2.pdf" TargetMode="External"/><Relationship Id="rId1219" Type="http://schemas.openxmlformats.org/officeDocument/2006/relationships/hyperlink" Target="../AppData/Local/Microsoft/Windows/INetCache/Content.Outlook/SOP/ARR0309/ARR0309soli.pdf" TargetMode="External"/><Relationship Id="rId1566" Type="http://schemas.openxmlformats.org/officeDocument/2006/relationships/hyperlink" Target="../AppData/Local/Microsoft/Windows/INetCache/Content.Outlook/SOP/ARR0210/ARR0210INF4.pdf" TargetMode="External"/><Relationship Id="rId1773" Type="http://schemas.openxmlformats.org/officeDocument/2006/relationships/hyperlink" Target="../AppData/Local/Microsoft/Windows/INetCache/Content.Outlook/SOP/ARR4600088539/ARR4600088539acta.pdf" TargetMode="External"/><Relationship Id="rId65" Type="http://schemas.openxmlformats.org/officeDocument/2006/relationships/hyperlink" Target="../AppData/Local/Microsoft/Windows/INetCache/Content.Outlook/SOP/ARR4600078632/ARR4600078632ACTA.pdf" TargetMode="External"/><Relationship Id="rId1426" Type="http://schemas.openxmlformats.org/officeDocument/2006/relationships/hyperlink" Target="../AppData/Local/Microsoft/Windows/INetCache/Content.Outlook/SOP/ARR4600082388/ARR4600082388INF4.pdf" TargetMode="External"/><Relationship Id="rId1633" Type="http://schemas.openxmlformats.org/officeDocument/2006/relationships/hyperlink" Target="../AppData/Local/Microsoft/Windows/INetCache/Content.Outlook/SOP/ARR4600087755/ARR4600087755SUPER.pdf" TargetMode="External"/><Relationship Id="rId1840" Type="http://schemas.openxmlformats.org/officeDocument/2006/relationships/hyperlink" Target="../AppData/Local/Microsoft/Windows/INetCache/Content.Outlook/SOP/ARR4600082294/ARR4600092294SUPER.pdf" TargetMode="External"/><Relationship Id="rId1700" Type="http://schemas.openxmlformats.org/officeDocument/2006/relationships/hyperlink" Target="mailto:clara.giraldo@medellin.gov.co" TargetMode="External"/><Relationship Id="rId281" Type="http://schemas.openxmlformats.org/officeDocument/2006/relationships/hyperlink" Target="mailto:Ignacio.gallego@medellin.gov.co" TargetMode="External"/><Relationship Id="rId141" Type="http://schemas.openxmlformats.org/officeDocument/2006/relationships/hyperlink" Target="../AppData/Local/Microsoft/Windows/INetCache/Content.Outlook/SOP/ARR0315/ARR0315ACTA2019.pdf" TargetMode="External"/><Relationship Id="rId379" Type="http://schemas.openxmlformats.org/officeDocument/2006/relationships/hyperlink" Target="../AppData/Local/Microsoft/Windows/INetCache/Content.Outlook/SOP/ARR4600082307/ARR4600082307POL.pdf" TargetMode="External"/><Relationship Id="rId586" Type="http://schemas.openxmlformats.org/officeDocument/2006/relationships/hyperlink" Target="../AppData/Local/Microsoft/Windows/INetCache/Content.Outlook/SOP/ARR4600082517/ARR4600082517.pdf" TargetMode="External"/><Relationship Id="rId793" Type="http://schemas.openxmlformats.org/officeDocument/2006/relationships/hyperlink" Target="../AppData/Local/Microsoft/Windows/INetCache/Content.Outlook/SOP/ARR4600082324/ARR4600082324.pdf" TargetMode="External"/><Relationship Id="rId7" Type="http://schemas.openxmlformats.org/officeDocument/2006/relationships/hyperlink" Target="mailto:coplaza@une.net.co" TargetMode="External"/><Relationship Id="rId239" Type="http://schemas.openxmlformats.org/officeDocument/2006/relationships/hyperlink" Target="../AppData/Local/Microsoft/Windows/INetCache/Content.Outlook/SOP/ARR4600082318/ARR4600082318CON.pdf" TargetMode="External"/><Relationship Id="rId446" Type="http://schemas.openxmlformats.org/officeDocument/2006/relationships/hyperlink" Target="../AppData/Local/Microsoft/Windows/INetCache/Content.Outlook/SOP/ARR4600082363/ARR4600082363POL.pdf" TargetMode="External"/><Relationship Id="rId653" Type="http://schemas.openxmlformats.org/officeDocument/2006/relationships/hyperlink" Target="../AppData/Local/Microsoft/Windows/INetCache/Content.Outlook/SOP/ARR4600082467/ARR4600082467POL.pdf" TargetMode="External"/><Relationship Id="rId1076" Type="http://schemas.openxmlformats.org/officeDocument/2006/relationships/hyperlink" Target="../AppData/Local/Microsoft/Windows/INetCache/Content.Outlook/SOP/ARR4600084060/ARR4600084060.pdf" TargetMode="External"/><Relationship Id="rId1283" Type="http://schemas.openxmlformats.org/officeDocument/2006/relationships/hyperlink" Target="../AppData/Local/Microsoft/Windows/INetCache/Content.Outlook/SOP/ARR4600080676/ARR4600080676ACTA.pdf" TargetMode="External"/><Relationship Id="rId1490" Type="http://schemas.openxmlformats.org/officeDocument/2006/relationships/hyperlink" Target="../AppData/Local/Microsoft/Windows/INetCache/Content.Outlook/SOP/ARR4600078614/ARR4600078614INF5.pdf" TargetMode="External"/><Relationship Id="rId306" Type="http://schemas.openxmlformats.org/officeDocument/2006/relationships/hyperlink" Target="../AppData/Local/Microsoft/Windows/INetCache/Content.Outlook/SOP/ARR4600082314/ARR4600082314ACTA.pdf.docx" TargetMode="External"/><Relationship Id="rId860" Type="http://schemas.openxmlformats.org/officeDocument/2006/relationships/hyperlink" Target="../AppData/Local/Microsoft/Windows/INetCache/Content.Outlook/SOP/ARR0099/ARR0099SUPER.pdf" TargetMode="External"/><Relationship Id="rId958" Type="http://schemas.openxmlformats.org/officeDocument/2006/relationships/hyperlink" Target="mailto:lanegraflor71@gmail.com" TargetMode="External"/><Relationship Id="rId1143" Type="http://schemas.openxmlformats.org/officeDocument/2006/relationships/hyperlink" Target="../AppData/Local/Microsoft/Windows/INetCache/Content.Outlook/SOP/ARR0262/ARR0262INF32019.pdf" TargetMode="External"/><Relationship Id="rId1588" Type="http://schemas.openxmlformats.org/officeDocument/2006/relationships/hyperlink" Target="../AppData/Local/Microsoft/Windows/INetCache/Content.Outlook/SOP/ARR4600083605/ARR4600083605INF3.pdf" TargetMode="External"/><Relationship Id="rId1795" Type="http://schemas.openxmlformats.org/officeDocument/2006/relationships/hyperlink" Target="../AppData/Local/Microsoft/Windows/INetCache/Content.Outlook/SOP/ARR4600088459/ARR4600088459ACTA.pdf" TargetMode="External"/><Relationship Id="rId87" Type="http://schemas.openxmlformats.org/officeDocument/2006/relationships/hyperlink" Target="mailto:gustavo.espi@hotmail.com" TargetMode="External"/><Relationship Id="rId513" Type="http://schemas.openxmlformats.org/officeDocument/2006/relationships/hyperlink" Target="../AppData/Local/Microsoft/Windows/INetCache/Content.Outlook/SOP/ARR4600082165/ARR4600082165SUPER.pdf" TargetMode="External"/><Relationship Id="rId720" Type="http://schemas.openxmlformats.org/officeDocument/2006/relationships/hyperlink" Target="../AppData/Local/Microsoft/Windows/INetCache/Content.Outlook/SOP/ARR4600082174/ARR4600082174SUPER.pdf" TargetMode="External"/><Relationship Id="rId818" Type="http://schemas.openxmlformats.org/officeDocument/2006/relationships/hyperlink" Target="../AppData/Local/Microsoft/Windows/INetCache/Content.Outlook/SOP/ARR0032/ARR0032CON.pdf" TargetMode="External"/><Relationship Id="rId1350" Type="http://schemas.openxmlformats.org/officeDocument/2006/relationships/hyperlink" Target="../AppData/Local/Microsoft/Windows/INetCache/Content.Outlook/SOP/ARR4600077829/ARR4600077829INF4.pdf" TargetMode="External"/><Relationship Id="rId1448" Type="http://schemas.openxmlformats.org/officeDocument/2006/relationships/hyperlink" Target="../AppData/Local/Microsoft/Windows/INetCache/Content.Outlook/SOP/ARR4600084019/ARR4600084019INF2.pdf" TargetMode="External"/><Relationship Id="rId1655" Type="http://schemas.openxmlformats.org/officeDocument/2006/relationships/hyperlink" Target="../AppData/Local/Microsoft/Windows/INetCache/Content.Outlook/SOP/ARR4600087677/ARR4600087677SUPER.pdf" TargetMode="External"/><Relationship Id="rId1003" Type="http://schemas.openxmlformats.org/officeDocument/2006/relationships/hyperlink" Target="../AppData/Local/Microsoft/Windows/INetCache/Content.Outlook/SOP/ARR4600084083/ARR4600084083SUPER.pdf" TargetMode="External"/><Relationship Id="rId1210" Type="http://schemas.openxmlformats.org/officeDocument/2006/relationships/hyperlink" Target="../AppData/Local/Microsoft/Windows/INetCache/Content.Outlook/SOP/ARR0103/ARR0103SR.pdf" TargetMode="External"/><Relationship Id="rId1308" Type="http://schemas.openxmlformats.org/officeDocument/2006/relationships/hyperlink" Target="../AppData/Local/Microsoft/Windows/INetCache/Content.Outlook/SOP/ARR4600078456/ARR4600078456INF3.pdf" TargetMode="External"/><Relationship Id="rId1862" Type="http://schemas.openxmlformats.org/officeDocument/2006/relationships/hyperlink" Target="mailto:Ignacio.gallego@medellin.gov.co" TargetMode="External"/><Relationship Id="rId1515" Type="http://schemas.openxmlformats.org/officeDocument/2006/relationships/hyperlink" Target="../AppData/Local/Microsoft/Windows/INetCache/Content.Outlook/SOP/ARR0018/ARR0018INF320.pdf" TargetMode="External"/><Relationship Id="rId1722" Type="http://schemas.openxmlformats.org/officeDocument/2006/relationships/hyperlink" Target="../AppData/Local/Microsoft/Windows/INetCache/Content.Outlook/SOP/ARR0160/ARR0160OTRO.pdf" TargetMode="External"/><Relationship Id="rId14" Type="http://schemas.openxmlformats.org/officeDocument/2006/relationships/hyperlink" Target="mailto:coplaflorez@une.net.co" TargetMode="External"/><Relationship Id="rId163" Type="http://schemas.openxmlformats.org/officeDocument/2006/relationships/hyperlink" Target="../AppData/Local/Microsoft/Windows/INetCache/Content.Outlook/SOP/ARR4600078527/ARR4600078527acta.pdf" TargetMode="External"/><Relationship Id="rId370" Type="http://schemas.openxmlformats.org/officeDocument/2006/relationships/hyperlink" Target="../AppData/Local/Microsoft/Windows/INetCache/Content.Outlook/SOP/ARR4600082350/ARR4600082350CON.pdf" TargetMode="External"/><Relationship Id="rId230" Type="http://schemas.openxmlformats.org/officeDocument/2006/relationships/hyperlink" Target="mailto:sinn3131@hotmail.com" TargetMode="External"/><Relationship Id="rId468" Type="http://schemas.openxmlformats.org/officeDocument/2006/relationships/hyperlink" Target="../AppData/Local/Microsoft/Windows/INetCache/Content.Outlook/SOP/ARR4600082361/ARR4600082361SUPER.pdf" TargetMode="External"/><Relationship Id="rId675" Type="http://schemas.openxmlformats.org/officeDocument/2006/relationships/hyperlink" Target="../AppData/Local/Microsoft/Windows/INetCache/Content.Outlook/SOP/ARR4600082259/ARR4600082259super.pdf" TargetMode="External"/><Relationship Id="rId882" Type="http://schemas.openxmlformats.org/officeDocument/2006/relationships/hyperlink" Target="../AppData/Local/Microsoft/Windows/INetCache/Content.Outlook/SOP/ARR4600084040/ARR4600084040.pdf" TargetMode="External"/><Relationship Id="rId1098" Type="http://schemas.openxmlformats.org/officeDocument/2006/relationships/hyperlink" Target="../AppData/Local/Microsoft/Windows/INetCache/Content.Outlook/SOP/ARR4600083925/ARR4600083925.pdf" TargetMode="External"/><Relationship Id="rId328" Type="http://schemas.openxmlformats.org/officeDocument/2006/relationships/hyperlink" Target="../AppData/Local/Microsoft/Windows/INetCache/Content.Outlook/SOP/ARR4600082362/ARR4600082362CON.pdf" TargetMode="External"/><Relationship Id="rId535" Type="http://schemas.openxmlformats.org/officeDocument/2006/relationships/hyperlink" Target="../AppData/Local/Microsoft/Windows/INetCache/Content.Outlook/SOP/ARR4600082450/ARR4600082450CON.pdf" TargetMode="External"/><Relationship Id="rId742" Type="http://schemas.openxmlformats.org/officeDocument/2006/relationships/hyperlink" Target="mailto:chemr22@gmail.com" TargetMode="External"/><Relationship Id="rId1165" Type="http://schemas.openxmlformats.org/officeDocument/2006/relationships/hyperlink" Target="../AppData/Local/Microsoft/Windows/INetCache/Content.Outlook/SOP/ARR0102/ARR0102CONCEPTO.pdf" TargetMode="External"/><Relationship Id="rId1372" Type="http://schemas.openxmlformats.org/officeDocument/2006/relationships/hyperlink" Target="../AppData/Local/Microsoft/Windows/INetCache/Content.Outlook/SOP/ARR4600082442/ARR4600082442INF1.pdf" TargetMode="External"/><Relationship Id="rId602" Type="http://schemas.openxmlformats.org/officeDocument/2006/relationships/hyperlink" Target="../AppData/Local/Microsoft/Windows/INetCache/Content.Outlook/SOP/ARR4600082187/ARR4600082187ACTA.pdf" TargetMode="External"/><Relationship Id="rId1025" Type="http://schemas.openxmlformats.org/officeDocument/2006/relationships/hyperlink" Target="../AppData/Local/Microsoft/Windows/INetCache/Content.Outlook/SOP/ARR4600084022/ARR4600084022.pdf" TargetMode="External"/><Relationship Id="rId1232" Type="http://schemas.openxmlformats.org/officeDocument/2006/relationships/hyperlink" Target="../AppData/Local/Microsoft/Windows/INetCache/Content.Outlook/SOP/ARR4600083610/ARR4600083610INF1.pdf" TargetMode="External"/><Relationship Id="rId1677" Type="http://schemas.openxmlformats.org/officeDocument/2006/relationships/hyperlink" Target="../AppData/Local/Microsoft/Windows/INetCache/Content.Outlook/SOP/ARR4600078465/ARR4600078465INF6.pdf" TargetMode="External"/><Relationship Id="rId1884" Type="http://schemas.openxmlformats.org/officeDocument/2006/relationships/hyperlink" Target="mailto:cristiansilva17@hotmail.com" TargetMode="External"/><Relationship Id="rId907" Type="http://schemas.openxmlformats.org/officeDocument/2006/relationships/hyperlink" Target="../AppData/Local/Microsoft/Windows/INetCache/Content.Outlook/SOP/ARR4600084023/ARR4600084023SUPER.pdf" TargetMode="External"/><Relationship Id="rId1537" Type="http://schemas.openxmlformats.org/officeDocument/2006/relationships/hyperlink" Target="../AppData/Local/Microsoft/Windows/INetCache/Content.Outlook/SOP/ARR0266/ARR0266SUPERL20.pdf" TargetMode="External"/><Relationship Id="rId1744" Type="http://schemas.openxmlformats.org/officeDocument/2006/relationships/hyperlink" Target="mailto:sanmarce69@yahoo.com" TargetMode="External"/><Relationship Id="rId36" Type="http://schemas.openxmlformats.org/officeDocument/2006/relationships/hyperlink" Target="../AppData/Local/UABI/SUP_E_INSP/Insp%20y%20Sup/ARR/SOPORTE%20ARRENDAMIENTOS/ARR0264/ARR0264RENO-17.pdf" TargetMode="External"/><Relationship Id="rId1604" Type="http://schemas.openxmlformats.org/officeDocument/2006/relationships/hyperlink" Target="../AppData/Local/Microsoft/Windows/INetCache/Content.Outlook/SOP/ARR0032/ARR0032POTRO.pdf" TargetMode="External"/><Relationship Id="rId185" Type="http://schemas.openxmlformats.org/officeDocument/2006/relationships/hyperlink" Target="../AppData/Local/Microsoft/Windows/INetCache/Content.Outlook/SOP/ARR4600082302/ARR4600082302SUPER.pdf" TargetMode="External"/><Relationship Id="rId1811" Type="http://schemas.openxmlformats.org/officeDocument/2006/relationships/hyperlink" Target="mailto:samirprittys24@hotmail.com" TargetMode="External"/><Relationship Id="rId392" Type="http://schemas.openxmlformats.org/officeDocument/2006/relationships/hyperlink" Target="../AppData/Local/Microsoft/Windows/INetCache/Content.Outlook/SOP/ARR4600082368/ARR4600082368SUPER.pdf" TargetMode="External"/><Relationship Id="rId697" Type="http://schemas.openxmlformats.org/officeDocument/2006/relationships/hyperlink" Target="mailto:isazahenry@gmail.com" TargetMode="External"/><Relationship Id="rId252" Type="http://schemas.openxmlformats.org/officeDocument/2006/relationships/hyperlink" Target="../AppData/Local/Microsoft/Windows/INetCache/Content.Outlook/SOP/ARR4600082444/ARR4600082444POL.pdf" TargetMode="External"/><Relationship Id="rId1187" Type="http://schemas.openxmlformats.org/officeDocument/2006/relationships/hyperlink" Target="../AppData/Local/Microsoft/Windows/INetCache/Content.Outlook/SOP/ARR0310/ARR0310POL2019.pdf" TargetMode="External"/><Relationship Id="rId112" Type="http://schemas.openxmlformats.org/officeDocument/2006/relationships/hyperlink" Target="../AppData/Local/Microsoft/Windows/INetCache/Content.Outlook/SOP/ARR4600086228/ARR4600086228SUPER.pdf" TargetMode="External"/><Relationship Id="rId557" Type="http://schemas.openxmlformats.org/officeDocument/2006/relationships/hyperlink" Target="../AppData/Local/Microsoft/Windows/INetCache/Content.Outlook/SOP/ARR4600082366/ARR4600082366CON.pdf" TargetMode="External"/><Relationship Id="rId764" Type="http://schemas.openxmlformats.org/officeDocument/2006/relationships/hyperlink" Target="../AppData/Local/Microsoft/Windows/INetCache/Content.Outlook/SOP/ARR0210/ARR0210acta2019.pdf" TargetMode="External"/><Relationship Id="rId971" Type="http://schemas.openxmlformats.org/officeDocument/2006/relationships/hyperlink" Target="../AppData/Local/Microsoft/Windows/INetCache/Content.Outlook/SOP/ARR4600082165/ARR4600082165INF1.pdf" TargetMode="External"/><Relationship Id="rId1394" Type="http://schemas.openxmlformats.org/officeDocument/2006/relationships/hyperlink" Target="../AppData/Local/Microsoft/Windows/INetCache/Content.Outlook/SOP/ARR0025/inf-01-2020.pdf" TargetMode="External"/><Relationship Id="rId1699" Type="http://schemas.openxmlformats.org/officeDocument/2006/relationships/hyperlink" Target="../AppData/Local/Microsoft/Windows/INetCache/Content.Outlook/SOP/ARR4600087841/ARR4600087841.pdf" TargetMode="External"/><Relationship Id="rId417" Type="http://schemas.openxmlformats.org/officeDocument/2006/relationships/hyperlink" Target="../AppData/Local/Microsoft/Windows/INetCache/Content.Outlook/SOP/ARR4600082285/ARR4600082285SUPER.pdf" TargetMode="External"/><Relationship Id="rId624" Type="http://schemas.openxmlformats.org/officeDocument/2006/relationships/hyperlink" Target="../AppData/Local/Microsoft/Windows/INetCache/Content.Outlook/SOP/ARR4600082244/ARR4600082244ACTA.pdf" TargetMode="External"/><Relationship Id="rId831" Type="http://schemas.openxmlformats.org/officeDocument/2006/relationships/hyperlink" Target="../AppData/Local/Microsoft/Windows/INetCache/Content.Outlook/SOP/ARR0184/ARR0184POL2019.pdf" TargetMode="External"/><Relationship Id="rId1047" Type="http://schemas.openxmlformats.org/officeDocument/2006/relationships/hyperlink" Target="mailto:nelly.moreno@medellin.gov.co" TargetMode="External"/><Relationship Id="rId1254" Type="http://schemas.openxmlformats.org/officeDocument/2006/relationships/hyperlink" Target="../AppData/Local/Microsoft/Windows/INetCache/Content.Outlook/SOP/ARR4600082207/ARR4600082207INF2.pdf" TargetMode="External"/><Relationship Id="rId1461" Type="http://schemas.openxmlformats.org/officeDocument/2006/relationships/hyperlink" Target="../AppData/Local/Microsoft/Windows/INetCache/Content.Outlook/SOP/ARR0018/ARR0018tra.pdf" TargetMode="External"/><Relationship Id="rId929" Type="http://schemas.openxmlformats.org/officeDocument/2006/relationships/hyperlink" Target="../AppData/Local/Microsoft/Windows/INetCache/Content.Outlook/SOP/ARR4600084021/ARR4600084021SUPER.pdf" TargetMode="External"/><Relationship Id="rId1114" Type="http://schemas.openxmlformats.org/officeDocument/2006/relationships/hyperlink" Target="../AppData/Local/Microsoft/Windows/INetCache/Content.Outlook/SOP/ARR0183/ARR0183INF12020.pdf" TargetMode="External"/><Relationship Id="rId1321" Type="http://schemas.openxmlformats.org/officeDocument/2006/relationships/hyperlink" Target="../AppData/Local/Microsoft/Windows/INetCache/Content.Outlook/SOP/ARR4600083602/ARR4600083602INF1.pdf" TargetMode="External"/><Relationship Id="rId1559" Type="http://schemas.openxmlformats.org/officeDocument/2006/relationships/hyperlink" Target="../AppData/Local/Microsoft/Windows/INetCache/Content.Outlook/SOP/ARR4600083612/ARR4600083612INF2.pdf" TargetMode="External"/><Relationship Id="rId1766" Type="http://schemas.openxmlformats.org/officeDocument/2006/relationships/hyperlink" Target="mailto:cooreventoscres@gmail.com" TargetMode="External"/><Relationship Id="rId58" Type="http://schemas.openxmlformats.org/officeDocument/2006/relationships/hyperlink" Target="mailto:clara.giraldo@medellin.gov.co" TargetMode="External"/><Relationship Id="rId1419" Type="http://schemas.openxmlformats.org/officeDocument/2006/relationships/hyperlink" Target="../AppData/Local/Microsoft/Windows/INetCache/Content.Outlook/SOP/ARR0305/ARR4600081280INF4.pdf" TargetMode="External"/><Relationship Id="rId1626" Type="http://schemas.openxmlformats.org/officeDocument/2006/relationships/hyperlink" Target="mailto:nelly.moreno@medellin.gov.co" TargetMode="External"/><Relationship Id="rId1833" Type="http://schemas.openxmlformats.org/officeDocument/2006/relationships/hyperlink" Target="mailto:ambrosia07@hotmail.com" TargetMode="External"/><Relationship Id="rId1900" Type="http://schemas.openxmlformats.org/officeDocument/2006/relationships/hyperlink" Target="../AppData/Local/Microsoft/Windows/INetCache/Content.Outlook/SOP/ARR4600083072/ARR4600083072INF3.pdf" TargetMode="External"/><Relationship Id="rId274" Type="http://schemas.openxmlformats.org/officeDocument/2006/relationships/hyperlink" Target="mailto:sandra.ordonez@medellin.gov.co" TargetMode="External"/><Relationship Id="rId481" Type="http://schemas.openxmlformats.org/officeDocument/2006/relationships/hyperlink" Target="../AppData/Local/Microsoft/Windows/INetCache/Content.Outlook/SOP/ARR4600082312/ARR4600082312POL.pdf" TargetMode="External"/><Relationship Id="rId134" Type="http://schemas.openxmlformats.org/officeDocument/2006/relationships/hyperlink" Target="../AppData/Local/Microsoft/Windows/INetCache/Content.Outlook/SOP/ARR4600077567/ARR4600077567CON.pdf" TargetMode="External"/><Relationship Id="rId579" Type="http://schemas.openxmlformats.org/officeDocument/2006/relationships/hyperlink" Target="../AppData/Local/Microsoft/Windows/INetCache/Content.Outlook/SOP/ARR4600081111/ARR4600081111SUPER.pdf" TargetMode="External"/><Relationship Id="rId786" Type="http://schemas.openxmlformats.org/officeDocument/2006/relationships/hyperlink" Target="../AppData/Local/Microsoft/Windows/INetCache/Content.Outlook/SOP/ARR4600083072/ARR4600083072ACTA.pdf" TargetMode="External"/><Relationship Id="rId993" Type="http://schemas.openxmlformats.org/officeDocument/2006/relationships/hyperlink" Target="../AppData/Local/Microsoft/Windows/INetCache/Content.Outlook/SOP/ARR4600083610/ARR4600083610.pdf" TargetMode="External"/><Relationship Id="rId341" Type="http://schemas.openxmlformats.org/officeDocument/2006/relationships/hyperlink" Target="../AppData/Local/Microsoft/Windows/INetCache/Content.Outlook/SOP/ARR4600082272/ARR4600082272POL.pdf" TargetMode="External"/><Relationship Id="rId439" Type="http://schemas.openxmlformats.org/officeDocument/2006/relationships/hyperlink" Target="mailto:distripapesz@hotmail.com" TargetMode="External"/><Relationship Id="rId646" Type="http://schemas.openxmlformats.org/officeDocument/2006/relationships/hyperlink" Target="mailto:cosecheo@hotmail.com" TargetMode="External"/><Relationship Id="rId1069" Type="http://schemas.openxmlformats.org/officeDocument/2006/relationships/hyperlink" Target="mailto:evelioosorio58@gmail.com" TargetMode="External"/><Relationship Id="rId1276" Type="http://schemas.openxmlformats.org/officeDocument/2006/relationships/hyperlink" Target="../AppData/Local/Microsoft/Windows/INetCache/Content.Outlook/SOP/ARR4600082187/ARR4600082187TRA.pdf" TargetMode="External"/><Relationship Id="rId1483" Type="http://schemas.openxmlformats.org/officeDocument/2006/relationships/hyperlink" Target="../AppData/Local/Microsoft/Windows/INetCache/Content.Outlook/SOP/ARR0212/ARR0212INF4.pdf" TargetMode="External"/><Relationship Id="rId201" Type="http://schemas.openxmlformats.org/officeDocument/2006/relationships/hyperlink" Target="mailto:lucho@hotmail.es" TargetMode="External"/><Relationship Id="rId506" Type="http://schemas.openxmlformats.org/officeDocument/2006/relationships/hyperlink" Target="mailto:marllseg@hotmail.com" TargetMode="External"/><Relationship Id="rId853" Type="http://schemas.openxmlformats.org/officeDocument/2006/relationships/hyperlink" Target="../AppData/Local/Microsoft/Windows/INetCache/Content.Outlook/SOP/ARR0078/ARR0078pol.pdf" TargetMode="External"/><Relationship Id="rId1136" Type="http://schemas.openxmlformats.org/officeDocument/2006/relationships/hyperlink" Target="../AppData/Local/Microsoft/Windows/INetCache/Content.Outlook/SOP/ARR4600078610/ARR4600078610INF3.pdf" TargetMode="External"/><Relationship Id="rId1690" Type="http://schemas.openxmlformats.org/officeDocument/2006/relationships/hyperlink" Target="../AppData/Local/Microsoft/Windows/INetCache/Content.Outlook/SOP/ARR0310/ARR0310OTRO.pdf" TargetMode="External"/><Relationship Id="rId1788" Type="http://schemas.openxmlformats.org/officeDocument/2006/relationships/hyperlink" Target="mailto:nelly.moreno@medellin.gov.co" TargetMode="External"/><Relationship Id="rId713" Type="http://schemas.openxmlformats.org/officeDocument/2006/relationships/hyperlink" Target="../AppData/Local/Microsoft/Windows/INetCache/Content.Outlook/SOP/ARR4600082166/ARR4600082166SUPER.pdf" TargetMode="External"/><Relationship Id="rId920" Type="http://schemas.openxmlformats.org/officeDocument/2006/relationships/hyperlink" Target="../AppData/Local/Microsoft/Windows/INetCache/Content.Outlook/SOP/ARR4600084097/ARR4600084097.pdf" TargetMode="External"/><Relationship Id="rId1343" Type="http://schemas.openxmlformats.org/officeDocument/2006/relationships/hyperlink" Target="../AppData/Local/Microsoft/Windows/INetCache/Content.Outlook/SOP/ARR4600083579/ARR4600083579INF2.pdf" TargetMode="External"/><Relationship Id="rId1550" Type="http://schemas.openxmlformats.org/officeDocument/2006/relationships/hyperlink" Target="../AppData/Local/Microsoft/Windows/INetCache/Content.Outlook/SOP/ARR4600084040/ARR4600084040INF3.pdf" TargetMode="External"/><Relationship Id="rId1648" Type="http://schemas.openxmlformats.org/officeDocument/2006/relationships/hyperlink" Target="mailto:yisneyyelvis@gmail.com" TargetMode="External"/><Relationship Id="rId1203" Type="http://schemas.openxmlformats.org/officeDocument/2006/relationships/hyperlink" Target="../AppData/Local/Microsoft/Windows/INetCache/Content.Outlook/SOP/ARR0103/ARR0103CON2020.pdf" TargetMode="External"/><Relationship Id="rId1410" Type="http://schemas.openxmlformats.org/officeDocument/2006/relationships/hyperlink" Target="../AppData/Local/Microsoft/Windows/INetCache/Content.Outlook/SOP/ARR4600084084/ARR4600084084INF1.pdf" TargetMode="External"/><Relationship Id="rId1508" Type="http://schemas.openxmlformats.org/officeDocument/2006/relationships/hyperlink" Target="../AppData/Local/Microsoft/Windows/INetCache/Content.Outlook/SOP/ARR4600082298/ARR4600082298INF4.pdf" TargetMode="External"/><Relationship Id="rId1855" Type="http://schemas.openxmlformats.org/officeDocument/2006/relationships/hyperlink" Target="../AppData/Local/Microsoft/Windows/INetCache/Content.Outlook/SOP/ARR4600082389/ARR4600082389INF4.pdf" TargetMode="External"/><Relationship Id="rId1715" Type="http://schemas.openxmlformats.org/officeDocument/2006/relationships/hyperlink" Target="../AppData/Local/Microsoft/Windows/INetCache/Content.Outlook/SOP/ARR4600078617/ARR4600078617OTRO.pdf" TargetMode="External"/><Relationship Id="rId296" Type="http://schemas.openxmlformats.org/officeDocument/2006/relationships/hyperlink" Target="mailto:adrianamanrique@gmail.com" TargetMode="External"/><Relationship Id="rId156" Type="http://schemas.openxmlformats.org/officeDocument/2006/relationships/hyperlink" Target="../AppData/Local/Microsoft/Windows/INetCache/Content.Outlook/SOP/ARR4600080271/ARR4600080271acta.pdf" TargetMode="External"/><Relationship Id="rId363" Type="http://schemas.openxmlformats.org/officeDocument/2006/relationships/hyperlink" Target="../AppData/Local/Microsoft/Windows/INetCache/Content.Outlook/SOP/ARR4600082284/ARR4600082284POL.pdf" TargetMode="External"/><Relationship Id="rId570" Type="http://schemas.openxmlformats.org/officeDocument/2006/relationships/hyperlink" Target="mailto:Ignacio.gallego@medellin.gov.co" TargetMode="External"/><Relationship Id="rId223" Type="http://schemas.openxmlformats.org/officeDocument/2006/relationships/hyperlink" Target="../AppData/Local/Microsoft/Windows/INetCache/Content.Outlook/SOP/ARR4600082438/ARR4600082438CON.pdf" TargetMode="External"/><Relationship Id="rId430" Type="http://schemas.openxmlformats.org/officeDocument/2006/relationships/hyperlink" Target="../AppData/Local/Microsoft/Windows/INetCache/Content.Outlook/SOP/ARR4600082364/ARR4600082364CON.pdf" TargetMode="External"/><Relationship Id="rId668" Type="http://schemas.openxmlformats.org/officeDocument/2006/relationships/hyperlink" Target="../AppData/Local/Microsoft/Windows/INetCache/Content.Outlook/SOP/ARR4600082259/ARR4600082259super.pdf" TargetMode="External"/><Relationship Id="rId875" Type="http://schemas.openxmlformats.org/officeDocument/2006/relationships/hyperlink" Target="../AppData/Local/Microsoft/Windows/INetCache/Content.Outlook/SOP/ARR0099/ARR0099ACTA2019.pdf" TargetMode="External"/><Relationship Id="rId1060" Type="http://schemas.openxmlformats.org/officeDocument/2006/relationships/hyperlink" Target="../AppData/Local/Microsoft/Windows/INetCache/Content.Outlook/SOP/ARR4600083612/ARR4600083612.pdf" TargetMode="External"/><Relationship Id="rId1298" Type="http://schemas.openxmlformats.org/officeDocument/2006/relationships/hyperlink" Target="../AppData/Local/Microsoft/Windows/INetCache/Content.Outlook/SOP/ARR4600082188/ARR4600082188tra.pdf" TargetMode="External"/><Relationship Id="rId528" Type="http://schemas.openxmlformats.org/officeDocument/2006/relationships/hyperlink" Target="mailto:cfrg411@gmail.com" TargetMode="External"/><Relationship Id="rId735" Type="http://schemas.openxmlformats.org/officeDocument/2006/relationships/hyperlink" Target="../AppData/Local/Microsoft/Windows/INetCache/Content.Outlook/SOP/ARR4600082527/ARR4600082527SUPER.pdf" TargetMode="External"/><Relationship Id="rId942" Type="http://schemas.openxmlformats.org/officeDocument/2006/relationships/hyperlink" Target="mailto:carvajaldario@gmail.com" TargetMode="External"/><Relationship Id="rId1158" Type="http://schemas.openxmlformats.org/officeDocument/2006/relationships/hyperlink" Target="../AppData/Local/Microsoft/Windows/INetCache/Content.Outlook/SOP/ARR4600077567/ARR4600077567OTRO2.pdf" TargetMode="External"/><Relationship Id="rId1365" Type="http://schemas.openxmlformats.org/officeDocument/2006/relationships/hyperlink" Target="../AppData/Local/Microsoft/Windows/INetCache/Content.Outlook/SOP/ARR4600082467/ARR4600082467INF1.pdf" TargetMode="External"/><Relationship Id="rId1572" Type="http://schemas.openxmlformats.org/officeDocument/2006/relationships/hyperlink" Target="../AppData/Local/Microsoft/Windows/INetCache/Content.Outlook/SOP/ARR4600083618/ARR4600083618INF3.pdf" TargetMode="External"/><Relationship Id="rId1018" Type="http://schemas.openxmlformats.org/officeDocument/2006/relationships/hyperlink" Target="../AppData/Local/Microsoft/Windows/INetCache/Content.Outlook/SOP/ARR4600084054/ARR4600084054.pdf" TargetMode="External"/><Relationship Id="rId1225" Type="http://schemas.openxmlformats.org/officeDocument/2006/relationships/hyperlink" Target="../AppData/Local/Microsoft/Windows/INetCache/Content.Outlook/SOP/ARR4600083578/ARR4600083578INF3.pdf" TargetMode="External"/><Relationship Id="rId1432" Type="http://schemas.openxmlformats.org/officeDocument/2006/relationships/hyperlink" Target="../AppData/Local/Microsoft/Windows/INetCache/Content.Outlook/SOP/ARR4600082207/ARR4600082207INF3.pdf" TargetMode="External"/><Relationship Id="rId1877" Type="http://schemas.openxmlformats.org/officeDocument/2006/relationships/hyperlink" Target="mailto:libelula.@hotmail.com" TargetMode="External"/><Relationship Id="rId71" Type="http://schemas.openxmlformats.org/officeDocument/2006/relationships/hyperlink" Target="mailto:stefaniarenteria@hotmail.com" TargetMode="External"/><Relationship Id="rId802" Type="http://schemas.openxmlformats.org/officeDocument/2006/relationships/hyperlink" Target="../AppData/Local/Microsoft/Windows/INetCache/Content.Outlook/SOP/ARR0312/ARR0312super2019.pdf" TargetMode="External"/><Relationship Id="rId1737" Type="http://schemas.openxmlformats.org/officeDocument/2006/relationships/hyperlink" Target="mailto:fernandezhenao2@gmail.com" TargetMode="External"/><Relationship Id="rId29" Type="http://schemas.openxmlformats.org/officeDocument/2006/relationships/hyperlink" Target="mailto:ignacio.gallego@medellin.gov.co" TargetMode="External"/><Relationship Id="rId178" Type="http://schemas.openxmlformats.org/officeDocument/2006/relationships/hyperlink" Target="mailto:lopezalzate@gmail.com" TargetMode="External"/><Relationship Id="rId1804" Type="http://schemas.openxmlformats.org/officeDocument/2006/relationships/hyperlink" Target="../AppData/Local/Microsoft/Windows/INetCache/Content.Outlook/SOP/ARR4600077564/ARR4600077564OTRO2.pdf" TargetMode="External"/><Relationship Id="rId385" Type="http://schemas.openxmlformats.org/officeDocument/2006/relationships/hyperlink" Target="../AppData/Local/Microsoft/Windows/INetCache/Content.Outlook/SOP/ARR4600082322/ARR4600082322POL.pdf" TargetMode="External"/><Relationship Id="rId592" Type="http://schemas.openxmlformats.org/officeDocument/2006/relationships/hyperlink" Target="mailto:imaria.zapata@gmail.com" TargetMode="External"/><Relationship Id="rId245" Type="http://schemas.openxmlformats.org/officeDocument/2006/relationships/hyperlink" Target="../AppData/Local/Microsoft/Windows/INetCache/Content.Outlook/SOP/ARR4600081279/ARR4600081279CON.pdf" TargetMode="External"/><Relationship Id="rId452" Type="http://schemas.openxmlformats.org/officeDocument/2006/relationships/hyperlink" Target="mailto:sandra.ordonez@medellin.gov.co" TargetMode="External"/><Relationship Id="rId897" Type="http://schemas.openxmlformats.org/officeDocument/2006/relationships/hyperlink" Target="../AppData/Local/Microsoft/Windows/INetCache/Content.Outlook/SOP/Desig%20nelly/ARR4600080271INF1.pdf" TargetMode="External"/><Relationship Id="rId1082" Type="http://schemas.openxmlformats.org/officeDocument/2006/relationships/hyperlink" Target="../AppData/Local/Microsoft/Windows/INetCache/Content.Outlook/SOP/ARR4600083605/ARR4600083605SUPER.pdf" TargetMode="External"/><Relationship Id="rId105" Type="http://schemas.openxmlformats.org/officeDocument/2006/relationships/hyperlink" Target="../AppData/Local/Microsoft/Windows/INetCache/Content.Outlook/SOP/ARR0212/ARR0212con.pdf" TargetMode="External"/><Relationship Id="rId312" Type="http://schemas.openxmlformats.org/officeDocument/2006/relationships/hyperlink" Target="../AppData/Local/Microsoft/Windows/INetCache/Content.Outlook/SOP/ARR4600082347/ARR4600082347POL.pdf" TargetMode="External"/><Relationship Id="rId757" Type="http://schemas.openxmlformats.org/officeDocument/2006/relationships/hyperlink" Target="mailto:Ignacio.gallego@medellin.gov.co" TargetMode="External"/><Relationship Id="rId964" Type="http://schemas.openxmlformats.org/officeDocument/2006/relationships/hyperlink" Target="../AppData/Local/Microsoft/Windows/INetCache/Content.Outlook/SOP/ARR0076/ARR0076INF4-.pdf" TargetMode="External"/><Relationship Id="rId1387" Type="http://schemas.openxmlformats.org/officeDocument/2006/relationships/hyperlink" Target="../AppData/Local/Microsoft/Windows/INetCache/Content.Outlook/SOP/ARR4600080541/COM4600080541INF4.pdf" TargetMode="External"/><Relationship Id="rId1594" Type="http://schemas.openxmlformats.org/officeDocument/2006/relationships/hyperlink" Target="../AppData/Local/Microsoft/Windows/INetCache/Content.Outlook/SOP/ARR4600087439/ARR4600087439SUPER.pdf" TargetMode="External"/><Relationship Id="rId93" Type="http://schemas.openxmlformats.org/officeDocument/2006/relationships/hyperlink" Target="../AppData/Local/Microsoft/Windows/INetCache/Content.Outlook/SOP/ARR4600078615/ARR4600078615ACTA.pdf" TargetMode="External"/><Relationship Id="rId617" Type="http://schemas.openxmlformats.org/officeDocument/2006/relationships/hyperlink" Target="mailto:aidablandon2010@hotmail.com" TargetMode="External"/><Relationship Id="rId824" Type="http://schemas.openxmlformats.org/officeDocument/2006/relationships/hyperlink" Target="mailto:linamoreno1@hotmail.es" TargetMode="External"/><Relationship Id="rId1247" Type="http://schemas.openxmlformats.org/officeDocument/2006/relationships/hyperlink" Target="../AppData/Local/Microsoft/Windows/INetCache/Content.Outlook/SOP/ARR4600082164/ARR4600082164inf3.pdf" TargetMode="External"/><Relationship Id="rId1454" Type="http://schemas.openxmlformats.org/officeDocument/2006/relationships/hyperlink" Target="../AppData/Local/Microsoft/Windows/INetCache/Content.Outlook/SOP/ARR4600084060/ARR4600084060INF2.pdf" TargetMode="External"/><Relationship Id="rId1661" Type="http://schemas.openxmlformats.org/officeDocument/2006/relationships/hyperlink" Target="mailto:manuelzuleta9@gmail.com" TargetMode="External"/><Relationship Id="rId1899" Type="http://schemas.openxmlformats.org/officeDocument/2006/relationships/hyperlink" Target="../AppData/Local/Microsoft/Windows/INetCache/Content.Outlook/SOP/ARR4600083071/ARR4600083071INF3.pdf" TargetMode="External"/><Relationship Id="rId1107" Type="http://schemas.openxmlformats.org/officeDocument/2006/relationships/hyperlink" Target="../AppData/Local/Microsoft/Windows/INetCache/Content.Outlook/SOP/ARR4600082193/ARR4600082193INF1.pdf" TargetMode="External"/><Relationship Id="rId1314" Type="http://schemas.openxmlformats.org/officeDocument/2006/relationships/hyperlink" Target="../AppData/Local/Microsoft/Windows/INetCache/Content.Outlook/SOP/ARR0076/ARR0076INF6.pdf" TargetMode="External"/><Relationship Id="rId1521" Type="http://schemas.openxmlformats.org/officeDocument/2006/relationships/hyperlink" Target="../AppData/Local/Microsoft/Windows/INetCache/Content.Outlook/SOP/ARR4600082517/ARR4600082517OTRO.pdf" TargetMode="External"/><Relationship Id="rId1759" Type="http://schemas.openxmlformats.org/officeDocument/2006/relationships/hyperlink" Target="mailto:cooreventoscres@gmail.com" TargetMode="External"/><Relationship Id="rId1619" Type="http://schemas.openxmlformats.org/officeDocument/2006/relationships/hyperlink" Target="mailto:hebercaballero817@gmail.com" TargetMode="External"/><Relationship Id="rId1826" Type="http://schemas.openxmlformats.org/officeDocument/2006/relationships/hyperlink" Target="mailto:jojeroso@gmail.com" TargetMode="External"/><Relationship Id="rId20" Type="http://schemas.openxmlformats.org/officeDocument/2006/relationships/hyperlink" Target="../AppData/Local/Microsoft/Windows/INetCache/Content.Outlook/SOP/ARR0262/ARR0262pol2019.pdf" TargetMode="External"/><Relationship Id="rId267" Type="http://schemas.openxmlformats.org/officeDocument/2006/relationships/hyperlink" Target="../AppData/Local/Microsoft/Windows/INetCache/Content.Outlook/SOP/ARR4600082355/ARR4600082355CON.pdf" TargetMode="External"/><Relationship Id="rId474" Type="http://schemas.openxmlformats.org/officeDocument/2006/relationships/hyperlink" Target="../AppData/Local/Microsoft/Windows/INetCache/Content.Outlook/SOP/ARR4600082526/ARR4600082526CON.pdf" TargetMode="External"/><Relationship Id="rId127" Type="http://schemas.openxmlformats.org/officeDocument/2006/relationships/hyperlink" Target="../AppData/Local/Microsoft/Windows/INetCache/Content.Outlook/SOP/ARR4600078465/ARR4600078465CON.pdf" TargetMode="External"/><Relationship Id="rId681" Type="http://schemas.openxmlformats.org/officeDocument/2006/relationships/hyperlink" Target="../AppData/Local/Microsoft/Windows/INetCache/Content.Outlook/SOP/ARR4600082359/ARR4600082359.pdf" TargetMode="External"/><Relationship Id="rId779" Type="http://schemas.openxmlformats.org/officeDocument/2006/relationships/hyperlink" Target="../AppData/Local/Microsoft/Windows/INetCache/Content.Outlook/SOP/ARR4600083071/ARR4600083071SUPER.pdf" TargetMode="External"/><Relationship Id="rId986" Type="http://schemas.openxmlformats.org/officeDocument/2006/relationships/hyperlink" Target="../AppData/Local/Microsoft/Windows/INetCache/Content.Outlook/SOP/ARR4600083616/ARR4600083616acta.pdf" TargetMode="External"/><Relationship Id="rId31" Type="http://schemas.openxmlformats.org/officeDocument/2006/relationships/hyperlink" Target="mailto:david.escobar@comfama.com.co" TargetMode="External"/><Relationship Id="rId334" Type="http://schemas.openxmlformats.org/officeDocument/2006/relationships/hyperlink" Target="mailto:Ignacio.gallego@medellin.gov.co" TargetMode="External"/><Relationship Id="rId541" Type="http://schemas.openxmlformats.org/officeDocument/2006/relationships/hyperlink" Target="../AppData/Local/Microsoft/Windows/INetCache/Content.Outlook/SOP/ARR4600082258/ARR4600082258SUPER.pdf" TargetMode="External"/><Relationship Id="rId639" Type="http://schemas.openxmlformats.org/officeDocument/2006/relationships/hyperlink" Target="../AppData/Local/Microsoft/Windows/INetCache/Content.Outlook/SOP/ARR0009/ARR0009super.pdf" TargetMode="External"/><Relationship Id="rId1171" Type="http://schemas.openxmlformats.org/officeDocument/2006/relationships/hyperlink" Target="../AppData/Local/Microsoft/Windows/INetCache/Content.Outlook/SOP/ARR4600082283/ARR4600082283CONCEPTO.pdf" TargetMode="External"/><Relationship Id="rId1269" Type="http://schemas.openxmlformats.org/officeDocument/2006/relationships/hyperlink" Target="../AppData/Local/Microsoft/Windows/INetCache/Content.Outlook/SOP/ARR0301/ARR0301INF6.pdf" TargetMode="External"/><Relationship Id="rId1476" Type="http://schemas.openxmlformats.org/officeDocument/2006/relationships/hyperlink" Target="../AppData/Local/Microsoft/Windows/INetCache/Content.Outlook/SOP/ARR4600078466/ARR4600078466.pdf" TargetMode="External"/><Relationship Id="rId180" Type="http://schemas.openxmlformats.org/officeDocument/2006/relationships/hyperlink" Target="mailto:Ignacio.gallego@medellin.gov.co" TargetMode="External"/><Relationship Id="rId278" Type="http://schemas.openxmlformats.org/officeDocument/2006/relationships/hyperlink" Target="../AppData/Local/Microsoft/Windows/INetCache/Content.Outlook/SOP/ARR4600082311/ARR4600082311CON.pdf" TargetMode="External"/><Relationship Id="rId401" Type="http://schemas.openxmlformats.org/officeDocument/2006/relationships/hyperlink" Target="../AppData/Local/Microsoft/Windows/INetCache/Content.Outlook/SOP/ARR4600077573/ARR4600077573INF12019.pdf" TargetMode="External"/><Relationship Id="rId846" Type="http://schemas.openxmlformats.org/officeDocument/2006/relationships/hyperlink" Target="mailto:manuelagongo@gmail.com" TargetMode="External"/><Relationship Id="rId1031" Type="http://schemas.openxmlformats.org/officeDocument/2006/relationships/hyperlink" Target="mailto:tba18@hotmail.com" TargetMode="External"/><Relationship Id="rId1129" Type="http://schemas.openxmlformats.org/officeDocument/2006/relationships/hyperlink" Target="../AppData/Local/Microsoft/Windows/INetCache/Content.Outlook/SOP/ARR4600081620/ARR4600081620INF2.pdf" TargetMode="External"/><Relationship Id="rId1683" Type="http://schemas.openxmlformats.org/officeDocument/2006/relationships/hyperlink" Target="../AppData/Local/Microsoft/Windows/INetCache/Content.Outlook/SOP/ARR0210/ARR0210OTRO.pdf" TargetMode="External"/><Relationship Id="rId1890" Type="http://schemas.openxmlformats.org/officeDocument/2006/relationships/hyperlink" Target="../AppData/Local/Microsoft/Windows/INetCache/Content.Outlook/SOP/ARR4600083071/ARR4600083071INF2.pdf" TargetMode="External"/><Relationship Id="rId1904" Type="http://schemas.openxmlformats.org/officeDocument/2006/relationships/hyperlink" Target="../AppData/Local/Microsoft/Windows/INetCache/Content.Outlook/SOP/ARR4600083072/ARR4600083072INF4.pdf" TargetMode="External"/><Relationship Id="rId485" Type="http://schemas.openxmlformats.org/officeDocument/2006/relationships/hyperlink" Target="../AppData/Local/Microsoft/Windows/INetCache/Content.Outlook/SOP/ARR4600082304/ARR4600082304POL.pdf" TargetMode="External"/><Relationship Id="rId692" Type="http://schemas.openxmlformats.org/officeDocument/2006/relationships/hyperlink" Target="../AppData/Local/Microsoft/Windows/INetCache/Content.Outlook/SOP/ARR4600082515/ARR4600082515POL.pdf" TargetMode="External"/><Relationship Id="rId706" Type="http://schemas.openxmlformats.org/officeDocument/2006/relationships/hyperlink" Target="../AppData/Local/Microsoft/Windows/INetCache/Content.Outlook/SOP/ARR4600077829/ARR4600077829INF2.pdf" TargetMode="External"/><Relationship Id="rId913" Type="http://schemas.openxmlformats.org/officeDocument/2006/relationships/hyperlink" Target="../AppData/Local/Microsoft/Windows/INetCache/Content.Outlook/SOP/ARR4600084096/ARR4600084096SUPER.pdf" TargetMode="External"/><Relationship Id="rId1336" Type="http://schemas.openxmlformats.org/officeDocument/2006/relationships/hyperlink" Target="../AppData/Local/Microsoft/Windows/INetCache/Content.Outlook/SOP/ARR0032/ARR0032INF220.pdf" TargetMode="External"/><Relationship Id="rId1543" Type="http://schemas.openxmlformats.org/officeDocument/2006/relationships/hyperlink" Target="../AppData/Local/Microsoft/Windows/INetCache/Content.Outlook/SOP/ARR0198/ARR0198SUPERL20.pdf" TargetMode="External"/><Relationship Id="rId1750" Type="http://schemas.openxmlformats.org/officeDocument/2006/relationships/hyperlink" Target="../AppData/Local/Microsoft/Windows/INetCache/Content.Outlook/SOP/ARR4600083610/ARR4600083610otro.pdf" TargetMode="External"/><Relationship Id="rId42" Type="http://schemas.openxmlformats.org/officeDocument/2006/relationships/hyperlink" Target="../AppData/Local/Microsoft/Windows/INetCache/Content.Outlook/SOP/ARR0025/ARR0025super.pdf" TargetMode="External"/><Relationship Id="rId138" Type="http://schemas.openxmlformats.org/officeDocument/2006/relationships/hyperlink" Target="mailto:reynegron@gmail.com" TargetMode="External"/><Relationship Id="rId345" Type="http://schemas.openxmlformats.org/officeDocument/2006/relationships/hyperlink" Target="mailto:elkinzulu1@hotmail.com" TargetMode="External"/><Relationship Id="rId552" Type="http://schemas.openxmlformats.org/officeDocument/2006/relationships/hyperlink" Target="../AppData/Local/Microsoft/Windows/INetCache/Content.Outlook/SOP/ARR4600082340/ARR4600082340SUPER.pdf" TargetMode="External"/><Relationship Id="rId997" Type="http://schemas.openxmlformats.org/officeDocument/2006/relationships/hyperlink" Target="../AppData/Local/Microsoft/Windows/INetCache/Content.Outlook/SOP/ARR4600082332/ARR4600082332inf1.pdf" TargetMode="External"/><Relationship Id="rId1182" Type="http://schemas.openxmlformats.org/officeDocument/2006/relationships/hyperlink" Target="../AppData/Local/Microsoft/Windows/INetCache/Content.Outlook/SOP/ARR0078/ARR0078acta2019.pdf" TargetMode="External"/><Relationship Id="rId1403" Type="http://schemas.openxmlformats.org/officeDocument/2006/relationships/hyperlink" Target="../AppData/Local/Microsoft/Windows/INetCache/Content.Outlook/SOP/ARR4600077564/ARR4600077564CONcepto.pdf" TargetMode="External"/><Relationship Id="rId1610" Type="http://schemas.openxmlformats.org/officeDocument/2006/relationships/hyperlink" Target="../AppData/Local/Microsoft/Windows/INetCache/Content.Outlook/SOP/ARR4600083072/ARR4600083072INF4.pdf" TargetMode="External"/><Relationship Id="rId1848" Type="http://schemas.openxmlformats.org/officeDocument/2006/relationships/hyperlink" Target="../AppData/Local/Microsoft/Windows/INetCache/Content.Outlook/SOP/ARR4600082206/ARR4600082206INF3.pdf" TargetMode="External"/><Relationship Id="rId191" Type="http://schemas.openxmlformats.org/officeDocument/2006/relationships/hyperlink" Target="mailto:sandra.ordonez@medellin.gov.co" TargetMode="External"/><Relationship Id="rId205" Type="http://schemas.openxmlformats.org/officeDocument/2006/relationships/hyperlink" Target="mailto:jojeroso@gmail.com" TargetMode="External"/><Relationship Id="rId412" Type="http://schemas.openxmlformats.org/officeDocument/2006/relationships/hyperlink" Target="mailto:zulu_yesica21@hotmail.com" TargetMode="External"/><Relationship Id="rId857" Type="http://schemas.openxmlformats.org/officeDocument/2006/relationships/hyperlink" Target="../AppData/Local/Microsoft/Windows/INetCache/Content.Outlook/SOP/ARR0099/ARR0099CON2019.pdf" TargetMode="External"/><Relationship Id="rId1042" Type="http://schemas.openxmlformats.org/officeDocument/2006/relationships/hyperlink" Target="../AppData/Local/Microsoft/Windows/INetCache/Content.Outlook/SOP/ARR4600084054/ARR4600084054SUPER.pdf" TargetMode="External"/><Relationship Id="rId1487" Type="http://schemas.openxmlformats.org/officeDocument/2006/relationships/hyperlink" Target="../AppData/Local/Microsoft/Windows/INetCache/Content.Outlook/SOP/ARR4600078618/ARR4600078618INF4.pdf" TargetMode="External"/><Relationship Id="rId1694" Type="http://schemas.openxmlformats.org/officeDocument/2006/relationships/hyperlink" Target="../AppData/Local/Microsoft/Windows/INetCache/Content.Outlook/SOP/ARR4600083578/ARR4600083578OTRO.pdf" TargetMode="External"/><Relationship Id="rId1708" Type="http://schemas.openxmlformats.org/officeDocument/2006/relationships/hyperlink" Target="../AppData/Local/Microsoft/Windows/INetCache/Content.Outlook/SOP/ARR4600086228/ARR4600086228.pdf" TargetMode="External"/><Relationship Id="rId289" Type="http://schemas.openxmlformats.org/officeDocument/2006/relationships/hyperlink" Target="mailto:Ignacio.gallego@medellin.gov.co" TargetMode="External"/><Relationship Id="rId496" Type="http://schemas.openxmlformats.org/officeDocument/2006/relationships/hyperlink" Target="mailto:clara.giraldo@medellin.gov.co" TargetMode="External"/><Relationship Id="rId717" Type="http://schemas.openxmlformats.org/officeDocument/2006/relationships/hyperlink" Target="../AppData/Local/Microsoft/Windows/INetCache/Content.Outlook/SOP/ARR4600082193/ARR4600082193SUPER.pdf" TargetMode="External"/><Relationship Id="rId924" Type="http://schemas.openxmlformats.org/officeDocument/2006/relationships/hyperlink" Target="mailto:yzarrayaqueline3333@gmail.com" TargetMode="External"/><Relationship Id="rId1347" Type="http://schemas.openxmlformats.org/officeDocument/2006/relationships/hyperlink" Target="../AppData/Local/Microsoft/Windows/INetCache/Content.Outlook/SOP/ARR4600078615/ARR4600078615INF3...pdf" TargetMode="External"/><Relationship Id="rId1554" Type="http://schemas.openxmlformats.org/officeDocument/2006/relationships/hyperlink" Target="../AppData/Local/Microsoft/Windows/INetCache/Content.Outlook/SOP/ARR4600082174/ARR4600082174INF4.pdf" TargetMode="External"/><Relationship Id="rId1761" Type="http://schemas.openxmlformats.org/officeDocument/2006/relationships/hyperlink" Target="../AppData/Local/Microsoft/Windows/INetCache/Content.Outlook/SOP/ARR0296/ARR0296CON20.pdf" TargetMode="External"/><Relationship Id="rId53" Type="http://schemas.openxmlformats.org/officeDocument/2006/relationships/hyperlink" Target="mailto:sandra.ordonez@medellin.gov.co" TargetMode="External"/><Relationship Id="rId149" Type="http://schemas.openxmlformats.org/officeDocument/2006/relationships/hyperlink" Target="../AppData/Local/Microsoft/Windows/INetCache/Content.Outlook/SOP/ARR4600078610/ARR4600078610INF12019.pdf" TargetMode="External"/><Relationship Id="rId356" Type="http://schemas.openxmlformats.org/officeDocument/2006/relationships/hyperlink" Target="../AppData/Local/Microsoft/Windows/INetCache/Content.Outlook/SOP/ARR4600082299/ARR4600082299SUPER.pdf" TargetMode="External"/><Relationship Id="rId563" Type="http://schemas.openxmlformats.org/officeDocument/2006/relationships/hyperlink" Target="mailto:pachoromano@hotmail.com" TargetMode="External"/><Relationship Id="rId770" Type="http://schemas.openxmlformats.org/officeDocument/2006/relationships/hyperlink" Target="../AppData/Local/Microsoft/Windows/INetCache/Content.Outlook/SOP/Desig%20Nelly/ARRSUPER.pdf" TargetMode="External"/><Relationship Id="rId1193" Type="http://schemas.openxmlformats.org/officeDocument/2006/relationships/hyperlink" Target="../AppData/Local/Microsoft/Windows/INetCache/Content.Outlook/SOP/ARR4600078468/ARR4600078468INF5.pdf" TargetMode="External"/><Relationship Id="rId1207" Type="http://schemas.openxmlformats.org/officeDocument/2006/relationships/hyperlink" Target="../AppData/Local/Microsoft/Windows/INetCache/Content.Outlook/SOP/ARR0103/ARR0103INF22018.pdf" TargetMode="External"/><Relationship Id="rId1414" Type="http://schemas.openxmlformats.org/officeDocument/2006/relationships/hyperlink" Target="../AppData/Local/Microsoft/Windows/INetCache/Content.Outlook/SOP/ARR4600082187/ARR4600082187OTRO.pdf" TargetMode="External"/><Relationship Id="rId1621" Type="http://schemas.openxmlformats.org/officeDocument/2006/relationships/hyperlink" Target="../AppData/Local/Microsoft/Windows/INetCache/Content.Outlook/SOP/ARR4600087670/ARR4600087670SUPER.pdf" TargetMode="External"/><Relationship Id="rId1859" Type="http://schemas.openxmlformats.org/officeDocument/2006/relationships/hyperlink" Target="../AppData/Local/Microsoft/Windows/INetCache/Content.Outlook/SOP/ARR4600082320/ARR4600082320.pdf" TargetMode="External"/><Relationship Id="rId216" Type="http://schemas.openxmlformats.org/officeDocument/2006/relationships/hyperlink" Target="mailto:sandra.ordonez@medellin.gov.co" TargetMode="External"/><Relationship Id="rId423" Type="http://schemas.openxmlformats.org/officeDocument/2006/relationships/hyperlink" Target="../AppData/Local/Microsoft/Windows/INetCache/Content.Outlook/SOP/ARR4600082292/ARR4600082292SUPER.pdf" TargetMode="External"/><Relationship Id="rId868" Type="http://schemas.openxmlformats.org/officeDocument/2006/relationships/hyperlink" Target="../AppData/Local/Microsoft/Windows/INetCache/Content.Outlook/SOP/ARR4600083580/ARR4600083580.pdf" TargetMode="External"/><Relationship Id="rId1053" Type="http://schemas.openxmlformats.org/officeDocument/2006/relationships/hyperlink" Target="../AppData/Local/Microsoft/Windows/INetCache/Content.Outlook/SOP/ARR4600083609/ARR4600083609.pdf" TargetMode="External"/><Relationship Id="rId1260" Type="http://schemas.openxmlformats.org/officeDocument/2006/relationships/hyperlink" Target="../AppData/Local/Microsoft/Windows/INetCache/Content.Outlook/SOP/ARR4600082455/ARR4600082455TRA.pdf" TargetMode="External"/><Relationship Id="rId1498" Type="http://schemas.openxmlformats.org/officeDocument/2006/relationships/hyperlink" Target="../AppData/Local/Microsoft/Windows/INetCache/Content.Outlook/SOP/ARR4600083577/ARR4600083577INF3.pdf" TargetMode="External"/><Relationship Id="rId1719" Type="http://schemas.openxmlformats.org/officeDocument/2006/relationships/hyperlink" Target="../AppData/Local/Microsoft/Windows/INetCache/Content.Outlook/SOP/ARR4600083579/ARR4600083579OTRO.pdf" TargetMode="External"/><Relationship Id="rId630" Type="http://schemas.openxmlformats.org/officeDocument/2006/relationships/hyperlink" Target="../AppData/Local/Microsoft/Windows/INetCache/Content.Outlook/SOP/ARR4600082158/ARR4600082158.pdf" TargetMode="External"/><Relationship Id="rId728" Type="http://schemas.openxmlformats.org/officeDocument/2006/relationships/hyperlink" Target="../AppData/Local/Microsoft/Windows/INetCache/Content.Outlook/SOP/ARR4600081479/ARR4600081479ACTA.pdf" TargetMode="External"/><Relationship Id="rId935" Type="http://schemas.openxmlformats.org/officeDocument/2006/relationships/hyperlink" Target="../AppData/Local/Microsoft/Windows/INetCache/Content.Outlook/SOP/ARR4600084014/ARR4600084014.pdf" TargetMode="External"/><Relationship Id="rId1358" Type="http://schemas.openxmlformats.org/officeDocument/2006/relationships/hyperlink" Target="../AppData/Local/Microsoft/Windows/INetCache/Content.Outlook/SOP/ARR4600084072/ARR4600084072INF1.pdf" TargetMode="External"/><Relationship Id="rId1565" Type="http://schemas.openxmlformats.org/officeDocument/2006/relationships/hyperlink" Target="../AppData/Local/Microsoft/Windows/INetCache/Content.Outlook/SOP/ARR0308/ARR0308INF1.pdf" TargetMode="External"/><Relationship Id="rId1772" Type="http://schemas.openxmlformats.org/officeDocument/2006/relationships/hyperlink" Target="mailto:santiago.tavera@proyectavera.com" TargetMode="External"/><Relationship Id="rId64" Type="http://schemas.openxmlformats.org/officeDocument/2006/relationships/hyperlink" Target="../AppData/Local/Microsoft/Windows/INetCache/Content.Outlook/SOP/ARR4600078632/ARR4600078632SUPERf" TargetMode="External"/><Relationship Id="rId367" Type="http://schemas.openxmlformats.org/officeDocument/2006/relationships/hyperlink" Target="mailto:joha720@hotmail.com" TargetMode="External"/><Relationship Id="rId574" Type="http://schemas.openxmlformats.org/officeDocument/2006/relationships/hyperlink" Target="mailto:Ignacio.gallego@medellin.gov.co" TargetMode="External"/><Relationship Id="rId1120" Type="http://schemas.openxmlformats.org/officeDocument/2006/relationships/hyperlink" Target="../AppData/Local/Microsoft/Windows/INetCache/Content.Outlook/SOP/ARR4600082388/ARR4600082388INF2.pdf" TargetMode="External"/><Relationship Id="rId1218" Type="http://schemas.openxmlformats.org/officeDocument/2006/relationships/hyperlink" Target="../AppData/Local/Microsoft/Windows/INetCache/Content.Outlook/SOP/ARR0309/ARR0309SUPER2020.pdf" TargetMode="External"/><Relationship Id="rId1425" Type="http://schemas.openxmlformats.org/officeDocument/2006/relationships/hyperlink" Target="../AppData/Local/Microsoft/Windows/INetCache/Content.Outlook/SOP/ARR4600081276/ARR4600081276INF4.pdf" TargetMode="External"/><Relationship Id="rId227" Type="http://schemas.openxmlformats.org/officeDocument/2006/relationships/hyperlink" Target="../AppData/Local/Microsoft/Windows/INetCache/Content.Outlook/SOP/ARR4600082341/ARR4600082341CON.pdf" TargetMode="External"/><Relationship Id="rId781" Type="http://schemas.openxmlformats.org/officeDocument/2006/relationships/hyperlink" Target="mailto:libelula.@hotmail.com" TargetMode="External"/><Relationship Id="rId879" Type="http://schemas.openxmlformats.org/officeDocument/2006/relationships/hyperlink" Target="mailto:sandra.ordonez@medellin.gov.co" TargetMode="External"/><Relationship Id="rId1632" Type="http://schemas.openxmlformats.org/officeDocument/2006/relationships/hyperlink" Target="mailto:nelly.moreno@medellin.gov.co" TargetMode="External"/><Relationship Id="rId434" Type="http://schemas.openxmlformats.org/officeDocument/2006/relationships/hyperlink" Target="mailto:Ignacio.gallego@medellin.gov.co" TargetMode="External"/><Relationship Id="rId641" Type="http://schemas.openxmlformats.org/officeDocument/2006/relationships/hyperlink" Target="../AppData/Local/Microsoft/Windows/INetCache/Content.Outlook/SOP/ARR4600081620/ARR4600081620acta.pdf" TargetMode="External"/><Relationship Id="rId739" Type="http://schemas.openxmlformats.org/officeDocument/2006/relationships/hyperlink" Target="mailto:chemr22@gmail.com" TargetMode="External"/><Relationship Id="rId1064" Type="http://schemas.openxmlformats.org/officeDocument/2006/relationships/hyperlink" Target="../AppData/Local/Microsoft/Windows/INetCache/Content.Outlook/SOP/ARR4600083582/ARR4600083582.pdf" TargetMode="External"/><Relationship Id="rId1271" Type="http://schemas.openxmlformats.org/officeDocument/2006/relationships/hyperlink" Target="../AppData/Local/Microsoft/Windows/INetCache/Content.Outlook/SOP/ARR4600082332/ARR4600082332TRA.pdf" TargetMode="External"/><Relationship Id="rId1369" Type="http://schemas.openxmlformats.org/officeDocument/2006/relationships/hyperlink" Target="../AppData/Local/Microsoft/Windows/INetCache/Content.Outlook/SOP/ARR4600082158/ARR4600082158INF2.pdf" TargetMode="External"/><Relationship Id="rId1576" Type="http://schemas.openxmlformats.org/officeDocument/2006/relationships/hyperlink" Target="../AppData/Local/Microsoft/Windows/INetCache/Content.Outlook/SOP/ARR4600082174/ARR4600082174otro.pdf" TargetMode="External"/><Relationship Id="rId280" Type="http://schemas.openxmlformats.org/officeDocument/2006/relationships/hyperlink" Target="../AppData/Local/Microsoft/Windows/INetCache/Content.Outlook/SOP/ARR4600082360/ARR4600082360CON.pdf" TargetMode="External"/><Relationship Id="rId501" Type="http://schemas.openxmlformats.org/officeDocument/2006/relationships/hyperlink" Target="mailto:gomezquinteroelisamaria66@gmail.com" TargetMode="External"/><Relationship Id="rId946" Type="http://schemas.openxmlformats.org/officeDocument/2006/relationships/hyperlink" Target="mailto:fabiomu&#241;oz1410@gmail.com" TargetMode="External"/><Relationship Id="rId1131" Type="http://schemas.openxmlformats.org/officeDocument/2006/relationships/hyperlink" Target="../AppData/Local/Microsoft/Windows/INetCache/Content.Outlook/SOP/ARR4600078608/ARR460078608INF4.pdf" TargetMode="External"/><Relationship Id="rId1229" Type="http://schemas.openxmlformats.org/officeDocument/2006/relationships/hyperlink" Target="../AppData/Local/Microsoft/Windows/INetCache/Content.Outlook/SOP/ARR4600078468/ARR4600078468INF6.pdf" TargetMode="External"/><Relationship Id="rId1783" Type="http://schemas.openxmlformats.org/officeDocument/2006/relationships/hyperlink" Target="../AppData/Local/Microsoft/Windows/INetCache/Content.Outlook/SOP/ARR4600084061/ARR4600084061OTRO.pdf" TargetMode="External"/><Relationship Id="rId75" Type="http://schemas.openxmlformats.org/officeDocument/2006/relationships/hyperlink" Target="../AppData/Local/Microsoft/Windows/INetCache/Content.Outlook/SOP/ARR0001/ARR0001OTRO.pdf" TargetMode="External"/><Relationship Id="rId140" Type="http://schemas.openxmlformats.org/officeDocument/2006/relationships/hyperlink" Target="../AppData/Local/Microsoft/Windows/INetCache/Content.Outlook/SOP/ARR4600078614/ARR4600078614ACTA.pdf" TargetMode="External"/><Relationship Id="rId378" Type="http://schemas.openxmlformats.org/officeDocument/2006/relationships/hyperlink" Target="mailto:jojeroso@gmail.com" TargetMode="External"/><Relationship Id="rId585" Type="http://schemas.openxmlformats.org/officeDocument/2006/relationships/hyperlink" Target="../AppData/Local/Microsoft/Windows/INetCache/Content.Outlook/SOP/ARR4600082294/ARR4600092294SUPER.pdf" TargetMode="External"/><Relationship Id="rId792" Type="http://schemas.openxmlformats.org/officeDocument/2006/relationships/hyperlink" Target="../AppData/Local/Microsoft/Windows/INetCache/Content.Outlook/SOP/ARR4600082324/ARR4600082324POL.pdf" TargetMode="External"/><Relationship Id="rId806" Type="http://schemas.openxmlformats.org/officeDocument/2006/relationships/hyperlink" Target="../AppData/Local/Microsoft/Windows/INetCache/Content.Outlook/SOP/ARR0102/ARR0102ACTA.pdf" TargetMode="External"/><Relationship Id="rId1436" Type="http://schemas.openxmlformats.org/officeDocument/2006/relationships/hyperlink" Target="../AppData/Local/Microsoft/Windows/INetCache/Content.Outlook/SOP/ARR0184/ARR0184CONCE.pdf" TargetMode="External"/><Relationship Id="rId1643" Type="http://schemas.openxmlformats.org/officeDocument/2006/relationships/hyperlink" Target="mailto:jfm0314@hotmail.com" TargetMode="External"/><Relationship Id="rId1850" Type="http://schemas.openxmlformats.org/officeDocument/2006/relationships/hyperlink" Target="../AppData/Local/Microsoft/Windows/INetCache/Content.Outlook/SOP/ARR4600082389/ARR4600082389tra.pdf" TargetMode="External"/><Relationship Id="rId6" Type="http://schemas.openxmlformats.org/officeDocument/2006/relationships/hyperlink" Target="mailto:PLAZACAMPOVADES@HOTMAIL.COM" TargetMode="External"/><Relationship Id="rId238" Type="http://schemas.openxmlformats.org/officeDocument/2006/relationships/hyperlink" Target="../AppData/Local/Microsoft/Windows/INetCache/Content.Outlook/SOP/ARR4600082317/ARR4600082317SUPER.pdf" TargetMode="External"/><Relationship Id="rId445" Type="http://schemas.openxmlformats.org/officeDocument/2006/relationships/hyperlink" Target="../AppData/Local/Microsoft/Windows/INetCache/Content.Outlook/SOP/ARR4600082290/ARR4600082290SUPER.pdf" TargetMode="External"/><Relationship Id="rId652" Type="http://schemas.openxmlformats.org/officeDocument/2006/relationships/hyperlink" Target="../AppData/Local/Microsoft/Windows/INetCache/Content.Outlook/SOP/ARR4600082467/ARR4600082467.pdf" TargetMode="External"/><Relationship Id="rId1075" Type="http://schemas.openxmlformats.org/officeDocument/2006/relationships/hyperlink" Target="../AppData/Local/Microsoft/Windows/INetCache/Content.Outlook/SOP/ARR4600083624/ARR4600083624.pdf" TargetMode="External"/><Relationship Id="rId1282" Type="http://schemas.openxmlformats.org/officeDocument/2006/relationships/hyperlink" Target="../AppData/Local/Microsoft/Windows/INetCache/Content.Outlook/SOP/ARR4600077599/ARR4600077599modi.pdf" TargetMode="External"/><Relationship Id="rId1503" Type="http://schemas.openxmlformats.org/officeDocument/2006/relationships/hyperlink" Target="../AppData/Local/Microsoft/Windows/INetCache/Content.Outlook/SOP/ARR4600082165/ARR4600082165OTRO.pdf" TargetMode="External"/><Relationship Id="rId1710" Type="http://schemas.openxmlformats.org/officeDocument/2006/relationships/hyperlink" Target="../AppData/Local/Microsoft/Windows/INetCache/Content.Outlook/SOP/ARR4600083612/ARR4600083612OTRO.pdf" TargetMode="External"/><Relationship Id="rId291" Type="http://schemas.openxmlformats.org/officeDocument/2006/relationships/hyperlink" Target="../AppData/Local/Microsoft/Windows/INetCache/Content.Outlook/SOP/ARR4600082309/ARR4600082309CON.pdf" TargetMode="External"/><Relationship Id="rId305" Type="http://schemas.openxmlformats.org/officeDocument/2006/relationships/hyperlink" Target="../AppData/Local/Microsoft/Windows/INetCache/Content.Outlook/SOP/ARR4600082314/ARR4600082314CON.pdf" TargetMode="External"/><Relationship Id="rId512" Type="http://schemas.openxmlformats.org/officeDocument/2006/relationships/hyperlink" Target="../AppData/Local/Microsoft/Windows/INetCache/Content.Outlook/SOP/ARR4600082165/ARR4600082165.pdf" TargetMode="External"/><Relationship Id="rId957" Type="http://schemas.openxmlformats.org/officeDocument/2006/relationships/hyperlink" Target="mailto:lanegraflor71@gmail.com" TargetMode="External"/><Relationship Id="rId1142" Type="http://schemas.openxmlformats.org/officeDocument/2006/relationships/hyperlink" Target="../AppData/Local/Microsoft/Windows/INetCache/Content.Outlook/SOP/ARR0262/ARR0262INF22019.pdf" TargetMode="External"/><Relationship Id="rId1587" Type="http://schemas.openxmlformats.org/officeDocument/2006/relationships/hyperlink" Target="../AppData/Local/Microsoft/Windows/INetCache/Content.Outlook/SOP/ARR4600083614/ARR4600083614INF3.pdf" TargetMode="External"/><Relationship Id="rId1794" Type="http://schemas.openxmlformats.org/officeDocument/2006/relationships/hyperlink" Target="mailto:renzopalacio1960@gmail.com" TargetMode="External"/><Relationship Id="rId1808" Type="http://schemas.openxmlformats.org/officeDocument/2006/relationships/hyperlink" Target="../AppData/Local/Microsoft/Windows/INetCache/Content.Outlook/SOP/ARR4600087670/ARR4600087670SUPER.pdf" TargetMode="External"/><Relationship Id="rId86" Type="http://schemas.openxmlformats.org/officeDocument/2006/relationships/hyperlink" Target="../AppData/Local/Microsoft/Windows/INetCache/Content.Outlook/SOP/ARR4600078618/ARR4600078618CON.pdf" TargetMode="External"/><Relationship Id="rId151" Type="http://schemas.openxmlformats.org/officeDocument/2006/relationships/hyperlink" Target="../AppData/Local/Microsoft/Windows/INetCache/Content.Outlook/SOP/ARR4600080271/ARR4600080271CON.pdf" TargetMode="External"/><Relationship Id="rId389" Type="http://schemas.openxmlformats.org/officeDocument/2006/relationships/hyperlink" Target="mailto:distripapesz@hotmail.com" TargetMode="External"/><Relationship Id="rId596" Type="http://schemas.openxmlformats.org/officeDocument/2006/relationships/hyperlink" Target="../AppData/Local/Microsoft/Windows/INetCache/Content.Outlook/SOP/ARR4600082442/ARR4600082442ACTA.pdf" TargetMode="External"/><Relationship Id="rId817" Type="http://schemas.openxmlformats.org/officeDocument/2006/relationships/hyperlink" Target="mailto:paulagomez0716@hotmail.com" TargetMode="External"/><Relationship Id="rId1002" Type="http://schemas.openxmlformats.org/officeDocument/2006/relationships/hyperlink" Target="../AppData/Local/Microsoft/Windows/INetCache/Content.Outlook/SOP/ARR4600084083/ARR4600084083ACTA.pdf" TargetMode="External"/><Relationship Id="rId1447" Type="http://schemas.openxmlformats.org/officeDocument/2006/relationships/hyperlink" Target="../AppData/Local/Microsoft/Windows/INetCache/Content.Outlook/SOP/ARR4600084071/ARR4600084071INF2.pdf" TargetMode="External"/><Relationship Id="rId1654" Type="http://schemas.openxmlformats.org/officeDocument/2006/relationships/hyperlink" Target="mailto:pesqueramaryrio015@hotmail.com" TargetMode="External"/><Relationship Id="rId1861" Type="http://schemas.openxmlformats.org/officeDocument/2006/relationships/hyperlink" Target="mailto:Clara.giraldo@medellin.gov.co" TargetMode="External"/><Relationship Id="rId249" Type="http://schemas.openxmlformats.org/officeDocument/2006/relationships/hyperlink" Target="../AppData/Local/Microsoft/Windows/INetCache/Content.Outlook/SOP/ARR4600081279/ARR4600081279SUPER.pdf" TargetMode="External"/><Relationship Id="rId456" Type="http://schemas.openxmlformats.org/officeDocument/2006/relationships/hyperlink" Target="../AppData/Local/Microsoft/Windows/INetCache/Content.Outlook/SOP/ARR4600082439/ARR4600082439CON.pdf" TargetMode="External"/><Relationship Id="rId663" Type="http://schemas.openxmlformats.org/officeDocument/2006/relationships/hyperlink" Target="../AppData/Local/Microsoft/Windows/INetCache/Content.Outlook/SOP/ARR4600082259/ARR4600082259super.pdf" TargetMode="External"/><Relationship Id="rId870" Type="http://schemas.openxmlformats.org/officeDocument/2006/relationships/hyperlink" Target="mailto:victorhinca@hotmail.com" TargetMode="External"/><Relationship Id="rId1086" Type="http://schemas.openxmlformats.org/officeDocument/2006/relationships/hyperlink" Target="../AppData/Local/Microsoft/Windows/INetCache/Content.Outlook/SOP/ARR4600083605/ARR4600083605SUPER.pdf" TargetMode="External"/><Relationship Id="rId1293" Type="http://schemas.openxmlformats.org/officeDocument/2006/relationships/hyperlink" Target="../AppData/Local/Microsoft/Windows/INetCache/Content.Outlook/SOP/ARR4600084018/ARR4600084018INF1.pdf" TargetMode="External"/><Relationship Id="rId1307" Type="http://schemas.openxmlformats.org/officeDocument/2006/relationships/hyperlink" Target="../AppData/Local/Microsoft/Windows/INetCache/Content.Outlook/SOP/ARR4600078607/ARR4600078607inf3.pdf" TargetMode="External"/><Relationship Id="rId1514" Type="http://schemas.openxmlformats.org/officeDocument/2006/relationships/hyperlink" Target="../AppData/Local/Microsoft/Windows/INetCache/Content.Outlook/SOP/ARR4600082455/ARR4600082455OTRO.pdf" TargetMode="External"/><Relationship Id="rId1721" Type="http://schemas.openxmlformats.org/officeDocument/2006/relationships/hyperlink" Target="../AppData/Local/Microsoft/Windows/INetCache/Content.Outlook/SOP/ARR0099/ARR0099OTRO.pdf" TargetMode="External"/><Relationship Id="rId13" Type="http://schemas.openxmlformats.org/officeDocument/2006/relationships/hyperlink" Target="mailto:coplaflorez@une.net.co" TargetMode="External"/><Relationship Id="rId109" Type="http://schemas.openxmlformats.org/officeDocument/2006/relationships/hyperlink" Target="mailto:entesdecontrol@eafit.edu.co" TargetMode="External"/><Relationship Id="rId316" Type="http://schemas.openxmlformats.org/officeDocument/2006/relationships/hyperlink" Target="../AppData/Local/Microsoft/Windows/INetCache/Content.Outlook/SOP/ARR4600082347/ARR4600082347SUPER.pdf" TargetMode="External"/><Relationship Id="rId523" Type="http://schemas.openxmlformats.org/officeDocument/2006/relationships/hyperlink" Target="../AppData/Local/Microsoft/Windows/INetCache/Content.Outlook/SOP/ARR4600082206/ARR4600082206.pdf" TargetMode="External"/><Relationship Id="rId968" Type="http://schemas.openxmlformats.org/officeDocument/2006/relationships/hyperlink" Target="../AppData/Local/Microsoft/Windows/INetCache/Content.Outlook/SOP/ARR4600083602/ARR4600083602SUPER.pdf" TargetMode="External"/><Relationship Id="rId1153" Type="http://schemas.openxmlformats.org/officeDocument/2006/relationships/hyperlink" Target="../AppData/Local/Microsoft/Windows/INetCache/Content.Outlook/SOP/ARR4600083072/ARR4600083072INF1.docx" TargetMode="External"/><Relationship Id="rId1598" Type="http://schemas.openxmlformats.org/officeDocument/2006/relationships/hyperlink" Target="../AppData/Local/Microsoft/Windows/INetCache/Content.Outlook/SOP/ARR4600078608/ARR460078608INF6.pdf" TargetMode="External"/><Relationship Id="rId1819" Type="http://schemas.openxmlformats.org/officeDocument/2006/relationships/hyperlink" Target="mailto:jojeroso@gmail.com" TargetMode="External"/><Relationship Id="rId97" Type="http://schemas.openxmlformats.org/officeDocument/2006/relationships/hyperlink" Target="../AppData/Local/Microsoft/Windows/INetCache/Content.Outlook/SOP/ARR4600086227/ARR4600086227.pdf" TargetMode="External"/><Relationship Id="rId730" Type="http://schemas.openxmlformats.org/officeDocument/2006/relationships/hyperlink" Target="../AppData/Local/Microsoft/Windows/INetCache/Content.Outlook/SOP/ARR4600082164/ARR4600082164acta.pdf" TargetMode="External"/><Relationship Id="rId828" Type="http://schemas.openxmlformats.org/officeDocument/2006/relationships/hyperlink" Target="../AppData/Local/Microsoft/Windows/INetCache/Content.Outlook/SOP/ARR0184/ARR0184SUPER2019.pdf" TargetMode="External"/><Relationship Id="rId1013" Type="http://schemas.openxmlformats.org/officeDocument/2006/relationships/hyperlink" Target="../AppData/Local/Microsoft/Windows/INetCache/Content.Outlook/SOP/ARR4600084018/ARR4600084018ACTA.pdf" TargetMode="External"/><Relationship Id="rId1360" Type="http://schemas.openxmlformats.org/officeDocument/2006/relationships/hyperlink" Target="../AppData/Local/Microsoft/Windows/INetCache/Content.Outlook/SOP/ARR4600084096/ARR4600084096INF1.pdf" TargetMode="External"/><Relationship Id="rId1458" Type="http://schemas.openxmlformats.org/officeDocument/2006/relationships/hyperlink" Target="../AppData/Local/Microsoft/Windows/INetCache/Content.Outlook/SOP/ARR4600084076/ARR4600084076INF1.pdf" TargetMode="External"/><Relationship Id="rId1665" Type="http://schemas.openxmlformats.org/officeDocument/2006/relationships/hyperlink" Target="mailto:sandra.ordonez@medellin.gov.co" TargetMode="External"/><Relationship Id="rId1872" Type="http://schemas.openxmlformats.org/officeDocument/2006/relationships/hyperlink" Target="mailto:jaime.220519@gmail.com" TargetMode="External"/><Relationship Id="rId162" Type="http://schemas.openxmlformats.org/officeDocument/2006/relationships/hyperlink" Target="../AppData/Local/Microsoft/Windows/INetCache/Content.Outlook/SOP/ARR4600078527/ARR4600078527OTRO.pdf" TargetMode="External"/><Relationship Id="rId467" Type="http://schemas.openxmlformats.org/officeDocument/2006/relationships/hyperlink" Target="../AppData/Local/Microsoft/Windows/INetCache/Content.Outlook/SOP/ARR4600082361/ARR4600082361POL.pdf" TargetMode="External"/><Relationship Id="rId1097" Type="http://schemas.openxmlformats.org/officeDocument/2006/relationships/hyperlink" Target="../AppData/Local/Microsoft/Windows/INetCache/Content.Outlook/SOP/ARR4600083925/ARR4600083925SUPER.pdf" TargetMode="External"/><Relationship Id="rId1220" Type="http://schemas.openxmlformats.org/officeDocument/2006/relationships/hyperlink" Target="../AppData/Local/Microsoft/Windows/INetCache/Content.Outlook/SOP/ARR0309/ARR0309CONCEPTO.pdf" TargetMode="External"/><Relationship Id="rId1318" Type="http://schemas.openxmlformats.org/officeDocument/2006/relationships/hyperlink" Target="../AppData/Local/Microsoft/Windows/INetCache/Content.Outlook/SOP/ARR4600082187/ARR4600082187INF2.pdf" TargetMode="External"/><Relationship Id="rId1525" Type="http://schemas.openxmlformats.org/officeDocument/2006/relationships/hyperlink" Target="../AppData/Local/Microsoft/Windows/INetCache/Content.Outlook/SOP/ARR4600083609/ARR4600083609INF3.pdf" TargetMode="External"/><Relationship Id="rId674" Type="http://schemas.openxmlformats.org/officeDocument/2006/relationships/hyperlink" Target="../AppData/Local/Microsoft/Windows/INetCache/Content.Outlook/SOP/ARR4600082259/ARR4600082259super.pdf" TargetMode="External"/><Relationship Id="rId881" Type="http://schemas.openxmlformats.org/officeDocument/2006/relationships/hyperlink" Target="mailto:mariselita200@hotmail.com" TargetMode="External"/><Relationship Id="rId979" Type="http://schemas.openxmlformats.org/officeDocument/2006/relationships/hyperlink" Target="../AppData/Local/Microsoft/Windows/INetCache/Content.Outlook/SOP/ARR4600081279/ARR4600081279INF1.pdf" TargetMode="External"/><Relationship Id="rId1732" Type="http://schemas.openxmlformats.org/officeDocument/2006/relationships/hyperlink" Target="mailto:taticano@111hotmail.com" TargetMode="External"/><Relationship Id="rId24" Type="http://schemas.openxmlformats.org/officeDocument/2006/relationships/hyperlink" Target="../AppData/Local/Microsoft/Windows/INetCache/Content.Outlook/SOP/ARR0265/ARR0265reno13.pdf" TargetMode="External"/><Relationship Id="rId327" Type="http://schemas.openxmlformats.org/officeDocument/2006/relationships/hyperlink" Target="mailto:jfroma&#241;a@hotmail.com" TargetMode="External"/><Relationship Id="rId534" Type="http://schemas.openxmlformats.org/officeDocument/2006/relationships/hyperlink" Target="../AppData/Local/Microsoft/Windows/INetCache/Content.Outlook/SOP/ARR4600082450/ARR4600082450POL.pdf" TargetMode="External"/><Relationship Id="rId741" Type="http://schemas.openxmlformats.org/officeDocument/2006/relationships/hyperlink" Target="mailto:sandra.ordonez@medellin.gov.co" TargetMode="External"/><Relationship Id="rId839" Type="http://schemas.openxmlformats.org/officeDocument/2006/relationships/hyperlink" Target="mailto:coonatra@une.net.co" TargetMode="External"/><Relationship Id="rId1164" Type="http://schemas.openxmlformats.org/officeDocument/2006/relationships/hyperlink" Target="../AppData/Local/Microsoft/Windows/INetCache/Content.Outlook/SOP/ARR0032/ARR0032CONCEPTO.pdf" TargetMode="External"/><Relationship Id="rId1371" Type="http://schemas.openxmlformats.org/officeDocument/2006/relationships/hyperlink" Target="../AppData/Local/Microsoft/Windows/INetCache/Content.Outlook/SOP/ARR4600082244/ARR4600082244INF2.pdf" TargetMode="External"/><Relationship Id="rId1469" Type="http://schemas.openxmlformats.org/officeDocument/2006/relationships/hyperlink" Target="../AppData/Local/Microsoft/Windows/INetCache/Content.Outlook/SOP/ARR4600082193/ARR4600082193INF4.pdf" TargetMode="External"/><Relationship Id="rId173" Type="http://schemas.openxmlformats.org/officeDocument/2006/relationships/hyperlink" Target="mailto:jt8697274@gmail.com" TargetMode="External"/><Relationship Id="rId380" Type="http://schemas.openxmlformats.org/officeDocument/2006/relationships/hyperlink" Target="../AppData/Local/Microsoft/Windows/INetCache/Content.Outlook/SOP/ARR4600082307/ARR4600082307CON.pdf" TargetMode="External"/><Relationship Id="rId601" Type="http://schemas.openxmlformats.org/officeDocument/2006/relationships/hyperlink" Target="../AppData/Local/Microsoft/Windows/INetCache/Content.Outlook/SOP/ARR4600081277/ARR4600081277ACTA.pdf" TargetMode="External"/><Relationship Id="rId1024" Type="http://schemas.openxmlformats.org/officeDocument/2006/relationships/hyperlink" Target="mailto:nelly.moreno@medellin.gov.co" TargetMode="External"/><Relationship Id="rId1231" Type="http://schemas.openxmlformats.org/officeDocument/2006/relationships/hyperlink" Target="../AppData/Local/Microsoft/Windows/INetCache/Content.Outlook/SOP/ARR4600083616/ARR4600083616INF1.pdf" TargetMode="External"/><Relationship Id="rId1676" Type="http://schemas.openxmlformats.org/officeDocument/2006/relationships/hyperlink" Target="../AppData/Local/Microsoft/Windows/INetCache/Content.Outlook/SOP/ARR4600078569/ARR4600078569INF5.pdf" TargetMode="External"/><Relationship Id="rId1883" Type="http://schemas.openxmlformats.org/officeDocument/2006/relationships/hyperlink" Target="../AppData/Local/Microsoft/Windows/INetCache/Content.Outlook/SOP/ARR4600082324/ARR4600082324SUPER.pdf" TargetMode="External"/><Relationship Id="rId240" Type="http://schemas.openxmlformats.org/officeDocument/2006/relationships/hyperlink" Target="../AppData/Local/Microsoft/Windows/INetCache/Content.Outlook/SOP/ARR4600082318/ARR4600082318POL.pdf" TargetMode="External"/><Relationship Id="rId478" Type="http://schemas.openxmlformats.org/officeDocument/2006/relationships/hyperlink" Target="../AppData/Local/Microsoft/Windows/INetCache/Content.Outlook/SOP/ARR4600082303/ARR4600082303CON.pdf" TargetMode="External"/><Relationship Id="rId685" Type="http://schemas.openxmlformats.org/officeDocument/2006/relationships/hyperlink" Target="../AppData/Local/Microsoft/Windows/INetCache/Content.Outlook/SOP/ARR4600082359/ARR4600082359POL.pdf" TargetMode="External"/><Relationship Id="rId892" Type="http://schemas.openxmlformats.org/officeDocument/2006/relationships/hyperlink" Target="../AppData/Local/Microsoft/Windows/INetCache/Content.Outlook/SOP/ARR4600078569/ARR4600078569INF1.pdf" TargetMode="External"/><Relationship Id="rId906" Type="http://schemas.openxmlformats.org/officeDocument/2006/relationships/hyperlink" Target="../AppData/Local/Microsoft/Windows/INetCache/Content.Outlook/SOP/ARR4600084061/ARR4600084061ACTA.pdf" TargetMode="External"/><Relationship Id="rId1329" Type="http://schemas.openxmlformats.org/officeDocument/2006/relationships/hyperlink" Target="../AppData/Local/Microsoft/Windows/INetCache/Content.Outlook/SOP/ARR4600078527/ARR4600078527INF2.pdf" TargetMode="External"/><Relationship Id="rId1536" Type="http://schemas.openxmlformats.org/officeDocument/2006/relationships/hyperlink" Target="mailto:clara.giraldo@medellin.gov.co" TargetMode="External"/><Relationship Id="rId1743" Type="http://schemas.openxmlformats.org/officeDocument/2006/relationships/hyperlink" Target="../AppData/Local/Microsoft/Windows/INetCache/Content.Outlook/SOP/ARR4600088401/ARR4600088401ACTA.pdf" TargetMode="External"/><Relationship Id="rId35" Type="http://schemas.openxmlformats.org/officeDocument/2006/relationships/hyperlink" Target="../AppData/Local/Microsoft/Windows/INetCache/Content.Outlook/SOP/ARR0001/ARR0001POL.pdf/Nas1/alcaldia/228-SS/22840-S-GB/U-Inmuebles/E-Admon/Cmn-Admon/IS-ARR/SOP/ARR0001/ARR0001pol.pdf" TargetMode="External"/><Relationship Id="rId100" Type="http://schemas.openxmlformats.org/officeDocument/2006/relationships/hyperlink" Target="../AppData/Local/Microsoft/Windows/INetCache/Content.Outlook/SOP/ARR4600086227/ARR4600086227SUPER.pdf" TargetMode="External"/><Relationship Id="rId338" Type="http://schemas.openxmlformats.org/officeDocument/2006/relationships/hyperlink" Target="../AppData/Local/Microsoft/Windows/INetCache/Content.Outlook/SOP/ARR4600082346/ARR4600082346POL.pdf" TargetMode="External"/><Relationship Id="rId545" Type="http://schemas.openxmlformats.org/officeDocument/2006/relationships/hyperlink" Target="../AppData/Local/Microsoft/Windows/INetCache/Content.Outlook/SOP/ARR4600082267/ARR4600082267SUPER.pdf" TargetMode="External"/><Relationship Id="rId752" Type="http://schemas.openxmlformats.org/officeDocument/2006/relationships/hyperlink" Target="../AppData/Local/Microsoft/Windows/INetCache/Content.Outlook/SOP/ARR4600082320/ARR4600082320.pdf" TargetMode="External"/><Relationship Id="rId1175" Type="http://schemas.openxmlformats.org/officeDocument/2006/relationships/hyperlink" Target="../AppData/Local/Microsoft/Windows/INetCache/Content.Outlook/SOP/ARR4600082207/ARR4600082207CONCEPTO.pdf" TargetMode="External"/><Relationship Id="rId1382" Type="http://schemas.openxmlformats.org/officeDocument/2006/relationships/hyperlink" Target="../AppData/Local/Microsoft/Windows/INetCache/Content.Outlook/SOP/ARR4600084009/ARR4600084009INF1.pdf" TargetMode="External"/><Relationship Id="rId1603" Type="http://schemas.openxmlformats.org/officeDocument/2006/relationships/hyperlink" Target="../AppData/Local/Microsoft/Windows/INetCache/Content.Outlook/SOP/ARR4600083577/ARR4600083577ORT.pdf" TargetMode="External"/><Relationship Id="rId1810" Type="http://schemas.openxmlformats.org/officeDocument/2006/relationships/hyperlink" Target="mailto:samirprittys24@hotmail.com" TargetMode="External"/><Relationship Id="rId184" Type="http://schemas.openxmlformats.org/officeDocument/2006/relationships/hyperlink" Target="mailto:jojeroso@gmail.com" TargetMode="External"/><Relationship Id="rId391" Type="http://schemas.openxmlformats.org/officeDocument/2006/relationships/hyperlink" Target="mailto:Ignacio.gallego@medellin.gov.co" TargetMode="External"/><Relationship Id="rId405" Type="http://schemas.openxmlformats.org/officeDocument/2006/relationships/hyperlink" Target="../AppData/Local/Microsoft/Windows/INetCache/Content.Outlook/SOP/ARR4600082512/ARR4600082512POL.pdf" TargetMode="External"/><Relationship Id="rId612" Type="http://schemas.openxmlformats.org/officeDocument/2006/relationships/hyperlink" Target="../AppData/Local/Microsoft/Windows/INetCache/Content.Outlook/SOP/ARR4600082332/ARR4600082332CON.pdf" TargetMode="External"/><Relationship Id="rId1035" Type="http://schemas.openxmlformats.org/officeDocument/2006/relationships/hyperlink" Target="../AppData/Local/Microsoft/Windows/INetCache/Content.Outlook/SOP/ARR4600084084/ARR4600084084.pdf" TargetMode="External"/><Relationship Id="rId1242" Type="http://schemas.openxmlformats.org/officeDocument/2006/relationships/hyperlink" Target="../AppData/Local/Microsoft/Windows/INetCache/Content.Outlook/SOP/ARR0308/ARR0308CONCEPTO.pdf" TargetMode="External"/><Relationship Id="rId1687" Type="http://schemas.openxmlformats.org/officeDocument/2006/relationships/hyperlink" Target="../AppData/Local/Microsoft/Windows/INetCache/Content.Outlook/SOP/ARR0018/ARR0018OTRO.pdf" TargetMode="External"/><Relationship Id="rId1894" Type="http://schemas.openxmlformats.org/officeDocument/2006/relationships/hyperlink" Target="../AppData/Local/Microsoft/Windows/INetCache/Content.Outlook/SOP/ARR4600083071/ARR4600083071CONCEPTO.pdf" TargetMode="External"/><Relationship Id="rId251" Type="http://schemas.openxmlformats.org/officeDocument/2006/relationships/hyperlink" Target="../AppData/Local/Microsoft/Windows/INetCache/Content.Outlook/SOP/ARR4600082444/ARR4600082444CON.pdf" TargetMode="External"/><Relationship Id="rId489" Type="http://schemas.openxmlformats.org/officeDocument/2006/relationships/hyperlink" Target="../AppData/Local/Microsoft/Windows/INetCache/Content.Outlook/SOP/ARR4600082295/ARR4600082295POL.pdf" TargetMode="External"/><Relationship Id="rId696" Type="http://schemas.openxmlformats.org/officeDocument/2006/relationships/hyperlink" Target="mailto:isazahenry@gmail.com" TargetMode="External"/><Relationship Id="rId917" Type="http://schemas.openxmlformats.org/officeDocument/2006/relationships/hyperlink" Target="mailto:paula1104@live.com" TargetMode="External"/><Relationship Id="rId1102" Type="http://schemas.openxmlformats.org/officeDocument/2006/relationships/hyperlink" Target="../AppData/Local/Microsoft/Windows/INetCache/Content.Outlook/SOP/ARR4600082166/ARR4600082166INF1.pdf" TargetMode="External"/><Relationship Id="rId1547" Type="http://schemas.openxmlformats.org/officeDocument/2006/relationships/hyperlink" Target="mailto:scastro@bancolombia.com.co" TargetMode="External"/><Relationship Id="rId1754" Type="http://schemas.openxmlformats.org/officeDocument/2006/relationships/hyperlink" Target="mailto:paulaandrea2020@gmail.com" TargetMode="External"/><Relationship Id="rId46" Type="http://schemas.openxmlformats.org/officeDocument/2006/relationships/hyperlink" Target="../AppData/Local/Microsoft/Windows/INetCache/Content.Outlook/SOP/ARR0264/ARR0264auper.pdf" TargetMode="External"/><Relationship Id="rId349" Type="http://schemas.openxmlformats.org/officeDocument/2006/relationships/hyperlink" Target="mailto:gaboval100@hotmail.com" TargetMode="External"/><Relationship Id="rId556" Type="http://schemas.openxmlformats.org/officeDocument/2006/relationships/hyperlink" Target="../AppData/Local/Microsoft/Windows/INetCache/Content.Outlook/SOP/ARR4600082366/ARR4600082366POL.pdf" TargetMode="External"/><Relationship Id="rId763" Type="http://schemas.openxmlformats.org/officeDocument/2006/relationships/hyperlink" Target="mailto:patriciahernandez@dropopular.com.co" TargetMode="External"/><Relationship Id="rId1186" Type="http://schemas.openxmlformats.org/officeDocument/2006/relationships/hyperlink" Target="../AppData/Local/Microsoft/Windows/INetCache/Content.Outlook/SOP/ARR0310/ARR0310CON2190.pdf" TargetMode="External"/><Relationship Id="rId1393" Type="http://schemas.openxmlformats.org/officeDocument/2006/relationships/hyperlink" Target="../AppData/Local/Microsoft/Windows/INetCache/Content.Outlook/SOP/ARR0025/inf-04-2019.pdf" TargetMode="External"/><Relationship Id="rId1407" Type="http://schemas.openxmlformats.org/officeDocument/2006/relationships/hyperlink" Target="../AppData/Local/Microsoft/Windows/INetCache/Content.Outlook/SOP/ARR4600083072/ARR4600083072TRA.pdf" TargetMode="External"/><Relationship Id="rId1614" Type="http://schemas.openxmlformats.org/officeDocument/2006/relationships/hyperlink" Target="../AppData/Local/Microsoft/Windows/INetCache/Content.Outlook/SOP/ARR4600087804/ARR4600087804super.pdf" TargetMode="External"/><Relationship Id="rId1821" Type="http://schemas.openxmlformats.org/officeDocument/2006/relationships/hyperlink" Target="../AppData/Local/Microsoft/Windows/INetCache/Content.Outlook/SOP/ARR4600082302/ARR4600082302SUPER.pdf" TargetMode="External"/><Relationship Id="rId111" Type="http://schemas.openxmlformats.org/officeDocument/2006/relationships/hyperlink" Target="../AppData/Local/Microsoft/Windows/INetCache/Content.Outlook/SOP/ARR4600080541/COM4600080541POL.pdf" TargetMode="External"/><Relationship Id="rId195" Type="http://schemas.openxmlformats.org/officeDocument/2006/relationships/hyperlink" Target="mailto:mariuniformes321@gmail.com" TargetMode="External"/><Relationship Id="rId209" Type="http://schemas.openxmlformats.org/officeDocument/2006/relationships/hyperlink" Target="../AppData/Local/Microsoft/Windows/INetCache/Content.Outlook/SOP/ARR4600082301/ARR4600082301POL.pdf" TargetMode="External"/><Relationship Id="rId416" Type="http://schemas.openxmlformats.org/officeDocument/2006/relationships/hyperlink" Target="../AppData/Local/Microsoft/Windows/INetCache/Content.Outlook/SOP/ARR4600082285/ARR4600082285CON.pdf" TargetMode="External"/><Relationship Id="rId970" Type="http://schemas.openxmlformats.org/officeDocument/2006/relationships/hyperlink" Target="../AppData/Local/Microsoft/Windows/INetCache/Content.Outlook/SOP/ARR4600081111/ARR4600081111INF1.pdf" TargetMode="External"/><Relationship Id="rId1046" Type="http://schemas.openxmlformats.org/officeDocument/2006/relationships/hyperlink" Target="../AppData/Local/Microsoft/Windows/INetCache/Content.Outlook/SOP/ARR4600084054/ARR4600084054SUPER.pdf" TargetMode="External"/><Relationship Id="rId1253" Type="http://schemas.openxmlformats.org/officeDocument/2006/relationships/hyperlink" Target="../AppData/Local/Microsoft/Windows/INetCache/Content.Outlook/SOP/ARR4600082166/ARR4600082166INF3.pdf" TargetMode="External"/><Relationship Id="rId1698" Type="http://schemas.openxmlformats.org/officeDocument/2006/relationships/hyperlink" Target="../AppData/Local/Microsoft/Windows/INetCache/Content.Outlook/SOP/ARR4600087841/ARR4600087841SUPER.pdf" TargetMode="External"/><Relationship Id="rId623" Type="http://schemas.openxmlformats.org/officeDocument/2006/relationships/hyperlink" Target="../AppData/Local/Microsoft/Windows/INetCache/Content.Outlook/SOP/ARR4600082244/ARR4600082244.pdf" TargetMode="External"/><Relationship Id="rId830" Type="http://schemas.openxmlformats.org/officeDocument/2006/relationships/hyperlink" Target="../AppData/Local/Microsoft/Windows/INetCache/Content.Outlook/SOP/ARR0184/ARR0184CON2019.pdf" TargetMode="External"/><Relationship Id="rId928" Type="http://schemas.openxmlformats.org/officeDocument/2006/relationships/hyperlink" Target="../AppData/Local/Microsoft/Windows/INetCache/Content.Outlook/SOP/ARR4600084047/ARR4600084047ACTA.pdf" TargetMode="External"/><Relationship Id="rId1460" Type="http://schemas.openxmlformats.org/officeDocument/2006/relationships/hyperlink" Target="../AppData/Local/Microsoft/Windows/INetCache/Content.Outlook/SOP/ARR0032/ARR0032tra.pdf" TargetMode="External"/><Relationship Id="rId1558" Type="http://schemas.openxmlformats.org/officeDocument/2006/relationships/hyperlink" Target="../AppData/Local/Microsoft/Windows/INetCache/Content.Outlook/SOP/ARR4600083610/ARR4600083610INF3.pdf" TargetMode="External"/><Relationship Id="rId1765" Type="http://schemas.openxmlformats.org/officeDocument/2006/relationships/hyperlink" Target="../AppData/Local/Microsoft/Windows/INetCache/Content.Outlook/SOP/ARR0294/ARR0294SUPERLI.pdf" TargetMode="External"/><Relationship Id="rId57" Type="http://schemas.openxmlformats.org/officeDocument/2006/relationships/hyperlink" Target="../AppData/Local/Microsoft/Windows/INetCache/Content.Outlook/SOP/ARR4600077599/ARR4600077599POL.pdf" TargetMode="External"/><Relationship Id="rId262" Type="http://schemas.openxmlformats.org/officeDocument/2006/relationships/hyperlink" Target="mailto:jairogiraldo7@hotmail.com" TargetMode="External"/><Relationship Id="rId567" Type="http://schemas.openxmlformats.org/officeDocument/2006/relationships/hyperlink" Target="../AppData/Local/Microsoft/Windows/INetCache/Content.Outlook/SOP/ARR4600082388/ARR4600082388CON.pdf" TargetMode="External"/><Relationship Id="rId1113" Type="http://schemas.openxmlformats.org/officeDocument/2006/relationships/hyperlink" Target="../AppData/Local/Microsoft/Windows/INetCache/Content.Outlook/SOP/ARR4600083578/ARRI84INF2020.pdf" TargetMode="External"/><Relationship Id="rId1197" Type="http://schemas.openxmlformats.org/officeDocument/2006/relationships/hyperlink" Target="../AppData/Local/Microsoft/Windows/INetCache/Content.Outlook/SOP/ARR0314/ARR0314POL2020.pdf" TargetMode="External"/><Relationship Id="rId1320" Type="http://schemas.openxmlformats.org/officeDocument/2006/relationships/hyperlink" Target="../AppData/Local/Microsoft/Windows/INetCache/Content.Outlook/SOP/ARR4600082388/ARR4600082388INF3.pdf" TargetMode="External"/><Relationship Id="rId1418" Type="http://schemas.openxmlformats.org/officeDocument/2006/relationships/hyperlink" Target="../AppData/Local/Microsoft/Windows/INetCache/Content.Outlook/SOP/ARR4600083579/SOLICITUD%20TRAMITES.msg" TargetMode="External"/><Relationship Id="rId122" Type="http://schemas.openxmlformats.org/officeDocument/2006/relationships/hyperlink" Target="../AppData/Local/Microsoft/Windows/INetCache/Content.Outlook/SOP/ARR4600077564/ARR4600077564ACTA.pdf" TargetMode="External"/><Relationship Id="rId774" Type="http://schemas.openxmlformats.org/officeDocument/2006/relationships/hyperlink" Target="mailto:jaime.220519@gmail.com" TargetMode="External"/><Relationship Id="rId981" Type="http://schemas.openxmlformats.org/officeDocument/2006/relationships/hyperlink" Target="../AppData/Local/Microsoft/Windows/INetCache/Content.Outlook/SOP/ARR4600081620/ARR4600081620INF1.pdf" TargetMode="External"/><Relationship Id="rId1057" Type="http://schemas.openxmlformats.org/officeDocument/2006/relationships/hyperlink" Target="../AppData/Local/Microsoft/Windows/INetCache/Content.Outlook/SOP/ARR4600084054/ARR4600084054.pdf" TargetMode="External"/><Relationship Id="rId1625" Type="http://schemas.openxmlformats.org/officeDocument/2006/relationships/hyperlink" Target="mailto:danielabedoyaramirez19@gmail.com" TargetMode="External"/><Relationship Id="rId1832" Type="http://schemas.openxmlformats.org/officeDocument/2006/relationships/hyperlink" Target="mailto:ambrosia07@hotmail.com" TargetMode="External"/><Relationship Id="rId427" Type="http://schemas.openxmlformats.org/officeDocument/2006/relationships/hyperlink" Target="../AppData/Local/Microsoft/Windows/INetCache/Content.Outlook/SOP/ARR4600082292/ARR4600082292SUPER.pdf" TargetMode="External"/><Relationship Id="rId634" Type="http://schemas.openxmlformats.org/officeDocument/2006/relationships/hyperlink" Target="../AppData/Local/Microsoft/Windows/INetCache/Content.Outlook/SOP/ARR4600086884/ARR4600086884SUPER.pdf" TargetMode="External"/><Relationship Id="rId841" Type="http://schemas.openxmlformats.org/officeDocument/2006/relationships/hyperlink" Target="../AppData/Local/Microsoft/Windows/INetCache/Content.Outlook/SOP/ARR4600080135/ARR4600080135acta.pdf" TargetMode="External"/><Relationship Id="rId1264" Type="http://schemas.openxmlformats.org/officeDocument/2006/relationships/hyperlink" Target="../AppData/Local/Microsoft/Windows/INetCache/Content.Outlook/SOP/ARR4600078456/ARR4600078456INF2.pdf" TargetMode="External"/><Relationship Id="rId1471" Type="http://schemas.openxmlformats.org/officeDocument/2006/relationships/hyperlink" Target="../AppData/Local/Microsoft/Windows/INetCache/Content.Outlook/SOP/ARR4600080135/ARR4600080135INF3.pdf" TargetMode="External"/><Relationship Id="rId1569" Type="http://schemas.openxmlformats.org/officeDocument/2006/relationships/hyperlink" Target="../AppData/Local/Microsoft/Windows/INetCache/Content.Outlook/SOP/ARR4600084070/ARR4600084070INF3.pdf" TargetMode="External"/><Relationship Id="rId273" Type="http://schemas.openxmlformats.org/officeDocument/2006/relationships/hyperlink" Target="../AppData/Local/Microsoft/Windows/INetCache/Content.Outlook/SOP/ARR4600082349/ARR4600082349SUPER.pdf" TargetMode="External"/><Relationship Id="rId480" Type="http://schemas.openxmlformats.org/officeDocument/2006/relationships/hyperlink" Target="mailto:cesaraugusto-19@hotmail.com" TargetMode="External"/><Relationship Id="rId701" Type="http://schemas.openxmlformats.org/officeDocument/2006/relationships/hyperlink" Target="../AppData/Local/Microsoft/Windows/INetCache/Content.Outlook/SOP/ARR4600077564/ARR4600077564INF1.pdf" TargetMode="External"/><Relationship Id="rId939" Type="http://schemas.openxmlformats.org/officeDocument/2006/relationships/hyperlink" Target="../AppData/Local/Microsoft/Windows/INetCache/Content.Outlook/SOP/ARR4600084048/ARR4600084048ACTA.pdf" TargetMode="External"/><Relationship Id="rId1124" Type="http://schemas.openxmlformats.org/officeDocument/2006/relationships/hyperlink" Target="../AppData/Local/Microsoft/Windows/INetCache/Content.Outlook/SOP/ARR4600082188/ARR4600082188INF2.pdf" TargetMode="External"/><Relationship Id="rId1331" Type="http://schemas.openxmlformats.org/officeDocument/2006/relationships/hyperlink" Target="../AppData/Local/Microsoft/Windows/INetCache/Content.Outlook/SOP/ARR4600082517/ARR4600082517INF3.pdf" TargetMode="External"/><Relationship Id="rId1776" Type="http://schemas.openxmlformats.org/officeDocument/2006/relationships/hyperlink" Target="../AppData/Local/Microsoft/Windows/INetCache/Content.Outlook/SOP/ARR0312/ARR0312OTRO.pdf" TargetMode="External"/><Relationship Id="rId68" Type="http://schemas.openxmlformats.org/officeDocument/2006/relationships/hyperlink" Target="../AppData/Local/Microsoft/Windows/INetCache/Content.Outlook/SOP/ARR4600078608/ARR460078608CON.pdf" TargetMode="External"/><Relationship Id="rId133" Type="http://schemas.openxmlformats.org/officeDocument/2006/relationships/hyperlink" Target="../AppData/Local/Microsoft/Windows/INetCache/Content.Outlook/SOP/ARR0211/ARR0211CON2019.pdf" TargetMode="External"/><Relationship Id="rId340" Type="http://schemas.openxmlformats.org/officeDocument/2006/relationships/hyperlink" Target="mailto:sandra.ordonez@medellin.gov.co" TargetMode="External"/><Relationship Id="rId578" Type="http://schemas.openxmlformats.org/officeDocument/2006/relationships/hyperlink" Target="mailto:Ignacio.gallego@medellin.gov.co" TargetMode="External"/><Relationship Id="rId785" Type="http://schemas.openxmlformats.org/officeDocument/2006/relationships/hyperlink" Target="../AppData/Local/Microsoft/Windows/INetCache/Content.Outlook/SOP/ARR0160/ARR0160.pdf" TargetMode="External"/><Relationship Id="rId992" Type="http://schemas.openxmlformats.org/officeDocument/2006/relationships/hyperlink" Target="../AppData/Local/Microsoft/Windows/INetCache/Content.Outlook/SOP/ARR4600083610/ARR4600083610SUPER.pdf" TargetMode="External"/><Relationship Id="rId1429" Type="http://schemas.openxmlformats.org/officeDocument/2006/relationships/hyperlink" Target="../AppData/Local/Microsoft/Windows/INetCache/Content.Outlook/SOP/ARR0301/ARR0301INF45.pdf" TargetMode="External"/><Relationship Id="rId1636" Type="http://schemas.openxmlformats.org/officeDocument/2006/relationships/hyperlink" Target="../AppData/Local/Microsoft/Windows/INetCache/Content.Outlook/SOP/ARR4600087730/ARR4600087730SUPER.pdf" TargetMode="External"/><Relationship Id="rId1843" Type="http://schemas.openxmlformats.org/officeDocument/2006/relationships/hyperlink" Target="../AppData/Local/Microsoft/Windows/INetCache/Content.Outlook/SOP/Desig%20Nelly/ARRSUPER.pdf" TargetMode="External"/><Relationship Id="rId200" Type="http://schemas.openxmlformats.org/officeDocument/2006/relationships/hyperlink" Target="mailto:lucho@hotmail.es" TargetMode="External"/><Relationship Id="rId438" Type="http://schemas.openxmlformats.org/officeDocument/2006/relationships/hyperlink" Target="mailto:distripapesz@hotmail.com" TargetMode="External"/><Relationship Id="rId645" Type="http://schemas.openxmlformats.org/officeDocument/2006/relationships/hyperlink" Target="mailto:cosecheo@hotmail.com" TargetMode="External"/><Relationship Id="rId852" Type="http://schemas.openxmlformats.org/officeDocument/2006/relationships/hyperlink" Target="../AppData/Local/Microsoft/Windows/INetCache/Content.Outlook/SOP/ARR0078/ARR0078CON2019.pdf" TargetMode="External"/><Relationship Id="rId1068" Type="http://schemas.openxmlformats.org/officeDocument/2006/relationships/hyperlink" Target="../AppData/Local/Microsoft/Windows/INetCache/Content.Outlook/SOP/ARR4600083605/ARR4600083605ACTA.pdf" TargetMode="External"/><Relationship Id="rId1275" Type="http://schemas.openxmlformats.org/officeDocument/2006/relationships/hyperlink" Target="../AppData/Local/Microsoft/Windows/INetCache/Content.Outlook/SOP/ARR4600082283/ARR4600082283TRA.pdf" TargetMode="External"/><Relationship Id="rId1482" Type="http://schemas.openxmlformats.org/officeDocument/2006/relationships/hyperlink" Target="../AppData/Local/Microsoft/Windows/INetCache/Content.Outlook/SOP/ARR0184/ARR0184INF3.pdf" TargetMode="External"/><Relationship Id="rId1703" Type="http://schemas.openxmlformats.org/officeDocument/2006/relationships/hyperlink" Target="../AppData/Local/Microsoft/Windows/INetCache/Content.Outlook/SOP/ARR4600087806/ARR4600087806.pdf" TargetMode="External"/><Relationship Id="rId284" Type="http://schemas.openxmlformats.org/officeDocument/2006/relationships/hyperlink" Target="../AppData/Local/Microsoft/Windows/INetCache/Content.Outlook/SOP/ARR4600082311/ARR4600082311POL.pdf" TargetMode="External"/><Relationship Id="rId491" Type="http://schemas.openxmlformats.org/officeDocument/2006/relationships/hyperlink" Target="../AppData/Local/Microsoft/Windows/INetCache/Content.Outlook/SOP/ARR4600082295/ARR4600082295SUPER.pdf" TargetMode="External"/><Relationship Id="rId505" Type="http://schemas.openxmlformats.org/officeDocument/2006/relationships/hyperlink" Target="mailto:marllseg@hotmail.com" TargetMode="External"/><Relationship Id="rId712" Type="http://schemas.openxmlformats.org/officeDocument/2006/relationships/hyperlink" Target="mailto:bettyu428@yahoo.es" TargetMode="External"/><Relationship Id="rId1135" Type="http://schemas.openxmlformats.org/officeDocument/2006/relationships/hyperlink" Target="../AppData/Local/Microsoft/Windows/INetCache/Content.Outlook/SOP/Desig%20nelly/ARR4600080271INF3.pdf" TargetMode="External"/><Relationship Id="rId1342" Type="http://schemas.openxmlformats.org/officeDocument/2006/relationships/hyperlink" Target="../AppData/Local/Microsoft/Windows/INetCache/Content.Outlook/SOP/ARR4600083579/ARR4600083579INF1.pdf" TargetMode="External"/><Relationship Id="rId1787" Type="http://schemas.openxmlformats.org/officeDocument/2006/relationships/hyperlink" Target="../AppData/Local/Microsoft/Windows/INetCache/Content.Outlook/SOP/ARR4600088459/ARR4600088459SUPER.pdf" TargetMode="External"/><Relationship Id="rId79" Type="http://schemas.openxmlformats.org/officeDocument/2006/relationships/hyperlink" Target="../AppData/Local/Microsoft/Windows/INetCache/Content.Outlook/SOP/ARR4600078610/ARR4600078610acta.pdf" TargetMode="External"/><Relationship Id="rId144" Type="http://schemas.openxmlformats.org/officeDocument/2006/relationships/hyperlink" Target="../AppData/Local/Microsoft/Windows/INetCache/Content.Outlook/SOP/ARR4600078456/ARR4600078456ACTA.pdf" TargetMode="External"/><Relationship Id="rId589" Type="http://schemas.openxmlformats.org/officeDocument/2006/relationships/hyperlink" Target="../AppData/Local/Microsoft/Windows/INetCache/Content.Outlook/SOP/ARR4600082517/ARR4600082517SUPER.pdf" TargetMode="External"/><Relationship Id="rId796" Type="http://schemas.openxmlformats.org/officeDocument/2006/relationships/hyperlink" Target="mailto:cristiansilva17@hotmail.com" TargetMode="External"/><Relationship Id="rId1202" Type="http://schemas.openxmlformats.org/officeDocument/2006/relationships/hyperlink" Target="../AppData/Local/Microsoft/Windows/INetCache/Content.Outlook/SOP/ARR0314/ARR0314ACTA2020.pdf" TargetMode="External"/><Relationship Id="rId1647" Type="http://schemas.openxmlformats.org/officeDocument/2006/relationships/hyperlink" Target="mailto:yisneyyelvis@gmail.com" TargetMode="External"/><Relationship Id="rId1854" Type="http://schemas.openxmlformats.org/officeDocument/2006/relationships/hyperlink" Target="../AppData/Local/Microsoft/Windows/INetCache/Content.Outlook/SOP/ARR4600082389/ARR4600082389OTRO.pdf" TargetMode="External"/><Relationship Id="rId351" Type="http://schemas.openxmlformats.org/officeDocument/2006/relationships/hyperlink" Target="../AppData/Local/Microsoft/Windows/INetCache/Content.Outlook/SOP/ARR4300082261/ARR4300082261POL.pdf" TargetMode="External"/><Relationship Id="rId449" Type="http://schemas.openxmlformats.org/officeDocument/2006/relationships/hyperlink" Target="../AppData/Local/Microsoft/Windows/INetCache/Content.Outlook/SOP/ARR4600082298/ARR4600082298POL.pdf" TargetMode="External"/><Relationship Id="rId656" Type="http://schemas.openxmlformats.org/officeDocument/2006/relationships/hyperlink" Target="../AppData/Local/Microsoft/Windows/INetCache/Content.Outlook/SOP/ARR4600082298/ARR4600082298acta.pdf" TargetMode="External"/><Relationship Id="rId863" Type="http://schemas.openxmlformats.org/officeDocument/2006/relationships/hyperlink" Target="../AppData/Local/Microsoft/Windows/INetCache/Content.Outlook/SOP/ARR4600088383/ARR4600088383.pdf" TargetMode="External"/><Relationship Id="rId1079" Type="http://schemas.openxmlformats.org/officeDocument/2006/relationships/hyperlink" Target="mailto:nelly.moreno@medellin.gov.co" TargetMode="External"/><Relationship Id="rId1286" Type="http://schemas.openxmlformats.org/officeDocument/2006/relationships/hyperlink" Target="../AppData/Local/Microsoft/Windows/INetCache/Content.Outlook/SOP/ARR4600083605/ARR4600083605INF2.pdf" TargetMode="External"/><Relationship Id="rId1493" Type="http://schemas.openxmlformats.org/officeDocument/2006/relationships/hyperlink" Target="../AppData/Local/Microsoft/Windows/INetCache/Content.Outlook/SOP/ARR4600078617/ARR4600078617INF5.pdf" TargetMode="External"/><Relationship Id="rId1507" Type="http://schemas.openxmlformats.org/officeDocument/2006/relationships/hyperlink" Target="../AppData/Local/Microsoft/Windows/INetCache/Content.Outlook/SOP/ARR4600082158/ARR4600082158INF4.pdf" TargetMode="External"/><Relationship Id="rId1714" Type="http://schemas.openxmlformats.org/officeDocument/2006/relationships/hyperlink" Target="../AppData/Local/Microsoft/Windows/INetCache/Content.Outlook/SOP/ARR4600086227/ARR4600086227OTRO.pdf" TargetMode="External"/><Relationship Id="rId211" Type="http://schemas.openxmlformats.org/officeDocument/2006/relationships/hyperlink" Target="../AppData/Local/Microsoft/Windows/INetCache/Content.Outlook/SOP/ARR4600081276/ARR4600081276CON.pdf" TargetMode="External"/><Relationship Id="rId295" Type="http://schemas.openxmlformats.org/officeDocument/2006/relationships/hyperlink" Target="mailto:adrianamanrique@gmail.com" TargetMode="External"/><Relationship Id="rId309" Type="http://schemas.openxmlformats.org/officeDocument/2006/relationships/hyperlink" Target="../AppData/Local/Microsoft/Windows/INetCache/Content.Outlook/SOP/ARR4600082314/ARR4600082314SUPER.pdf" TargetMode="External"/><Relationship Id="rId516" Type="http://schemas.openxmlformats.org/officeDocument/2006/relationships/hyperlink" Target="mailto:bealeparsan@gmail.com" TargetMode="External"/><Relationship Id="rId1146" Type="http://schemas.openxmlformats.org/officeDocument/2006/relationships/hyperlink" Target="../AppData/Local/Microsoft/Windows/INetCache/Content.Outlook/SOP/ARR0265/ARR0265INF32019.pdf" TargetMode="External"/><Relationship Id="rId1798" Type="http://schemas.openxmlformats.org/officeDocument/2006/relationships/hyperlink" Target="../AppData/Local/Microsoft/Windows/INetCache/Content.Outlook/SOP/ARR4600087802/ARR4600087802SUPER.pdf" TargetMode="External"/><Relationship Id="rId723" Type="http://schemas.openxmlformats.org/officeDocument/2006/relationships/hyperlink" Target="mailto:sirnoche@hotmail.com" TargetMode="External"/><Relationship Id="rId930" Type="http://schemas.openxmlformats.org/officeDocument/2006/relationships/hyperlink" Target="../AppData/Local/Microsoft/Windows/INetCache/Content.Outlook/SOP/ARR4600084021/ARR4600084021CON.pdf" TargetMode="External"/><Relationship Id="rId1006" Type="http://schemas.openxmlformats.org/officeDocument/2006/relationships/hyperlink" Target="../AppData/Local/Microsoft/Windows/INetCache/Content.Outlook/SOP/ARR4600083581/ARR4600083581ACTA.pdf" TargetMode="External"/><Relationship Id="rId1353" Type="http://schemas.openxmlformats.org/officeDocument/2006/relationships/hyperlink" Target="../AppData/Local/Microsoft/Windows/INetCache/Content.Outlook/SOP/ARR4600084097/ARR4600084097INF1.pdf" TargetMode="External"/><Relationship Id="rId1560" Type="http://schemas.openxmlformats.org/officeDocument/2006/relationships/hyperlink" Target="../AppData/Local/Microsoft/Windows/INetCache/Content.Outlook/SOP/ARR4600083613/ARR4600083613INF3.pdf" TargetMode="External"/><Relationship Id="rId1658" Type="http://schemas.openxmlformats.org/officeDocument/2006/relationships/hyperlink" Target="../AppData/Local/Microsoft/Windows/INetCache/Content.Outlook/SOP/ARR4600087702/ARR4600087702.pdf" TargetMode="External"/><Relationship Id="rId1865" Type="http://schemas.openxmlformats.org/officeDocument/2006/relationships/hyperlink" Target="../AppData/Local/Microsoft/Windows/INetCache/Content.Outlook/SOPORTE%20ARRENDAMIENTOS/ARR0210/ARR0210.pdf" TargetMode="External"/><Relationship Id="rId155" Type="http://schemas.openxmlformats.org/officeDocument/2006/relationships/hyperlink" Target="mailto:sandra.ordonez@medellin.gov.co" TargetMode="External"/><Relationship Id="rId362" Type="http://schemas.openxmlformats.org/officeDocument/2006/relationships/hyperlink" Target="mailto:marllseg@hotmail.com" TargetMode="External"/><Relationship Id="rId1213" Type="http://schemas.openxmlformats.org/officeDocument/2006/relationships/hyperlink" Target="mailto:comasmf5221@gmail.com" TargetMode="External"/><Relationship Id="rId1297" Type="http://schemas.openxmlformats.org/officeDocument/2006/relationships/hyperlink" Target="../AppData/Local/Microsoft/Windows/INetCache/Content.Outlook/SOP/ARR4600082388/ARR4600082388tra.pdf" TargetMode="External"/><Relationship Id="rId1420" Type="http://schemas.openxmlformats.org/officeDocument/2006/relationships/hyperlink" Target="../AppData/Local/Microsoft/Windows/INetCache/Content.Outlook/SOP/ARR4600081479/ARR4600081479INF4.pdf" TargetMode="External"/><Relationship Id="rId1518" Type="http://schemas.openxmlformats.org/officeDocument/2006/relationships/hyperlink" Target="../AppData/Local/Microsoft/Windows/INetCache/Content.Outlook/SOP/ARR4600082206/ARR4600082206OTRO.pdf" TargetMode="External"/><Relationship Id="rId222" Type="http://schemas.openxmlformats.org/officeDocument/2006/relationships/hyperlink" Target="mailto:williampm26@hotmail.com" TargetMode="External"/><Relationship Id="rId667" Type="http://schemas.openxmlformats.org/officeDocument/2006/relationships/hyperlink" Target="../AppData/Local/Microsoft/Windows/INetCache/Content.Outlook/SOP/ARR4600082259/ARR4600082259super.pdf" TargetMode="External"/><Relationship Id="rId874" Type="http://schemas.openxmlformats.org/officeDocument/2006/relationships/hyperlink" Target="mailto:sandra.ordonez@medellin.gov.co" TargetMode="External"/><Relationship Id="rId1725" Type="http://schemas.openxmlformats.org/officeDocument/2006/relationships/hyperlink" Target="../AppData/Local/Microsoft/Windows/INetCache/Content.Outlook/SOP/ARR4600088109/ARR4600088109.pdf" TargetMode="External"/><Relationship Id="rId17" Type="http://schemas.openxmlformats.org/officeDocument/2006/relationships/hyperlink" Target="../AppData/Local/Microsoft/Windows/INetCache/Content.Outlook/SOP/ARR0263/ARR0263reno.pdf" TargetMode="External"/><Relationship Id="rId527" Type="http://schemas.openxmlformats.org/officeDocument/2006/relationships/hyperlink" Target="../AppData/Local/Microsoft/Windows/INetCache/Content.Outlook/SOP/ARR4600082257/ARR4600082257CON.pdf" TargetMode="External"/><Relationship Id="rId734" Type="http://schemas.openxmlformats.org/officeDocument/2006/relationships/hyperlink" Target="mailto:avendanoscar@hotmail.com" TargetMode="External"/><Relationship Id="rId941" Type="http://schemas.openxmlformats.org/officeDocument/2006/relationships/hyperlink" Target="mailto:carvajaldario@gmail.com" TargetMode="External"/><Relationship Id="rId1157" Type="http://schemas.openxmlformats.org/officeDocument/2006/relationships/hyperlink" Target="../AppData/Local/Microsoft/Windows/INetCache/Content.Outlook/SOP/ARR4600077573/ARR4600077573OTRO.pdf" TargetMode="External"/><Relationship Id="rId1364" Type="http://schemas.openxmlformats.org/officeDocument/2006/relationships/hyperlink" Target="../AppData/Local/Microsoft/Windows/INetCache/Content.Outlook/SOP/Desig%20nelly/ARR4600080271INF4.pdf" TargetMode="External"/><Relationship Id="rId1571" Type="http://schemas.openxmlformats.org/officeDocument/2006/relationships/hyperlink" Target="../AppData/Local/Microsoft/Windows/INetCache/Content.Outlook/SOP/ARR4600083616/ARR4600083616INF3.pdf" TargetMode="External"/><Relationship Id="rId70" Type="http://schemas.openxmlformats.org/officeDocument/2006/relationships/hyperlink" Target="mailto:stefaniarenteria@hotmail.com" TargetMode="External"/><Relationship Id="rId166" Type="http://schemas.openxmlformats.org/officeDocument/2006/relationships/hyperlink" Target="mailto:wilmarlondo&#241;o198791@hotmail.com" TargetMode="External"/><Relationship Id="rId373" Type="http://schemas.openxmlformats.org/officeDocument/2006/relationships/hyperlink" Target="../AppData/Local/Microsoft/Windows/INetCache/Content.Outlook/SOP/ARR4600082350/ARR4600082350SUPER.pdf" TargetMode="External"/><Relationship Id="rId580" Type="http://schemas.openxmlformats.org/officeDocument/2006/relationships/hyperlink" Target="../AppData/Local/Microsoft/Windows/INetCache/Content.Outlook/SOP/ARR4600081111/ARR4600081111CON.pdf" TargetMode="External"/><Relationship Id="rId801" Type="http://schemas.openxmlformats.org/officeDocument/2006/relationships/hyperlink" Target="../AppData/Local/Microsoft/Windows/INetCache/Content.Outlook/SOP/ARR0312/ARR0312pol2019.pdf" TargetMode="External"/><Relationship Id="rId1017" Type="http://schemas.openxmlformats.org/officeDocument/2006/relationships/hyperlink" Target="../AppData/Local/Microsoft/Windows/INetCache/Content.Outlook/SOP/ARR4600084007/ARR4600084007ACTA.pdf" TargetMode="External"/><Relationship Id="rId1224" Type="http://schemas.openxmlformats.org/officeDocument/2006/relationships/hyperlink" Target="../AppData/Local/Microsoft/Windows/INetCache/Content.Outlook/SOP/ARR4600083578/ARR4600083578INF2.pdf" TargetMode="External"/><Relationship Id="rId1431" Type="http://schemas.openxmlformats.org/officeDocument/2006/relationships/hyperlink" Target="../AppData/Local/Microsoft/Windows/INetCache/Content.Outlook/SOP/ARR4600082206/ARR4600082206INF2.pdf" TargetMode="External"/><Relationship Id="rId1669" Type="http://schemas.openxmlformats.org/officeDocument/2006/relationships/hyperlink" Target="../AppData/Local/Microsoft/Windows/INetCache/Content.Outlook/SOP/ARR0290/ARR0290ACTA20.pdf" TargetMode="External"/><Relationship Id="rId1876" Type="http://schemas.openxmlformats.org/officeDocument/2006/relationships/hyperlink" Target="../AppData/Local/Microsoft/Windows/INetCache/Content.Outlook/SOP/ARR4600083071/ARR4600083071.pdf" TargetMode="External"/><Relationship Id="rId1" Type="http://schemas.openxmlformats.org/officeDocument/2006/relationships/hyperlink" Target="mailto:arquigrupogerencia@une.net.co" TargetMode="External"/><Relationship Id="rId233" Type="http://schemas.openxmlformats.org/officeDocument/2006/relationships/hyperlink" Target="../AppData/Local/Microsoft/Windows/INetCache/Content.Outlook/SOP/ARR4600082321/ARR4600082321SUPER.pdf" TargetMode="External"/><Relationship Id="rId440" Type="http://schemas.openxmlformats.org/officeDocument/2006/relationships/hyperlink" Target="../AppData/Local/Microsoft/Windows/INetCache/Content.Outlook/SOP/ARR4600082446/ARR4600082446SUPER.pdf" TargetMode="External"/><Relationship Id="rId678" Type="http://schemas.openxmlformats.org/officeDocument/2006/relationships/hyperlink" Target="../AppData/Local/Microsoft/Windows/INetCache/Content.Outlook/SOP/ARR0018/ARR0018super.pdf" TargetMode="External"/><Relationship Id="rId885" Type="http://schemas.openxmlformats.org/officeDocument/2006/relationships/hyperlink" Target="mailto:Clara.giraldo@medellin.gov.co" TargetMode="External"/><Relationship Id="rId1070" Type="http://schemas.openxmlformats.org/officeDocument/2006/relationships/hyperlink" Target="mailto:evelioosorio58@gmail.com" TargetMode="External"/><Relationship Id="rId1529" Type="http://schemas.openxmlformats.org/officeDocument/2006/relationships/hyperlink" Target="../AppData/Local/Microsoft/Windows/INetCache/Content.Outlook/SOP/ARR4600078632/ARR4600078632INF5" TargetMode="External"/><Relationship Id="rId1736" Type="http://schemas.openxmlformats.org/officeDocument/2006/relationships/hyperlink" Target="../AppData/Local/Microsoft/Windows/INetCache/Content.Outlook/SOP/ARR4600083580/ARR4600083580ACTA.pdf" TargetMode="External"/><Relationship Id="rId28" Type="http://schemas.openxmlformats.org/officeDocument/2006/relationships/hyperlink" Target="../AppData/Local/Microsoft/Windows/INetCache/Content.Outlook/SOP/ARR0076/ARR0076CON.pdf" TargetMode="External"/><Relationship Id="rId300" Type="http://schemas.openxmlformats.org/officeDocument/2006/relationships/hyperlink" Target="mailto:julianquintero@hotmail.com" TargetMode="External"/><Relationship Id="rId538" Type="http://schemas.openxmlformats.org/officeDocument/2006/relationships/hyperlink" Target="mailto:jhonlopez300@une.net.co" TargetMode="External"/><Relationship Id="rId745" Type="http://schemas.openxmlformats.org/officeDocument/2006/relationships/hyperlink" Target="../AppData/Local/Microsoft/Windows/INetCache/Content.Outlook/SOP/ARR4600082174/ARR4600082174ACTA.pdf" TargetMode="External"/><Relationship Id="rId952" Type="http://schemas.openxmlformats.org/officeDocument/2006/relationships/hyperlink" Target="../AppData/Local/Microsoft/Windows/INetCache/Content.Outlook/SOP/ARR4600084009/ARR4600084009SUPER.pdf" TargetMode="External"/><Relationship Id="rId1168" Type="http://schemas.openxmlformats.org/officeDocument/2006/relationships/hyperlink" Target="../AppData/Local/Microsoft/Windows/INetCache/Content.Outlook/SOP/ARR4600082158/ARR4600082158CONCEPTO.pdf" TargetMode="External"/><Relationship Id="rId1375" Type="http://schemas.openxmlformats.org/officeDocument/2006/relationships/hyperlink" Target="../AppData/Local/Microsoft/Windows/INetCache/Content.Outlook/SOP/ARR0184/ARR0184INF220.pdf" TargetMode="External"/><Relationship Id="rId1582" Type="http://schemas.openxmlformats.org/officeDocument/2006/relationships/hyperlink" Target="../AppData/Local/Microsoft/Windows/INetCache/Content.Outlook/SOP/ARR4600083615/ARR4600083615INF3.pdf" TargetMode="External"/><Relationship Id="rId1803" Type="http://schemas.openxmlformats.org/officeDocument/2006/relationships/hyperlink" Target="mailto:nelly.moreno@medellin.gov.co" TargetMode="External"/><Relationship Id="rId81" Type="http://schemas.openxmlformats.org/officeDocument/2006/relationships/hyperlink" Target="../AppData/Local/Microsoft/Windows/INetCache/Content.Outlook/SOP/ARR4600078616/ARR4600078616CON.pdf" TargetMode="External"/><Relationship Id="rId177" Type="http://schemas.openxmlformats.org/officeDocument/2006/relationships/hyperlink" Target="../AppData/Local/Microsoft/Windows/INetCache/Content.Outlook/SOP/ARR4600081873/ARR4600081873CON.pdf" TargetMode="External"/><Relationship Id="rId384" Type="http://schemas.openxmlformats.org/officeDocument/2006/relationships/hyperlink" Target="mailto:sandra.ordonez@medellin.gov.co" TargetMode="External"/><Relationship Id="rId591" Type="http://schemas.openxmlformats.org/officeDocument/2006/relationships/hyperlink" Target="mailto:imaria.zapata@gmail.com" TargetMode="External"/><Relationship Id="rId605" Type="http://schemas.openxmlformats.org/officeDocument/2006/relationships/hyperlink" Target="mailto:Ignacio.gallego@medellin.gov.co" TargetMode="External"/><Relationship Id="rId812" Type="http://schemas.openxmlformats.org/officeDocument/2006/relationships/hyperlink" Target="../AppData/Local/Microsoft/Windows/INetCache/Content.Outlook/SOP/ARR4600087348/ARR4600087348pol.pdf" TargetMode="External"/><Relationship Id="rId1028" Type="http://schemas.openxmlformats.org/officeDocument/2006/relationships/hyperlink" Target="mailto:nelly.moreno@medellin.gov.co" TargetMode="External"/><Relationship Id="rId1235" Type="http://schemas.openxmlformats.org/officeDocument/2006/relationships/hyperlink" Target="../AppData/Local/Microsoft/Windows/INetCache/Content.Outlook/SOP/ARR4600084092/ARR4600084092INF1.pdf" TargetMode="External"/><Relationship Id="rId1442" Type="http://schemas.openxmlformats.org/officeDocument/2006/relationships/hyperlink" Target="../AppData/Local/Microsoft/Windows/INetCache/Content.Outlook/SOP/ARR4600082174/ARR4600082174INF2.pdf" TargetMode="External"/><Relationship Id="rId1887" Type="http://schemas.openxmlformats.org/officeDocument/2006/relationships/hyperlink" Target="../AppData/Local/Microsoft/Windows/INetCache/Content.Outlook/SOP/ARR0210/ARR0210INF22020.pdf" TargetMode="External"/><Relationship Id="rId244" Type="http://schemas.openxmlformats.org/officeDocument/2006/relationships/hyperlink" Target="mailto:sandra.ordonez@medellin.gov.co" TargetMode="External"/><Relationship Id="rId689" Type="http://schemas.openxmlformats.org/officeDocument/2006/relationships/hyperlink" Target="../AppData/Local/Microsoft/Windows/INetCache/Content.Outlook/SOP/ARR4600082338/4600082338.pdf" TargetMode="External"/><Relationship Id="rId896" Type="http://schemas.openxmlformats.org/officeDocument/2006/relationships/hyperlink" Target="../AppData/Local/Microsoft/Windows/INetCache/Content.Outlook/SOP/ARR4600078616/ARR4600078616INF22019.pdf" TargetMode="External"/><Relationship Id="rId1081" Type="http://schemas.openxmlformats.org/officeDocument/2006/relationships/hyperlink" Target="../AppData/Local/Microsoft/Windows/INetCache/Content.Outlook/SOP/ARR4600083605/ARR4600083605.pdf" TargetMode="External"/><Relationship Id="rId1302" Type="http://schemas.openxmlformats.org/officeDocument/2006/relationships/hyperlink" Target="../AppData/Local/Microsoft/Windows/INetCache/Content.Outlook/SOP/ARR4600083577/ARR4600083577INF2.pdf" TargetMode="External"/><Relationship Id="rId1747" Type="http://schemas.openxmlformats.org/officeDocument/2006/relationships/hyperlink" Target="../AppData/Local/Microsoft/Windows/INetCache/Content.Outlook/SOP/ARR4600088434/ARR4600088434POL.pdf" TargetMode="External"/><Relationship Id="rId39" Type="http://schemas.openxmlformats.org/officeDocument/2006/relationships/hyperlink" Target="../AppData/Local/Microsoft/Windows/INetCache/Content.Outlook/SOP/ARR0264/ARR0264ACTA.pdf" TargetMode="External"/><Relationship Id="rId451" Type="http://schemas.openxmlformats.org/officeDocument/2006/relationships/hyperlink" Target="../AppData/Local/Microsoft/Windows/INetCache/Content.Outlook/SOP/ARR4600082298/ARR4600082298SUPER.pdf" TargetMode="External"/><Relationship Id="rId549" Type="http://schemas.openxmlformats.org/officeDocument/2006/relationships/hyperlink" Target="mailto:sandra.ordonez@medellin.gov.co" TargetMode="External"/><Relationship Id="rId756" Type="http://schemas.openxmlformats.org/officeDocument/2006/relationships/hyperlink" Target="../AppData/Local/Microsoft/Windows/INetCache/Content.Outlook/SOP/ARR4600082193/ARR4600082193acta.pdf" TargetMode="External"/><Relationship Id="rId1179" Type="http://schemas.openxmlformats.org/officeDocument/2006/relationships/hyperlink" Target="../AppData/Local/Microsoft/Windows/INetCache/Content.Outlook/SOP/ARR0305/ARR0305CONCEPTO.pdf" TargetMode="External"/><Relationship Id="rId1386" Type="http://schemas.openxmlformats.org/officeDocument/2006/relationships/hyperlink" Target="../AppData/Local/Microsoft/Windows/INetCache/Content.Outlook/SOP/ARR4600077573/ARR4600077573INF220.pdf" TargetMode="External"/><Relationship Id="rId1593" Type="http://schemas.openxmlformats.org/officeDocument/2006/relationships/hyperlink" Target="mailto:sdlopez@davivienda.com" TargetMode="External"/><Relationship Id="rId1607" Type="http://schemas.openxmlformats.org/officeDocument/2006/relationships/hyperlink" Target="../AppData/Local/Microsoft/Windows/INetCache/Content.Outlook/SOP/ARR4600083071/ARR4600083071OTRO.pdf" TargetMode="External"/><Relationship Id="rId1814" Type="http://schemas.openxmlformats.org/officeDocument/2006/relationships/hyperlink" Target="../AppData/Local/Microsoft/Windows/INetCache/Content.Outlook/SOP/ARR4600082372/ARR4600082372pol.pdf" TargetMode="External"/><Relationship Id="rId104" Type="http://schemas.openxmlformats.org/officeDocument/2006/relationships/hyperlink" Target="mailto:gleusse@serviciosnutresa.com" TargetMode="External"/><Relationship Id="rId188" Type="http://schemas.openxmlformats.org/officeDocument/2006/relationships/hyperlink" Target="../AppData/Local/Microsoft/Windows/INetCache/Content.Outlook/SOP/ARR4600082302/ARR4600082302POL.pdf" TargetMode="External"/><Relationship Id="rId311" Type="http://schemas.openxmlformats.org/officeDocument/2006/relationships/hyperlink" Target="../AppData/Local/Microsoft/Windows/INetCache/Content.Outlook/SOP/ARR4600082347/ARR4600082347CON.pdf" TargetMode="External"/><Relationship Id="rId395" Type="http://schemas.openxmlformats.org/officeDocument/2006/relationships/hyperlink" Target="mailto:wilfergallegogiraldo2@gmail.com" TargetMode="External"/><Relationship Id="rId409" Type="http://schemas.openxmlformats.org/officeDocument/2006/relationships/hyperlink" Target="../AppData/Local/Microsoft/Windows/INetCache/Content.Outlook/SOP/ARR4600082443/ARR4600082443POL.pdf" TargetMode="External"/><Relationship Id="rId963" Type="http://schemas.openxmlformats.org/officeDocument/2006/relationships/hyperlink" Target="../AppData/Local/Microsoft/Windows/INetCache/Content.Outlook/SOP/ARR0076/ARR0076INF32019.pdf" TargetMode="External"/><Relationship Id="rId1039" Type="http://schemas.openxmlformats.org/officeDocument/2006/relationships/hyperlink" Target="../AppData/Local/Microsoft/Windows/INetCache/Content.Outlook/SOP/ARR4600082206/ARR4600082206INF1.pdf" TargetMode="External"/><Relationship Id="rId1246" Type="http://schemas.openxmlformats.org/officeDocument/2006/relationships/hyperlink" Target="../AppData/Local/Microsoft/Windows/INetCache/Content.Outlook/SOP/ARR4600081279/ARR4600081279INF3.pdf" TargetMode="External"/><Relationship Id="rId1898" Type="http://schemas.openxmlformats.org/officeDocument/2006/relationships/hyperlink" Target="../AppData/Local/Microsoft/Windows/INetCache/Content.Outlook/SOP/ARR0210/ARR0210INF3.pdf" TargetMode="External"/><Relationship Id="rId92" Type="http://schemas.openxmlformats.org/officeDocument/2006/relationships/hyperlink" Target="mailto:sandra.ordonez@medellin.gov.co" TargetMode="External"/><Relationship Id="rId616" Type="http://schemas.openxmlformats.org/officeDocument/2006/relationships/hyperlink" Target="mailto:aidablandon2010@hotmail.com" TargetMode="External"/><Relationship Id="rId823" Type="http://schemas.openxmlformats.org/officeDocument/2006/relationships/hyperlink" Target="../AppData/Local/Microsoft/Windows/INetCache/Content.Outlook/SOP/ARR4600083578/ARR4600083578.pdf" TargetMode="External"/><Relationship Id="rId1453" Type="http://schemas.openxmlformats.org/officeDocument/2006/relationships/hyperlink" Target="../AppData/Local/Microsoft/Windows/INetCache/Content.Outlook/SOP/ARR4600084052/ARR4600084052INF1.pdf" TargetMode="External"/><Relationship Id="rId1660" Type="http://schemas.openxmlformats.org/officeDocument/2006/relationships/hyperlink" Target="mailto:clara.giraldo@medellin.gov.co" TargetMode="External"/><Relationship Id="rId1758" Type="http://schemas.openxmlformats.org/officeDocument/2006/relationships/hyperlink" Target="mailto:paulaandrea2020@gmail.com" TargetMode="External"/><Relationship Id="rId255" Type="http://schemas.openxmlformats.org/officeDocument/2006/relationships/hyperlink" Target="mailto:wilferzuluaga@hotmail.com" TargetMode="External"/><Relationship Id="rId462" Type="http://schemas.openxmlformats.org/officeDocument/2006/relationships/hyperlink" Target="../AppData/Local/Microsoft/Windows/INetCache/Content.Outlook/SOP/ARR4600082263/ARR4600082263CON.pdf" TargetMode="External"/><Relationship Id="rId1092" Type="http://schemas.openxmlformats.org/officeDocument/2006/relationships/hyperlink" Target="../AppData/Local/Microsoft/Windows/INetCache/Content.Outlook/SOP/ARR4600084095/ARR4600084095ACTA.pdf" TargetMode="External"/><Relationship Id="rId1106" Type="http://schemas.openxmlformats.org/officeDocument/2006/relationships/hyperlink" Target="../AppData/Local/Microsoft/Windows/INetCache/Content.Outlook/SOP/ARR0210/ARR0210INF12020.pdf" TargetMode="External"/><Relationship Id="rId1313" Type="http://schemas.openxmlformats.org/officeDocument/2006/relationships/hyperlink" Target="../AppData/Local/Microsoft/Windows/INetCache/Content.Outlook/SOP/ARR0076/ARR0076INF5.pdf" TargetMode="External"/><Relationship Id="rId1397" Type="http://schemas.openxmlformats.org/officeDocument/2006/relationships/hyperlink" Target="../AppData/Local/Microsoft/Windows/INetCache/Content.Outlook/SOP/ARR4600082389/ARR4600082389tra.pdf" TargetMode="External"/><Relationship Id="rId1520" Type="http://schemas.openxmlformats.org/officeDocument/2006/relationships/hyperlink" Target="../AppData/Local/Microsoft/Windows/INetCache/Content.Outlook/SOP/ARR4600082389/ARR4600082389OTRO.pdf" TargetMode="External"/><Relationship Id="rId115" Type="http://schemas.openxmlformats.org/officeDocument/2006/relationships/hyperlink" Target="../AppData/Local/Microsoft/Windows/INetCache/Content.Outlook/SOP/ARR4600078617/ARR4600078617acta.pdf" TargetMode="External"/><Relationship Id="rId322" Type="http://schemas.openxmlformats.org/officeDocument/2006/relationships/hyperlink" Target="../AppData/Local/Microsoft/Windows/INetCache/Content.Outlook/SOP/ARR4600078617/ARR4600078617INF12019.pdf" TargetMode="External"/><Relationship Id="rId767" Type="http://schemas.openxmlformats.org/officeDocument/2006/relationships/hyperlink" Target="../AppData/Local/Microsoft/Windows/INetCache/Content.Outlook/SOP/Desig%20Nelly/ARRSUPER.pdf" TargetMode="External"/><Relationship Id="rId974" Type="http://schemas.openxmlformats.org/officeDocument/2006/relationships/hyperlink" Target="../AppData/Local/Microsoft/Windows/INetCache/Content.Outlook/SOP/ARR4600082187/ARR4600082187INF1.pdf" TargetMode="External"/><Relationship Id="rId1618" Type="http://schemas.openxmlformats.org/officeDocument/2006/relationships/hyperlink" Target="mailto:hebercaballero817@gmail.com" TargetMode="External"/><Relationship Id="rId1825" Type="http://schemas.openxmlformats.org/officeDocument/2006/relationships/hyperlink" Target="mailto:jojeroso@gmail.com" TargetMode="External"/><Relationship Id="rId199" Type="http://schemas.openxmlformats.org/officeDocument/2006/relationships/hyperlink" Target="../AppData/Local/Microsoft/Windows/INetCache/Content.Outlook/SOP/ARR4600082188/ARR4600082188CON.pdf" TargetMode="External"/><Relationship Id="rId627" Type="http://schemas.openxmlformats.org/officeDocument/2006/relationships/hyperlink" Target="mailto:edoarango1@gmail.com" TargetMode="External"/><Relationship Id="rId834" Type="http://schemas.openxmlformats.org/officeDocument/2006/relationships/hyperlink" Target="../AppData/Local/Microsoft/Windows/INetCache/Content.Outlook/SOP/ARR4600083577/ARR4600083577acta.pdf" TargetMode="External"/><Relationship Id="rId1257" Type="http://schemas.openxmlformats.org/officeDocument/2006/relationships/hyperlink" Target="../AppData/Local/Microsoft/Windows/INetCache/Content.Outlook/SOP/ARR4600081620/ARR4600081620tra.pdf" TargetMode="External"/><Relationship Id="rId1464" Type="http://schemas.openxmlformats.org/officeDocument/2006/relationships/hyperlink" Target="../AppData/Local/Microsoft/Windows/INetCache/Content.Outlook/SOP/ARR4600084095/ARR4600084095INF2.pdf" TargetMode="External"/><Relationship Id="rId1671" Type="http://schemas.openxmlformats.org/officeDocument/2006/relationships/hyperlink" Target="../AppData/Local/Microsoft/Windows/INetCache/Content.Outlook/SOP/ARR4600087678/ARR4600087678ACTA.pdf" TargetMode="External"/><Relationship Id="rId266" Type="http://schemas.openxmlformats.org/officeDocument/2006/relationships/hyperlink" Target="../AppData/Local/Microsoft/Windows/INetCache/Content.Outlook/SOP/ARR4600082358/ARR4600082358SUPER.pdf" TargetMode="External"/><Relationship Id="rId473" Type="http://schemas.openxmlformats.org/officeDocument/2006/relationships/hyperlink" Target="mailto:sandra.ordonez@medellin.gov.co" TargetMode="External"/><Relationship Id="rId680" Type="http://schemas.openxmlformats.org/officeDocument/2006/relationships/hyperlink" Target="../AppData/Local/Microsoft/Windows/INetCache/Content.Outlook/SOP/ARR4600082516/ARR4600082516POL.pdf" TargetMode="External"/><Relationship Id="rId901" Type="http://schemas.openxmlformats.org/officeDocument/2006/relationships/hyperlink" Target="../AppData/Local/Microsoft/Windows/INetCache/Content.Outlook/SOP/ARR4600082283/ARR4600082283INF1.pdf" TargetMode="External"/><Relationship Id="rId1117" Type="http://schemas.openxmlformats.org/officeDocument/2006/relationships/hyperlink" Target="../AppData/Local/Microsoft/Windows/INetCache/Content.Outlook/SOP/ARR4600082164/ARR4600082164inf2.pdf" TargetMode="External"/><Relationship Id="rId1324" Type="http://schemas.openxmlformats.org/officeDocument/2006/relationships/hyperlink" Target="../AppData/Local/Microsoft/Windows/INetCache/Content.Outlook/SOP/ARR4600083613/ARR4600083613INF1.pdf" TargetMode="External"/><Relationship Id="rId1531" Type="http://schemas.openxmlformats.org/officeDocument/2006/relationships/hyperlink" Target="../AppData/Local/Microsoft/Windows/INetCache/Content.Outlook/SOP/ARR4600082158/ARR4600082158OTRO.pdf" TargetMode="External"/><Relationship Id="rId1769" Type="http://schemas.openxmlformats.org/officeDocument/2006/relationships/hyperlink" Target="mailto:santiago.tavera@proyectavera.com" TargetMode="External"/><Relationship Id="rId30" Type="http://schemas.openxmlformats.org/officeDocument/2006/relationships/hyperlink" Target="../AppData/Local/Microsoft/Windows/INetCache/Content.Outlook/SOPORTE%20ARRENDAMIENTOS/ARR0264/ARR0264CON.pdf" TargetMode="External"/><Relationship Id="rId126" Type="http://schemas.openxmlformats.org/officeDocument/2006/relationships/hyperlink" Target="../AppData/Local/Microsoft/Windows/INetCache/Content.Outlook/SOP/ARR4600077573/ARR4600077573POL.pdf" TargetMode="External"/><Relationship Id="rId333" Type="http://schemas.openxmlformats.org/officeDocument/2006/relationships/hyperlink" Target="../AppData/Local/Microsoft/Windows/INetCache/Content.Outlook/SOP/ARR4600082365/ARR4600082365POL.pdf" TargetMode="External"/><Relationship Id="rId540" Type="http://schemas.openxmlformats.org/officeDocument/2006/relationships/hyperlink" Target="mailto:Ignacio.gallego@medellin.gov.co" TargetMode="External"/><Relationship Id="rId778" Type="http://schemas.openxmlformats.org/officeDocument/2006/relationships/hyperlink" Target="mailto:libelula.@hotmail.com" TargetMode="External"/><Relationship Id="rId985" Type="http://schemas.openxmlformats.org/officeDocument/2006/relationships/hyperlink" Target="../AppData/Local/Microsoft/Windows/INetCache/Content.Outlook/SOP/ARR4600083616/ARR4600083616.pdf" TargetMode="External"/><Relationship Id="rId1170" Type="http://schemas.openxmlformats.org/officeDocument/2006/relationships/hyperlink" Target="../AppData/Local/Microsoft/Windows/INetCache/Content.Outlook/SOP/ARR4600082517/ARR4600082517CONCEPTO.pdf" TargetMode="External"/><Relationship Id="rId1629" Type="http://schemas.openxmlformats.org/officeDocument/2006/relationships/hyperlink" Target="mailto:sandra.ordonez@medellin.gov.co" TargetMode="External"/><Relationship Id="rId1836" Type="http://schemas.openxmlformats.org/officeDocument/2006/relationships/hyperlink" Target="mailto:stiven8881@hotmail.com" TargetMode="External"/><Relationship Id="rId638" Type="http://schemas.openxmlformats.org/officeDocument/2006/relationships/hyperlink" Target="../AppData/Local/Microsoft/Windows/INetCache/Content.Outlook/SOP/ARR0009/ARR0009super.pdf" TargetMode="External"/><Relationship Id="rId845" Type="http://schemas.openxmlformats.org/officeDocument/2006/relationships/hyperlink" Target="mailto:manuelagongo@gmail.com" TargetMode="External"/><Relationship Id="rId1030" Type="http://schemas.openxmlformats.org/officeDocument/2006/relationships/hyperlink" Target="../AppData/Local/Microsoft/Windows/INetCache/Content.Outlook/SOP/ARR4600080677/ARR4600080677CON.pdf" TargetMode="External"/><Relationship Id="rId1268" Type="http://schemas.openxmlformats.org/officeDocument/2006/relationships/hyperlink" Target="../AppData/Local/Microsoft/Windows/INetCache/Content.Outlook/SOP/ARR4600082389/ARR4600082389INF2.pdf" TargetMode="External"/><Relationship Id="rId1475" Type="http://schemas.openxmlformats.org/officeDocument/2006/relationships/hyperlink" Target="../AppData/Local/Microsoft/Windows/INetCache/Content.Outlook/SOP/ARR4600078466/ARR4600078466SUPER.pdf" TargetMode="External"/><Relationship Id="rId1682" Type="http://schemas.openxmlformats.org/officeDocument/2006/relationships/hyperlink" Target="../AppData/Local/Microsoft/Windows/INetCache/Content.Outlook/SOP/ARR4600078632/ARR4600078632OTRO.pdf" TargetMode="External"/><Relationship Id="rId1903" Type="http://schemas.openxmlformats.org/officeDocument/2006/relationships/hyperlink" Target="../AppData/Local/Microsoft/Windows/INetCache/Content.Outlook/SOP/ARR4600083072/ARR4600083072OTRO.pdf" TargetMode="External"/><Relationship Id="rId277" Type="http://schemas.openxmlformats.org/officeDocument/2006/relationships/hyperlink" Target="mailto:albataristizabal65@gmail.com" TargetMode="External"/><Relationship Id="rId400" Type="http://schemas.openxmlformats.org/officeDocument/2006/relationships/hyperlink" Target="../AppData/Local/Microsoft/Windows/INetCache/Content.Outlook/SOP/ARR4600078618/ARR4600078618INF12019.pdf" TargetMode="External"/><Relationship Id="rId484" Type="http://schemas.openxmlformats.org/officeDocument/2006/relationships/hyperlink" Target="mailto:tatanena2009@hotmail.com" TargetMode="External"/><Relationship Id="rId705" Type="http://schemas.openxmlformats.org/officeDocument/2006/relationships/hyperlink" Target="../AppData/Local/Microsoft/Windows/INetCache/Content.Outlook/SOP/ARR4600077829/ARR4600077829INF1.pdf" TargetMode="External"/><Relationship Id="rId1128" Type="http://schemas.openxmlformats.org/officeDocument/2006/relationships/hyperlink" Target="../AppData/Local/Microsoft/Windows/INetCache/Content.Outlook/SOP/ARR4600081873/ARR4600081873INF2.pdf" TargetMode="External"/><Relationship Id="rId1335" Type="http://schemas.openxmlformats.org/officeDocument/2006/relationships/hyperlink" Target="../AppData/Local/Microsoft/Windows/INetCache/Content.Outlook/SOP/ARR0032/ARR0032INF120.pdf" TargetMode="External"/><Relationship Id="rId1542" Type="http://schemas.openxmlformats.org/officeDocument/2006/relationships/hyperlink" Target="../AppData/Local/Microsoft/Windows/INetCache/Content.Outlook/SOPORTE%20ARRENDAMIENTOS/ARR0198/ARR0198.pdf" TargetMode="External"/><Relationship Id="rId137" Type="http://schemas.openxmlformats.org/officeDocument/2006/relationships/hyperlink" Target="mailto:reynegron@gmail.com" TargetMode="External"/><Relationship Id="rId344" Type="http://schemas.openxmlformats.org/officeDocument/2006/relationships/hyperlink" Target="../AppData/Local/Microsoft/Windows/INetCache/Content.Outlook/SOP/ARR4600082273/ARR4600082273POL.pdf" TargetMode="External"/><Relationship Id="rId691" Type="http://schemas.openxmlformats.org/officeDocument/2006/relationships/hyperlink" Target="../AppData/Local/Microsoft/Windows/INetCache/Content.Outlook/SOP/ARR4600082338/4600082338SUPER.pdf" TargetMode="External"/><Relationship Id="rId789" Type="http://schemas.openxmlformats.org/officeDocument/2006/relationships/hyperlink" Target="../AppData/Local/Microsoft/Windows/INetCache/Content.Outlook/SOP/ARR0102/ARR0102SUPER.pdf" TargetMode="External"/><Relationship Id="rId912" Type="http://schemas.openxmlformats.org/officeDocument/2006/relationships/hyperlink" Target="mailto:yeras1973@gmail.com" TargetMode="External"/><Relationship Id="rId996" Type="http://schemas.openxmlformats.org/officeDocument/2006/relationships/hyperlink" Target="mailto:haillinnichole@gamil.com" TargetMode="External"/><Relationship Id="rId1847" Type="http://schemas.openxmlformats.org/officeDocument/2006/relationships/hyperlink" Target="../AppData/Local/Microsoft/Windows/INetCache/Content.Outlook/SOP/ARR4600082206/ARR4600082206CONCEPTO.pdf" TargetMode="External"/><Relationship Id="rId41" Type="http://schemas.openxmlformats.org/officeDocument/2006/relationships/hyperlink" Target="../AppData/Local/Microsoft/Windows/INetCache/Content.Outlook/SOP/ARR0076/ARR0076super.pdf" TargetMode="External"/><Relationship Id="rId551" Type="http://schemas.openxmlformats.org/officeDocument/2006/relationships/hyperlink" Target="../AppData/Local/Microsoft/Windows/INetCache/Content.Outlook/SOP/ARR4600082340/ARR4600082340.pdf" TargetMode="External"/><Relationship Id="rId649" Type="http://schemas.openxmlformats.org/officeDocument/2006/relationships/hyperlink" Target="mailto:dulcessuizamedellin@gmail.com" TargetMode="External"/><Relationship Id="rId856" Type="http://schemas.openxmlformats.org/officeDocument/2006/relationships/hyperlink" Target="../AppData/Local/UABI/SUP_E_INSP/Insp%20y%20Sup/ARR/SOPORTE%20ARRENDAMIENTOS/ARR0099/ARR0099.pdf" TargetMode="External"/><Relationship Id="rId1181" Type="http://schemas.openxmlformats.org/officeDocument/2006/relationships/hyperlink" Target="../AppData/Local/Microsoft/Windows/INetCache/Content.Outlook/SOP/ARR0312/ARR0312ACTA2020.pdf" TargetMode="External"/><Relationship Id="rId1279" Type="http://schemas.openxmlformats.org/officeDocument/2006/relationships/hyperlink" Target="../AppData/Local/Microsoft/Windows/INetCache/Content.Outlook/SOP/ARR4600081276/ARR4600081276TRA.pdf" TargetMode="External"/><Relationship Id="rId1402" Type="http://schemas.openxmlformats.org/officeDocument/2006/relationships/hyperlink" Target="../AppData/Local/Microsoft/Windows/INetCache/Content.Outlook/SOP/ARR4600080271/ARR4600080271CONcepto.pdf" TargetMode="External"/><Relationship Id="rId1486" Type="http://schemas.openxmlformats.org/officeDocument/2006/relationships/hyperlink" Target="../AppData/Local/Microsoft/Windows/INetCache/Content.Outlook/SOP/ARR4600078608/ARR460078608INF4.pdf" TargetMode="External"/><Relationship Id="rId1707" Type="http://schemas.openxmlformats.org/officeDocument/2006/relationships/hyperlink" Target="../AppData/Local/Microsoft/Windows/INetCache/Content.Outlook/SOP/ARR4600087806/ARR4600087806ACTA.pdf" TargetMode="External"/><Relationship Id="rId190" Type="http://schemas.openxmlformats.org/officeDocument/2006/relationships/hyperlink" Target="../AppData/Local/Microsoft/Windows/INetCache/Content.Outlook/SOP/ARR4600082248/ARR4600082248SUPER.pdf" TargetMode="External"/><Relationship Id="rId204" Type="http://schemas.openxmlformats.org/officeDocument/2006/relationships/hyperlink" Target="mailto:jojeroso@gmail.com" TargetMode="External"/><Relationship Id="rId288" Type="http://schemas.openxmlformats.org/officeDocument/2006/relationships/hyperlink" Target="../AppData/Local/Microsoft/Windows/INetCache/Content.Outlook/SOP/ARR4600082286/ARR4600082286POL.pdf" TargetMode="External"/><Relationship Id="rId411" Type="http://schemas.openxmlformats.org/officeDocument/2006/relationships/hyperlink" Target="mailto:zulu_yesica21@hotmail.com" TargetMode="External"/><Relationship Id="rId509" Type="http://schemas.openxmlformats.org/officeDocument/2006/relationships/hyperlink" Target="mailto:fondodelpueblo@une.net.co" TargetMode="External"/><Relationship Id="rId1041" Type="http://schemas.openxmlformats.org/officeDocument/2006/relationships/hyperlink" Target="../AppData/Local/Microsoft/Windows/INetCache/Content.Outlook/SOP/ARR4600083618/ARR4600083618con.pdf" TargetMode="External"/><Relationship Id="rId1139" Type="http://schemas.openxmlformats.org/officeDocument/2006/relationships/hyperlink" Target="../AppData/Local/Microsoft/Windows/INetCache/Content.Outlook/SOP/ARR0264/ARR0264INF12019.pdf" TargetMode="External"/><Relationship Id="rId1346" Type="http://schemas.openxmlformats.org/officeDocument/2006/relationships/hyperlink" Target="../AppData/Local/Microsoft/Windows/INetCache/Content.Outlook/SOP/ARR4600077564/ARR4600077564INF4.pdf" TargetMode="External"/><Relationship Id="rId1693" Type="http://schemas.openxmlformats.org/officeDocument/2006/relationships/hyperlink" Target="../AppData/Local/Microsoft/Windows/INetCache/Content.Outlook/SOP/ARR0078/ARR0078OTRO.pdf" TargetMode="External"/><Relationship Id="rId495" Type="http://schemas.openxmlformats.org/officeDocument/2006/relationships/hyperlink" Target="../AppData/Local/Microsoft/Windows/INetCache/Content.Outlook/SOP/ARR4600082264/ARR4600082264SUPER.pdf" TargetMode="External"/><Relationship Id="rId716" Type="http://schemas.openxmlformats.org/officeDocument/2006/relationships/hyperlink" Target="mailto:Ignacio.gallego@medellin.gov.co" TargetMode="External"/><Relationship Id="rId923" Type="http://schemas.openxmlformats.org/officeDocument/2006/relationships/hyperlink" Target="mailto:yzarrayaqueline3333@gmail.com" TargetMode="External"/><Relationship Id="rId1553" Type="http://schemas.openxmlformats.org/officeDocument/2006/relationships/hyperlink" Target="../AppData/Local/Microsoft/Windows/INetCache/Content.Outlook/SOP/ARR4600082207/ARR4600082207INF4.pdf" TargetMode="External"/><Relationship Id="rId1760" Type="http://schemas.openxmlformats.org/officeDocument/2006/relationships/hyperlink" Target="mailto:seguridadsocialcres@gmail.com" TargetMode="External"/><Relationship Id="rId1858" Type="http://schemas.openxmlformats.org/officeDocument/2006/relationships/hyperlink" Target="../AppData/Local/Microsoft/Windows/INetCache/Content.Outlook/SOP/ARR4600082320/ARR4600082320POL.pdf" TargetMode="External"/><Relationship Id="rId52" Type="http://schemas.openxmlformats.org/officeDocument/2006/relationships/hyperlink" Target="../AppData/Local/Microsoft/Windows/INetCache/Content.Outlook/SOP/ARR4600077829/ARR4600077829SUPER.pdf" TargetMode="External"/><Relationship Id="rId148" Type="http://schemas.openxmlformats.org/officeDocument/2006/relationships/hyperlink" Target="../AppData/Local/Microsoft/Windows/INetCache/Content.Outlook/SOP/ARR4600078632/ARR4600078632INF12019" TargetMode="External"/><Relationship Id="rId355" Type="http://schemas.openxmlformats.org/officeDocument/2006/relationships/hyperlink" Target="mailto:Ignacio.gallego@medellin.gov.co" TargetMode="External"/><Relationship Id="rId562" Type="http://schemas.openxmlformats.org/officeDocument/2006/relationships/hyperlink" Target="../AppData/Local/Microsoft/Windows/INetCache/Content.Outlook/SOP/ARR4600082283/ARR4600082283CON.pdf" TargetMode="External"/><Relationship Id="rId1192" Type="http://schemas.openxmlformats.org/officeDocument/2006/relationships/hyperlink" Target="../AppData/Local/Microsoft/Windows/INetCache/Content.Outlook/SOP/ARR0310/ARR0310ACTA2019.pdf" TargetMode="External"/><Relationship Id="rId1206" Type="http://schemas.openxmlformats.org/officeDocument/2006/relationships/hyperlink" Target="../AppData/Local/Microsoft/Windows/INetCache/Content.Outlook/SOP/ARR0103/ARR0103INF12018.pdf" TargetMode="External"/><Relationship Id="rId1413" Type="http://schemas.openxmlformats.org/officeDocument/2006/relationships/hyperlink" Target="../AppData/Local/Microsoft/Windows/INetCache/Content.Outlook/SOP/ARR4600082388/ARR4600082388OTRO.pdf" TargetMode="External"/><Relationship Id="rId1620" Type="http://schemas.openxmlformats.org/officeDocument/2006/relationships/hyperlink" Target="../AppData/Local/Microsoft/Windows/INetCache/Content.Outlook/SOP/ARR4600087670/ARR4600087670.pdf" TargetMode="External"/><Relationship Id="rId215" Type="http://schemas.openxmlformats.org/officeDocument/2006/relationships/hyperlink" Target="../AppData/Local/Microsoft/Windows/INetCache/Content.Outlook/SOP/ARR4600082313/ARR4600082313SUPER.pdf" TargetMode="External"/><Relationship Id="rId422" Type="http://schemas.openxmlformats.org/officeDocument/2006/relationships/hyperlink" Target="../AppData/Local/Microsoft/Windows/INetCache/Content.Outlook/SOP/ARR4600082292/ARR4600082292CON.pdf" TargetMode="External"/><Relationship Id="rId867" Type="http://schemas.openxmlformats.org/officeDocument/2006/relationships/hyperlink" Target="../AppData/Local/Microsoft/Windows/INetCache/Content.Outlook/SOP/ARR4600083580/ARR4600083580SUPER.pdf" TargetMode="External"/><Relationship Id="rId1052" Type="http://schemas.openxmlformats.org/officeDocument/2006/relationships/hyperlink" Target="../AppData/Local/Microsoft/Windows/INetCache/Content.Outlook/SOP/ARR4600083614/ARR4600083614.pdf" TargetMode="External"/><Relationship Id="rId1497" Type="http://schemas.openxmlformats.org/officeDocument/2006/relationships/hyperlink" Target="../AppData/Local/Microsoft/Windows/INetCache/Content.Outlook/SOP/ARR4600083072/ARR4600083072INF3.pdf" TargetMode="External"/><Relationship Id="rId1718" Type="http://schemas.openxmlformats.org/officeDocument/2006/relationships/hyperlink" Target="../AppData/Local/Microsoft/Windows/INetCache/Content.Outlook/SOP/ARR0315/ARR0315OTRO.pdf" TargetMode="External"/><Relationship Id="rId299" Type="http://schemas.openxmlformats.org/officeDocument/2006/relationships/hyperlink" Target="mailto:julianquintero@hotmail.com" TargetMode="External"/><Relationship Id="rId727" Type="http://schemas.openxmlformats.org/officeDocument/2006/relationships/hyperlink" Target="../AppData/Local/Microsoft/Windows/INetCache/Content.Outlook/SOP/ARR0305/ARR0305ACTA2019.pdf" TargetMode="External"/><Relationship Id="rId934" Type="http://schemas.openxmlformats.org/officeDocument/2006/relationships/hyperlink" Target="mailto:perfumesjohn@hotmail.com" TargetMode="External"/><Relationship Id="rId1357" Type="http://schemas.openxmlformats.org/officeDocument/2006/relationships/hyperlink" Target="../AppData/Local/Microsoft/Windows/INetCache/Content.Outlook/SOP/ARR4600083580/ARR4600083580INF1.pdf" TargetMode="External"/><Relationship Id="rId1564" Type="http://schemas.openxmlformats.org/officeDocument/2006/relationships/hyperlink" Target="../AppData/Local/Microsoft/Windows/INetCache/Content.Outlook/SOP/ARR0310/ARR0310INF320.pdf" TargetMode="External"/><Relationship Id="rId1771" Type="http://schemas.openxmlformats.org/officeDocument/2006/relationships/hyperlink" Target="mailto:nelly.moreno@medellin.gov.co" TargetMode="External"/><Relationship Id="rId63" Type="http://schemas.openxmlformats.org/officeDocument/2006/relationships/hyperlink" Target="mailto:sandra.ordonez@medellin.gov.co" TargetMode="External"/><Relationship Id="rId159" Type="http://schemas.openxmlformats.org/officeDocument/2006/relationships/hyperlink" Target="mailto:Ignacio.gallego@medellin.gov.co" TargetMode="External"/><Relationship Id="rId366" Type="http://schemas.openxmlformats.org/officeDocument/2006/relationships/hyperlink" Target="../AppData/Local/Microsoft/Windows/INetCache/Content.Outlook/SOP/ARR4600082284/ARR4600082284SUPER.pdf" TargetMode="External"/><Relationship Id="rId573" Type="http://schemas.openxmlformats.org/officeDocument/2006/relationships/hyperlink" Target="mailto:jaimerrios@hotmail.com" TargetMode="External"/><Relationship Id="rId780" Type="http://schemas.openxmlformats.org/officeDocument/2006/relationships/hyperlink" Target="../AppData/Local/Microsoft/Windows/INetCache/Content.Outlook/SOP/ARR4600083071/ARR4600083071.pdf" TargetMode="External"/><Relationship Id="rId1217" Type="http://schemas.openxmlformats.org/officeDocument/2006/relationships/hyperlink" Target="../AppData/Local/Microsoft/Windows/INetCache/Content.Outlook/SOP/ARR0309/ARR0309POL2020.pdf" TargetMode="External"/><Relationship Id="rId1424" Type="http://schemas.openxmlformats.org/officeDocument/2006/relationships/hyperlink" Target="../AppData/Local/Microsoft/Windows/INetCache/Content.Outlook/SOP/ARR4600081277/ARR4600081277INF4.pdf" TargetMode="External"/><Relationship Id="rId1631" Type="http://schemas.openxmlformats.org/officeDocument/2006/relationships/hyperlink" Target="../AppData/Local/Microsoft/Windows/INetCache/Content.Outlook/SOP/ARR4600087714/ARR4600087714.pdf" TargetMode="External"/><Relationship Id="rId1869" Type="http://schemas.openxmlformats.org/officeDocument/2006/relationships/hyperlink" Target="../AppData/Local/Microsoft/Windows/INetCache/Content.Outlook/SOP/ARR0210/ARR0210acta2019.pdf" TargetMode="External"/><Relationship Id="rId226" Type="http://schemas.openxmlformats.org/officeDocument/2006/relationships/hyperlink" Target="../AppData/Local/Microsoft/Windows/INetCache/Content.Outlook/SOP/ARR4600082369/ARR4600082369POL.pdf" TargetMode="External"/><Relationship Id="rId433" Type="http://schemas.openxmlformats.org/officeDocument/2006/relationships/hyperlink" Target="../AppData/Local/Microsoft/Windows/INetCache/Content.Outlook/SOP/ARR4600082507/ARR4600082507CON.pdf" TargetMode="External"/><Relationship Id="rId878" Type="http://schemas.openxmlformats.org/officeDocument/2006/relationships/hyperlink" Target="mailto:oscargui1@hotmai.com" TargetMode="External"/><Relationship Id="rId1063" Type="http://schemas.openxmlformats.org/officeDocument/2006/relationships/hyperlink" Target="mailto:sandra.ordonez@medellin.gov.co" TargetMode="External"/><Relationship Id="rId1270" Type="http://schemas.openxmlformats.org/officeDocument/2006/relationships/hyperlink" Target="../AppData/Local/Microsoft/Windows/INetCache/Content.Outlook/SOP/ARR4600078607/ARR4600078607inf5.pdf" TargetMode="External"/><Relationship Id="rId1729" Type="http://schemas.openxmlformats.org/officeDocument/2006/relationships/hyperlink" Target="../AppData/Local/Microsoft/Windows/INetCache/Content.Outlook/SOP/ARR4600088111/ARR4600088111.pdf" TargetMode="External"/><Relationship Id="rId640" Type="http://schemas.openxmlformats.org/officeDocument/2006/relationships/hyperlink" Target="../AppData/Local/Microsoft/Windows/INetCache/Content.Outlook/SOP/ARR4600082455/ARR4600082455acta.pdf" TargetMode="External"/><Relationship Id="rId738" Type="http://schemas.openxmlformats.org/officeDocument/2006/relationships/hyperlink" Target="../AppData/Local/Microsoft/Windows/INetCache/Content.Outlook/SOP/ARR4600082528/ARR4600082528.pdf" TargetMode="External"/><Relationship Id="rId945" Type="http://schemas.openxmlformats.org/officeDocument/2006/relationships/hyperlink" Target="../AppData/Local/Microsoft/Windows/INetCache/Content.Outlook/SOP/ARR4600084070/ARR4600084070SUPER.pdf" TargetMode="External"/><Relationship Id="rId1368" Type="http://schemas.openxmlformats.org/officeDocument/2006/relationships/hyperlink" Target="../AppData/Local/Microsoft/Windows/INetCache/Content.Outlook/SOP/ARR4600082158/ARR4600082158INF1.pdf" TargetMode="External"/><Relationship Id="rId1575" Type="http://schemas.openxmlformats.org/officeDocument/2006/relationships/hyperlink" Target="../AppData/Local/Microsoft/Windows/INetCache/Content.Outlook/SOP/ARR4600082193/ARR4600082193otro.pdf" TargetMode="External"/><Relationship Id="rId1782" Type="http://schemas.openxmlformats.org/officeDocument/2006/relationships/hyperlink" Target="../AppData/Local/Microsoft/Windows/INetCache/Content.Outlook/SOP/ARR4600083618/ARR4600083618OTRO.pdf" TargetMode="External"/><Relationship Id="rId74" Type="http://schemas.openxmlformats.org/officeDocument/2006/relationships/hyperlink" Target="../AppData/Local/Microsoft/Windows/INetCache/Content.Outlook/SOP/ARR4600078527/ARR4600078527CON.pdf" TargetMode="External"/><Relationship Id="rId377" Type="http://schemas.openxmlformats.org/officeDocument/2006/relationships/hyperlink" Target="mailto:jojeroso@gmail.com" TargetMode="External"/><Relationship Id="rId500" Type="http://schemas.openxmlformats.org/officeDocument/2006/relationships/hyperlink" Target="../AppData/Local/Microsoft/Windows/INetCache/Content.Outlook/SOP/ARR4600082260/ARR4600082260.pdf" TargetMode="External"/><Relationship Id="rId584" Type="http://schemas.openxmlformats.org/officeDocument/2006/relationships/hyperlink" Target="mailto:Ignacio.gallego@medellin.gov.co" TargetMode="External"/><Relationship Id="rId805" Type="http://schemas.openxmlformats.org/officeDocument/2006/relationships/hyperlink" Target="../AppData/Local/Microsoft/Windows/INetCache/Content.Outlook/SOP/ARR4600083577/ARR4600083577SUPER.pdf" TargetMode="External"/><Relationship Id="rId1130" Type="http://schemas.openxmlformats.org/officeDocument/2006/relationships/hyperlink" Target="../AppData/Local/Microsoft/Windows/INetCache/Content.Outlook/SOP/ARR4600078618/ARR4600078618INF1.pdf" TargetMode="External"/><Relationship Id="rId1228" Type="http://schemas.openxmlformats.org/officeDocument/2006/relationships/hyperlink" Target="../AppData/Local/Microsoft/Windows/INetCache/Content.Outlook/SOP/ARR4600081479/ARR4600081479INF3.pdf" TargetMode="External"/><Relationship Id="rId1435" Type="http://schemas.openxmlformats.org/officeDocument/2006/relationships/hyperlink" Target="../AppData/Local/Microsoft/Windows/INetCache/Content.Outlook/SOP/ARR0184/ARR0184TRA.pdf" TargetMode="External"/><Relationship Id="rId5" Type="http://schemas.openxmlformats.org/officeDocument/2006/relationships/hyperlink" Target="mailto:plazacampovaldes@hotmail.com" TargetMode="External"/><Relationship Id="rId237" Type="http://schemas.openxmlformats.org/officeDocument/2006/relationships/hyperlink" Target="mailto:Ignacio.gallego@medellin.gov.co" TargetMode="External"/><Relationship Id="rId791" Type="http://schemas.openxmlformats.org/officeDocument/2006/relationships/hyperlink" Target="../AppData/Local/Microsoft/Windows/INetCache/Content.Outlook/SOP/ARR0102/ARR0102.pdf" TargetMode="External"/><Relationship Id="rId889" Type="http://schemas.openxmlformats.org/officeDocument/2006/relationships/hyperlink" Target="../AppData/Local/Microsoft/Windows/INetCache/Content.Outlook/SOP/ARR4600078456/ARR4600078456INF22019.pdf" TargetMode="External"/><Relationship Id="rId1074" Type="http://schemas.openxmlformats.org/officeDocument/2006/relationships/hyperlink" Target="mailto:nelly.moreno@medellin.gov.co" TargetMode="External"/><Relationship Id="rId1642" Type="http://schemas.openxmlformats.org/officeDocument/2006/relationships/hyperlink" Target="mailto:jfm0314@hotmail.com" TargetMode="External"/><Relationship Id="rId444" Type="http://schemas.openxmlformats.org/officeDocument/2006/relationships/hyperlink" Target="mailto:Ignacio.gallego@medellin.gov.co" TargetMode="External"/><Relationship Id="rId651" Type="http://schemas.openxmlformats.org/officeDocument/2006/relationships/hyperlink" Target="mailto:sandra.ordonez@medellin.gov.co" TargetMode="External"/><Relationship Id="rId749" Type="http://schemas.openxmlformats.org/officeDocument/2006/relationships/hyperlink" Target="../AppData/Local/Microsoft/Windows/INetCache/Content.Outlook/SOP/ARR4600080135/ARR4600080135CON.pdf" TargetMode="External"/><Relationship Id="rId1281" Type="http://schemas.openxmlformats.org/officeDocument/2006/relationships/hyperlink" Target="mailto:yulietcpc@hotmail.com" TargetMode="External"/><Relationship Id="rId1379" Type="http://schemas.openxmlformats.org/officeDocument/2006/relationships/hyperlink" Target="../AppData/Local/Microsoft/Windows/INetCache/Content.Outlook/SOP/ARR0099/ARR0099INF22020.pdf" TargetMode="External"/><Relationship Id="rId1502" Type="http://schemas.openxmlformats.org/officeDocument/2006/relationships/hyperlink" Target="../AppData/Local/Microsoft/Windows/INetCache/Content.Outlook/SOP/ARR4600083579/ARR4600083579INF3.pdf" TargetMode="External"/><Relationship Id="rId1586" Type="http://schemas.openxmlformats.org/officeDocument/2006/relationships/hyperlink" Target="../AppData/Local/Microsoft/Windows/INetCache/Content.Outlook/SOP/ARR4600084076/ARR4600084076INF3.pdf" TargetMode="External"/><Relationship Id="rId1807" Type="http://schemas.openxmlformats.org/officeDocument/2006/relationships/hyperlink" Target="../AppData/Local/Microsoft/Windows/INetCache/Content.Outlook/SOP/ARR4600088152/ARR4600088152.pdf" TargetMode="External"/><Relationship Id="rId290" Type="http://schemas.openxmlformats.org/officeDocument/2006/relationships/hyperlink" Target="../AppData/Local/Microsoft/Windows/INetCache/Content.Outlook/SOP/ARR4600082286/ARR4600082286SUPER.pdf" TargetMode="External"/><Relationship Id="rId304" Type="http://schemas.openxmlformats.org/officeDocument/2006/relationships/hyperlink" Target="mailto:hm6016@gmail.com" TargetMode="External"/><Relationship Id="rId388" Type="http://schemas.openxmlformats.org/officeDocument/2006/relationships/hyperlink" Target="../AppData/Local/Microsoft/Windows/INetCache/Content.Outlook/SOP/ARR4600082368/ARR4600082368CON.pdf" TargetMode="External"/><Relationship Id="rId511" Type="http://schemas.openxmlformats.org/officeDocument/2006/relationships/hyperlink" Target="../AppData/Local/Microsoft/Windows/INetCache/Content.Outlook/SOP/ARR4600081275/ARR4600081275SUPER.pdf" TargetMode="External"/><Relationship Id="rId609" Type="http://schemas.openxmlformats.org/officeDocument/2006/relationships/hyperlink" Target="../AppData/Local/Microsoft/Windows/INetCache/Content.Outlook/SOP/ARR4600081275/ARR4600081275ACTA.pdf" TargetMode="External"/><Relationship Id="rId956" Type="http://schemas.openxmlformats.org/officeDocument/2006/relationships/hyperlink" Target="../AppData/Local/Microsoft/Windows/INetCache/Content.Outlook/SOP/ARR4600084020/ARR4600084020.pdf" TargetMode="External"/><Relationship Id="rId1141" Type="http://schemas.openxmlformats.org/officeDocument/2006/relationships/hyperlink" Target="../AppData/Local/Microsoft/Windows/INetCache/Content.Outlook/SOP/ARR0264/ARR0264INF32019.pdf" TargetMode="External"/><Relationship Id="rId1239" Type="http://schemas.openxmlformats.org/officeDocument/2006/relationships/hyperlink" Target="../AppData/Local/Microsoft/Windows/INetCache/Content.Outlook/SOP/ARR0308/ARR0308SUPER20.pdf" TargetMode="External"/><Relationship Id="rId1793" Type="http://schemas.openxmlformats.org/officeDocument/2006/relationships/hyperlink" Target="mailto:renzopalacio1960@gmail.com" TargetMode="External"/><Relationship Id="rId85" Type="http://schemas.openxmlformats.org/officeDocument/2006/relationships/hyperlink" Target="../AppData/Local/Microsoft/Windows/INetCache/Content.Outlook/SOP/ARR0301/ARR0301acta2019.pdf/Nas1/alcaldia/228-SS/22840-S-GB/U-Inmuebles/E-Admon/Cmn-Admon/IS-ARR/SOP/ARR0301/ARR0301SUPER2019.pdf" TargetMode="External"/><Relationship Id="rId150" Type="http://schemas.openxmlformats.org/officeDocument/2006/relationships/hyperlink" Target="../AppData/Local/Microsoft/Windows/INetCache/Content.Outlook/SOP/ARR4600080541/COM4600080541acta.pdf" TargetMode="External"/><Relationship Id="rId595" Type="http://schemas.openxmlformats.org/officeDocument/2006/relationships/hyperlink" Target="../AppData/Local/Microsoft/Windows/INetCache/Content.Outlook/SOP/ARR4600082442/ARR4600082442.pdf" TargetMode="External"/><Relationship Id="rId816" Type="http://schemas.openxmlformats.org/officeDocument/2006/relationships/hyperlink" Target="../AppData/Local/Microsoft/Windows/INetCache/Content.Outlook/SOP/ARR0032/ARR0032SUPER.pdf" TargetMode="External"/><Relationship Id="rId1001" Type="http://schemas.openxmlformats.org/officeDocument/2006/relationships/hyperlink" Target="../AppData/Local/Microsoft/Windows/INetCache/Content.Outlook/SOP/ARR4600084083/ARR4600084083.pdf" TargetMode="External"/><Relationship Id="rId1446" Type="http://schemas.openxmlformats.org/officeDocument/2006/relationships/hyperlink" Target="../AppData/Local/Microsoft/Windows/INetCache/Content.Outlook/SOP/ARR4600084071/ARR4600084071INF1.pdf" TargetMode="External"/><Relationship Id="rId1653" Type="http://schemas.openxmlformats.org/officeDocument/2006/relationships/hyperlink" Target="../AppData/Local/Microsoft/Windows/INetCache/Content.Outlook/SOP/ARR4600087677/ARR4600087677pdf" TargetMode="External"/><Relationship Id="rId1860" Type="http://schemas.openxmlformats.org/officeDocument/2006/relationships/hyperlink" Target="../AppData/Local/Microsoft/Windows/INetCache/Content.Outlook/SOP/ARR4600082320/ARR4600082320SUPER.pdf" TargetMode="External"/><Relationship Id="rId248" Type="http://schemas.openxmlformats.org/officeDocument/2006/relationships/hyperlink" Target="mailto:Ignacio.gallego@medellin.gov.co" TargetMode="External"/><Relationship Id="rId455" Type="http://schemas.openxmlformats.org/officeDocument/2006/relationships/hyperlink" Target="../AppData/Local/Microsoft/Windows/INetCache/Content.Outlook/SOP/ARR4600082439/ARR4600082439POL.pdf" TargetMode="External"/><Relationship Id="rId662" Type="http://schemas.openxmlformats.org/officeDocument/2006/relationships/hyperlink" Target="../AppData/Local/Microsoft/Windows/INetCache/Content.Outlook/SOP/ARR4600082259/ARR4600082259super.pdf" TargetMode="External"/><Relationship Id="rId1085" Type="http://schemas.openxmlformats.org/officeDocument/2006/relationships/hyperlink" Target="../AppData/Local/Microsoft/Windows/INetCache/Content.Outlook/SOP/ARR4600083605/ARR4600083605.pdf" TargetMode="External"/><Relationship Id="rId1292" Type="http://schemas.openxmlformats.org/officeDocument/2006/relationships/hyperlink" Target="../AppData/Local/Microsoft/Windows/INetCache/Content.Outlook/SOP/ARR4600084012/ARR4600084012INF2.pdf" TargetMode="External"/><Relationship Id="rId1306" Type="http://schemas.openxmlformats.org/officeDocument/2006/relationships/hyperlink" Target="../AppData/Local/Microsoft/Windows/INetCache/Content.Outlook/SOP/ARR0301/ARR0301INF3.pdf" TargetMode="External"/><Relationship Id="rId1513" Type="http://schemas.openxmlformats.org/officeDocument/2006/relationships/hyperlink" Target="../AppData/Local/Microsoft/Windows/INetCache/Content.Outlook/SOP/ARR4600082248/ARR4600082248OTRO.pdf" TargetMode="External"/><Relationship Id="rId1720" Type="http://schemas.openxmlformats.org/officeDocument/2006/relationships/hyperlink" Target="../AppData/Local/Microsoft/Windows/INetCache/Content.Outlook/SOP/ARR0102/ARR0102OTRO.pdf" TargetMode="External"/><Relationship Id="rId12" Type="http://schemas.openxmlformats.org/officeDocument/2006/relationships/hyperlink" Target="mailto:coplaflorez@une.net.co" TargetMode="External"/><Relationship Id="rId108" Type="http://schemas.openxmlformats.org/officeDocument/2006/relationships/hyperlink" Target="mailto:entesdecontrol@eafit.edu.co" TargetMode="External"/><Relationship Id="rId315" Type="http://schemas.openxmlformats.org/officeDocument/2006/relationships/hyperlink" Target="mailto:Ignacio.gallego@medellin.gov.co" TargetMode="External"/><Relationship Id="rId522" Type="http://schemas.openxmlformats.org/officeDocument/2006/relationships/hyperlink" Target="mailto:ambrosia07@hotmail.com" TargetMode="External"/><Relationship Id="rId967" Type="http://schemas.openxmlformats.org/officeDocument/2006/relationships/hyperlink" Target="../AppData/Local/Microsoft/Windows/INetCache/Content.Outlook/SOP/ARR4600078468/ARR4600078468INF3.pdf" TargetMode="External"/><Relationship Id="rId1152" Type="http://schemas.openxmlformats.org/officeDocument/2006/relationships/hyperlink" Target="../AppData/Local/Microsoft/Windows/INetCache/Content.Outlook/SOP/ARR4600083071/ARR4600083071INF1.docx" TargetMode="External"/><Relationship Id="rId1597" Type="http://schemas.openxmlformats.org/officeDocument/2006/relationships/hyperlink" Target="../AppData/Local/Microsoft/Windows/INetCache/Content.Outlook/SOP/ARR0263/ARR0263SUPER.pdf" TargetMode="External"/><Relationship Id="rId1818" Type="http://schemas.openxmlformats.org/officeDocument/2006/relationships/hyperlink" Target="mailto:sandra.ordonez@medellin.gov.co" TargetMode="External"/><Relationship Id="rId96" Type="http://schemas.openxmlformats.org/officeDocument/2006/relationships/hyperlink" Target="mailto:discos3d@hotmail.com" TargetMode="External"/><Relationship Id="rId161" Type="http://schemas.openxmlformats.org/officeDocument/2006/relationships/hyperlink" Target="../AppData/Local/Microsoft/Windows/INetCache/Content.Outlook/SOP/ARR0305/ARR4600081280SUPER.pdf" TargetMode="External"/><Relationship Id="rId399" Type="http://schemas.openxmlformats.org/officeDocument/2006/relationships/hyperlink" Target="../AppData/Local/Microsoft/Windows/INetCache/Content.Outlook/SOP/ARR4600078614/ARR4600078614INF12019.pdf" TargetMode="External"/><Relationship Id="rId827" Type="http://schemas.openxmlformats.org/officeDocument/2006/relationships/hyperlink" Target="mailto:juanlgonzalez@hotmail.com" TargetMode="External"/><Relationship Id="rId1012" Type="http://schemas.openxmlformats.org/officeDocument/2006/relationships/hyperlink" Target="mailto:nelly.moreno@medellin.gov.co" TargetMode="External"/><Relationship Id="rId1457" Type="http://schemas.openxmlformats.org/officeDocument/2006/relationships/hyperlink" Target="../AppData/Local/Microsoft/Windows/INetCache/Content.Outlook/SOP/ARR4600083624/ARR4600083624INF1.pdf" TargetMode="External"/><Relationship Id="rId1664" Type="http://schemas.openxmlformats.org/officeDocument/2006/relationships/hyperlink" Target="../AppData/Local/Microsoft/Windows/INetCache/Content.Outlook/SOP/ARR4600087678/ARR4600087678SUPER.pdf" TargetMode="External"/><Relationship Id="rId1871" Type="http://schemas.openxmlformats.org/officeDocument/2006/relationships/hyperlink" Target="../AppData/Local/Microsoft/Windows/INetCache/Content.Outlook/SOP/ARR4600083072/ARR4600083072SUPER.pdf" TargetMode="External"/><Relationship Id="rId259" Type="http://schemas.openxmlformats.org/officeDocument/2006/relationships/hyperlink" Target="../AppData/Local/Microsoft/Windows/INetCache/Content.Outlook/SOP/ARR4600082356/ARR4600082356super.pdf" TargetMode="External"/><Relationship Id="rId466" Type="http://schemas.openxmlformats.org/officeDocument/2006/relationships/hyperlink" Target="mailto:sandra.ordonez@medellin.gov.co" TargetMode="External"/><Relationship Id="rId673" Type="http://schemas.openxmlformats.org/officeDocument/2006/relationships/hyperlink" Target="../AppData/Local/Microsoft/Windows/INetCache/Content.Outlook/SOP/ARR4600082259/ARR4600082259super.pdf" TargetMode="External"/><Relationship Id="rId880" Type="http://schemas.openxmlformats.org/officeDocument/2006/relationships/hyperlink" Target="../AppData/Local/Microsoft/Windows/INetCache/Content.Outlook/SOP/ARR4600084065/ARR4600084065SUPER.pdf" TargetMode="External"/><Relationship Id="rId1096" Type="http://schemas.openxmlformats.org/officeDocument/2006/relationships/hyperlink" Target="mailto:nelly.moreno@medellin.gov.co" TargetMode="External"/><Relationship Id="rId1317" Type="http://schemas.openxmlformats.org/officeDocument/2006/relationships/hyperlink" Target="../AppData/Local/Microsoft/Windows/INetCache/Content.Outlook/SOP/ARR4600081275/ARR4600081275INF3.pdf" TargetMode="External"/><Relationship Id="rId1524" Type="http://schemas.openxmlformats.org/officeDocument/2006/relationships/hyperlink" Target="../AppData/Local/Microsoft/Windows/INetCache/Content.Outlook/SOP/ARR4600084019/ARR4600084019INF3.pdf" TargetMode="External"/><Relationship Id="rId1731" Type="http://schemas.openxmlformats.org/officeDocument/2006/relationships/hyperlink" Target="../AppData/Local/Microsoft/Windows/INetCache/Content.Outlook/SOP/ARR4600088111/ARR4600088111SUPER.pdf" TargetMode="External"/><Relationship Id="rId23" Type="http://schemas.openxmlformats.org/officeDocument/2006/relationships/hyperlink" Target="../AppData/Local/Microsoft/Windows/INetCache/Content.Outlook/SOP/ARR0265/ARR0365RENO13.pdf" TargetMode="External"/><Relationship Id="rId119" Type="http://schemas.openxmlformats.org/officeDocument/2006/relationships/hyperlink" Target="../AppData/Local/Microsoft/Windows/INetCache/Content.Outlook/SOP/ARR0263/ARR0263INF12019.pdf" TargetMode="External"/><Relationship Id="rId326" Type="http://schemas.openxmlformats.org/officeDocument/2006/relationships/hyperlink" Target="mailto:jfroma&#241;a@hotmail.com" TargetMode="External"/><Relationship Id="rId533" Type="http://schemas.openxmlformats.org/officeDocument/2006/relationships/hyperlink" Target="../AppData/Local/Microsoft/Windows/INetCache/Content.Outlook/SOP/ARR4600082441/ARR4600082441CON.pdf" TargetMode="External"/><Relationship Id="rId978" Type="http://schemas.openxmlformats.org/officeDocument/2006/relationships/hyperlink" Target="../AppData/Local/Microsoft/Windows/INetCache/Content.Outlook/SOP/ARR4600082188/ARR4600082188INF1.pdf" TargetMode="External"/><Relationship Id="rId1163" Type="http://schemas.openxmlformats.org/officeDocument/2006/relationships/hyperlink" Target="../AppData/Local/Microsoft/Windows/INetCache/Content.Outlook/SOP/ARR4600080271/ARR4600080271OTRO2.pdf" TargetMode="External"/><Relationship Id="rId1370" Type="http://schemas.openxmlformats.org/officeDocument/2006/relationships/hyperlink" Target="../AppData/Local/Microsoft/Windows/INetCache/Content.Outlook/SOP/ARR4600082244/ARR4600082244INF1.pdf" TargetMode="External"/><Relationship Id="rId1829" Type="http://schemas.openxmlformats.org/officeDocument/2006/relationships/hyperlink" Target="../AppData/Local/Microsoft/Windows/INetCache/Content.Outlook/SOP/ARR4600082301/ARR4600082301CON.pdf" TargetMode="External"/><Relationship Id="rId740" Type="http://schemas.openxmlformats.org/officeDocument/2006/relationships/hyperlink" Target="../AppData/Local/Microsoft/Windows/INetCache/Content.Outlook/SOP/ARR4600082528/ARR4600082528SUPER.pdf" TargetMode="External"/><Relationship Id="rId838" Type="http://schemas.openxmlformats.org/officeDocument/2006/relationships/hyperlink" Target="../AppData/Local/Microsoft/Windows/INetCache/Content.Outlook/SOP/ARR0018/ARR0018SUPER2019.pdf" TargetMode="External"/><Relationship Id="rId1023" Type="http://schemas.openxmlformats.org/officeDocument/2006/relationships/hyperlink" Target="../AppData/Local/Microsoft/Windows/INetCache/Content.Outlook/SOP/ARR4600084054/ARR4600084054SUPER.pdf" TargetMode="External"/><Relationship Id="rId1468" Type="http://schemas.openxmlformats.org/officeDocument/2006/relationships/hyperlink" Target="../AppData/Local/Microsoft/Windows/INetCache/Content.Outlook/SOP/ARR4600082193/ARR4600082193CONCE.pdf" TargetMode="External"/><Relationship Id="rId1675" Type="http://schemas.openxmlformats.org/officeDocument/2006/relationships/hyperlink" Target="../AppData/Local/Microsoft/Windows/INetCache/Content.Outlook/SOP/ARR4600087686/ARR4600087686acta.pdf" TargetMode="External"/><Relationship Id="rId1882" Type="http://schemas.openxmlformats.org/officeDocument/2006/relationships/hyperlink" Target="mailto:clara.giraldo@medellin.gov.co" TargetMode="External"/><Relationship Id="rId172" Type="http://schemas.openxmlformats.org/officeDocument/2006/relationships/hyperlink" Target="mailto:sdlopez@davivienda.com" TargetMode="External"/><Relationship Id="rId477" Type="http://schemas.openxmlformats.org/officeDocument/2006/relationships/hyperlink" Target="../AppData/Local/Microsoft/Windows/INetCache/Content.Outlook/SOP/ARR4600082303/ARR4600082303POL.pdf" TargetMode="External"/><Relationship Id="rId600" Type="http://schemas.openxmlformats.org/officeDocument/2006/relationships/hyperlink" Target="../AppData/Local/Microsoft/Windows/INetCache/Content.Outlook/SOP/ARR4600082388/ARR4600082388ACTA.pdf" TargetMode="External"/><Relationship Id="rId684" Type="http://schemas.openxmlformats.org/officeDocument/2006/relationships/hyperlink" Target="../AppData/Local/Microsoft/Windows/INetCache/Content.Outlook/SOP/ARR4600082270/ARR4600082270.pdf" TargetMode="External"/><Relationship Id="rId1230" Type="http://schemas.openxmlformats.org/officeDocument/2006/relationships/hyperlink" Target="../AppData/Local/Microsoft/Windows/INetCache/Content.Outlook/SOP/ARR4600081111/ARR4600081111INF3.pdf" TargetMode="External"/><Relationship Id="rId1328" Type="http://schemas.openxmlformats.org/officeDocument/2006/relationships/hyperlink" Target="../AppData/Local/Microsoft/Windows/INetCache/Content.Outlook/SOP/ARR4600083618/ARR4600083618INF2.pdf" TargetMode="External"/><Relationship Id="rId1535" Type="http://schemas.openxmlformats.org/officeDocument/2006/relationships/hyperlink" Target="mailto:scastro@bancolombia.com.co" TargetMode="External"/><Relationship Id="rId337" Type="http://schemas.openxmlformats.org/officeDocument/2006/relationships/hyperlink" Target="../AppData/Local/Microsoft/Windows/INetCache/Content.Outlook/SOP/ARR4600082346/ARR4600082346CON.pdf" TargetMode="External"/><Relationship Id="rId891" Type="http://schemas.openxmlformats.org/officeDocument/2006/relationships/hyperlink" Target="../AppData/Local/Microsoft/Windows/INetCache/Content.Outlook/SOP/ARR4600078465/ARR4600078465INF22019.pdf" TargetMode="External"/><Relationship Id="rId905" Type="http://schemas.openxmlformats.org/officeDocument/2006/relationships/hyperlink" Target="mailto:sandra.ordonez@medellin.gov.co" TargetMode="External"/><Relationship Id="rId989" Type="http://schemas.openxmlformats.org/officeDocument/2006/relationships/hyperlink" Target="../AppData/Local/Microsoft/Windows/INetCache/Content.Outlook/SOP/ARR4600083613/ARR4600083613SUPER.pdf" TargetMode="External"/><Relationship Id="rId1742" Type="http://schemas.openxmlformats.org/officeDocument/2006/relationships/hyperlink" Target="../AppData/Local/Microsoft/Windows/INetCache/Content.Outlook/SOP/ARR4600088383/ARR4600088383ACTA.pdf" TargetMode="External"/><Relationship Id="rId34" Type="http://schemas.openxmlformats.org/officeDocument/2006/relationships/hyperlink" Target="../AppData/Local/Microsoft/Windows/INetCache/Content.Outlook/SOP/ARR0001/ARR0001acta.pdf" TargetMode="External"/><Relationship Id="rId544" Type="http://schemas.openxmlformats.org/officeDocument/2006/relationships/hyperlink" Target="mailto:Ignacio.gallego@medellin.gov.co" TargetMode="External"/><Relationship Id="rId751" Type="http://schemas.openxmlformats.org/officeDocument/2006/relationships/hyperlink" Target="../AppData/Local/Microsoft/Windows/INetCache/Content.Outlook/SOP/ARR4600082320/ARR4600082320POL.pdf" TargetMode="External"/><Relationship Id="rId849" Type="http://schemas.openxmlformats.org/officeDocument/2006/relationships/hyperlink" Target="../AppData/Local/Microsoft/Windows/INetCache/Content.Outlook/SOP/ARR0183/ARR0183SUPER.pdf" TargetMode="External"/><Relationship Id="rId1174" Type="http://schemas.openxmlformats.org/officeDocument/2006/relationships/hyperlink" Target="../AppData/Local/Microsoft/Windows/INetCache/Content.Outlook/SOP/ARR4600082389/ARR4600082389CONCEPTO.pdf" TargetMode="External"/><Relationship Id="rId1381" Type="http://schemas.openxmlformats.org/officeDocument/2006/relationships/hyperlink" Target="../AppData/Local/Microsoft/Windows/INetCache/Content.Outlook/SOP/ARR4600084048/ARR4600084048INF1.pdf" TargetMode="External"/><Relationship Id="rId1479" Type="http://schemas.openxmlformats.org/officeDocument/2006/relationships/hyperlink" Target="../AppData/Local/Microsoft/Windows/INetCache/Content.Outlook/SOP/ARR0183/ARR0183INF3.pdf" TargetMode="External"/><Relationship Id="rId1602" Type="http://schemas.openxmlformats.org/officeDocument/2006/relationships/hyperlink" Target="../AppData/Local/Microsoft/Windows/INetCache/Content.Outlook/SOP/ARR4600080135/ARR4600080135OTRO.pdf" TargetMode="External"/><Relationship Id="rId1686" Type="http://schemas.openxmlformats.org/officeDocument/2006/relationships/hyperlink" Target="../AppData/Local/Microsoft/Windows/INetCache/Content.Outlook/SOP/ARR0103/ARR0103OTRO.pdf" TargetMode="External"/><Relationship Id="rId183" Type="http://schemas.openxmlformats.org/officeDocument/2006/relationships/hyperlink" Target="mailto:jojeroso@gmail.com" TargetMode="External"/><Relationship Id="rId390" Type="http://schemas.openxmlformats.org/officeDocument/2006/relationships/hyperlink" Target="mailto:distripapesz@hotmail.com" TargetMode="External"/><Relationship Id="rId404" Type="http://schemas.openxmlformats.org/officeDocument/2006/relationships/hyperlink" Target="../AppData/Local/Microsoft/Windows/INetCache/Content.Outlook/SOP/ARR4600078456/ARR4600078456INF12019.pdf" TargetMode="External"/><Relationship Id="rId611" Type="http://schemas.openxmlformats.org/officeDocument/2006/relationships/hyperlink" Target="../AppData/Local/Microsoft/Windows/INetCache/Content.Outlook/SOP/ARR4600082165/ARR4600082165acta.pdf" TargetMode="External"/><Relationship Id="rId1034" Type="http://schemas.openxmlformats.org/officeDocument/2006/relationships/hyperlink" Target="../AppData/Local/Microsoft/Windows/INetCache/Content.Outlook/SOP/ARR4600084084/ARR4600084084acta.pdf" TargetMode="External"/><Relationship Id="rId1241" Type="http://schemas.openxmlformats.org/officeDocument/2006/relationships/hyperlink" Target="../AppData/Local/Microsoft/Windows/INetCache/Content.Outlook/SOP/ARR0308/ARR0308soli.pdf" TargetMode="External"/><Relationship Id="rId1339" Type="http://schemas.openxmlformats.org/officeDocument/2006/relationships/hyperlink" Target="../AppData/Local/Microsoft/Windows/INetCache/Content.Outlook/SOP/ARR4600082165/ARR4600082165INF3.pdf" TargetMode="External"/><Relationship Id="rId1893" Type="http://schemas.openxmlformats.org/officeDocument/2006/relationships/hyperlink" Target="../AppData/Local/Microsoft/Windows/INetCache/Content.Outlook/SOP/ARR4600083072/ARR4600083072CONCEPTO.pdf" TargetMode="External"/><Relationship Id="rId1907" Type="http://schemas.openxmlformats.org/officeDocument/2006/relationships/printerSettings" Target="../printerSettings/printerSettings5.bin"/><Relationship Id="rId250" Type="http://schemas.openxmlformats.org/officeDocument/2006/relationships/hyperlink" Target="../AppData/Local/Microsoft/Windows/INetCache/Content.Outlook/SOP/ARR4600082317/ARR4600082317pol.pdf" TargetMode="External"/><Relationship Id="rId488" Type="http://schemas.openxmlformats.org/officeDocument/2006/relationships/hyperlink" Target="mailto:tatanena2009@hotmail.com" TargetMode="External"/><Relationship Id="rId695" Type="http://schemas.openxmlformats.org/officeDocument/2006/relationships/hyperlink" Target="../AppData/Local/Microsoft/Windows/INetCache/Content.Outlook/SOP/ARR4600082515/ARR4600082515SUPER.pdf" TargetMode="External"/><Relationship Id="rId709" Type="http://schemas.openxmlformats.org/officeDocument/2006/relationships/hyperlink" Target="mailto:bealeparsan@gmail.com" TargetMode="External"/><Relationship Id="rId916" Type="http://schemas.openxmlformats.org/officeDocument/2006/relationships/hyperlink" Target="../AppData/Local/Microsoft/Windows/INetCache/Content.Outlook/SOP/ARR4600084096/ARR4600084096ACTA.pdf" TargetMode="External"/><Relationship Id="rId1101" Type="http://schemas.openxmlformats.org/officeDocument/2006/relationships/hyperlink" Target="../AppData/Local/Microsoft/Windows/INetCache/Content.Outlook/SOP/ARR4600082389/ARR4600082389INF1.pdf" TargetMode="External"/><Relationship Id="rId1546" Type="http://schemas.openxmlformats.org/officeDocument/2006/relationships/hyperlink" Target="mailto:scastro@bancolombia.com.co" TargetMode="External"/><Relationship Id="rId1753" Type="http://schemas.openxmlformats.org/officeDocument/2006/relationships/hyperlink" Target="../AppData/Local/Microsoft/Windows/INetCache/Content.Outlook/SOP/ARR0277/ARR0277CON20.pdf" TargetMode="External"/><Relationship Id="rId45" Type="http://schemas.openxmlformats.org/officeDocument/2006/relationships/hyperlink" Target="../AppData/Local/Microsoft/Windows/INetCache/Content.Outlook/SOP/ARR0264/ARR0264pol.pdf" TargetMode="External"/><Relationship Id="rId110" Type="http://schemas.openxmlformats.org/officeDocument/2006/relationships/hyperlink" Target="../AppData/Local/Microsoft/Windows/INetCache/Content.Outlook/SOP/ARR4600080541/COM4600080541CON.pdf" TargetMode="External"/><Relationship Id="rId348" Type="http://schemas.openxmlformats.org/officeDocument/2006/relationships/hyperlink" Target="mailto:gaboval100@hotmail.com" TargetMode="External"/><Relationship Id="rId555" Type="http://schemas.openxmlformats.org/officeDocument/2006/relationships/hyperlink" Target="../AppData/Local/Microsoft/Windows/INetCache/Content.Outlook/SOP/ARR4600082516/ARR4600082516CON.pdf" TargetMode="External"/><Relationship Id="rId762" Type="http://schemas.openxmlformats.org/officeDocument/2006/relationships/hyperlink" Target="mailto:patriciahernandez@dropopular.com.co" TargetMode="External"/><Relationship Id="rId1185" Type="http://schemas.openxmlformats.org/officeDocument/2006/relationships/hyperlink" Target="mailto:magdakeysi@hotmail.com" TargetMode="External"/><Relationship Id="rId1392" Type="http://schemas.openxmlformats.org/officeDocument/2006/relationships/hyperlink" Target="../AppData/Local/Microsoft/Windows/INetCache/Content.Outlook/SOP/ARR0025/inf-03-2019.pdf" TargetMode="External"/><Relationship Id="rId1406" Type="http://schemas.openxmlformats.org/officeDocument/2006/relationships/hyperlink" Target="../AppData/Local/Microsoft/Windows/INetCache/Content.Outlook/SOP/ARR4600083071/ARR4600083071CONCEPTO.pdf" TargetMode="External"/><Relationship Id="rId1613" Type="http://schemas.openxmlformats.org/officeDocument/2006/relationships/hyperlink" Target="../AppData/Local/Microsoft/Windows/INetCache/Content.Outlook/SOP/ARR4600087804/ARR4600087804.pdf" TargetMode="External"/><Relationship Id="rId1820" Type="http://schemas.openxmlformats.org/officeDocument/2006/relationships/hyperlink" Target="mailto:jojeroso@gmail.com" TargetMode="External"/><Relationship Id="rId194" Type="http://schemas.openxmlformats.org/officeDocument/2006/relationships/hyperlink" Target="../AppData/Local/Microsoft/Windows/INetCache/Content.Outlook/SOP/ARR4600082455/ARR4600082455CON.pdf" TargetMode="External"/><Relationship Id="rId208" Type="http://schemas.openxmlformats.org/officeDocument/2006/relationships/hyperlink" Target="../AppData/Local/Microsoft/Windows/INetCache/Content.Outlook/SOP/ARR4600082301/ARR4600082301CON.pdf" TargetMode="External"/><Relationship Id="rId415" Type="http://schemas.openxmlformats.org/officeDocument/2006/relationships/hyperlink" Target="../AppData/Local/Microsoft/Windows/INetCache/Content.Outlook/SOP/ARR4600082285/ARR4600082285POL.pdf" TargetMode="External"/><Relationship Id="rId622" Type="http://schemas.openxmlformats.org/officeDocument/2006/relationships/hyperlink" Target="mailto:sandra.ordonez@medellin.gov.co" TargetMode="External"/><Relationship Id="rId1045" Type="http://schemas.openxmlformats.org/officeDocument/2006/relationships/hyperlink" Target="../AppData/Local/Microsoft/Windows/INetCache/Content.Outlook/SOP/ARR4600084054/ARR4600084054.pdf" TargetMode="External"/><Relationship Id="rId1252" Type="http://schemas.openxmlformats.org/officeDocument/2006/relationships/hyperlink" Target="../AppData/Local/Microsoft/Windows/INetCache/Content.Outlook/SOP/ARR0001/ARR0001inf7.pdf" TargetMode="External"/><Relationship Id="rId1697" Type="http://schemas.openxmlformats.org/officeDocument/2006/relationships/hyperlink" Target="../AppData/Local/Microsoft/Windows/INetCache/Content.Outlook/SOP/ARR4600087755/ARR4600087755acta.pdf" TargetMode="External"/><Relationship Id="rId261" Type="http://schemas.openxmlformats.org/officeDocument/2006/relationships/hyperlink" Target="mailto:jairogiraldo7@hotmail.com" TargetMode="External"/><Relationship Id="rId499" Type="http://schemas.openxmlformats.org/officeDocument/2006/relationships/hyperlink" Target="../AppData/Local/Microsoft/Windows/INetCache/Content.Outlook/SOP/ARR4600082260/ARR4600082260POL.pdf" TargetMode="External"/><Relationship Id="rId927" Type="http://schemas.openxmlformats.org/officeDocument/2006/relationships/hyperlink" Target="mailto:sandra.ordonez@medellin.gov.co" TargetMode="External"/><Relationship Id="rId1112" Type="http://schemas.openxmlformats.org/officeDocument/2006/relationships/hyperlink" Target="../AppData/Local/Microsoft/Windows/INetCache/Content.Outlook/SOP/ARR4600083578/ARR4600083578INF1.pdf" TargetMode="External"/><Relationship Id="rId1557" Type="http://schemas.openxmlformats.org/officeDocument/2006/relationships/hyperlink" Target="../AppData/Local/Microsoft/Windows/INetCache/Content.Outlook/SOP/ARR4600083602/ARR4600083602INF3.pdf" TargetMode="External"/><Relationship Id="rId1764" Type="http://schemas.openxmlformats.org/officeDocument/2006/relationships/hyperlink" Target="mailto:nelly.moreno@medellin.gov.co" TargetMode="External"/><Relationship Id="rId56" Type="http://schemas.openxmlformats.org/officeDocument/2006/relationships/hyperlink" Target="../AppData/Local/Microsoft/Windows/INetCache/Content.Outlook/SOP/ARR4600077599/ARR4600077599PACTA.pdf" TargetMode="External"/><Relationship Id="rId359" Type="http://schemas.openxmlformats.org/officeDocument/2006/relationships/hyperlink" Target="mailto:Ignacio.gallego@medellin.gov.co" TargetMode="External"/><Relationship Id="rId566" Type="http://schemas.openxmlformats.org/officeDocument/2006/relationships/hyperlink" Target="mailto:pachoromano@hotmail.com" TargetMode="External"/><Relationship Id="rId773" Type="http://schemas.openxmlformats.org/officeDocument/2006/relationships/hyperlink" Target="../AppData/Local/Microsoft/Windows/INetCache/Content.Outlook/SOP/Desig%20Nelly/ARRSUPER.pdf" TargetMode="External"/><Relationship Id="rId1196" Type="http://schemas.openxmlformats.org/officeDocument/2006/relationships/hyperlink" Target="../AppData/Local/Microsoft/Windows/INetCache/Content.Outlook/SOP/ARR0314/ARR0314SUPER2020.pdf" TargetMode="External"/><Relationship Id="rId1417" Type="http://schemas.openxmlformats.org/officeDocument/2006/relationships/hyperlink" Target="../AppData/Local/Microsoft/Windows/INetCache/Content.Outlook/SOP/ARR4600081276/ARR4600081276OTRO2.pdf" TargetMode="External"/><Relationship Id="rId1624" Type="http://schemas.openxmlformats.org/officeDocument/2006/relationships/hyperlink" Target="mailto:danielabedoyaramirez19@gmail.com" TargetMode="External"/><Relationship Id="rId1831" Type="http://schemas.openxmlformats.org/officeDocument/2006/relationships/hyperlink" Target="../AppData/Local/Microsoft/Windows/INetCache/Content.Outlook/SOP/ARR4600082389/ARR4600082389.pdf" TargetMode="External"/><Relationship Id="rId121" Type="http://schemas.openxmlformats.org/officeDocument/2006/relationships/hyperlink" Target="../AppData/Local/Microsoft/Windows/INetCache/Content.Outlook/SOP/ARR0262/ARR0262INF12019.pdf" TargetMode="External"/><Relationship Id="rId219" Type="http://schemas.openxmlformats.org/officeDocument/2006/relationships/hyperlink" Target="../AppData/Local/Microsoft/Windows/INetCache/Content.Outlook/SOP/ARR4600082259/ARR4600082259CON.pdf" TargetMode="External"/><Relationship Id="rId426" Type="http://schemas.openxmlformats.org/officeDocument/2006/relationships/hyperlink" Target="../AppData/Local/Microsoft/Windows/INetCache/Content.Outlook/SOP/ARR4600082292/ARR4600082292CON.pdf" TargetMode="External"/><Relationship Id="rId633" Type="http://schemas.openxmlformats.org/officeDocument/2006/relationships/hyperlink" Target="../AppData/Local/Microsoft/Windows/INetCache/Content.Outlook/SOP/ARR0009/ARR0009super.pdf" TargetMode="External"/><Relationship Id="rId980" Type="http://schemas.openxmlformats.org/officeDocument/2006/relationships/hyperlink" Target="../AppData/Local/Microsoft/Windows/INetCache/Content.Outlook/SOP/ARR0305/ARR4600081280INF1.pdf" TargetMode="External"/><Relationship Id="rId1056" Type="http://schemas.openxmlformats.org/officeDocument/2006/relationships/hyperlink" Target="../AppData/Local/Microsoft/Windows/INetCache/Content.Outlook/SOP/ARR4600083609/ARR4600083609.pdf" TargetMode="External"/><Relationship Id="rId1263" Type="http://schemas.openxmlformats.org/officeDocument/2006/relationships/hyperlink" Target="../AppData/Local/Microsoft/Windows/INetCache/Content.Outlook/SOP/ARR4600083072/ARR4600083072INF2.pdf" TargetMode="External"/><Relationship Id="rId840" Type="http://schemas.openxmlformats.org/officeDocument/2006/relationships/hyperlink" Target="mailto:coonatra@une.net.co" TargetMode="External"/><Relationship Id="rId938" Type="http://schemas.openxmlformats.org/officeDocument/2006/relationships/hyperlink" Target="../AppData/Local/Microsoft/Windows/INetCache/Content.Outlook/SOP/ARR4600084048/ARR4600084048.pdf" TargetMode="External"/><Relationship Id="rId1470" Type="http://schemas.openxmlformats.org/officeDocument/2006/relationships/hyperlink" Target="../AppData/Local/Microsoft/Windows/INetCache/Content.Outlook/SOP/ARR4600080135/ARR4600080135CONCE.pdf" TargetMode="External"/><Relationship Id="rId1568" Type="http://schemas.openxmlformats.org/officeDocument/2006/relationships/hyperlink" Target="../AppData/Local/Microsoft/Windows/INetCache/Content.Outlook/SOP/ARR4600084048/ARR4600084048INF3.pdf" TargetMode="External"/><Relationship Id="rId1775" Type="http://schemas.openxmlformats.org/officeDocument/2006/relationships/hyperlink" Target="../AppData/Local/Microsoft/Windows/INetCache/Content.Outlook/SOP/ARR4600083613/ARR4600083613OTRO.pdf" TargetMode="External"/><Relationship Id="rId67" Type="http://schemas.openxmlformats.org/officeDocument/2006/relationships/hyperlink" Target="mailto:jorgeeliecer57571@gmail.com" TargetMode="External"/><Relationship Id="rId272" Type="http://schemas.openxmlformats.org/officeDocument/2006/relationships/hyperlink" Target="../AppData/Local/Microsoft/Windows/INetCache/Content.Outlook/SOP/ARR4600082349/ARR4600082349POL.pdf" TargetMode="External"/><Relationship Id="rId577" Type="http://schemas.openxmlformats.org/officeDocument/2006/relationships/hyperlink" Target="mailto:rasaba66@gmail.com" TargetMode="External"/><Relationship Id="rId700" Type="http://schemas.openxmlformats.org/officeDocument/2006/relationships/hyperlink" Target="../AppData/Local/Microsoft/Windows/INetCache/Content.Outlook/SOP/ARR4600078632/ARR4600078632INF22019" TargetMode="External"/><Relationship Id="rId1123" Type="http://schemas.openxmlformats.org/officeDocument/2006/relationships/hyperlink" Target="../AppData/Local/Microsoft/Windows/INetCache/Content.Outlook/SOP/ARR4600081276/ARR4600081276INF2.pdf" TargetMode="External"/><Relationship Id="rId1330" Type="http://schemas.openxmlformats.org/officeDocument/2006/relationships/hyperlink" Target="../AppData/Local/Microsoft/Windows/INetCache/Content.Outlook/SOP/ARR4600082517/ARR4600082517INF1.pdf" TargetMode="External"/><Relationship Id="rId1428" Type="http://schemas.openxmlformats.org/officeDocument/2006/relationships/hyperlink" Target="../AppData/Local/Microsoft/Windows/INetCache/Content.Outlook/SOP/ARR4600078616/ARR4600078616INF2.pdf" TargetMode="External"/><Relationship Id="rId1635" Type="http://schemas.openxmlformats.org/officeDocument/2006/relationships/hyperlink" Target="mailto:nelly.moreno@medellin.gov.co" TargetMode="External"/><Relationship Id="rId132" Type="http://schemas.openxmlformats.org/officeDocument/2006/relationships/hyperlink" Target="mailto:subgerencia.financiera@terminalesmedellin.com" TargetMode="External"/><Relationship Id="rId784" Type="http://schemas.openxmlformats.org/officeDocument/2006/relationships/hyperlink" Target="../AppData/Local/Microsoft/Windows/INetCache/Content.Outlook/SOP/ARR0160/ARR0160super.pdf" TargetMode="External"/><Relationship Id="rId991" Type="http://schemas.openxmlformats.org/officeDocument/2006/relationships/hyperlink" Target="../AppData/Local/Microsoft/Windows/INetCache/Content.Outlook/SOP/ARR4600083613/ARR4600083613ACTA.pdf" TargetMode="External"/><Relationship Id="rId1067" Type="http://schemas.openxmlformats.org/officeDocument/2006/relationships/hyperlink" Target="mailto:sandra.ordonez@medellin.gov.co" TargetMode="External"/><Relationship Id="rId1842" Type="http://schemas.openxmlformats.org/officeDocument/2006/relationships/hyperlink" Target="../AppData/Local/Microsoft/Windows/INetCache/Content.Outlook/SOP/ARR4600082206/ARR4600082206acta.pdf" TargetMode="External"/><Relationship Id="rId437" Type="http://schemas.openxmlformats.org/officeDocument/2006/relationships/hyperlink" Target="../AppData/Local/Microsoft/Windows/INetCache/Content.Outlook/SOP/ARR4600082446/ARR4600082446CON.pdf" TargetMode="External"/><Relationship Id="rId644" Type="http://schemas.openxmlformats.org/officeDocument/2006/relationships/hyperlink" Target="../AppData/Local/Microsoft/Windows/INetCache/Content.Outlook/SOP/ARR4600082372/ARR4600082372pol.pdf" TargetMode="External"/><Relationship Id="rId851" Type="http://schemas.openxmlformats.org/officeDocument/2006/relationships/hyperlink" Target="mailto:trancristobal@une.net.co" TargetMode="External"/><Relationship Id="rId1274" Type="http://schemas.openxmlformats.org/officeDocument/2006/relationships/hyperlink" Target="../AppData/Local/Microsoft/Windows/INetCache/Content.Outlook/SOP/ARR4600081277/ARR4600081277TRA.pdf" TargetMode="External"/><Relationship Id="rId1481" Type="http://schemas.openxmlformats.org/officeDocument/2006/relationships/hyperlink" Target="../AppData/Local/Microsoft/Windows/INetCache/Content.Outlook/SOP/ARR0099/ARR0099INF3.pdf" TargetMode="External"/><Relationship Id="rId1579" Type="http://schemas.openxmlformats.org/officeDocument/2006/relationships/hyperlink" Target="../AppData/Local/Microsoft/Windows/INetCache/Content.Outlook/SOP/ARR4600084054/ARR4600084054INF3.pdf" TargetMode="External"/><Relationship Id="rId1702" Type="http://schemas.openxmlformats.org/officeDocument/2006/relationships/hyperlink" Target="../AppData/Local/Microsoft/Windows/INetCache/Content.Outlook/SOP/ARR4600087806/ARR4600087806SUPER%7d.pdf" TargetMode="External"/><Relationship Id="rId283" Type="http://schemas.openxmlformats.org/officeDocument/2006/relationships/hyperlink" Target="../AppData/Local/Microsoft/Windows/INetCache/Content.Outlook/SOP/ARR4600082323/ARR4600082323CON.pdf" TargetMode="External"/><Relationship Id="rId490" Type="http://schemas.openxmlformats.org/officeDocument/2006/relationships/hyperlink" Target="../AppData/Local/Microsoft/Windows/INetCache/Content.Outlook/SOP/ARR4600082295/ARR4600082295.pdf" TargetMode="External"/><Relationship Id="rId504" Type="http://schemas.openxmlformats.org/officeDocument/2006/relationships/hyperlink" Target="../AppData/Local/Microsoft/Windows/INetCache/Content.Outlook/SOP/ARR4600082505/ARR4600082505.pdf" TargetMode="External"/><Relationship Id="rId711" Type="http://schemas.openxmlformats.org/officeDocument/2006/relationships/hyperlink" Target="../AppData/Local/Microsoft/Windows/INetCache/Content.Outlook/SOP/ARR4600082166/ARR4600082166.pdf" TargetMode="External"/><Relationship Id="rId949" Type="http://schemas.openxmlformats.org/officeDocument/2006/relationships/hyperlink" Target="../AppData/Local/Microsoft/Windows/INetCache/Content.Outlook/SOP/ARR4600084092/ARR4600084092ACTA.pdf" TargetMode="External"/><Relationship Id="rId1134" Type="http://schemas.openxmlformats.org/officeDocument/2006/relationships/hyperlink" Target="../AppData/Local/Microsoft/Windows/INetCache/Content.Outlook/SOP/ARR4600078632/ARR4600078632INF3" TargetMode="External"/><Relationship Id="rId1341" Type="http://schemas.openxmlformats.org/officeDocument/2006/relationships/hyperlink" Target="../AppData/Local/Microsoft/Windows/INetCache/Content.Outlook/SOP/ARR4600082283/ARR4600082283INF3.pdf" TargetMode="External"/><Relationship Id="rId1786" Type="http://schemas.openxmlformats.org/officeDocument/2006/relationships/hyperlink" Target="../AppData/Local/Microsoft/Windows/INetCache/Content.Outlook/SOP/ARR4600088459/ARR4600088459.pdf" TargetMode="External"/><Relationship Id="rId78" Type="http://schemas.openxmlformats.org/officeDocument/2006/relationships/hyperlink" Target="../AppData/Local/Microsoft/Windows/INetCache/Content.Outlook/SOP/ARR4600078610/ARR4600078610super.pdf" TargetMode="External"/><Relationship Id="rId143" Type="http://schemas.openxmlformats.org/officeDocument/2006/relationships/hyperlink" Target="mailto:reynegron@gmail.com" TargetMode="External"/><Relationship Id="rId350" Type="http://schemas.openxmlformats.org/officeDocument/2006/relationships/hyperlink" Target="../AppData/Local/Microsoft/Windows/INetCache/Content.Outlook/SOP/ARR4600082273/ARR4600082273CON.pdf" TargetMode="External"/><Relationship Id="rId588" Type="http://schemas.openxmlformats.org/officeDocument/2006/relationships/hyperlink" Target="mailto:sabrinacardona419@gmail.com" TargetMode="External"/><Relationship Id="rId795" Type="http://schemas.openxmlformats.org/officeDocument/2006/relationships/hyperlink" Target="../AppData/Local/Microsoft/Windows/INetCache/Content.Outlook/SOP/ARR4600082324/ARR4600082324SUPER.pdf" TargetMode="External"/><Relationship Id="rId809" Type="http://schemas.openxmlformats.org/officeDocument/2006/relationships/hyperlink" Target="../AppData/Local/Microsoft/Windows/INetCache/Content.Outlook/SOP/ARR4600087348/ARR4600087348super.pdf" TargetMode="External"/><Relationship Id="rId1201" Type="http://schemas.openxmlformats.org/officeDocument/2006/relationships/hyperlink" Target="../AppData/Local/Microsoft/Windows/INetCache/Content.Outlook/SOP/ARR0314/ARR0314CONCEPTO.pdf" TargetMode="External"/><Relationship Id="rId1439" Type="http://schemas.openxmlformats.org/officeDocument/2006/relationships/hyperlink" Target="../AppData/Local/Microsoft/Windows/INetCache/Content.Outlook/SOP/ARR0183/ARR0183TRA.pdf" TargetMode="External"/><Relationship Id="rId1646" Type="http://schemas.openxmlformats.org/officeDocument/2006/relationships/hyperlink" Target="../AppData/Local/Microsoft/Windows/INetCache/Content.Outlook/SOP/ARR4600087671/ARR4600087671.pdf" TargetMode="External"/><Relationship Id="rId1853" Type="http://schemas.openxmlformats.org/officeDocument/2006/relationships/hyperlink" Target="../AppData/Local/Microsoft/Windows/INetCache/Content.Outlook/SOP/ARR4600082206/ARR4600082206OTRO.pdf" TargetMode="External"/><Relationship Id="rId9" Type="http://schemas.openxmlformats.org/officeDocument/2006/relationships/hyperlink" Target="mailto:coplaza@une.net.co" TargetMode="External"/><Relationship Id="rId210" Type="http://schemas.openxmlformats.org/officeDocument/2006/relationships/hyperlink" Target="mailto:fondodelpueblo@une.net.co" TargetMode="External"/><Relationship Id="rId448" Type="http://schemas.openxmlformats.org/officeDocument/2006/relationships/hyperlink" Target="mailto:adrianaquintero@gmail.com" TargetMode="External"/><Relationship Id="rId655" Type="http://schemas.openxmlformats.org/officeDocument/2006/relationships/hyperlink" Target="../AppData/Local/Microsoft/Windows/INetCache/Content.Outlook/SOP/ARR4600082467/ARR4600082467ACTA.pdf" TargetMode="External"/><Relationship Id="rId862" Type="http://schemas.openxmlformats.org/officeDocument/2006/relationships/hyperlink" Target="../AppData/Local/Microsoft/Windows/INetCache/Content.Outlook/SOP/ARR4600083821/ARR4600083821SUPER.pdf" TargetMode="External"/><Relationship Id="rId1078" Type="http://schemas.openxmlformats.org/officeDocument/2006/relationships/hyperlink" Target="../AppData/Local/Microsoft/Windows/INetCache/Content.Outlook/SOP/ARR4600083605/ARR4600083605SUPER.pdf" TargetMode="External"/><Relationship Id="rId1285" Type="http://schemas.openxmlformats.org/officeDocument/2006/relationships/hyperlink" Target="../AppData/Local/Microsoft/Windows/INetCache/Content.Outlook/SOP/ARR4600084054/OFICIO%20%20DILIGENCIA%20FALLIDAf.pdf" TargetMode="External"/><Relationship Id="rId1492" Type="http://schemas.openxmlformats.org/officeDocument/2006/relationships/hyperlink" Target="../AppData/Local/Microsoft/Windows/INetCache/Content.Outlook/SOP/ARR0078/ARR0078INF3.pdf" TargetMode="External"/><Relationship Id="rId1506" Type="http://schemas.openxmlformats.org/officeDocument/2006/relationships/hyperlink" Target="../AppData/Local/Microsoft/Windows/INetCache/Content.Outlook/SOP/ARR0102/ARR0102INF320.pdf" TargetMode="External"/><Relationship Id="rId1713" Type="http://schemas.openxmlformats.org/officeDocument/2006/relationships/hyperlink" Target="../AppData/Local/Microsoft/Windows/INetCache/Content.Outlook/SOP/ARR4600083582/ARR4600083582OTRO.pdf" TargetMode="External"/><Relationship Id="rId294" Type="http://schemas.openxmlformats.org/officeDocument/2006/relationships/hyperlink" Target="../AppData/Local/Microsoft/Windows/INetCache/Content.Outlook/SOP/ARR4600082309/ARR4600082309SUPER.pdf" TargetMode="External"/><Relationship Id="rId308" Type="http://schemas.openxmlformats.org/officeDocument/2006/relationships/hyperlink" Target="mailto:elpapodeloso@hotmail.com" TargetMode="External"/><Relationship Id="rId515" Type="http://schemas.openxmlformats.org/officeDocument/2006/relationships/hyperlink" Target="../AppData/Local/Microsoft/Windows/INetCache/Content.Outlook/SOP/ARR4600082187/ARR4600082187.pdf" TargetMode="External"/><Relationship Id="rId722" Type="http://schemas.openxmlformats.org/officeDocument/2006/relationships/hyperlink" Target="../AppData/Local/Microsoft/Windows/INetCache/Content.Outlook/SOP/ARR4600081675/ARR4600081675.pdf" TargetMode="External"/><Relationship Id="rId1145" Type="http://schemas.openxmlformats.org/officeDocument/2006/relationships/hyperlink" Target="../AppData/Local/Microsoft/Windows/INetCache/Content.Outlook/SOP/ARR0265/ARR0265INF22019.pdf" TargetMode="External"/><Relationship Id="rId1352" Type="http://schemas.openxmlformats.org/officeDocument/2006/relationships/hyperlink" Target="../AppData/Local/Microsoft/Windows/INetCache/Content.Outlook/SOP/ARR4600084061/ARR4600084061INF1.pdf" TargetMode="External"/><Relationship Id="rId1797" Type="http://schemas.openxmlformats.org/officeDocument/2006/relationships/hyperlink" Target="mailto:oscar2018giraldo@gmail.com" TargetMode="External"/><Relationship Id="rId89" Type="http://schemas.openxmlformats.org/officeDocument/2006/relationships/hyperlink" Target="../AppData/Local/Microsoft/Windows/INetCache/Content.Outlook/SOP/ARR4600078614/ARR4600078614CON.pdf" TargetMode="External"/><Relationship Id="rId154" Type="http://schemas.openxmlformats.org/officeDocument/2006/relationships/hyperlink" Target="../AppData/Local/Microsoft/Windows/INetCache/Content.Outlook/SOP/Desig%20Nelly/ARRSUPER.pdf" TargetMode="External"/><Relationship Id="rId361" Type="http://schemas.openxmlformats.org/officeDocument/2006/relationships/hyperlink" Target="mailto:marllseg@hotmail.com" TargetMode="External"/><Relationship Id="rId599" Type="http://schemas.openxmlformats.org/officeDocument/2006/relationships/hyperlink" Target="../AppData/Local/Microsoft/Windows/INetCache/Content.Outlook/SOP/ARR4600081279/ARR4600081279ACTA.pdf" TargetMode="External"/><Relationship Id="rId1005" Type="http://schemas.openxmlformats.org/officeDocument/2006/relationships/hyperlink" Target="../AppData/Local/Microsoft/Windows/INetCache/Content.Outlook/SOP/ARR4600083581/ARR4600083581SUPER.pdf" TargetMode="External"/><Relationship Id="rId1212" Type="http://schemas.openxmlformats.org/officeDocument/2006/relationships/hyperlink" Target="mailto:comasmf5221@gmail.com" TargetMode="External"/><Relationship Id="rId1657" Type="http://schemas.openxmlformats.org/officeDocument/2006/relationships/hyperlink" Target="mailto:manuelzuleta9@gmail.com" TargetMode="External"/><Relationship Id="rId1864" Type="http://schemas.openxmlformats.org/officeDocument/2006/relationships/hyperlink" Target="../AppData/Local/Microsoft/Windows/INetCache/Content.Outlook/SOP/ARR0210/ARR0210POL2019.pdf" TargetMode="External"/><Relationship Id="rId459" Type="http://schemas.openxmlformats.org/officeDocument/2006/relationships/hyperlink" Target="../AppData/Local/Microsoft/Windows/INetCache/Content.Outlook/SOP/ARR4600082440/ARR4600082440pol.pdf" TargetMode="External"/><Relationship Id="rId666" Type="http://schemas.openxmlformats.org/officeDocument/2006/relationships/hyperlink" Target="../AppData/Local/Microsoft/Windows/INetCache/Content.Outlook/SOP/ARR4600082259/ARR4600082259super.pdf" TargetMode="External"/><Relationship Id="rId873" Type="http://schemas.openxmlformats.org/officeDocument/2006/relationships/hyperlink" Target="../AppData/Local/Microsoft/Windows/INetCache/Content.Outlook/SOP/ARR4600083623/ARR4600083623.pdf" TargetMode="External"/><Relationship Id="rId1089" Type="http://schemas.openxmlformats.org/officeDocument/2006/relationships/hyperlink" Target="../AppData/Local/Microsoft/Windows/INetCache/Content.Outlook/SOP/ARR4600083605/ARR4600083605.pdf" TargetMode="External"/><Relationship Id="rId1296" Type="http://schemas.openxmlformats.org/officeDocument/2006/relationships/hyperlink" Target="../AppData/Local/Microsoft/Windows/INetCache/Content.Outlook/SOP/ARR4600082390/ARR4600082390TRA.pdf" TargetMode="External"/><Relationship Id="rId1517" Type="http://schemas.openxmlformats.org/officeDocument/2006/relationships/hyperlink" Target="../AppData/Local/Microsoft/Windows/INetCache/Content.Outlook/SOP/ARR4600082166/ARR4600082166OTRO.pdf" TargetMode="External"/><Relationship Id="rId1724" Type="http://schemas.openxmlformats.org/officeDocument/2006/relationships/hyperlink" Target="../AppData/Local/Microsoft/Windows/INetCache/Content.Outlook/SOP/ARR4600088109/ARR4600088109SUPER.pdf" TargetMode="External"/><Relationship Id="rId16" Type="http://schemas.openxmlformats.org/officeDocument/2006/relationships/hyperlink" Target="../AppData/Local/Microsoft/Windows/INetCache/Content.Outlook/SOP/ARR0263/ARR0263RENO.pdf" TargetMode="External"/><Relationship Id="rId221" Type="http://schemas.openxmlformats.org/officeDocument/2006/relationships/hyperlink" Target="mailto:williampm26@hotmail.com" TargetMode="External"/><Relationship Id="rId319" Type="http://schemas.openxmlformats.org/officeDocument/2006/relationships/hyperlink" Target="../AppData/Local/Microsoft/Windows/INetCache/Content.Outlook/SOP/ARR0301/ARR0301CON2019.pdf/Nas1/alcaldia/228-SS/22840-S-GB/U-Inmuebles/E-Admon/Cmn-Admon/IS-ARR/SOP/ARR0301/ARR0301INF12019.pdf" TargetMode="External"/><Relationship Id="rId526" Type="http://schemas.openxmlformats.org/officeDocument/2006/relationships/hyperlink" Target="../AppData/Local/Microsoft/Windows/INetCache/Content.Outlook/SOP/ARR4600082257/ARR4600082257POL.pdf" TargetMode="External"/><Relationship Id="rId1156" Type="http://schemas.openxmlformats.org/officeDocument/2006/relationships/hyperlink" Target="../AppData/Local/Microsoft/Windows/INetCache/Content.Outlook/SOP/ARR4600077564/ARR4600077564OTRO2.pdf" TargetMode="External"/><Relationship Id="rId1363" Type="http://schemas.openxmlformats.org/officeDocument/2006/relationships/hyperlink" Target="../AppData/Local/Microsoft/Windows/INetCache/Content.Outlook/SOP/ARR4600084047/ARR4600084047INF1.pdf" TargetMode="External"/><Relationship Id="rId733" Type="http://schemas.openxmlformats.org/officeDocument/2006/relationships/hyperlink" Target="mailto:avendanoscar@hotmail.com" TargetMode="External"/><Relationship Id="rId940" Type="http://schemas.openxmlformats.org/officeDocument/2006/relationships/hyperlink" Target="../AppData/Local/Microsoft/Windows/INetCache/Content.Outlook/SOP/ARR4600084048/ARR4600084048SUPER.pdf" TargetMode="External"/><Relationship Id="rId1016" Type="http://schemas.openxmlformats.org/officeDocument/2006/relationships/hyperlink" Target="mailto:nelly.moreno@medellin.gov.co" TargetMode="External"/><Relationship Id="rId1570" Type="http://schemas.openxmlformats.org/officeDocument/2006/relationships/hyperlink" Target="../AppData/Local/Microsoft/Windows/INetCache/Content.Outlook/SOP/ARR4600084092/ARR4600084092INF3.pdf" TargetMode="External"/><Relationship Id="rId1668" Type="http://schemas.openxmlformats.org/officeDocument/2006/relationships/hyperlink" Target="../AppData/Local/Microsoft/Windows/INetCache/Content.Outlook/SOP/ARR4600087670/ARR4600087670ACTA.pdf" TargetMode="External"/><Relationship Id="rId1875" Type="http://schemas.openxmlformats.org/officeDocument/2006/relationships/hyperlink" Target="../AppData/Local/Microsoft/Windows/INetCache/Content.Outlook/SOP/ARR4600083071/ARR4600083071SUPER.pdf" TargetMode="External"/><Relationship Id="rId165" Type="http://schemas.openxmlformats.org/officeDocument/2006/relationships/hyperlink" Target="mailto:wilmarlondo&#241;o198791@hotmail.com" TargetMode="External"/><Relationship Id="rId372" Type="http://schemas.openxmlformats.org/officeDocument/2006/relationships/hyperlink" Target="mailto:distripapesz@hotmail.com" TargetMode="External"/><Relationship Id="rId677" Type="http://schemas.openxmlformats.org/officeDocument/2006/relationships/hyperlink" Target="../AppData/Local/Microsoft/Windows/INetCache/Content.Outlook/SOP/ARR0018/ARR0018super.pdf" TargetMode="External"/><Relationship Id="rId800" Type="http://schemas.openxmlformats.org/officeDocument/2006/relationships/hyperlink" Target="../AppData/Local/Microsoft/Windows/INetCache/Content.Outlook/SOP/ARR0312/ARR0312CON2019.pdf" TargetMode="External"/><Relationship Id="rId1223" Type="http://schemas.openxmlformats.org/officeDocument/2006/relationships/hyperlink" Target="../AppData/Local/Microsoft/Windows/INetCache/Content.Outlook/SOP/ARR0309/ARR0309ACTA2020.pdf" TargetMode="External"/><Relationship Id="rId1430" Type="http://schemas.openxmlformats.org/officeDocument/2006/relationships/hyperlink" Target="../AppData/Local/Microsoft/Windows/INetCache/Content.Outlook/SOP/ARR4600078607/ARR4600078607inf4.pdf" TargetMode="External"/><Relationship Id="rId1528" Type="http://schemas.openxmlformats.org/officeDocument/2006/relationships/hyperlink" Target="../AppData/Local/Microsoft/Windows/INetCache/Content.Outlook/SOP/ARR4600077829/ARR4600077829INF5.pdf" TargetMode="External"/><Relationship Id="rId232" Type="http://schemas.openxmlformats.org/officeDocument/2006/relationships/hyperlink" Target="../AppData/Local/Microsoft/Windows/INetCache/Content.Outlook/SOP/ARR4600082321/ARR4600082321POL.pdf" TargetMode="External"/><Relationship Id="rId884" Type="http://schemas.openxmlformats.org/officeDocument/2006/relationships/hyperlink" Target="../AppData/Local/Microsoft/Windows/INetCache/Content.Outlook/SOP/ARR4600084040/ARR4600084040SUPER.pdf" TargetMode="External"/><Relationship Id="rId1735" Type="http://schemas.openxmlformats.org/officeDocument/2006/relationships/hyperlink" Target="mailto:nelly.moreno@medellin.gov.co" TargetMode="External"/><Relationship Id="rId27" Type="http://schemas.openxmlformats.org/officeDocument/2006/relationships/hyperlink" Target="../AppData/Local/Microsoft/Windows/INetCache/Content.Outlook/SOP/ARR0025/ARR0025CON.pdf" TargetMode="External"/><Relationship Id="rId537" Type="http://schemas.openxmlformats.org/officeDocument/2006/relationships/hyperlink" Target="../AppData/Local/Microsoft/Windows/INetCache/Content.Outlook/SOP/ARR4600082258/ARR4600082258CON.pdf" TargetMode="External"/><Relationship Id="rId744" Type="http://schemas.openxmlformats.org/officeDocument/2006/relationships/hyperlink" Target="../AppData/Local/Microsoft/Windows/INetCache/Content.Outlook/SOP/ARR4600082166/ARR4600082166ACTA.pdf" TargetMode="External"/><Relationship Id="rId951" Type="http://schemas.openxmlformats.org/officeDocument/2006/relationships/hyperlink" Target="../AppData/Local/Microsoft/Windows/INetCache/Content.Outlook/SOP/ARR4600084009/ARR4600084009ACTA.pdf" TargetMode="External"/><Relationship Id="rId1167" Type="http://schemas.openxmlformats.org/officeDocument/2006/relationships/hyperlink" Target="../AppData/Local/Microsoft/Windows/INetCache/Content.Outlook/SOP/ARR4600082244/ARR4600082244CONCEPTO.pdf" TargetMode="External"/><Relationship Id="rId1374" Type="http://schemas.openxmlformats.org/officeDocument/2006/relationships/hyperlink" Target="../AppData/Local/Microsoft/Windows/INetCache/Content.Outlook/SOP/ARR0212/ARR0212INF32O.pdf" TargetMode="External"/><Relationship Id="rId1581" Type="http://schemas.openxmlformats.org/officeDocument/2006/relationships/hyperlink" Target="../AppData/Local/Microsoft/Windows/INetCache/Content.Outlook/SOP/ARR4600084007/ARR4600084007INF3.pdf" TargetMode="External"/><Relationship Id="rId1679" Type="http://schemas.openxmlformats.org/officeDocument/2006/relationships/hyperlink" Target="../AppData/Local/Microsoft/Windows/INetCache/Content.Outlook/SOP/ARR4600078456/ARR4600078456INF6.pdf" TargetMode="External"/><Relationship Id="rId1802" Type="http://schemas.openxmlformats.org/officeDocument/2006/relationships/hyperlink" Target="../AppData/Local/Microsoft/Windows/INetCache/Content.Outlook/SOP/ARR4600087679/ARR4600087679super.pdf" TargetMode="External"/><Relationship Id="rId80" Type="http://schemas.openxmlformats.org/officeDocument/2006/relationships/hyperlink" Target="../AppData/Local/Microsoft/Windows/INetCache/Content.Outlook/SOP/ARR0301/ARR0301CON2019.pdf" TargetMode="External"/><Relationship Id="rId176" Type="http://schemas.openxmlformats.org/officeDocument/2006/relationships/hyperlink" Target="../AppData/Local/Microsoft/Windows/INetCache/Content.Outlook/SOP/ARR4600081873/ARR4600081873SUPER.pdf" TargetMode="External"/><Relationship Id="rId383" Type="http://schemas.openxmlformats.org/officeDocument/2006/relationships/hyperlink" Target="../AppData/Local/Microsoft/Windows/INetCache/Content.Outlook/SOP/ARR4600082307/ARR4600082307SUPER.pdf" TargetMode="External"/><Relationship Id="rId590" Type="http://schemas.openxmlformats.org/officeDocument/2006/relationships/hyperlink" Target="mailto:sandra.ordonez@medellin.gov.co" TargetMode="External"/><Relationship Id="rId604" Type="http://schemas.openxmlformats.org/officeDocument/2006/relationships/hyperlink" Target="mailto:alimentosdelidog@gmail.com" TargetMode="External"/><Relationship Id="rId811" Type="http://schemas.openxmlformats.org/officeDocument/2006/relationships/hyperlink" Target="../AppData/Local/Microsoft/Windows/INetCache/Content.Outlook/SOP/ARR4600087348/ARR4600087348acta.pdf" TargetMode="External"/><Relationship Id="rId1027" Type="http://schemas.openxmlformats.org/officeDocument/2006/relationships/hyperlink" Target="../AppData/Local/Microsoft/Windows/INetCache/Content.Outlook/SOP/ARR4600084054/ARR4600084054SUPER.pdf" TargetMode="External"/><Relationship Id="rId1234" Type="http://schemas.openxmlformats.org/officeDocument/2006/relationships/hyperlink" Target="../AppData/Local/Microsoft/Windows/INetCache/Content.Outlook/SOP/ARR4600084048/ARR4600084048INF2.pdf" TargetMode="External"/><Relationship Id="rId1441" Type="http://schemas.openxmlformats.org/officeDocument/2006/relationships/hyperlink" Target="../AppData/Local/Microsoft/Windows/INetCache/Content.Outlook/SOP/ARR4600082166/ARR4600082166INF2.pdf" TargetMode="External"/><Relationship Id="rId1886" Type="http://schemas.openxmlformats.org/officeDocument/2006/relationships/hyperlink" Target="../AppData/Local/Microsoft/Windows/INetCache/Content.Outlook/SOP/ARR0210/ARR0210INF12020.pdf" TargetMode="External"/><Relationship Id="rId243" Type="http://schemas.openxmlformats.org/officeDocument/2006/relationships/hyperlink" Target="../AppData/Local/Microsoft/Windows/INetCache/Content.Outlook/SOP/ARR4600082339/ARR4600082339SUPER.pdf" TargetMode="External"/><Relationship Id="rId450" Type="http://schemas.openxmlformats.org/officeDocument/2006/relationships/hyperlink" Target="../AppData/Local/Microsoft/Windows/INetCache/Content.Outlook/SOP/ARR4600082298/ARR4600082298CON.pdf" TargetMode="External"/><Relationship Id="rId688" Type="http://schemas.openxmlformats.org/officeDocument/2006/relationships/hyperlink" Target="../AppData/Local/Microsoft/Windows/INetCache/Content.Outlook/SOP/ARR4600082338/4600082338POL.pdf" TargetMode="External"/><Relationship Id="rId895" Type="http://schemas.openxmlformats.org/officeDocument/2006/relationships/hyperlink" Target="../AppData/Local/Microsoft/Windows/INetCache/Content.Outlook/SOP/ARR0301/ARR0301INF22019.pdf" TargetMode="External"/><Relationship Id="rId909" Type="http://schemas.openxmlformats.org/officeDocument/2006/relationships/hyperlink" Target="mailto:sandra.ordonez@medellin.gov.co" TargetMode="External"/><Relationship Id="rId1080" Type="http://schemas.openxmlformats.org/officeDocument/2006/relationships/hyperlink" Target="../AppData/Local/Microsoft/Windows/INetCache/Content.Outlook/SOP/ARR4600084076/ARR4600084076.pdf" TargetMode="External"/><Relationship Id="rId1301" Type="http://schemas.openxmlformats.org/officeDocument/2006/relationships/hyperlink" Target="../AppData/Local/Microsoft/Windows/INetCache/Content.Outlook/SOP/ARR4600084040/ARR4600084040INF2.pdf" TargetMode="External"/><Relationship Id="rId1539" Type="http://schemas.openxmlformats.org/officeDocument/2006/relationships/hyperlink" Target="../AppData/Local/Microsoft/Windows/INetCache/Content.Outlook/SOP/ARR0266/ARR0266CON20.pdf" TargetMode="External"/><Relationship Id="rId1746" Type="http://schemas.openxmlformats.org/officeDocument/2006/relationships/hyperlink" Target="../AppData/Local/Microsoft/Windows/INetCache/Content.Outlook/SOP/ARR4600088434/ARR4600088434.pdf" TargetMode="External"/><Relationship Id="rId38" Type="http://schemas.openxmlformats.org/officeDocument/2006/relationships/hyperlink" Target="../AppData/Local/Microsoft/Windows/INetCache/Content.Outlook/SOP/ARR0263/ARR0263acta.pdf" TargetMode="External"/><Relationship Id="rId103" Type="http://schemas.openxmlformats.org/officeDocument/2006/relationships/hyperlink" Target="mailto:syarce@serviciosnutresa.com" TargetMode="External"/><Relationship Id="rId310" Type="http://schemas.openxmlformats.org/officeDocument/2006/relationships/hyperlink" Target="mailto:sandra.ordonez@medellin.gov.co" TargetMode="External"/><Relationship Id="rId548" Type="http://schemas.openxmlformats.org/officeDocument/2006/relationships/hyperlink" Target="../AppData/Local/Microsoft/Windows/INetCache/Content.Outlook/SOP/ARR4600082305/ARR4600082305SUPER.pdf" TargetMode="External"/><Relationship Id="rId755" Type="http://schemas.openxmlformats.org/officeDocument/2006/relationships/hyperlink" Target="../AppData/Local/Microsoft/Windows/INetCache/Content.Outlook/SOP/ARR4600081675/ARR4600081675sus.pdf" TargetMode="External"/><Relationship Id="rId962" Type="http://schemas.openxmlformats.org/officeDocument/2006/relationships/hyperlink" Target="../AppData/Local/Microsoft/Windows/INetCache/Content.Outlook/SOP/ARR4600078608/ARR460078608INF32019.pdf" TargetMode="External"/><Relationship Id="rId1178" Type="http://schemas.openxmlformats.org/officeDocument/2006/relationships/hyperlink" Target="../AppData/Local/Microsoft/Windows/INetCache/Content.Outlook/SOP/ARR4600081620/ARR4600081620CONCEPTO.pdf" TargetMode="External"/><Relationship Id="rId1385" Type="http://schemas.openxmlformats.org/officeDocument/2006/relationships/hyperlink" Target="../AppData/Local/Microsoft/Windows/INetCache/Content.Outlook/SOP/ARR4600077573/ARR4600077573INF120.pdf" TargetMode="External"/><Relationship Id="rId1592" Type="http://schemas.openxmlformats.org/officeDocument/2006/relationships/hyperlink" Target="../AppData/Local/Microsoft/Windows/INetCache/Content.Outlook/SOP/ARR4600087439/ARR4600087439CON.pdf" TargetMode="External"/><Relationship Id="rId1606" Type="http://schemas.openxmlformats.org/officeDocument/2006/relationships/hyperlink" Target="../AppData/Local/Microsoft/Windows/INetCache/Content.Outlook/SOP/ARR0184/ARR0184OTRO.pdf" TargetMode="External"/><Relationship Id="rId1813" Type="http://schemas.openxmlformats.org/officeDocument/2006/relationships/hyperlink" Target="../AppData/Local/Microsoft/Windows/INetCache/Content.Outlook/SOP/ARR4600082372/ARR4600082372CON.pdf" TargetMode="External"/><Relationship Id="rId91" Type="http://schemas.openxmlformats.org/officeDocument/2006/relationships/hyperlink" Target="../AppData/Local/Microsoft/Windows/INetCache/Content.Outlook/SOP/ARR4600078615/ARR4600078615SUPER.pdf" TargetMode="External"/><Relationship Id="rId187" Type="http://schemas.openxmlformats.org/officeDocument/2006/relationships/hyperlink" Target="../AppData/Local/Microsoft/Windows/INetCache/Content.Outlook/SOP/ARR4600082302/ARR4600082302CON.pdf" TargetMode="External"/><Relationship Id="rId394" Type="http://schemas.openxmlformats.org/officeDocument/2006/relationships/hyperlink" Target="../AppData/Local/Microsoft/Windows/INetCache/Content.Outlook/SOP/ARR4600082325/ARR4600082325CON.pdf" TargetMode="External"/><Relationship Id="rId408" Type="http://schemas.openxmlformats.org/officeDocument/2006/relationships/hyperlink" Target="mailto:sandra.ordonez@medellin.gov.co" TargetMode="External"/><Relationship Id="rId615" Type="http://schemas.openxmlformats.org/officeDocument/2006/relationships/hyperlink" Target="../AppData/Local/Microsoft/Windows/INetCache/Content.Outlook/SOP/ARR4600082332/ARR4600082332ACTA.pdf" TargetMode="External"/><Relationship Id="rId822" Type="http://schemas.openxmlformats.org/officeDocument/2006/relationships/hyperlink" Target="../AppData/Local/Microsoft/Windows/INetCache/Content.Outlook/SOP/ARR4600083579/ARR4600083579SUPER.pdf" TargetMode="External"/><Relationship Id="rId1038" Type="http://schemas.openxmlformats.org/officeDocument/2006/relationships/hyperlink" Target="../AppData/Local/Microsoft/Windows/INetCache/Content.Outlook/SOP/ARR4600082207/ARR4600082207INF1.pdf" TargetMode="External"/><Relationship Id="rId1245" Type="http://schemas.openxmlformats.org/officeDocument/2006/relationships/hyperlink" Target="../AppData/Local/Microsoft/Windows/INetCache/Content.Outlook/SOP/ARR4600082193/ARR4600082193INF2.pdf" TargetMode="External"/><Relationship Id="rId1452" Type="http://schemas.openxmlformats.org/officeDocument/2006/relationships/hyperlink" Target="../AppData/Local/Microsoft/Windows/INetCache/Content.Outlook/SOP/ARR4600084054/ARR4600084054INF1.pdf" TargetMode="External"/><Relationship Id="rId1897" Type="http://schemas.openxmlformats.org/officeDocument/2006/relationships/hyperlink" Target="../AppData/Local/Microsoft/Windows/INetCache/Content.Outlook/SOP/ARR0210/ARR0210conCE.pdf" TargetMode="External"/><Relationship Id="rId254" Type="http://schemas.openxmlformats.org/officeDocument/2006/relationships/hyperlink" Target="mailto:sandra.ordonez@medellin.gov.co" TargetMode="External"/><Relationship Id="rId699" Type="http://schemas.openxmlformats.org/officeDocument/2006/relationships/hyperlink" Target="../AppData/Local/Microsoft/Windows/INetCache/Content.Outlook/SOP/ARR4600078610/ARR4600078610INF22019.pdf" TargetMode="External"/><Relationship Id="rId1091" Type="http://schemas.openxmlformats.org/officeDocument/2006/relationships/hyperlink" Target="mailto:nelly.moreno@medellin.gov.co" TargetMode="External"/><Relationship Id="rId1105" Type="http://schemas.openxmlformats.org/officeDocument/2006/relationships/hyperlink" Target="../AppData/Local/Microsoft/Windows/INetCache/Content.Outlook/SOP/ARR4600080271/RV%20Informaci&#243;n.msg" TargetMode="External"/><Relationship Id="rId1312" Type="http://schemas.openxmlformats.org/officeDocument/2006/relationships/hyperlink" Target="../AppData/Local/Microsoft/Windows/INetCache/Content.Outlook/SOP/ARR4600084060/ARR4600084060INF1.pdf" TargetMode="External"/><Relationship Id="rId1757" Type="http://schemas.openxmlformats.org/officeDocument/2006/relationships/hyperlink" Target="../AppData/Local/Microsoft/Windows/INetCache/Content.Outlook/SOP/ARR0277/ARR0277ACTA.pdf" TargetMode="External"/><Relationship Id="rId49" Type="http://schemas.openxmlformats.org/officeDocument/2006/relationships/hyperlink" Target="mailto:ignacio.gallego@medellin.gov.co" TargetMode="External"/><Relationship Id="rId114" Type="http://schemas.openxmlformats.org/officeDocument/2006/relationships/hyperlink" Target="../AppData/Local/Microsoft/Windows/INetCache/Content.Outlook/SOP/ARR4600078618/ARR4600078618acta.pdf" TargetMode="External"/><Relationship Id="rId461" Type="http://schemas.openxmlformats.org/officeDocument/2006/relationships/hyperlink" Target="../AppData/Local/Microsoft/Windows/INetCache/Content.Outlook/SOP/ARR4600082263/ARR4600082263POL.pdf" TargetMode="External"/><Relationship Id="rId559" Type="http://schemas.openxmlformats.org/officeDocument/2006/relationships/hyperlink" Target="../AppData/Local/Microsoft/Windows/INetCache/Content.Outlook/SOP/ARR4600082509/ARR4600082509CON.pdf" TargetMode="External"/><Relationship Id="rId766" Type="http://schemas.openxmlformats.org/officeDocument/2006/relationships/hyperlink" Target="../AppData/Local/Microsoft/Windows/INetCache/Content.Outlook/SOP/Desig%20Nelly/ARRSUPER.pdf" TargetMode="External"/><Relationship Id="rId1189" Type="http://schemas.openxmlformats.org/officeDocument/2006/relationships/hyperlink" Target="../AppData/Local/Microsoft/Windows/INetCache/Content.Outlook/SOP/ARR0310/ARR0310soli.pdf" TargetMode="External"/><Relationship Id="rId1396" Type="http://schemas.openxmlformats.org/officeDocument/2006/relationships/hyperlink" Target="../AppData/Local/Microsoft/Windows/INetCache/Content.Outlook/SOP/ARR4600080135/ARR4600080135tra.pdf" TargetMode="External"/><Relationship Id="rId1617" Type="http://schemas.openxmlformats.org/officeDocument/2006/relationships/hyperlink" Target="../AppData/Local/Microsoft/Windows/INetCache/Content.Outlook/SOP/ARR0290/ARR0290SUPER20.pdf" TargetMode="External"/><Relationship Id="rId1824" Type="http://schemas.openxmlformats.org/officeDocument/2006/relationships/hyperlink" Target="../AppData/Local/Microsoft/Windows/INetCache/Content.Outlook/SOP/ARR4600082302/ARR4600082302POL.pdf" TargetMode="External"/><Relationship Id="rId198" Type="http://schemas.openxmlformats.org/officeDocument/2006/relationships/hyperlink" Target="../AppData/Local/Microsoft/Windows/INetCache/Content.Outlook/SOP/ARR4600082455/ARR4600082455SUPER.pdf" TargetMode="External"/><Relationship Id="rId321" Type="http://schemas.openxmlformats.org/officeDocument/2006/relationships/hyperlink" Target="../AppData/Local/Microsoft/Windows/INetCache/Content.Outlook/SOP/ARR4600078616/ARR4600078616INF12019.pdf" TargetMode="External"/><Relationship Id="rId419" Type="http://schemas.openxmlformats.org/officeDocument/2006/relationships/hyperlink" Target="../AppData/Local/Microsoft/Windows/INetCache/Content.Outlook/SOP/ARR4600082445/ARR4600082445POL.pdf" TargetMode="External"/><Relationship Id="rId626" Type="http://schemas.openxmlformats.org/officeDocument/2006/relationships/hyperlink" Target="mailto:edoarango1@gmail.com" TargetMode="External"/><Relationship Id="rId973" Type="http://schemas.openxmlformats.org/officeDocument/2006/relationships/hyperlink" Target="../AppData/Local/Microsoft/Windows/INetCache/Content.Outlook/SOP/ARR4600081275/ARR4600081275INF1.pdf" TargetMode="External"/><Relationship Id="rId1049" Type="http://schemas.openxmlformats.org/officeDocument/2006/relationships/hyperlink" Target="../AppData/Local/Microsoft/Windows/INetCache/Content.Outlook/SOP/ARR4600083614/ARR4600083614.pdf/Nas1/alcaldia/228-SS/22840-S-GB/U-Inmuebles/E-Admon/Cmn-Admon/IS-ARR/SOP/ARR4600084054/ARR4600084054.pdf" TargetMode="External"/><Relationship Id="rId1256" Type="http://schemas.openxmlformats.org/officeDocument/2006/relationships/hyperlink" Target="../AppData/Local/Microsoft/Windows/INetCache/Content.Outlook/SOP/ARR0308/ARR0308acta20.pdf" TargetMode="External"/><Relationship Id="rId833" Type="http://schemas.openxmlformats.org/officeDocument/2006/relationships/hyperlink" Target="../AppData/Local/Microsoft/Windows/INetCache/Content.Outlook/SOP/ARR4600081276/ARR4600081276INF1.pdf" TargetMode="External"/><Relationship Id="rId1116" Type="http://schemas.openxmlformats.org/officeDocument/2006/relationships/hyperlink" Target="../AppData/Local/Microsoft/Windows/INetCache/Content.Outlook/SOP/ARR4600082332/ARR4600082332inf2.pdf" TargetMode="External"/><Relationship Id="rId1463" Type="http://schemas.openxmlformats.org/officeDocument/2006/relationships/hyperlink" Target="../AppData/Local/Microsoft/Windows/INetCache/Content.Outlook/SOP/ARR4600084012/ARR4600084012INF1.pdf" TargetMode="External"/><Relationship Id="rId1670" Type="http://schemas.openxmlformats.org/officeDocument/2006/relationships/hyperlink" Target="../AppData/Local/Microsoft/Windows/INetCache/Content.Outlook/SOP/ARR4600087730/ARR4600087730ACTA.pdf" TargetMode="External"/><Relationship Id="rId1768" Type="http://schemas.openxmlformats.org/officeDocument/2006/relationships/hyperlink" Target="../AppData/Local/Microsoft/Windows/INetCache/Content.Outlook/SOP/ARR4600088539/ARR4600088539.pdf" TargetMode="External"/><Relationship Id="rId265" Type="http://schemas.openxmlformats.org/officeDocument/2006/relationships/hyperlink" Target="mailto:Ignacio.gallego@medellin.gov.co" TargetMode="External"/><Relationship Id="rId472" Type="http://schemas.openxmlformats.org/officeDocument/2006/relationships/hyperlink" Target="../AppData/Local/Microsoft/Windows/INetCache/Content.Outlook/SOP/ARR4600082526/ARR4600082526SUPER.pdf" TargetMode="External"/><Relationship Id="rId900" Type="http://schemas.openxmlformats.org/officeDocument/2006/relationships/hyperlink" Target="../AppData/Local/Microsoft/Windows/INetCache/Content.Outlook/SOP/ARR4600077564/ARR4600077564INF2.pdf" TargetMode="External"/><Relationship Id="rId1323" Type="http://schemas.openxmlformats.org/officeDocument/2006/relationships/hyperlink" Target="../AppData/Local/Microsoft/Windows/INetCache/Content.Outlook/SOP/ARR4600083616/ARR4600083616INF2.pdf" TargetMode="External"/><Relationship Id="rId1530" Type="http://schemas.openxmlformats.org/officeDocument/2006/relationships/hyperlink" Target="../AppData/Local/Microsoft/Windows/INetCache/Content.Outlook/SOP/ARR4600081279/ARR4600081279OTRO.pdf" TargetMode="External"/><Relationship Id="rId1628" Type="http://schemas.openxmlformats.org/officeDocument/2006/relationships/hyperlink" Target="../AppData/Local/Microsoft/Windows/INetCache/Content.Outlook/SOP/ARR4600087686/ARR4600087686.pdf" TargetMode="External"/><Relationship Id="rId125" Type="http://schemas.openxmlformats.org/officeDocument/2006/relationships/hyperlink" Target="../AppData/Local/Microsoft/Windows/INetCache/Content.Outlook/SOP/ARR4600077573/ARR4600077573CON.pdf" TargetMode="External"/><Relationship Id="rId332" Type="http://schemas.openxmlformats.org/officeDocument/2006/relationships/hyperlink" Target="../AppData/Local/Microsoft/Windows/INetCache/Content.Outlook/SOP/ARR4600082365/ARR4600082365CON.pdf" TargetMode="External"/><Relationship Id="rId777" Type="http://schemas.openxmlformats.org/officeDocument/2006/relationships/hyperlink" Target="../AppData/Local/Microsoft/Windows/INetCache/Content.Outlook/SOP/ARR4600083072/ARR4600083072CON.pdf" TargetMode="External"/><Relationship Id="rId984" Type="http://schemas.openxmlformats.org/officeDocument/2006/relationships/hyperlink" Target="../AppData/Local/Microsoft/Windows/INetCache/Content.Outlook/SOP/ARR4600083616/ARR4600083616super.pdf" TargetMode="External"/><Relationship Id="rId1835" Type="http://schemas.openxmlformats.org/officeDocument/2006/relationships/hyperlink" Target="mailto:gloriacordoba286@gmail.com" TargetMode="External"/><Relationship Id="rId637" Type="http://schemas.openxmlformats.org/officeDocument/2006/relationships/hyperlink" Target="../AppData/Local/Microsoft/Windows/INetCache/Content.Outlook/SOP/ARR0009/ARR0009super.pdf" TargetMode="External"/><Relationship Id="rId844" Type="http://schemas.openxmlformats.org/officeDocument/2006/relationships/hyperlink" Target="../AppData/Local/Microsoft/Windows/INetCache/Content.Outlook/SOP/ARR4600083578/ARR4600083578acta.pdf" TargetMode="External"/><Relationship Id="rId1267" Type="http://schemas.openxmlformats.org/officeDocument/2006/relationships/hyperlink" Target="../AppData/Local/Microsoft/Windows/INetCache/Content.Outlook/SOP/ARR4600078616/ARR4600078616INF1.pdf" TargetMode="External"/><Relationship Id="rId1474" Type="http://schemas.openxmlformats.org/officeDocument/2006/relationships/hyperlink" Target="mailto:nelly.moreno@medellin.gov.co" TargetMode="External"/><Relationship Id="rId1681" Type="http://schemas.openxmlformats.org/officeDocument/2006/relationships/hyperlink" Target="../AppData/Local/Microsoft/Windows/INetCache/Content.Outlook/SOP/ARR4600083623/ARR4600083623otro.pdf" TargetMode="External"/><Relationship Id="rId1902" Type="http://schemas.openxmlformats.org/officeDocument/2006/relationships/hyperlink" Target="../AppData/Local/Microsoft/Windows/INetCache/Content.Outlook/SOP/ARR4600083071/ARR4600083071OTRO.pdf" TargetMode="External"/><Relationship Id="rId276" Type="http://schemas.openxmlformats.org/officeDocument/2006/relationships/hyperlink" Target="mailto:albataristizabal65@gmail.com" TargetMode="External"/><Relationship Id="rId483" Type="http://schemas.openxmlformats.org/officeDocument/2006/relationships/hyperlink" Target="mailto:tatanena2009@hotmail.com" TargetMode="External"/><Relationship Id="rId690" Type="http://schemas.openxmlformats.org/officeDocument/2006/relationships/hyperlink" Target="mailto:clara.giraldo@medellin.gov.co" TargetMode="External"/><Relationship Id="rId704" Type="http://schemas.openxmlformats.org/officeDocument/2006/relationships/hyperlink" Target="../AppData/Local/Microsoft/Windows/INetCache/Content.Outlook/SOP/ARR4600077599/ARR4600077599INF2.pdf" TargetMode="External"/><Relationship Id="rId911" Type="http://schemas.openxmlformats.org/officeDocument/2006/relationships/hyperlink" Target="mailto:yeras1973@gmail.com" TargetMode="External"/><Relationship Id="rId1127" Type="http://schemas.openxmlformats.org/officeDocument/2006/relationships/hyperlink" Target="../AppData/Local/Microsoft/Windows/INetCache/Content.Outlook/SOP/ARR0305/ARR4600081280INF2.pdf" TargetMode="External"/><Relationship Id="rId1334" Type="http://schemas.openxmlformats.org/officeDocument/2006/relationships/hyperlink" Target="../AppData/Local/Microsoft/Windows/INetCache/Content.Outlook/SOP/ARR0102/ARR0102INF220.pdf" TargetMode="External"/><Relationship Id="rId1541" Type="http://schemas.openxmlformats.org/officeDocument/2006/relationships/hyperlink" Target="../AppData/Local/Microsoft/Windows/INetCache/Content.Outlook/SOP/ARR0198/ARR0198CON1.pdf" TargetMode="External"/><Relationship Id="rId1779" Type="http://schemas.openxmlformats.org/officeDocument/2006/relationships/hyperlink" Target="../AppData/Local/Microsoft/Windows/INetCache/Content.Outlook/SOP/ARR0076/ARR0076acta.pdf" TargetMode="External"/><Relationship Id="rId40" Type="http://schemas.openxmlformats.org/officeDocument/2006/relationships/hyperlink" Target="../AppData/Local/Microsoft/Windows/INetCache/Content.Outlook/SOP/ARR0265/ARR0265acta.pdf" TargetMode="External"/><Relationship Id="rId136" Type="http://schemas.openxmlformats.org/officeDocument/2006/relationships/hyperlink" Target="../AppData/Local/Microsoft/Windows/INetCache/Content.Outlook/SOP/ARR4600078569/ARR4600078569CON.pdf" TargetMode="External"/><Relationship Id="rId343" Type="http://schemas.openxmlformats.org/officeDocument/2006/relationships/hyperlink" Target="mailto:sandra.ordonez@medellin.gov.co" TargetMode="External"/><Relationship Id="rId550" Type="http://schemas.openxmlformats.org/officeDocument/2006/relationships/hyperlink" Target="../AppData/Local/Microsoft/Windows/INetCache/Content.Outlook/SOP/ARR4600082340/ARR4600082340pol.pdf" TargetMode="External"/><Relationship Id="rId788" Type="http://schemas.openxmlformats.org/officeDocument/2006/relationships/hyperlink" Target="../AppData/Local/Microsoft/Windows/INetCache/Content.Outlook/SOP/ARR4600083071/ARR4600083071ACTA.pdf" TargetMode="External"/><Relationship Id="rId995" Type="http://schemas.openxmlformats.org/officeDocument/2006/relationships/hyperlink" Target="mailto:haillinnichole@gamil.com" TargetMode="External"/><Relationship Id="rId1180" Type="http://schemas.openxmlformats.org/officeDocument/2006/relationships/hyperlink" Target="../AppData/Local/Microsoft/Windows/INetCache/Content.Outlook/SOP/ARR4600082166/ARR4600082166CONCEPTO.pdf" TargetMode="External"/><Relationship Id="rId1401" Type="http://schemas.openxmlformats.org/officeDocument/2006/relationships/hyperlink" Target="../AppData/Local/Microsoft/Windows/INetCache/Content.Outlook/SOP/ARR4600082166/ARR4600082166TRA.pdf" TargetMode="External"/><Relationship Id="rId1639" Type="http://schemas.openxmlformats.org/officeDocument/2006/relationships/hyperlink" Target="../AppData/Local/Microsoft/Windows/INetCache/Content.Outlook/SOP/ARR4600087672/ARR4600084672SUPER.pdf" TargetMode="External"/><Relationship Id="rId1846" Type="http://schemas.openxmlformats.org/officeDocument/2006/relationships/hyperlink" Target="../AppData/Local/Microsoft/Windows/INetCache/Content.Outlook/SOP/ARR4600082389/ARR4600082389CONCEPTO.pdf" TargetMode="External"/><Relationship Id="rId203" Type="http://schemas.openxmlformats.org/officeDocument/2006/relationships/hyperlink" Target="../AppData/Local/Microsoft/Windows/INetCache/Content.Outlook/SOP/ARR4600082188/ARR4600082188SUPER.pdf" TargetMode="External"/><Relationship Id="rId648" Type="http://schemas.openxmlformats.org/officeDocument/2006/relationships/hyperlink" Target="mailto:sandra.ordonez@medellin.gov.co" TargetMode="External"/><Relationship Id="rId855" Type="http://schemas.openxmlformats.org/officeDocument/2006/relationships/hyperlink" Target="../AppData/Local/Microsoft/Windows/INetCache/Content.Outlook/SOP/ARR0078/ARR0078super2019.pdf" TargetMode="External"/><Relationship Id="rId1040" Type="http://schemas.openxmlformats.org/officeDocument/2006/relationships/hyperlink" Target="../AppData/Local/Microsoft/Windows/INetCache/Content.Outlook/SOP/ARR4600080541/COM4600080541INF32019.pdf" TargetMode="External"/><Relationship Id="rId1278" Type="http://schemas.openxmlformats.org/officeDocument/2006/relationships/hyperlink" Target="../AppData/Local/Microsoft/Windows/INetCache/Content.Outlook/SOP/ARR4600081276/ARR4600081276TRA.pdf" TargetMode="External"/><Relationship Id="rId1485" Type="http://schemas.openxmlformats.org/officeDocument/2006/relationships/hyperlink" Target="../AppData/Local/Microsoft/Windows/INetCache/Content.Outlook/SOP/ARR4600078527/ARR4600078527INF3.pdf" TargetMode="External"/><Relationship Id="rId1692" Type="http://schemas.openxmlformats.org/officeDocument/2006/relationships/hyperlink" Target="../AppData/Local/Microsoft/Windows/INetCache/Content.Outlook/SOP/ARR4600083609/ARR4600083609OTRO.pdf" TargetMode="External"/><Relationship Id="rId1706" Type="http://schemas.openxmlformats.org/officeDocument/2006/relationships/hyperlink" Target="mailto:elicrica@hotmail.com" TargetMode="External"/><Relationship Id="rId287" Type="http://schemas.openxmlformats.org/officeDocument/2006/relationships/hyperlink" Target="../AppData/Local/Microsoft/Windows/INetCache/Content.Outlook/SOP/ARR4600082286/ARR4600082286CON.pdf" TargetMode="External"/><Relationship Id="rId410" Type="http://schemas.openxmlformats.org/officeDocument/2006/relationships/hyperlink" Target="../AppData/Local/Microsoft/Windows/INetCache/Content.Outlook/SOP/ARR4600082443/ARR4600082443CON.pdf" TargetMode="External"/><Relationship Id="rId494" Type="http://schemas.openxmlformats.org/officeDocument/2006/relationships/hyperlink" Target="../AppData/Local/Microsoft/Windows/INetCache/Content.Outlook/SOP/ARR4600082264/ARR4600082264.pdf" TargetMode="External"/><Relationship Id="rId508" Type="http://schemas.openxmlformats.org/officeDocument/2006/relationships/hyperlink" Target="../AppData/Local/Microsoft/Windows/INetCache/Content.Outlook/SOP/ARR4600081275/ARR4600081275.pdf" TargetMode="External"/><Relationship Id="rId715" Type="http://schemas.openxmlformats.org/officeDocument/2006/relationships/hyperlink" Target="mailto:beaeleparsan@gmail.com" TargetMode="External"/><Relationship Id="rId922" Type="http://schemas.openxmlformats.org/officeDocument/2006/relationships/hyperlink" Target="../AppData/Local/Microsoft/Windows/INetCache/Content.Outlook/SOP/ARR4600084097/ARR4600084097ACTA.pdf" TargetMode="External"/><Relationship Id="rId1138" Type="http://schemas.openxmlformats.org/officeDocument/2006/relationships/hyperlink" Target="../AppData/Local/Microsoft/Windows/INetCache/Content.Outlook/SOP/ARR4600080018/ARR4600080018INF3.pdf" TargetMode="External"/><Relationship Id="rId1345" Type="http://schemas.openxmlformats.org/officeDocument/2006/relationships/hyperlink" Target="../AppData/Local/Microsoft/Windows/INetCache/Content.Outlook/SOP/ARR4600082248/ARR4600082248INF3.pdf" TargetMode="External"/><Relationship Id="rId1552" Type="http://schemas.openxmlformats.org/officeDocument/2006/relationships/hyperlink" Target="../AppData/Local/Microsoft/Windows/INetCache/Content.Outlook/SOP/ARR4600082206/ARR4600082206INF4.pdf" TargetMode="External"/><Relationship Id="rId147" Type="http://schemas.openxmlformats.org/officeDocument/2006/relationships/hyperlink" Target="mailto:tba18@hotmail.com" TargetMode="External"/><Relationship Id="rId354" Type="http://schemas.openxmlformats.org/officeDocument/2006/relationships/hyperlink" Target="../AppData/Local/Microsoft/Windows/INetCache/Content.Outlook/SOP/ARR4600082299/ARR4600082299CON.pdf" TargetMode="External"/><Relationship Id="rId799" Type="http://schemas.openxmlformats.org/officeDocument/2006/relationships/hyperlink" Target="../AppData/Local/Microsoft/Windows/INetCache/Content.Outlook/SOPORTE%20ARRENDAMIENTOS/ARR0312/ARR0312.pdf" TargetMode="External"/><Relationship Id="rId1191" Type="http://schemas.openxmlformats.org/officeDocument/2006/relationships/hyperlink" Target="../AppData/Local/Microsoft/Windows/INetCache/Content.Outlook/SOP/ARR0310/ARR0310CONCEPTO.pdf" TargetMode="External"/><Relationship Id="rId1205" Type="http://schemas.openxmlformats.org/officeDocument/2006/relationships/hyperlink" Target="mailto:ignacio.gallego@medellin.gov.co" TargetMode="External"/><Relationship Id="rId1857" Type="http://schemas.openxmlformats.org/officeDocument/2006/relationships/hyperlink" Target="../AppData/Local/Microsoft/Windows/INetCache/Content.Outlook/SOP/ARR4600082206/ARR4600082206INF5.pdf" TargetMode="External"/><Relationship Id="rId51" Type="http://schemas.openxmlformats.org/officeDocument/2006/relationships/hyperlink" Target="mailto:goezclau@gmail.com" TargetMode="External"/><Relationship Id="rId561" Type="http://schemas.openxmlformats.org/officeDocument/2006/relationships/hyperlink" Target="mailto:albeirobuigo06@hotmail.com" TargetMode="External"/><Relationship Id="rId659" Type="http://schemas.openxmlformats.org/officeDocument/2006/relationships/hyperlink" Target="../AppData/Local/Microsoft/Windows/INetCache/Content.Outlook/SOP/ARR4600082259/ARR4600082259super.pdf" TargetMode="External"/><Relationship Id="rId866" Type="http://schemas.openxmlformats.org/officeDocument/2006/relationships/hyperlink" Target="../AppData/Local/Microsoft/Windows/INetCache/Content.Outlook/SOP/ARR4600088401/ARR4600088401.pdf" TargetMode="External"/><Relationship Id="rId1289" Type="http://schemas.openxmlformats.org/officeDocument/2006/relationships/hyperlink" Target="../AppData/Local/Microsoft/Windows/INetCache/Content.Outlook/SOP/ARR4600083615/ARR4600083615INF1.pdf" TargetMode="External"/><Relationship Id="rId1412" Type="http://schemas.openxmlformats.org/officeDocument/2006/relationships/hyperlink" Target="../AppData/Local/Microsoft/Windows/INetCache/Content.Outlook/SOP/ARR4600081275/ARR4600081275OTRO.pdf" TargetMode="External"/><Relationship Id="rId1496" Type="http://schemas.openxmlformats.org/officeDocument/2006/relationships/hyperlink" Target="../AppData/Local/Microsoft/Windows/INetCache/Content.Outlook/SOP/ARR4600083071/ARR4600083071INF3.pdf" TargetMode="External"/><Relationship Id="rId1717" Type="http://schemas.openxmlformats.org/officeDocument/2006/relationships/hyperlink" Target="../AppData/Local/Microsoft/Windows/INetCache/Content.Outlook/SOP/ARR4600084070/ARR4600084070OTRO.pdf" TargetMode="External"/><Relationship Id="rId214" Type="http://schemas.openxmlformats.org/officeDocument/2006/relationships/hyperlink" Target="../AppData/Local/Microsoft/Windows/INetCache/Content.Outlook/SOP/ARR4600081276/ARR4600081276SUPER.pdf" TargetMode="External"/><Relationship Id="rId298" Type="http://schemas.openxmlformats.org/officeDocument/2006/relationships/hyperlink" Target="../AppData/Local/Microsoft/Windows/INetCache/Content.Outlook/SOP/ARR4600082448/ARR4600082448POL.pdf" TargetMode="External"/><Relationship Id="rId421" Type="http://schemas.openxmlformats.org/officeDocument/2006/relationships/hyperlink" Target="../AppData/Local/Microsoft/Windows/INetCache/Content.Outlook/SOP/ARR4600082292/ARR4600082292POL.pdf" TargetMode="External"/><Relationship Id="rId519" Type="http://schemas.openxmlformats.org/officeDocument/2006/relationships/hyperlink" Target="../AppData/Local/Microsoft/Windows/INetCache/Content.Outlook/SOP/ARR4600082187/ARR4600082187SUPER.pdf" TargetMode="External"/><Relationship Id="rId1051" Type="http://schemas.openxmlformats.org/officeDocument/2006/relationships/hyperlink" Target="mailto:nelly.moreno@medellin.gov.co" TargetMode="External"/><Relationship Id="rId1149" Type="http://schemas.openxmlformats.org/officeDocument/2006/relationships/hyperlink" Target="../AppData/Local/Microsoft/Windows/INetCache/Content.Outlook/SOP/ARR4600080018/ARR4600080018CR.pdf" TargetMode="External"/><Relationship Id="rId1356" Type="http://schemas.openxmlformats.org/officeDocument/2006/relationships/hyperlink" Target="../AppData/Local/Microsoft/Windows/INetCache/Content.Outlook/SOP/ARR4600083623/ARR4600083623INF1.pdf" TargetMode="External"/><Relationship Id="rId158" Type="http://schemas.openxmlformats.org/officeDocument/2006/relationships/hyperlink" Target="../AppData/Local/Microsoft/Windows/INetCache/Content.Outlook/SOP/ARR4600077599/ARR4600077599INF1.pdf" TargetMode="External"/><Relationship Id="rId726" Type="http://schemas.openxmlformats.org/officeDocument/2006/relationships/hyperlink" Target="mailto:sandra.ordonez@medellin.gov.co" TargetMode="External"/><Relationship Id="rId933" Type="http://schemas.openxmlformats.org/officeDocument/2006/relationships/hyperlink" Target="mailto:perfumesjohn@hotmail.com" TargetMode="External"/><Relationship Id="rId1009" Type="http://schemas.openxmlformats.org/officeDocument/2006/relationships/hyperlink" Target="mailto:nelly.moreno@medellin.gov.co" TargetMode="External"/><Relationship Id="rId1563" Type="http://schemas.openxmlformats.org/officeDocument/2006/relationships/hyperlink" Target="../AppData/Local/Microsoft/Windows/INetCache/Content.Outlook/SOP/ARR0309/ARR0309INF1.pdf" TargetMode="External"/><Relationship Id="rId1770" Type="http://schemas.openxmlformats.org/officeDocument/2006/relationships/hyperlink" Target="../AppData/Local/Microsoft/Windows/INetCache/Content.Outlook/SOP/ARR4600088539/ARR4600088539super.pdf" TargetMode="External"/><Relationship Id="rId1868" Type="http://schemas.openxmlformats.org/officeDocument/2006/relationships/hyperlink" Target="mailto:patriciahernandez@dropopular.com.co" TargetMode="External"/><Relationship Id="rId62" Type="http://schemas.openxmlformats.org/officeDocument/2006/relationships/hyperlink" Target="../AppData/Local/Microsoft/Windows/INetCache/Content.Outlook/SOP/ARR4600078632/ARR4600078632CON.pdf" TargetMode="External"/><Relationship Id="rId365" Type="http://schemas.openxmlformats.org/officeDocument/2006/relationships/hyperlink" Target="mailto:Ignacio.gallego@medellin.gov.co" TargetMode="External"/><Relationship Id="rId572" Type="http://schemas.openxmlformats.org/officeDocument/2006/relationships/hyperlink" Target="../AppData/Local/Microsoft/Windows/INetCache/Content.Outlook/SOP/ARR4600081277/ARR4600081277CON.pdf" TargetMode="External"/><Relationship Id="rId1216" Type="http://schemas.openxmlformats.org/officeDocument/2006/relationships/hyperlink" Target="../AppData/Local/Microsoft/Windows/INetCache/Content.Outlook/SOP/ARR0309/ARR0309CON2020.pdf" TargetMode="External"/><Relationship Id="rId1423" Type="http://schemas.openxmlformats.org/officeDocument/2006/relationships/hyperlink" Target="../AppData/Local/Microsoft/Windows/INetCache/Content.Outlook/SOP/ARR4600082164/ARR4600082164inf4.pdf" TargetMode="External"/><Relationship Id="rId1630" Type="http://schemas.openxmlformats.org/officeDocument/2006/relationships/hyperlink" Target="../AppData/Local/Microsoft/Windows/INetCache/Content.Outlook/SOP/ARR4600087714/ARR4600087714SUPER.pdf" TargetMode="External"/><Relationship Id="rId225" Type="http://schemas.openxmlformats.org/officeDocument/2006/relationships/hyperlink" Target="../AppData/Local/Microsoft/Windows/INetCache/Content.Outlook/SOP/ARR4600082369/ARR4600082369CON.pdf" TargetMode="External"/><Relationship Id="rId432" Type="http://schemas.openxmlformats.org/officeDocument/2006/relationships/hyperlink" Target="../AppData/Local/Microsoft/Windows/INetCache/Content.Outlook/SOP/ARR4600082507/ARR4600082507POL.pdf" TargetMode="External"/><Relationship Id="rId877" Type="http://schemas.openxmlformats.org/officeDocument/2006/relationships/hyperlink" Target="mailto:oscargui1@hotmai.com" TargetMode="External"/><Relationship Id="rId1062" Type="http://schemas.openxmlformats.org/officeDocument/2006/relationships/hyperlink" Target="../AppData/Local/Microsoft/Windows/INetCache/Content.Outlook/SOP/ARR4600083582/ARR4600083582SUPER.pdf" TargetMode="External"/><Relationship Id="rId1728" Type="http://schemas.openxmlformats.org/officeDocument/2006/relationships/hyperlink" Target="mailto:electronicomylenacano@gmail.com" TargetMode="External"/><Relationship Id="rId737" Type="http://schemas.openxmlformats.org/officeDocument/2006/relationships/hyperlink" Target="../AppData/Local/Microsoft/Windows/INetCache/Content.Outlook/SOP/ARR4600082528/ARR4600082528POL.pdf" TargetMode="External"/><Relationship Id="rId944" Type="http://schemas.openxmlformats.org/officeDocument/2006/relationships/hyperlink" Target="../AppData/Local/Microsoft/Windows/INetCache/Content.Outlook/SOP/ARR4600084070/ARR4600084070ACTA.pdf" TargetMode="External"/><Relationship Id="rId1367" Type="http://schemas.openxmlformats.org/officeDocument/2006/relationships/hyperlink" Target="../AppData/Local/Microsoft/Windows/INetCache/Content.Outlook/SOP/ARR4600082467/ARR4600082467INF3.pdf" TargetMode="External"/><Relationship Id="rId1574" Type="http://schemas.openxmlformats.org/officeDocument/2006/relationships/hyperlink" Target="../AppData/Local/Microsoft/Windows/INetCache/Content.Outlook/SOP/ARR4600084020/ARR4600084020INF3.pdf" TargetMode="External"/><Relationship Id="rId1781" Type="http://schemas.openxmlformats.org/officeDocument/2006/relationships/hyperlink" Target="../AppData/Local/Microsoft/Windows/INetCache/Content.Outlook/SOP/ARR4600077829/ARR4600077829OTRO.pdf" TargetMode="External"/><Relationship Id="rId73" Type="http://schemas.openxmlformats.org/officeDocument/2006/relationships/hyperlink" Target="../AppData/Local/Microsoft/Windows/INetCache/Content.Outlook/SOP/ARR4600078527/ARR4600078527SUPER.pdf" TargetMode="External"/><Relationship Id="rId169" Type="http://schemas.openxmlformats.org/officeDocument/2006/relationships/hyperlink" Target="../AppData/Local/Microsoft/Windows/INetCache/Content.Outlook/SOP/ARR4600086884/ARR4600086884.pdf" TargetMode="External"/><Relationship Id="rId376" Type="http://schemas.openxmlformats.org/officeDocument/2006/relationships/hyperlink" Target="../AppData/Local/Microsoft/Windows/INetCache/Content.Outlook/SOP/ARR4600082300/ARR4600082300CON.pdf" TargetMode="External"/><Relationship Id="rId583" Type="http://schemas.openxmlformats.org/officeDocument/2006/relationships/hyperlink" Target="../AppData/Local/Microsoft/Windows/INetCache/Content.Outlook/SOP/ARR4600082294/ARR4600092294CON.pdf" TargetMode="External"/><Relationship Id="rId790" Type="http://schemas.openxmlformats.org/officeDocument/2006/relationships/hyperlink" Target="mailto:sandra.ordonez@medellin.gov.co" TargetMode="External"/><Relationship Id="rId804" Type="http://schemas.openxmlformats.org/officeDocument/2006/relationships/hyperlink" Target="../AppData/Local/Microsoft/Windows/INetCache/Content.Outlook/SOP/ARR4600083577/ARR4600083577.pdf" TargetMode="External"/><Relationship Id="rId1227" Type="http://schemas.openxmlformats.org/officeDocument/2006/relationships/hyperlink" Target="../AppData/Local/Microsoft/Windows/INetCache/Content.Outlook/SOP/ARR0305/ARR4600081280INF3.pdf" TargetMode="External"/><Relationship Id="rId1434" Type="http://schemas.openxmlformats.org/officeDocument/2006/relationships/hyperlink" Target="../AppData/Local/Microsoft/Windows/INetCache/Content.Outlook/SOP/ARR0099/ARR0099CONCE.pdf" TargetMode="External"/><Relationship Id="rId1641" Type="http://schemas.openxmlformats.org/officeDocument/2006/relationships/hyperlink" Target="../AppData/Local/Microsoft/Windows/INetCache/Content.Outlook/SOP/ARR4600077568/ARR4600077568ACTA.pdf" TargetMode="External"/><Relationship Id="rId1879" Type="http://schemas.openxmlformats.org/officeDocument/2006/relationships/hyperlink" Target="../AppData/Local/Microsoft/Windows/INetCache/Content.Outlook/SOP/ARR4600083071/ARR4600083071ACTA.pdf" TargetMode="External"/><Relationship Id="rId4" Type="http://schemas.openxmlformats.org/officeDocument/2006/relationships/hyperlink" Target="mailto:plazacampovaldes@hotmail.com" TargetMode="External"/><Relationship Id="rId236" Type="http://schemas.openxmlformats.org/officeDocument/2006/relationships/hyperlink" Target="../AppData/Local/Microsoft/Windows/INetCache/Content.Outlook/SOP/ARR4600082317/ARR4600082317CON.pdf" TargetMode="External"/><Relationship Id="rId443" Type="http://schemas.openxmlformats.org/officeDocument/2006/relationships/hyperlink" Target="../AppData/Local/Microsoft/Windows/INetCache/Content.Outlook/SOP/ARR4600082290/ARR4600082290CON.pdf" TargetMode="External"/><Relationship Id="rId650" Type="http://schemas.openxmlformats.org/officeDocument/2006/relationships/hyperlink" Target="../AppData/Local/Microsoft/Windows/INetCache/Content.Outlook/SOP/ARR4600082467/ARR4600082467SUPER%7d.pdf" TargetMode="External"/><Relationship Id="rId888" Type="http://schemas.openxmlformats.org/officeDocument/2006/relationships/hyperlink" Target="../AppData/Local/Microsoft/Windows/INetCache/Content.Outlook/SOP/ARR4600077567/ARR4600077567INF22019.pdf" TargetMode="External"/><Relationship Id="rId1073" Type="http://schemas.openxmlformats.org/officeDocument/2006/relationships/hyperlink" Target="../AppData/Local/Microsoft/Windows/INetCache/Content.Outlook/SOP/ARR4600083605/ARR4600083605SUPER.pdf" TargetMode="External"/><Relationship Id="rId1280" Type="http://schemas.openxmlformats.org/officeDocument/2006/relationships/hyperlink" Target="mailto:yulietcpc@hotmail.com" TargetMode="External"/><Relationship Id="rId1501" Type="http://schemas.openxmlformats.org/officeDocument/2006/relationships/hyperlink" Target="../AppData/Local/Microsoft/Windows/INetCache/Content.Outlook/SOP/ARR0032/ARR0032INF320.pdf" TargetMode="External"/><Relationship Id="rId1739" Type="http://schemas.openxmlformats.org/officeDocument/2006/relationships/hyperlink" Target="mailto:Clara.giraldo@medellin.gov.co" TargetMode="External"/><Relationship Id="rId303" Type="http://schemas.openxmlformats.org/officeDocument/2006/relationships/hyperlink" Target="mailto:hm6016@gmail.com" TargetMode="External"/><Relationship Id="rId748" Type="http://schemas.openxmlformats.org/officeDocument/2006/relationships/hyperlink" Target="../AppData/Local/Microsoft/Windows/INetCache/Content.Outlook/SOP/ARR4600080135/ARR4600080135SUPER.pdf" TargetMode="External"/><Relationship Id="rId955" Type="http://schemas.openxmlformats.org/officeDocument/2006/relationships/hyperlink" Target="../AppData/Local/Microsoft/Windows/INetCache/Content.Outlook/SOP/ARR4600084020/ARR4600084020SUPER.pdf" TargetMode="External"/><Relationship Id="rId1140" Type="http://schemas.openxmlformats.org/officeDocument/2006/relationships/hyperlink" Target="../AppData/Local/Microsoft/Windows/INetCache/Content.Outlook/SOP/ARR0264/ARR0264INF22019.pdf" TargetMode="External"/><Relationship Id="rId1378" Type="http://schemas.openxmlformats.org/officeDocument/2006/relationships/hyperlink" Target="../AppData/Local/Microsoft/Windows/INetCache/Content.Outlook/SOPORTE%20ARRENDAMIENTOS/ARR0078/ARR0078INF220.pdf" TargetMode="External"/><Relationship Id="rId1585" Type="http://schemas.openxmlformats.org/officeDocument/2006/relationships/hyperlink" Target="../AppData/Local/Microsoft/Windows/INetCache/Content.Outlook/SOP/ARR4600084052/ARR4600084052INF3.pdf" TargetMode="External"/><Relationship Id="rId1792" Type="http://schemas.openxmlformats.org/officeDocument/2006/relationships/hyperlink" Target="../AppData/Local/Microsoft/Windows/INetCache/Content.Outlook/SOP/ARR4600088160/ARR4600088160ACTA.pdf" TargetMode="External"/><Relationship Id="rId1806" Type="http://schemas.openxmlformats.org/officeDocument/2006/relationships/hyperlink" Target="../AppData/Local/Microsoft/Windows/INetCache/Content.Outlook/SOP/ARR4600088109/ARR4600088109acta.pdf" TargetMode="External"/><Relationship Id="rId84" Type="http://schemas.openxmlformats.org/officeDocument/2006/relationships/hyperlink" Target="../AppData/Local/Microsoft/Windows/INetCache/Content.Outlook/SOP/ARR4600078616/ARR4600078616acta.pdf" TargetMode="External"/><Relationship Id="rId387" Type="http://schemas.openxmlformats.org/officeDocument/2006/relationships/hyperlink" Target="../AppData/Local/Microsoft/Windows/INetCache/Content.Outlook/SOP/ARR4600082368/ARR4600082368POL.pdf" TargetMode="External"/><Relationship Id="rId510" Type="http://schemas.openxmlformats.org/officeDocument/2006/relationships/hyperlink" Target="mailto:Ignacio.gallego@medellin.gov.co" TargetMode="External"/><Relationship Id="rId594" Type="http://schemas.openxmlformats.org/officeDocument/2006/relationships/hyperlink" Target="mailto:sandra.ordonez@medellin.gov.co" TargetMode="External"/><Relationship Id="rId608" Type="http://schemas.openxmlformats.org/officeDocument/2006/relationships/hyperlink" Target="../AppData/Local/Microsoft/Windows/INetCache/Content.Outlook/SOP/ARR4600081276/ARR4600081276ACTA.pdf" TargetMode="External"/><Relationship Id="rId815" Type="http://schemas.openxmlformats.org/officeDocument/2006/relationships/hyperlink" Target="../AppData/Local/Microsoft/Windows/INetCache/Content.Outlook/SOP/ARR0032/ARR0032POL.pdf" TargetMode="External"/><Relationship Id="rId1238" Type="http://schemas.openxmlformats.org/officeDocument/2006/relationships/hyperlink" Target="../AppData/Local/Microsoft/Windows/INetCache/Content.Outlook/SOP/ARR0308/ARR0308POL20.pdf" TargetMode="External"/><Relationship Id="rId1445" Type="http://schemas.openxmlformats.org/officeDocument/2006/relationships/hyperlink" Target="../AppData/Local/Microsoft/Windows/INetCache/Content.Outlook/SOP/ARR4600084007/ARR4600084007INF2.pdf" TargetMode="External"/><Relationship Id="rId1652" Type="http://schemas.openxmlformats.org/officeDocument/2006/relationships/hyperlink" Target="mailto:pesqueramaryrio015@hotmail.com" TargetMode="External"/><Relationship Id="rId247" Type="http://schemas.openxmlformats.org/officeDocument/2006/relationships/hyperlink" Target="mailto:gerenciacooasda@gmail.com" TargetMode="External"/><Relationship Id="rId899" Type="http://schemas.openxmlformats.org/officeDocument/2006/relationships/hyperlink" Target="../AppData/Local/Microsoft/Windows/INetCache/Content.Outlook/SOP/ARR4600080018/ARR4600080018INF1.pdf" TargetMode="External"/><Relationship Id="rId1000" Type="http://schemas.openxmlformats.org/officeDocument/2006/relationships/hyperlink" Target="mailto:renteria.cossio.luz1@gmail.com" TargetMode="External"/><Relationship Id="rId1084" Type="http://schemas.openxmlformats.org/officeDocument/2006/relationships/hyperlink" Target="../AppData/Local/Microsoft/Windows/INetCache/Content.Outlook/SOP/ARR4600083413/ARR4600083413.pdf" TargetMode="External"/><Relationship Id="rId1305" Type="http://schemas.openxmlformats.org/officeDocument/2006/relationships/hyperlink" Target="../AppData/Local/Microsoft/Windows/INetCache/Content.Outlook/SOP/ARR4600078465/ARR4600078465INF3.pdf" TargetMode="External"/><Relationship Id="rId107" Type="http://schemas.openxmlformats.org/officeDocument/2006/relationships/hyperlink" Target="../AppData/Local/Microsoft/Windows/INetCache/Content.Outlook/SOP/ARR0212/ARR0212super.pdf" TargetMode="External"/><Relationship Id="rId454" Type="http://schemas.openxmlformats.org/officeDocument/2006/relationships/hyperlink" Target="../AppData/Local/Microsoft/Windows/INetCache/Content.Outlook/SOP/ARR4600082315/ARR4600082315CON.pdf" TargetMode="External"/><Relationship Id="rId661" Type="http://schemas.openxmlformats.org/officeDocument/2006/relationships/hyperlink" Target="../AppData/Local/Microsoft/Windows/INetCache/Content.Outlook/SOP/ARR4600082259/ARR4600082259super.pdf" TargetMode="External"/><Relationship Id="rId759" Type="http://schemas.openxmlformats.org/officeDocument/2006/relationships/hyperlink" Target="../AppData/Local/Microsoft/Windows/INetCache/Content.Outlook/SOP/ARR0210/ARR0210POL2019.pdf" TargetMode="External"/><Relationship Id="rId966" Type="http://schemas.openxmlformats.org/officeDocument/2006/relationships/hyperlink" Target="../AppData/Local/Microsoft/Windows/INetCache/Content.Outlook/SOP/ARR4600078468/ARR4600078468INF2.pdf" TargetMode="External"/><Relationship Id="rId1291" Type="http://schemas.openxmlformats.org/officeDocument/2006/relationships/hyperlink" Target="../AppData/Local/Microsoft/Windows/INetCache/Content.Outlook/SOP/ARR4600084007/ARR4600084007INF1.pdf" TargetMode="External"/><Relationship Id="rId1389" Type="http://schemas.openxmlformats.org/officeDocument/2006/relationships/hyperlink" Target="../AppData/Local/Microsoft/Windows/INetCache/Content.Outlook/SOP/ARR4600084019/ARR4600084019con.pdf" TargetMode="External"/><Relationship Id="rId1512" Type="http://schemas.openxmlformats.org/officeDocument/2006/relationships/hyperlink" Target="../AppData/Local/Microsoft/Windows/INetCache/Content.Outlook/SOP/ARR4600082248/ARR4600082248INF4.pdf" TargetMode="External"/><Relationship Id="rId1596" Type="http://schemas.openxmlformats.org/officeDocument/2006/relationships/hyperlink" Target="mailto:mfcorrea@davivienda.com" TargetMode="External"/><Relationship Id="rId1817" Type="http://schemas.openxmlformats.org/officeDocument/2006/relationships/hyperlink" Target="../AppData/Local/Microsoft/Windows/INetCache/Content.Outlook/SOP/ARR4600082372/ARR4600082372super.pdf" TargetMode="External"/><Relationship Id="rId11" Type="http://schemas.openxmlformats.org/officeDocument/2006/relationships/hyperlink" Target="mailto:secretariagerencia@plazaminorista.com" TargetMode="External"/><Relationship Id="rId314" Type="http://schemas.openxmlformats.org/officeDocument/2006/relationships/hyperlink" Target="mailto:boterolei@hotmail.com" TargetMode="External"/><Relationship Id="rId398" Type="http://schemas.openxmlformats.org/officeDocument/2006/relationships/hyperlink" Target="../AppData/Local/Microsoft/Windows/INetCache/Content.Outlook/SOP/ARR4600077567/ARR4600077567INF12019.pdf" TargetMode="External"/><Relationship Id="rId521" Type="http://schemas.openxmlformats.org/officeDocument/2006/relationships/hyperlink" Target="mailto:ambrosia07@hotmail.com" TargetMode="External"/><Relationship Id="rId619" Type="http://schemas.openxmlformats.org/officeDocument/2006/relationships/hyperlink" Target="mailto:edoarango1@gmail.com" TargetMode="External"/><Relationship Id="rId1151" Type="http://schemas.openxmlformats.org/officeDocument/2006/relationships/hyperlink" Target="../AppData/Local/Microsoft/Windows/INetCache/Content.Outlook/SOP/ARR4600077567/ARR4600077567INF3.docx" TargetMode="External"/><Relationship Id="rId1249" Type="http://schemas.openxmlformats.org/officeDocument/2006/relationships/hyperlink" Target="../AppData/Local/Microsoft/Windows/INetCache/Content.Outlook/SOP/ARR4600077599/ARR4600077599INF4.pdf" TargetMode="External"/><Relationship Id="rId95" Type="http://schemas.openxmlformats.org/officeDocument/2006/relationships/hyperlink" Target="mailto:discos3d@hotmail.com" TargetMode="External"/><Relationship Id="rId160" Type="http://schemas.openxmlformats.org/officeDocument/2006/relationships/hyperlink" Target="../AppData/Local/Microsoft/Windows/INetCache/Content.Outlook/SOP/ARR0305/ARR4600081280.pdf" TargetMode="External"/><Relationship Id="rId826" Type="http://schemas.openxmlformats.org/officeDocument/2006/relationships/hyperlink" Target="../AppData/Local/Microsoft/Windows/INetCache/Content.Outlook/SOP/ARR4600083578/ARR4600083578SUPER.pdf" TargetMode="External"/><Relationship Id="rId1011" Type="http://schemas.openxmlformats.org/officeDocument/2006/relationships/hyperlink" Target="../AppData/Local/Microsoft/Windows/INetCache/Content.Outlook/SOP/ARR4600084018/ARR4600084018SUPER.pdf" TargetMode="External"/><Relationship Id="rId1109" Type="http://schemas.openxmlformats.org/officeDocument/2006/relationships/hyperlink" Target="../AppData/Local/Microsoft/Windows/INetCache/Content.Outlook/SOP/ARR4600078468/ARR4600078468INF4.pdf" TargetMode="External"/><Relationship Id="rId1456" Type="http://schemas.openxmlformats.org/officeDocument/2006/relationships/hyperlink" Target="../AppData/Local/Microsoft/Windows/INetCache/Content.Outlook/SOP/ARR4600083614/ARR4600083614INF2.pdf" TargetMode="External"/><Relationship Id="rId1663" Type="http://schemas.openxmlformats.org/officeDocument/2006/relationships/hyperlink" Target="../AppData/Local/Microsoft/Windows/INetCache/Content.Outlook/SOP/ARR4600087678/ARR4600087678.pdf" TargetMode="External"/><Relationship Id="rId1870" Type="http://schemas.openxmlformats.org/officeDocument/2006/relationships/hyperlink" Target="mailto:jaime.220519@gmail.com" TargetMode="External"/><Relationship Id="rId258" Type="http://schemas.openxmlformats.org/officeDocument/2006/relationships/hyperlink" Target="../AppData/Local/Microsoft/Windows/INetCache/Content.Outlook/SOP/ARR4600082356/ARR4600082356pol.pdf" TargetMode="External"/><Relationship Id="rId465" Type="http://schemas.openxmlformats.org/officeDocument/2006/relationships/hyperlink" Target="../AppData/Local/Microsoft/Windows/INetCache/Content.Outlook/SOP/ARR4600082263/ARR4600082263SUPER.pdf" TargetMode="External"/><Relationship Id="rId672" Type="http://schemas.openxmlformats.org/officeDocument/2006/relationships/hyperlink" Target="../AppData/Local/Microsoft/Windows/INetCache/Content.Outlook/SOP/ARR4600082259/ARR4600082259super.pdf" TargetMode="External"/><Relationship Id="rId1095" Type="http://schemas.openxmlformats.org/officeDocument/2006/relationships/hyperlink" Target="../AppData/Local/Microsoft/Windows/INetCache/Content.Outlook/SOP/ARR4600084019/ARR4600084019ACTA.pdf" TargetMode="External"/><Relationship Id="rId1316" Type="http://schemas.openxmlformats.org/officeDocument/2006/relationships/hyperlink" Target="../AppData/Local/Microsoft/Windows/INetCache/Content.Outlook/SOP/ARR4600081276/ARR4600081276INF3.pdf" TargetMode="External"/><Relationship Id="rId1523" Type="http://schemas.openxmlformats.org/officeDocument/2006/relationships/hyperlink" Target="../AppData/Local/Microsoft/Windows/INetCache/Content.Outlook/SOP/ARR4600078616/ARR4600078616INF6.pdf" TargetMode="External"/><Relationship Id="rId1730" Type="http://schemas.openxmlformats.org/officeDocument/2006/relationships/hyperlink" Target="../AppData/Local/Microsoft/Windows/INetCache/Content.Outlook/SOP/ARR4600088111/ARR4600088111acta.pdf" TargetMode="External"/><Relationship Id="rId22" Type="http://schemas.openxmlformats.org/officeDocument/2006/relationships/hyperlink" Target="../AppData/Local/Microsoft/Windows/INetCache/Content.Outlook/SOP/ARR0264/ARR0264SUPER.pdf" TargetMode="External"/><Relationship Id="rId118" Type="http://schemas.openxmlformats.org/officeDocument/2006/relationships/hyperlink" Target="mailto:sandra.ordonez@medellin.gov.co" TargetMode="External"/><Relationship Id="rId325" Type="http://schemas.openxmlformats.org/officeDocument/2006/relationships/hyperlink" Target="../AppData/Local/Microsoft/Windows/INetCache/Content.Outlook/SOP/ARR4600082262/ARR4600082262POL.pdf" TargetMode="External"/><Relationship Id="rId532" Type="http://schemas.openxmlformats.org/officeDocument/2006/relationships/hyperlink" Target="../AppData/Local/Microsoft/Windows/INetCache/Content.Outlook/SOP/ARR4600082441/ARR4600082441POL.pdf" TargetMode="External"/><Relationship Id="rId977" Type="http://schemas.openxmlformats.org/officeDocument/2006/relationships/hyperlink" Target="../AppData/Local/Microsoft/Windows/INetCache/Content.Outlook/SOP/ARR4600082455/ARR4600082455INF1.pdf" TargetMode="External"/><Relationship Id="rId1162" Type="http://schemas.openxmlformats.org/officeDocument/2006/relationships/hyperlink" Target="../AppData/Local/Microsoft/Windows/INetCache/Content.Outlook/SOP/ARR4600084072/ARR4600084072ACTA.pdf" TargetMode="External"/><Relationship Id="rId1828" Type="http://schemas.openxmlformats.org/officeDocument/2006/relationships/hyperlink" Target="mailto:sandra.ordonez@medellin.gov.co" TargetMode="External"/><Relationship Id="rId171" Type="http://schemas.openxmlformats.org/officeDocument/2006/relationships/hyperlink" Target="mailto:notificacionesjudiciales@davivienda.com" TargetMode="External"/><Relationship Id="rId837" Type="http://schemas.openxmlformats.org/officeDocument/2006/relationships/hyperlink" Target="../AppData/Local/Microsoft/Windows/INetCache/Content.Outlook/SOP/ARR0018/ARR0018POL2019.pdf" TargetMode="External"/><Relationship Id="rId1022" Type="http://schemas.openxmlformats.org/officeDocument/2006/relationships/hyperlink" Target="../AppData/Local/Microsoft/Windows/INetCache/Content.Outlook/SOP/ARR4600084054/ARR4600084054.pdf" TargetMode="External"/><Relationship Id="rId1467" Type="http://schemas.openxmlformats.org/officeDocument/2006/relationships/hyperlink" Target="../AppData/Local/Microsoft/Windows/INetCache/Content.Outlook/SOP/ARR4600081275/ARR4600081275INF4.pdf" TargetMode="External"/><Relationship Id="rId1674" Type="http://schemas.openxmlformats.org/officeDocument/2006/relationships/hyperlink" Target="../AppData/Local/Microsoft/Windows/INetCache/Content.Outlook/SOP/ARR4600087677/ARR4600087677actapdf" TargetMode="External"/><Relationship Id="rId1881" Type="http://schemas.openxmlformats.org/officeDocument/2006/relationships/hyperlink" Target="../AppData/Local/Microsoft/Windows/INetCache/Content.Outlook/SOP/ARR4600082324/ARR4600082324.pdf" TargetMode="External"/><Relationship Id="rId269" Type="http://schemas.openxmlformats.org/officeDocument/2006/relationships/hyperlink" Target="mailto:jairogiraldo7@hotmail.com" TargetMode="External"/><Relationship Id="rId476" Type="http://schemas.openxmlformats.org/officeDocument/2006/relationships/hyperlink" Target="mailto:jgilo520@gmail.com" TargetMode="External"/><Relationship Id="rId683" Type="http://schemas.openxmlformats.org/officeDocument/2006/relationships/hyperlink" Target="../AppData/Local/Microsoft/Windows/INetCache/Content.Outlook/SOP/ARR4600082270/ARR4600082270POL.pdf" TargetMode="External"/><Relationship Id="rId890" Type="http://schemas.openxmlformats.org/officeDocument/2006/relationships/hyperlink" Target="../AppData/Local/Microsoft/Windows/INetCache/Content.Outlook/SOP/ARR4600078465/ARR4600078465INF22019.pdf" TargetMode="External"/><Relationship Id="rId904" Type="http://schemas.openxmlformats.org/officeDocument/2006/relationships/hyperlink" Target="../AppData/Local/Microsoft/Windows/INetCache/Content.Outlook/SOP/ARR4600084061/ARR4600084061SUPER.pdf" TargetMode="External"/><Relationship Id="rId1327" Type="http://schemas.openxmlformats.org/officeDocument/2006/relationships/hyperlink" Target="../AppData/Local/Microsoft/Windows/INetCache/Content.Outlook/SOP/ARR4600083618/ARR4600083618INF1.pdf" TargetMode="External"/><Relationship Id="rId1534" Type="http://schemas.openxmlformats.org/officeDocument/2006/relationships/hyperlink" Target="../AppData/Local/Microsoft/Windows/INetCache/Content.Outlook/SOP/ARR4600082467/ARR4600082467OTRO.pdf" TargetMode="External"/><Relationship Id="rId1741" Type="http://schemas.openxmlformats.org/officeDocument/2006/relationships/hyperlink" Target="../AppData/Local/Microsoft/Windows/INetCache/Content.Outlook/SOP/ARR0266/ARR0266POL20.pdf" TargetMode="External"/><Relationship Id="rId33" Type="http://schemas.openxmlformats.org/officeDocument/2006/relationships/hyperlink" Target="../AppData/Local/Microsoft/Windows/INetCache/Content.Outlook/SOP/ARR0001/ARR0001CON.pdf" TargetMode="External"/><Relationship Id="rId129" Type="http://schemas.openxmlformats.org/officeDocument/2006/relationships/hyperlink" Target="../AppData/Local/Microsoft/Windows/INetCache/Content.Outlook/SOP/ARR0212/ARR0212acta.pdf" TargetMode="External"/><Relationship Id="rId336" Type="http://schemas.openxmlformats.org/officeDocument/2006/relationships/hyperlink" Target="../AppData/Local/Microsoft/Windows/INetCache/Content.Outlook/SOP/ARR4600082316/ARR4600082316POL.pdf" TargetMode="External"/><Relationship Id="rId543" Type="http://schemas.openxmlformats.org/officeDocument/2006/relationships/hyperlink" Target="../AppData/Local/Microsoft/Windows/INetCache/Content.Outlook/SOP/ARR4600082267/ARR4600082267CON.pdf" TargetMode="External"/><Relationship Id="rId988" Type="http://schemas.openxmlformats.org/officeDocument/2006/relationships/hyperlink" Target="mailto:leidy_1258@hotmail.com" TargetMode="External"/><Relationship Id="rId1173" Type="http://schemas.openxmlformats.org/officeDocument/2006/relationships/hyperlink" Target="../AppData/Local/Microsoft/Windows/INetCache/Content.Outlook/SOP/ARR4600082248/ARR4600082248CONCEPTO.pdf" TargetMode="External"/><Relationship Id="rId1380" Type="http://schemas.openxmlformats.org/officeDocument/2006/relationships/hyperlink" Target="../AppData/Local/Microsoft/Windows/INetCache/Content.Outlook/SOP/ARR4600084014/ARR4600084014INF1.pdf" TargetMode="External"/><Relationship Id="rId1601" Type="http://schemas.openxmlformats.org/officeDocument/2006/relationships/hyperlink" Target="../AppData/Local/Microsoft/Windows/INetCache/Content.Outlook/SOP/ARR4600078618/ARR4600078618INF6.pdf" TargetMode="External"/><Relationship Id="rId1839" Type="http://schemas.openxmlformats.org/officeDocument/2006/relationships/hyperlink" Target="mailto:Ignacio.gallego@medellin.gov.co" TargetMode="External"/><Relationship Id="rId182" Type="http://schemas.openxmlformats.org/officeDocument/2006/relationships/hyperlink" Target="../AppData/Local/Microsoft/Windows/INetCache/Content.Outlook/SOP/ARR4600081479/ARR4600081479CON.pdf" TargetMode="External"/><Relationship Id="rId403" Type="http://schemas.openxmlformats.org/officeDocument/2006/relationships/hyperlink" Target="../AppData/Local/Microsoft/Windows/INetCache/Content.Outlook/SOP/ARR4600078465/ARR4600078465INF12019.pdf" TargetMode="External"/><Relationship Id="rId750" Type="http://schemas.openxmlformats.org/officeDocument/2006/relationships/hyperlink" Target="../AppData/Local/Microsoft/Windows/INetCache/Content.Outlook/SOP/ARR4600080135/ARR4600080135POL.pdf" TargetMode="External"/><Relationship Id="rId848" Type="http://schemas.openxmlformats.org/officeDocument/2006/relationships/hyperlink" Target="../AppData/Local/Microsoft/Windows/INetCache/Content.Outlook/SOP/ARR0183/ARR0183POL.pdf" TargetMode="External"/><Relationship Id="rId1033" Type="http://schemas.openxmlformats.org/officeDocument/2006/relationships/hyperlink" Target="mailto:sergio5555@gmail.com" TargetMode="External"/><Relationship Id="rId1478" Type="http://schemas.openxmlformats.org/officeDocument/2006/relationships/hyperlink" Target="../AppData/Local/Microsoft/Windows/INetCache/Content.Outlook/SOP/ARR4600081279/ARR4600081279INF4.pdf" TargetMode="External"/><Relationship Id="rId1685" Type="http://schemas.openxmlformats.org/officeDocument/2006/relationships/hyperlink" Target="../AppData/Local/Microsoft/Windows/INetCache/Content.Outlook/SOP/ARR0314/ARR0314OTRO.pdf" TargetMode="External"/><Relationship Id="rId1892" Type="http://schemas.openxmlformats.org/officeDocument/2006/relationships/hyperlink" Target="../AppData/Local/Microsoft/Windows/INetCache/Content.Outlook/SOP/ARR0210/ARR0210tra.pdf" TargetMode="External"/><Relationship Id="rId1906" Type="http://schemas.openxmlformats.org/officeDocument/2006/relationships/hyperlink" Target="../AppData/Local/Microsoft/Windows/INetCache/Content.Outlook/SOP/ARR0210/ARR0210OTRO.pdf" TargetMode="External"/><Relationship Id="rId487" Type="http://schemas.openxmlformats.org/officeDocument/2006/relationships/hyperlink" Target="mailto:tatanena2009@hotmail.com" TargetMode="External"/><Relationship Id="rId610" Type="http://schemas.openxmlformats.org/officeDocument/2006/relationships/hyperlink" Target="../AppData/Local/Microsoft/Windows/INetCache/Content.Outlook/SOP/ARR4600082188/ARR4600082188ACTA.pdf" TargetMode="External"/><Relationship Id="rId694" Type="http://schemas.openxmlformats.org/officeDocument/2006/relationships/hyperlink" Target="mailto:clara.giraldo@medellin.gov.co" TargetMode="External"/><Relationship Id="rId708" Type="http://schemas.openxmlformats.org/officeDocument/2006/relationships/hyperlink" Target="mailto:bealeparsan@gmail.com" TargetMode="External"/><Relationship Id="rId915" Type="http://schemas.openxmlformats.org/officeDocument/2006/relationships/hyperlink" Target="mailto:sandra.ordonez@medellin.gov.co" TargetMode="External"/><Relationship Id="rId1240" Type="http://schemas.openxmlformats.org/officeDocument/2006/relationships/hyperlink" Target="mailto:clara.giraldo@medellin.gov.co" TargetMode="External"/><Relationship Id="rId1338" Type="http://schemas.openxmlformats.org/officeDocument/2006/relationships/hyperlink" Target="../AppData/Local/Microsoft/Windows/INetCache/Content.Outlook/SOP/ARR4600082165/ARR4600082165INF2.pdf" TargetMode="External"/><Relationship Id="rId1545" Type="http://schemas.openxmlformats.org/officeDocument/2006/relationships/hyperlink" Target="mailto:sandra.ordonez@medellin.gov.co" TargetMode="External"/><Relationship Id="rId347" Type="http://schemas.openxmlformats.org/officeDocument/2006/relationships/hyperlink" Target="../AppData/Local/Microsoft/Windows/INetCache/Content.Outlook/SOP/ARR4600082272/ARR4600082272CON.pdf" TargetMode="External"/><Relationship Id="rId999" Type="http://schemas.openxmlformats.org/officeDocument/2006/relationships/hyperlink" Target="mailto:renteria.cossio.luz1@gmail.com" TargetMode="External"/><Relationship Id="rId1100" Type="http://schemas.openxmlformats.org/officeDocument/2006/relationships/hyperlink" Target="../AppData/Local/Microsoft/Windows/INetCache/Content.Outlook/SOP/ARR4600082174/ARR4600082174INF1.pdf" TargetMode="External"/><Relationship Id="rId1184" Type="http://schemas.openxmlformats.org/officeDocument/2006/relationships/hyperlink" Target="mailto:magdakeysi@hotmail.com" TargetMode="External"/><Relationship Id="rId1405" Type="http://schemas.openxmlformats.org/officeDocument/2006/relationships/hyperlink" Target="../AppData/Local/Microsoft/Windows/INetCache/Content.Outlook/SOP/ARR4600083072/ARR4600083072CONCEPTO.pdf" TargetMode="External"/><Relationship Id="rId1752" Type="http://schemas.openxmlformats.org/officeDocument/2006/relationships/hyperlink" Target="mailto:ignacio.gallego@medellin.gov.co" TargetMode="External"/><Relationship Id="rId44" Type="http://schemas.openxmlformats.org/officeDocument/2006/relationships/hyperlink" Target="../AppData/Local/Microsoft/Windows/INetCache/Content.Outlook/SOP/ARR0264/ARR0264ACTAreno-17.pdf" TargetMode="External"/><Relationship Id="rId554" Type="http://schemas.openxmlformats.org/officeDocument/2006/relationships/hyperlink" Target="../AppData/Local/Microsoft/Windows/INetCache/Content.Outlook/SOP/ARR4600082516/ARR4600082516POL.pdf" TargetMode="External"/><Relationship Id="rId761" Type="http://schemas.openxmlformats.org/officeDocument/2006/relationships/hyperlink" Target="../AppData/Local/Microsoft/Windows/INetCache/Content.Outlook/SOP/ARR0210/ARR0210SUPER2019.pdf" TargetMode="External"/><Relationship Id="rId859" Type="http://schemas.openxmlformats.org/officeDocument/2006/relationships/hyperlink" Target="mailto:diana.rios383@yahoo.es" TargetMode="External"/><Relationship Id="rId1391" Type="http://schemas.openxmlformats.org/officeDocument/2006/relationships/hyperlink" Target="../AppData/Local/Microsoft/Windows/INetCache/Content.Outlook/SOP/ARR0025/inf-02-2019.pdf" TargetMode="External"/><Relationship Id="rId1489" Type="http://schemas.openxmlformats.org/officeDocument/2006/relationships/hyperlink" Target="../AppData/Local/Microsoft/Windows/INetCache/Content.Outlook/SOP/ARR4600078614/ARR4600078614INF4.pdf" TargetMode="External"/><Relationship Id="rId1612" Type="http://schemas.openxmlformats.org/officeDocument/2006/relationships/hyperlink" Target="../AppData/Local/Microsoft/Windows/INetCache/Content.Outlook/SOP/ARR4600083577/ARR4600083577INF4.pdf" TargetMode="External"/><Relationship Id="rId1696" Type="http://schemas.openxmlformats.org/officeDocument/2006/relationships/hyperlink" Target="../AppData/Local/Microsoft/Windows/INetCache/Content.Outlook/SOP/ARR4600087804/ARR4600087804acta.pdf" TargetMode="External"/><Relationship Id="rId193" Type="http://schemas.openxmlformats.org/officeDocument/2006/relationships/hyperlink" Target="mailto:pzuluaga@hotmail.es" TargetMode="External"/><Relationship Id="rId207" Type="http://schemas.openxmlformats.org/officeDocument/2006/relationships/hyperlink" Target="mailto:sandra.ordonez@medellin.gov.co" TargetMode="External"/><Relationship Id="rId414" Type="http://schemas.openxmlformats.org/officeDocument/2006/relationships/hyperlink" Target="../AppData/Local/Microsoft/Windows/INetCache/Content.Outlook/SOP/ARR4600082443/ARR4600082443SUPER.pdf" TargetMode="External"/><Relationship Id="rId498" Type="http://schemas.openxmlformats.org/officeDocument/2006/relationships/hyperlink" Target="mailto:papasoy.papas@hotmail.com" TargetMode="External"/><Relationship Id="rId621" Type="http://schemas.openxmlformats.org/officeDocument/2006/relationships/hyperlink" Target="../AppData/Local/Microsoft/Windows/INetCache/Content.Outlook/SOP/ARR4600082244/ARR4600082244SUPER.pdf" TargetMode="External"/><Relationship Id="rId1044" Type="http://schemas.openxmlformats.org/officeDocument/2006/relationships/hyperlink" Target="../AppData/Local/Microsoft/Windows/INetCache/Content.Outlook/SOP/ARR4600083618/ARR4600083618.pdf" TargetMode="External"/><Relationship Id="rId1251" Type="http://schemas.openxmlformats.org/officeDocument/2006/relationships/hyperlink" Target="../AppData/Local/Microsoft/Windows/INetCache/Content.Outlook/SOP/ARR4600077599/ARR4600077599INF6.pdf" TargetMode="External"/><Relationship Id="rId1349" Type="http://schemas.openxmlformats.org/officeDocument/2006/relationships/hyperlink" Target="../AppData/Local/Microsoft/Windows/INetCache/Content.Outlook/SOP/ARR4600077829/ARR4600077829INF3.pdf" TargetMode="External"/><Relationship Id="rId260" Type="http://schemas.openxmlformats.org/officeDocument/2006/relationships/hyperlink" Target="mailto:sandra.ordonez@medellin.gov.co" TargetMode="External"/><Relationship Id="rId719" Type="http://schemas.openxmlformats.org/officeDocument/2006/relationships/hyperlink" Target="mailto:escobarjader@correo.policia@gov.co" TargetMode="External"/><Relationship Id="rId926" Type="http://schemas.openxmlformats.org/officeDocument/2006/relationships/hyperlink" Target="../AppData/Local/Microsoft/Windows/INetCache/Content.Outlook/SOP/ARR4600084047/ARR4600084047.pdf" TargetMode="External"/><Relationship Id="rId1111" Type="http://schemas.openxmlformats.org/officeDocument/2006/relationships/hyperlink" Target="../AppData/Local/Microsoft/Windows/INetCache/Content.Outlook/SOP/ARR0099/ARR0099INF12020.pdf" TargetMode="External"/><Relationship Id="rId1556" Type="http://schemas.openxmlformats.org/officeDocument/2006/relationships/hyperlink" Target="../AppData/Local/Microsoft/Windows/INetCache/Content.Outlook/SOP/ARR0103/ARR0103INF5.pdf" TargetMode="External"/><Relationship Id="rId1763" Type="http://schemas.openxmlformats.org/officeDocument/2006/relationships/hyperlink" Target="../AppData/Local/Microsoft/Windows/INetCache/Content.Outlook/SOP/ARR0296/ARR0296POL20.pdf" TargetMode="External"/><Relationship Id="rId55" Type="http://schemas.openxmlformats.org/officeDocument/2006/relationships/hyperlink" Target="../AppData/Local/Microsoft/Windows/INetCache/Content.Outlook/SOP/ARR4600077599/ARR4600077599CON.pdf" TargetMode="External"/><Relationship Id="rId120" Type="http://schemas.openxmlformats.org/officeDocument/2006/relationships/hyperlink" Target="../AppData/Local/Microsoft/Windows/INetCache/Content.Outlook/SOP/ARR0265/ARR0265INF12019.pdf" TargetMode="External"/><Relationship Id="rId358" Type="http://schemas.openxmlformats.org/officeDocument/2006/relationships/hyperlink" Target="../AppData/Local/Microsoft/Windows/INetCache/Content.Outlook/SOP/ARR4600082506/ARR4600082506CON.pdf" TargetMode="External"/><Relationship Id="rId565" Type="http://schemas.openxmlformats.org/officeDocument/2006/relationships/hyperlink" Target="mailto:sandra.ordonez@medellin.gov.co" TargetMode="External"/><Relationship Id="rId772" Type="http://schemas.openxmlformats.org/officeDocument/2006/relationships/hyperlink" Target="../AppData/Local/Microsoft/Windows/INetCache/Content.Outlook/SOP/Desig%20Nelly/ARRSUPER.pdf" TargetMode="External"/><Relationship Id="rId1195" Type="http://schemas.openxmlformats.org/officeDocument/2006/relationships/hyperlink" Target="../AppData/Local/Microsoft/Windows/INetCache/Content.Outlook/SOP/ARR0314/ARR0314CON2020.pdf" TargetMode="External"/><Relationship Id="rId1209" Type="http://schemas.openxmlformats.org/officeDocument/2006/relationships/hyperlink" Target="../AppData/Local/Microsoft/Windows/INetCache/Content.Outlook/SOP/ARR0103/ARR0103INF42018.pdf" TargetMode="External"/><Relationship Id="rId1416" Type="http://schemas.openxmlformats.org/officeDocument/2006/relationships/hyperlink" Target="../AppData/Local/Microsoft/Windows/INetCache/Content.Outlook/SOP/ARR4600081277/ARR4600081277OTRO2.pdf" TargetMode="External"/><Relationship Id="rId1623" Type="http://schemas.openxmlformats.org/officeDocument/2006/relationships/hyperlink" Target="../AppData/Local/Microsoft/Windows/INetCache/Content.Outlook/SOP/ARR4600083581/ARR4600083581ACTAR.pdf" TargetMode="External"/><Relationship Id="rId1830" Type="http://schemas.openxmlformats.org/officeDocument/2006/relationships/hyperlink" Target="../AppData/Local/Microsoft/Windows/INetCache/Content.Outlook/SOP/ARR4600082301/ARR4600082301POL.pdf" TargetMode="External"/><Relationship Id="rId218" Type="http://schemas.openxmlformats.org/officeDocument/2006/relationships/hyperlink" Target="../AppData/Local/Microsoft/Windows/INetCache/Content.Outlook/SOP/ARR4600082313/ARR4600082313POL.pdf" TargetMode="External"/><Relationship Id="rId425" Type="http://schemas.openxmlformats.org/officeDocument/2006/relationships/hyperlink" Target="../AppData/Local/Microsoft/Windows/INetCache/Content.Outlook/SOP/ARR4600082292/ARR4600082292POL.pdf" TargetMode="External"/><Relationship Id="rId632" Type="http://schemas.openxmlformats.org/officeDocument/2006/relationships/hyperlink" Target="../AppData/Local/Microsoft/Windows/INetCache/Content.Outlook/SOP/ARR4600082158/ARR4600082158POL.pdf" TargetMode="External"/><Relationship Id="rId1055" Type="http://schemas.openxmlformats.org/officeDocument/2006/relationships/hyperlink" Target="mailto:nelly.moreno@medellin.gov.co" TargetMode="External"/><Relationship Id="rId1262" Type="http://schemas.openxmlformats.org/officeDocument/2006/relationships/hyperlink" Target="../AppData/Local/Microsoft/Windows/INetCache/Content.Outlook/SOP/ARR4600083071/ARR4600083071INF2.pdf" TargetMode="External"/><Relationship Id="rId271" Type="http://schemas.openxmlformats.org/officeDocument/2006/relationships/hyperlink" Target="../AppData/Local/Microsoft/Windows/INetCache/Content.Outlook/SOP/ARR4600082349/ARR4600082349CON.pdf" TargetMode="External"/><Relationship Id="rId937" Type="http://schemas.openxmlformats.org/officeDocument/2006/relationships/hyperlink" Target="../AppData/Local/Microsoft/Windows/INetCache/Content.Outlook/SOP/ARR4600084014/ARR4600084014SUPER.pdf" TargetMode="External"/><Relationship Id="rId1122" Type="http://schemas.openxmlformats.org/officeDocument/2006/relationships/hyperlink" Target="../AppData/Local/Microsoft/Windows/INetCache/Content.Outlook/SOP/ARR4600081279/ARR4600081279INF2.pdf" TargetMode="External"/><Relationship Id="rId1567" Type="http://schemas.openxmlformats.org/officeDocument/2006/relationships/hyperlink" Target="../AppData/Local/Microsoft/Windows/INetCache/Content.Outlook/SOP/ARR4600080135/ARR4600080135INF4.pdf" TargetMode="External"/><Relationship Id="rId1774" Type="http://schemas.openxmlformats.org/officeDocument/2006/relationships/hyperlink" Target="../AppData/Local/Microsoft/Windows/INetCache/Content.Outlook/SOP/ARR4600088539/ARR4600088539pol.pdf" TargetMode="External"/><Relationship Id="rId66" Type="http://schemas.openxmlformats.org/officeDocument/2006/relationships/hyperlink" Target="mailto:jorgeeliecer57571@gmail.com" TargetMode="External"/><Relationship Id="rId131" Type="http://schemas.openxmlformats.org/officeDocument/2006/relationships/hyperlink" Target="../AppData/Local/Microsoft/Windows/INetCache/Content.Outlook/SOP/ARR4600077573/ARR4600077573acta.pdf" TargetMode="External"/><Relationship Id="rId369" Type="http://schemas.openxmlformats.org/officeDocument/2006/relationships/hyperlink" Target="../AppData/Local/Microsoft/Windows/INetCache/Content.Outlook/SOP/ARR4600082350/ARR4600082350POL.pdf" TargetMode="External"/><Relationship Id="rId576" Type="http://schemas.openxmlformats.org/officeDocument/2006/relationships/hyperlink" Target="mailto:jaimerrios@hotmail.com" TargetMode="External"/><Relationship Id="rId783" Type="http://schemas.openxmlformats.org/officeDocument/2006/relationships/hyperlink" Target="mailto:david-e25@hotmail.com" TargetMode="External"/><Relationship Id="rId990" Type="http://schemas.openxmlformats.org/officeDocument/2006/relationships/hyperlink" Target="../AppData/Local/Microsoft/Windows/INetCache/Content.Outlook/SOP/ARR4600083613/ARR4600083613.pdf" TargetMode="External"/><Relationship Id="rId1427" Type="http://schemas.openxmlformats.org/officeDocument/2006/relationships/hyperlink" Target="../AppData/Local/Microsoft/Windows/INetCache/Content.Outlook/SOP/ARR4600083578/ARR4600083578INF4.pdf" TargetMode="External"/><Relationship Id="rId1634" Type="http://schemas.openxmlformats.org/officeDocument/2006/relationships/hyperlink" Target="../AppData/Local/Microsoft/Windows/INetCache/Content.Outlook/SOP/ARR4600087755/ARR4600087755.pdf" TargetMode="External"/><Relationship Id="rId1841" Type="http://schemas.openxmlformats.org/officeDocument/2006/relationships/hyperlink" Target="../AppData/Local/Microsoft/Windows/INetCache/Content.Outlook/SOP/ARR4600082389/ARR4600082389acta.pdf" TargetMode="External"/><Relationship Id="rId229" Type="http://schemas.openxmlformats.org/officeDocument/2006/relationships/hyperlink" Target="mailto:sinn3131@hotmail.com" TargetMode="External"/><Relationship Id="rId436" Type="http://schemas.openxmlformats.org/officeDocument/2006/relationships/hyperlink" Target="../AppData/Local/Microsoft/Windows/INetCache/Content.Outlook/SOP/ARR4600082446/ARR4600082446POL.pdf" TargetMode="External"/><Relationship Id="rId643" Type="http://schemas.openxmlformats.org/officeDocument/2006/relationships/hyperlink" Target="../AppData/Local/Microsoft/Windows/INetCache/Content.Outlook/SOP/ARR4600082372/ARR4600082372CON.pdf" TargetMode="External"/><Relationship Id="rId1066" Type="http://schemas.openxmlformats.org/officeDocument/2006/relationships/hyperlink" Target="../AppData/Local/Microsoft/Windows/INetCache/Content.Outlook/SOP/ARR4600083605/ARR4600083605SUPER.pdf" TargetMode="External"/><Relationship Id="rId1273" Type="http://schemas.openxmlformats.org/officeDocument/2006/relationships/hyperlink" Target="../AppData/Local/Microsoft/Windows/INetCache/Content.Outlook/SOP/ARR4600082164/ARR4600082164tra.pdf" TargetMode="External"/><Relationship Id="rId1480" Type="http://schemas.openxmlformats.org/officeDocument/2006/relationships/hyperlink" Target="../AppData/Local/Microsoft/Windows/INetCache/Content.Outlook/SOP/ARR4600083578/ARR4600083578INF3.pdf" TargetMode="External"/><Relationship Id="rId850" Type="http://schemas.openxmlformats.org/officeDocument/2006/relationships/hyperlink" Target="../AppData/Local/Microsoft/Windows/INetCache/Content.Outlook/SOP/ARR0183/ARR0183acta2019.pdf" TargetMode="External"/><Relationship Id="rId948" Type="http://schemas.openxmlformats.org/officeDocument/2006/relationships/hyperlink" Target="../AppData/Local/Microsoft/Windows/INetCache/Content.Outlook/SOP/ARR4600084092/ARR4600084092.pdf" TargetMode="External"/><Relationship Id="rId1133" Type="http://schemas.openxmlformats.org/officeDocument/2006/relationships/hyperlink" Target="../AppData/Local/Microsoft/Windows/INetCache/Content.Outlook/SOP/ARR4600078615/ARR4600078615INF3.pdf" TargetMode="External"/><Relationship Id="rId1578" Type="http://schemas.openxmlformats.org/officeDocument/2006/relationships/hyperlink" Target="../AppData/Local/Microsoft/Windows/INetCache/Content.Outlook/SOP/ARR4600084071/ARR4600084071INF3.pdf" TargetMode="External"/><Relationship Id="rId1701" Type="http://schemas.openxmlformats.org/officeDocument/2006/relationships/hyperlink" Target="../AppData/Local/Microsoft/Windows/INetCache/Content.Outlook/SOP/ARR4600087841/ARR4600087841ACTA.pdf" TargetMode="External"/><Relationship Id="rId1785" Type="http://schemas.openxmlformats.org/officeDocument/2006/relationships/hyperlink" Target="../AppData/Local/Microsoft/Windows/INetCache/Content.Outlook/SOP/ARR4600083616/ARR4600083616otro.pdf" TargetMode="External"/><Relationship Id="rId77" Type="http://schemas.openxmlformats.org/officeDocument/2006/relationships/hyperlink" Target="mailto:sandra.ordonez@medellin.gov.co" TargetMode="External"/><Relationship Id="rId282" Type="http://schemas.openxmlformats.org/officeDocument/2006/relationships/hyperlink" Target="../AppData/Local/Microsoft/Windows/INetCache/Content.Outlook/SOP/ARR4600082311/ARR4600082311SUPER.pdf" TargetMode="External"/><Relationship Id="rId503" Type="http://schemas.openxmlformats.org/officeDocument/2006/relationships/hyperlink" Target="../AppData/Local/Microsoft/Windows/INetCache/Content.Outlook/SOP/ARR4600082505/ARR4600082505POL.pdf" TargetMode="External"/><Relationship Id="rId587" Type="http://schemas.openxmlformats.org/officeDocument/2006/relationships/hyperlink" Target="mailto:sabrinacardona419@gmail.com" TargetMode="External"/><Relationship Id="rId710" Type="http://schemas.openxmlformats.org/officeDocument/2006/relationships/hyperlink" Target="../AppData/Local/Microsoft/Windows/INetCache/Content.Outlook/SOP/ARR4600082207/ARR4600082207SUPER.pdf" TargetMode="External"/><Relationship Id="rId808" Type="http://schemas.openxmlformats.org/officeDocument/2006/relationships/hyperlink" Target="http://www.comfenalcoantioquia.com/" TargetMode="External"/><Relationship Id="rId1340" Type="http://schemas.openxmlformats.org/officeDocument/2006/relationships/hyperlink" Target="../AppData/Local/Microsoft/Windows/INetCache/Content.Outlook/SOP/ARR4600082283/ARR4600082283INF2.pdf" TargetMode="External"/><Relationship Id="rId1438" Type="http://schemas.openxmlformats.org/officeDocument/2006/relationships/hyperlink" Target="../AppData/Local/Microsoft/Windows/INetCache/Content.Outlook/SOP/ARR4600083578/ARR4600083578CONCE.pdf" TargetMode="External"/><Relationship Id="rId1645" Type="http://schemas.openxmlformats.org/officeDocument/2006/relationships/hyperlink" Target="../AppData/Local/Microsoft/Windows/INetCache/Content.Outlook/SOP/ARR4600087671/ARR4600087671SUPER.pdf" TargetMode="External"/><Relationship Id="rId8" Type="http://schemas.openxmlformats.org/officeDocument/2006/relationships/hyperlink" Target="mailto:asoplazaantioquia@gmail.com" TargetMode="External"/><Relationship Id="rId142" Type="http://schemas.openxmlformats.org/officeDocument/2006/relationships/hyperlink" Target="../AppData/Local/Microsoft/Windows/INetCache/Content.Outlook/SOP/ARR4600078456/ARR4600078456CON.pdf" TargetMode="External"/><Relationship Id="rId447" Type="http://schemas.openxmlformats.org/officeDocument/2006/relationships/hyperlink" Target="../AppData/Local/Microsoft/Windows/INetCache/Content.Outlook/SOP/ARR4600082363/ARR4600082363CON.pdf" TargetMode="External"/><Relationship Id="rId794" Type="http://schemas.openxmlformats.org/officeDocument/2006/relationships/hyperlink" Target="mailto:clara.giraldo@medellin.gov.co" TargetMode="External"/><Relationship Id="rId1077" Type="http://schemas.openxmlformats.org/officeDocument/2006/relationships/hyperlink" Target="../AppData/Local/Microsoft/Windows/INetCache/Content.Outlook/SOP/ARR4600083605/ARR4600083605.pdf" TargetMode="External"/><Relationship Id="rId1200" Type="http://schemas.openxmlformats.org/officeDocument/2006/relationships/hyperlink" Target="../AppData/Local/Microsoft/Windows/INetCache/Content.Outlook/SOP/ARR0314/ARR0314soli.pdf" TargetMode="External"/><Relationship Id="rId1852" Type="http://schemas.openxmlformats.org/officeDocument/2006/relationships/hyperlink" Target="../AppData/Local/Microsoft/Windows/INetCache/Content.Outlook/SOP/ARR4600082206/ARR4600082206INF2.pdf" TargetMode="External"/><Relationship Id="rId654" Type="http://schemas.openxmlformats.org/officeDocument/2006/relationships/hyperlink" Target="mailto:dulcessuizamedellin@gmail.com" TargetMode="External"/><Relationship Id="rId861" Type="http://schemas.openxmlformats.org/officeDocument/2006/relationships/hyperlink" Target="mailto:sandra.ordonez@medellin.gov.co" TargetMode="External"/><Relationship Id="rId959" Type="http://schemas.openxmlformats.org/officeDocument/2006/relationships/hyperlink" Target="../AppData/Local/Microsoft/Windows/INetCache/Content.Outlook/SOP/ARR4600080541/COM4600080541INF22019.pdf" TargetMode="External"/><Relationship Id="rId1284" Type="http://schemas.openxmlformats.org/officeDocument/2006/relationships/hyperlink" Target="../AppData/Local/Microsoft/Windows/INetCache/Content.Outlook/SOP/ARR0018/ACTA" TargetMode="External"/><Relationship Id="rId1491" Type="http://schemas.openxmlformats.org/officeDocument/2006/relationships/hyperlink" Target="../AppData/Local/Microsoft/Windows/INetCache/Content.Outlook/SOP/ARR4600082188/ARR4600082188INF4.pdf" TargetMode="External"/><Relationship Id="rId1505" Type="http://schemas.openxmlformats.org/officeDocument/2006/relationships/hyperlink" Target="../AppData/Local/Microsoft/Windows/INetCache/Content.Outlook/SOP/ARR4600082283/ARR4600082283OTRO.pdf" TargetMode="External"/><Relationship Id="rId1589" Type="http://schemas.openxmlformats.org/officeDocument/2006/relationships/hyperlink" Target="../AppData/Local/Microsoft/Windows/INetCache/Content.Outlook/SOP/ARR4600083624/ARR4600083624INF3.pdf" TargetMode="External"/><Relationship Id="rId1712" Type="http://schemas.openxmlformats.org/officeDocument/2006/relationships/hyperlink" Target="../AppData/Local/Microsoft/Windows/INetCache/Content.Outlook/SOP/ARR4600084052/ARR4600084052OTRO.pdf" TargetMode="External"/><Relationship Id="rId293" Type="http://schemas.openxmlformats.org/officeDocument/2006/relationships/hyperlink" Target="mailto:Ignacio.gallego@medellin.gov.co" TargetMode="External"/><Relationship Id="rId307" Type="http://schemas.openxmlformats.org/officeDocument/2006/relationships/hyperlink" Target="mailto:elpapodeloso@hotmail.com" TargetMode="External"/><Relationship Id="rId514" Type="http://schemas.openxmlformats.org/officeDocument/2006/relationships/hyperlink" Target="mailto:sandra.ordonez@medellin.gov.co" TargetMode="External"/><Relationship Id="rId721" Type="http://schemas.openxmlformats.org/officeDocument/2006/relationships/hyperlink" Target="mailto:escobarjader@correo.policia@gov.co" TargetMode="External"/><Relationship Id="rId1144" Type="http://schemas.openxmlformats.org/officeDocument/2006/relationships/hyperlink" Target="../AppData/Local/Microsoft/Windows/INetCache/Content.Outlook/SOP/ARR0264/ARR0264pol.pdf" TargetMode="External"/><Relationship Id="rId1351" Type="http://schemas.openxmlformats.org/officeDocument/2006/relationships/hyperlink" Target="../AppData/Local/Microsoft/Windows/INetCache/Content.Outlook/SOP/ARR4600078632/ARR4600078632INF4" TargetMode="External"/><Relationship Id="rId1449" Type="http://schemas.openxmlformats.org/officeDocument/2006/relationships/hyperlink" Target="../AppData/Local/Microsoft/Windows/INetCache/Content.Outlook/SOP/ARR4600084054/ARR4600084054INF2.pdf" TargetMode="External"/><Relationship Id="rId1796" Type="http://schemas.openxmlformats.org/officeDocument/2006/relationships/hyperlink" Target="../AppData/Local/Microsoft/Windows/INetCache/Content.Outlook/SOP/ARR4600087802/ARR4600087802.pdf" TargetMode="External"/><Relationship Id="rId88" Type="http://schemas.openxmlformats.org/officeDocument/2006/relationships/hyperlink" Target="mailto:gustavo.espi@hotmail.com" TargetMode="External"/><Relationship Id="rId153" Type="http://schemas.openxmlformats.org/officeDocument/2006/relationships/hyperlink" Target="mailto:charlamos@cafesential.com" TargetMode="External"/><Relationship Id="rId360" Type="http://schemas.openxmlformats.org/officeDocument/2006/relationships/hyperlink" Target="../AppData/Local/Microsoft/Windows/INetCache/Content.Outlook/SOP/ARR4600082506/ARR4600082506SUPER.pdf" TargetMode="External"/><Relationship Id="rId598" Type="http://schemas.openxmlformats.org/officeDocument/2006/relationships/hyperlink" Target="../AppData/Local/Microsoft/Windows/INetCache/Content.Outlook/SOP/ARR4600082283/ARR4600082283ACTA.pdf" TargetMode="External"/><Relationship Id="rId819" Type="http://schemas.openxmlformats.org/officeDocument/2006/relationships/hyperlink" Target="mailto:dorisyanbal@hotmail.com" TargetMode="External"/><Relationship Id="rId1004" Type="http://schemas.openxmlformats.org/officeDocument/2006/relationships/hyperlink" Target="../AppData/Local/Microsoft/Windows/INetCache/Content.Outlook/SOP/ARR4600083581/ARR4600083581.pdf" TargetMode="External"/><Relationship Id="rId1211" Type="http://schemas.openxmlformats.org/officeDocument/2006/relationships/hyperlink" Target="../AppData/Local/Microsoft/Windows/INetCache/Content.Outlook/SOP/ARR0103/ARR0103CONcepto.pdf" TargetMode="External"/><Relationship Id="rId1656" Type="http://schemas.openxmlformats.org/officeDocument/2006/relationships/hyperlink" Target="mailto:nelly.moreno@medellin.gov.co" TargetMode="External"/><Relationship Id="rId1863" Type="http://schemas.openxmlformats.org/officeDocument/2006/relationships/hyperlink" Target="../AppData/Local/Microsoft/Windows/INetCache/Content.Outlook/SOP/ARR0210/ARR0210con2019.pdf" TargetMode="External"/><Relationship Id="rId220" Type="http://schemas.openxmlformats.org/officeDocument/2006/relationships/hyperlink" Target="../AppData/Local/Microsoft/Windows/INetCache/Content.Outlook/SOP/ARR4600082313/ARR4600082313POL.pdf" TargetMode="External"/><Relationship Id="rId458" Type="http://schemas.openxmlformats.org/officeDocument/2006/relationships/hyperlink" Target="mailto:clara.giraldo@medellin.gov.co" TargetMode="External"/><Relationship Id="rId665" Type="http://schemas.openxmlformats.org/officeDocument/2006/relationships/hyperlink" Target="../AppData/Local/Microsoft/Windows/INetCache/Content.Outlook/SOP/ARR4600082259/ARR4600082259super.pdf" TargetMode="External"/><Relationship Id="rId872" Type="http://schemas.openxmlformats.org/officeDocument/2006/relationships/hyperlink" Target="../AppData/Local/Microsoft/Windows/INetCache/Content.Outlook/SOP/ARR4600083623/ARR4600083623SUPER.pdf" TargetMode="External"/><Relationship Id="rId1088" Type="http://schemas.openxmlformats.org/officeDocument/2006/relationships/hyperlink" Target="../AppData/Local/Microsoft/Windows/INetCache/Content.Outlook/SOP/ARR4600084012/ARR4600084012ACTA.pdf" TargetMode="External"/><Relationship Id="rId1295" Type="http://schemas.openxmlformats.org/officeDocument/2006/relationships/hyperlink" Target="../AppData/Local/Microsoft/Windows/INetCache/Content.Outlook/SOP/ARR4600082193/ARR4600082193TRA.pdf" TargetMode="External"/><Relationship Id="rId1309" Type="http://schemas.openxmlformats.org/officeDocument/2006/relationships/hyperlink" Target="../AppData/Local/Microsoft/Windows/INetCache/Content.Outlook/SOP/ARR4600078614/ARR4600078614INF3.pdf" TargetMode="External"/><Relationship Id="rId1516" Type="http://schemas.openxmlformats.org/officeDocument/2006/relationships/hyperlink" Target="../AppData/Local/Microsoft/Windows/INetCache/Content.Outlook/SOP/ARR4600081873/ARR4600081873OTRO.pdf" TargetMode="External"/><Relationship Id="rId1723" Type="http://schemas.openxmlformats.org/officeDocument/2006/relationships/hyperlink" Target="../AppData/Local/Microsoft/Windows/INetCache/Content.Outlook/SOP/ARR4600084097/ARR4600084097otro.pdf" TargetMode="External"/><Relationship Id="rId15" Type="http://schemas.openxmlformats.org/officeDocument/2006/relationships/hyperlink" Target="../AppData/Local/Microsoft/Windows/INetCache/Content.Outlook/SOP/ARR0263/ARR0263pol.pdf" TargetMode="External"/><Relationship Id="rId318" Type="http://schemas.openxmlformats.org/officeDocument/2006/relationships/hyperlink" Target="../AppData/Local/Microsoft/Windows/INetCache/Content.Outlook/SOP/ARR4600078608/ARR460078608INF22019.pdf" TargetMode="External"/><Relationship Id="rId525" Type="http://schemas.openxmlformats.org/officeDocument/2006/relationships/hyperlink" Target="mailto:stiven8881@hotmail.com" TargetMode="External"/><Relationship Id="rId732" Type="http://schemas.openxmlformats.org/officeDocument/2006/relationships/hyperlink" Target="../AppData/Local/Microsoft/Windows/INetCache/Content.Outlook/SOP/ARR4600082527/ARR4600082527.pdf" TargetMode="External"/><Relationship Id="rId1155" Type="http://schemas.openxmlformats.org/officeDocument/2006/relationships/hyperlink" Target="../AppData/Local/Microsoft/Windows/INetCache/Content.Outlook/SOP/ARR4600078569/ARR4600078569INF2.docx" TargetMode="External"/><Relationship Id="rId1362" Type="http://schemas.openxmlformats.org/officeDocument/2006/relationships/hyperlink" Target="../AppData/Local/Microsoft/Windows/INetCache/Content.Outlook/SOP/ARR4600083605/ARR4600083605INF1.pdf" TargetMode="External"/><Relationship Id="rId99" Type="http://schemas.openxmlformats.org/officeDocument/2006/relationships/hyperlink" Target="mailto:iherctorelypadilla@gmail.com" TargetMode="External"/><Relationship Id="rId164" Type="http://schemas.openxmlformats.org/officeDocument/2006/relationships/hyperlink" Target="../AppData/Local/Microsoft/Windows/INetCache/Content.Outlook/SOP/ARR4600081620/ARR4600081620CON.pdf" TargetMode="External"/><Relationship Id="rId371" Type="http://schemas.openxmlformats.org/officeDocument/2006/relationships/hyperlink" Target="mailto:distripapesz@hotmail.com" TargetMode="External"/><Relationship Id="rId1015" Type="http://schemas.openxmlformats.org/officeDocument/2006/relationships/hyperlink" Target="../AppData/Local/Microsoft/Windows/INetCache/Content.Outlook/SOP/ARR4600084054/ARR4600084054SUPER.pdf" TargetMode="External"/><Relationship Id="rId1222" Type="http://schemas.openxmlformats.org/officeDocument/2006/relationships/hyperlink" Target="mailto:expresionycolor@hotmail.com" TargetMode="External"/><Relationship Id="rId1667" Type="http://schemas.openxmlformats.org/officeDocument/2006/relationships/hyperlink" Target="../AppData/Local/Microsoft/Windows/INetCache/Content.Outlook/SOP/ARR4600087702/ARR4600087702ACTA.pdf" TargetMode="External"/><Relationship Id="rId1874" Type="http://schemas.openxmlformats.org/officeDocument/2006/relationships/hyperlink" Target="mailto:libelula.@hotmail.com" TargetMode="External"/><Relationship Id="rId469" Type="http://schemas.openxmlformats.org/officeDocument/2006/relationships/hyperlink" Target="mailto:sandra.ordonez@medellin.gov.co" TargetMode="External"/><Relationship Id="rId676" Type="http://schemas.openxmlformats.org/officeDocument/2006/relationships/hyperlink" Target="../AppData/Local/Microsoft/Windows/INetCache/Content.Outlook/SOP/ARR0018/ARR0018super.pdf" TargetMode="External"/><Relationship Id="rId883" Type="http://schemas.openxmlformats.org/officeDocument/2006/relationships/hyperlink" Target="mailto:mariselita200@hotmail.com" TargetMode="External"/><Relationship Id="rId1099" Type="http://schemas.openxmlformats.org/officeDocument/2006/relationships/hyperlink" Target="../AppData/Local/Microsoft/Windows/INetCache/Content.Outlook/SOP/ARR4600083884/ARR4600083884ACTA.pdf" TargetMode="External"/><Relationship Id="rId1527" Type="http://schemas.openxmlformats.org/officeDocument/2006/relationships/hyperlink" Target="../AppData/Local/Microsoft/Windows/INetCache/Content.Outlook/SOP/ARR4600078610/ARR4600078610INF6.pdf" TargetMode="External"/><Relationship Id="rId1734" Type="http://schemas.openxmlformats.org/officeDocument/2006/relationships/hyperlink" Target="../AppData/Local/Microsoft/Windows/INetCache/Content.Outlook/SOP/ARR4600088375/ARR4600088375.pdf" TargetMode="External"/><Relationship Id="rId26" Type="http://schemas.openxmlformats.org/officeDocument/2006/relationships/hyperlink" Target="../AppData/Local/Microsoft/Windows/INetCache/Content.Outlook/SOP/ARR0265/ARR0265super.pdf" TargetMode="External"/><Relationship Id="rId231" Type="http://schemas.openxmlformats.org/officeDocument/2006/relationships/hyperlink" Target="../AppData/Local/Microsoft/Windows/INetCache/Content.Outlook/SOP/ARR4600082321/ARR4600082321CON.pdf" TargetMode="External"/><Relationship Id="rId329" Type="http://schemas.openxmlformats.org/officeDocument/2006/relationships/hyperlink" Target="../AppData/Local/Microsoft/Windows/INetCache/Content.Outlook/SOP/ARR4600082362/ARR4600082362POL.pdf" TargetMode="External"/><Relationship Id="rId536" Type="http://schemas.openxmlformats.org/officeDocument/2006/relationships/hyperlink" Target="../AppData/Local/Microsoft/Windows/INetCache/Content.Outlook/SOP/ARR4600082258/ARR4600082258pol.pdf" TargetMode="External"/><Relationship Id="rId1166" Type="http://schemas.openxmlformats.org/officeDocument/2006/relationships/hyperlink" Target="../AppData/Local/Microsoft/Windows/INetCache/Content.Outlook/SOP/ARR4600082467/ARR4600082467CONCEPTO.pdf" TargetMode="External"/><Relationship Id="rId1373" Type="http://schemas.openxmlformats.org/officeDocument/2006/relationships/hyperlink" Target="../AppData/Local/Microsoft/Windows/INetCache/Content.Outlook/SOP/ARR4600082442/ARR4600082442INF2.pdf" TargetMode="External"/><Relationship Id="rId175" Type="http://schemas.openxmlformats.org/officeDocument/2006/relationships/hyperlink" Target="mailto:Ignacio.gallego@medellin.gov.co" TargetMode="External"/><Relationship Id="rId743" Type="http://schemas.openxmlformats.org/officeDocument/2006/relationships/hyperlink" Target="../AppData/Local/Microsoft/Windows/INetCache/Content.Outlook/SOP/ARR4600082207/ARR4600082207ACTA.pdf" TargetMode="External"/><Relationship Id="rId950" Type="http://schemas.openxmlformats.org/officeDocument/2006/relationships/hyperlink" Target="../AppData/Local/Microsoft/Windows/INetCache/Content.Outlook/SOP/ARR4600084092/ARR4600084092SUPER.pdf" TargetMode="External"/><Relationship Id="rId1026" Type="http://schemas.openxmlformats.org/officeDocument/2006/relationships/hyperlink" Target="../AppData/Local/Microsoft/Windows/INetCache/Content.Outlook/SOP/ARR4600084054/ARR4600084054.pdf" TargetMode="External"/><Relationship Id="rId1580" Type="http://schemas.openxmlformats.org/officeDocument/2006/relationships/hyperlink" Target="../AppData/Local/Microsoft/Windows/INetCache/Content.Outlook/SOP/ARR4600084012/ARR4600084012INF3.pdf" TargetMode="External"/><Relationship Id="rId1678" Type="http://schemas.openxmlformats.org/officeDocument/2006/relationships/hyperlink" Target="../AppData/Local/Microsoft/Windows/INetCache/Content.Outlook/SOP/ARR4600078465/ARR4600078465INF6.pdf" TargetMode="External"/><Relationship Id="rId1801" Type="http://schemas.openxmlformats.org/officeDocument/2006/relationships/hyperlink" Target="../AppData/Local/Microsoft/Windows/INetCache/Content.Outlook/SOP/ARR4600087679/ARR4600087679.pdf" TargetMode="External"/><Relationship Id="rId1885" Type="http://schemas.openxmlformats.org/officeDocument/2006/relationships/hyperlink" Target="mailto:cristiansilva17@hotmail.com" TargetMode="External"/><Relationship Id="rId382" Type="http://schemas.openxmlformats.org/officeDocument/2006/relationships/hyperlink" Target="mailto:natucha745@hotmail.com" TargetMode="External"/><Relationship Id="rId603" Type="http://schemas.openxmlformats.org/officeDocument/2006/relationships/hyperlink" Target="../AppData/Local/Microsoft/Windows/INetCache/Content.Outlook/SOP/ARR4600082164/ARR4600082164CON.pdf" TargetMode="External"/><Relationship Id="rId687" Type="http://schemas.openxmlformats.org/officeDocument/2006/relationships/hyperlink" Target="mailto:fabianzuluaga1976@gmail.com" TargetMode="External"/><Relationship Id="rId810" Type="http://schemas.openxmlformats.org/officeDocument/2006/relationships/hyperlink" Target="../AppData/Local/Microsoft/Windows/INetCache/Content.Outlook/SOP/ARR4600087348/ARR4600087348.pdf" TargetMode="External"/><Relationship Id="rId908" Type="http://schemas.openxmlformats.org/officeDocument/2006/relationships/hyperlink" Target="../AppData/Local/Microsoft/Windows/INetCache/Content.Outlook/SOP/ARR4600084023/ARR4600084023.pdf" TargetMode="External"/><Relationship Id="rId1233" Type="http://schemas.openxmlformats.org/officeDocument/2006/relationships/hyperlink" Target="../AppData/Local/Microsoft/Windows/INetCache/Content.Outlook/SOP/ARR4600084014/ARR4600084014INF2.pdf" TargetMode="External"/><Relationship Id="rId1440" Type="http://schemas.openxmlformats.org/officeDocument/2006/relationships/hyperlink" Target="../AppData/Local/Microsoft/Windows/INetCache/Content.Outlook/SOP/ARR0183/ARR0183CONCE.pdf" TargetMode="External"/><Relationship Id="rId1538" Type="http://schemas.openxmlformats.org/officeDocument/2006/relationships/hyperlink" Target="../AppData/Local/Microsoft/Windows/INetCache/Content.Outlook/SOP/ARR0266/ARR0266ACTA.pdf" TargetMode="External"/><Relationship Id="rId242" Type="http://schemas.openxmlformats.org/officeDocument/2006/relationships/hyperlink" Target="../AppData/Local/Microsoft/Windows/INetCache/Content.Outlook/SOP/ARR4600082339/ARR4600082339POL.pdf" TargetMode="External"/><Relationship Id="rId894" Type="http://schemas.openxmlformats.org/officeDocument/2006/relationships/hyperlink" Target="../AppData/Local/Microsoft/Windows/INetCache/Content.Outlook/SOP/ARR4600078617/ARR4600078617INF22019.pdf" TargetMode="External"/><Relationship Id="rId1177" Type="http://schemas.openxmlformats.org/officeDocument/2006/relationships/hyperlink" Target="../AppData/Local/Microsoft/Windows/INetCache/Content.Outlook/SOP/ARR4600082174/ARR4600082174CONCEPTO.pdf" TargetMode="External"/><Relationship Id="rId1300" Type="http://schemas.openxmlformats.org/officeDocument/2006/relationships/hyperlink" Target="../AppData/Local/Microsoft/Windows/INetCache/Content.Outlook/SOP/ARR4600084040/ARR4600084040INF1.pdf" TargetMode="External"/><Relationship Id="rId1745" Type="http://schemas.openxmlformats.org/officeDocument/2006/relationships/hyperlink" Target="mailto:sanmarce69@yahoo.com" TargetMode="External"/><Relationship Id="rId37" Type="http://schemas.openxmlformats.org/officeDocument/2006/relationships/hyperlink" Target="../AppData/Local/Microsoft/Windows/INetCache/Content.Outlook/SOP/ARR0262/ARR0262acta.pdf" TargetMode="External"/><Relationship Id="rId102" Type="http://schemas.openxmlformats.org/officeDocument/2006/relationships/hyperlink" Target="mailto:mmoreno@colcafe.com.co" TargetMode="External"/><Relationship Id="rId547" Type="http://schemas.openxmlformats.org/officeDocument/2006/relationships/hyperlink" Target="../AppData/Local/Microsoft/Windows/INetCache/Content.Outlook/SOP/ARR4600082305/ARR4600082305CON.pdf" TargetMode="External"/><Relationship Id="rId754" Type="http://schemas.openxmlformats.org/officeDocument/2006/relationships/hyperlink" Target="mailto:Clara.giraldo@medellin.gov.co" TargetMode="External"/><Relationship Id="rId961" Type="http://schemas.openxmlformats.org/officeDocument/2006/relationships/hyperlink" Target="../AppData/Local/Microsoft/Windows/INetCache/Content.Outlook/SOP/ARR4600078618/ARR4600078618INF22019.pdf" TargetMode="External"/><Relationship Id="rId1384" Type="http://schemas.openxmlformats.org/officeDocument/2006/relationships/hyperlink" Target="../AppData/Local/Microsoft/Windows/INetCache/Content.Outlook/SOP/ARR0018/ARR0018INF220.pdf" TargetMode="External"/><Relationship Id="rId1591" Type="http://schemas.openxmlformats.org/officeDocument/2006/relationships/hyperlink" Target="../AppData/Local/Microsoft/Windows/INetCache/Content.Outlook/SOP/ARR0025/ARR0025INF7.pdf" TargetMode="External"/><Relationship Id="rId1605" Type="http://schemas.openxmlformats.org/officeDocument/2006/relationships/hyperlink" Target="../AppData/Local/Microsoft/Windows/INetCache/Content.Outlook/SOP/ARR0183/ARR0183OTRO.pdf" TargetMode="External"/><Relationship Id="rId1689" Type="http://schemas.openxmlformats.org/officeDocument/2006/relationships/hyperlink" Target="../AppData/Local/Microsoft/Windows/INetCache/Content.Outlook/SOP/ARR0308/ARR0308OTRO.pdf" TargetMode="External"/><Relationship Id="rId1812" Type="http://schemas.openxmlformats.org/officeDocument/2006/relationships/hyperlink" Target="../AppData/Local/Microsoft/Windows/INetCache/Content.Outlook/SOP/ARR4600088152/ARR4600088152ACTA.pdf" TargetMode="External"/><Relationship Id="rId90" Type="http://schemas.openxmlformats.org/officeDocument/2006/relationships/hyperlink" Target="../AppData/Local/Microsoft/Windows/INetCache/Content.Outlook/SOP/ARR4600078615/ARR4600078615CON.pdf" TargetMode="External"/><Relationship Id="rId186" Type="http://schemas.openxmlformats.org/officeDocument/2006/relationships/hyperlink" Target="mailto:sandra.ordonez@medellin.gov.co" TargetMode="External"/><Relationship Id="rId393" Type="http://schemas.openxmlformats.org/officeDocument/2006/relationships/hyperlink" Target="../AppData/Local/Microsoft/Windows/INetCache/Content.Outlook/SOP/ARR4600082325/ARR4600082325POL.pdf" TargetMode="External"/><Relationship Id="rId407" Type="http://schemas.openxmlformats.org/officeDocument/2006/relationships/hyperlink" Target="../AppData/Local/Microsoft/Windows/INetCache/Content.Outlook/SOP/ARR4600082512/ARR4600082512SUPER.pdf" TargetMode="External"/><Relationship Id="rId614" Type="http://schemas.openxmlformats.org/officeDocument/2006/relationships/hyperlink" Target="../AppData/Local/Microsoft/Windows/INetCache/Content.Outlook/SOP/ARR4600082332/ARR4600082332SUPER.pdf" TargetMode="External"/><Relationship Id="rId821" Type="http://schemas.openxmlformats.org/officeDocument/2006/relationships/hyperlink" Target="mailto:dorisyanbal@hotmail.com" TargetMode="External"/><Relationship Id="rId1037" Type="http://schemas.openxmlformats.org/officeDocument/2006/relationships/hyperlink" Target="../AppData/Local/Microsoft/Windows/INetCache/Content.Outlook/SOP/ARR4600084084/ARR4600084084acta.pdf" TargetMode="External"/><Relationship Id="rId1244" Type="http://schemas.openxmlformats.org/officeDocument/2006/relationships/hyperlink" Target="mailto:migr9@hotmail.com" TargetMode="External"/><Relationship Id="rId1451" Type="http://schemas.openxmlformats.org/officeDocument/2006/relationships/hyperlink" Target="../AppData/Local/Microsoft/Windows/INetCache/Content.Outlook/SOP/ARR4600084076/ARR4600084076INF2.pdf" TargetMode="External"/><Relationship Id="rId1896" Type="http://schemas.openxmlformats.org/officeDocument/2006/relationships/hyperlink" Target="../AppData/Local/Microsoft/Windows/INetCache/Content.Outlook/SOP/ARR4600083071/ARR4600083071TRA.pdf" TargetMode="External"/><Relationship Id="rId253" Type="http://schemas.openxmlformats.org/officeDocument/2006/relationships/hyperlink" Target="../AppData/Local/Microsoft/Windows/INetCache/Content.Outlook/SOP/ARR4600082444/ARR4600082444SUPER.pdf" TargetMode="External"/><Relationship Id="rId460" Type="http://schemas.openxmlformats.org/officeDocument/2006/relationships/hyperlink" Target="../AppData/Local/Microsoft/Windows/INetCache/Content.Outlook/SOP/ARR4600082440/ARR4600082440.pdf" TargetMode="External"/><Relationship Id="rId698" Type="http://schemas.openxmlformats.org/officeDocument/2006/relationships/hyperlink" Target="../AppData/Local/Microsoft/Windows/INetCache/Content.Outlook/SOP/ARR4600081873/ARR4600081873actas.pdf" TargetMode="External"/><Relationship Id="rId919" Type="http://schemas.openxmlformats.org/officeDocument/2006/relationships/hyperlink" Target="../AppData/Local/Microsoft/Windows/INetCache/Content.Outlook/SOP/ARR4600084097/ARR4600084097SUPER.pdf" TargetMode="External"/><Relationship Id="rId1090" Type="http://schemas.openxmlformats.org/officeDocument/2006/relationships/hyperlink" Target="../AppData/Local/Microsoft/Windows/INetCache/Content.Outlook/SOP/ARR4600083605/ARR4600083605SUPER.pdf" TargetMode="External"/><Relationship Id="rId1104" Type="http://schemas.openxmlformats.org/officeDocument/2006/relationships/hyperlink" Target="../AppData/Local/Microsoft/Windows/INetCache/Content.Outlook/SOP/ARR4600077599/ARR4600077599INF3.pdf" TargetMode="External"/><Relationship Id="rId1311" Type="http://schemas.openxmlformats.org/officeDocument/2006/relationships/hyperlink" Target="../AppData/Local/Microsoft/Windows/INetCache/Content.Outlook/SOP/ARR4600083884/ARR4600083884INF1.pdf" TargetMode="External"/><Relationship Id="rId1549" Type="http://schemas.openxmlformats.org/officeDocument/2006/relationships/hyperlink" Target="../AppData/Local/Microsoft/Windows/INetCache/Content.Outlook/SOP/ARR4600084009/ARR4600084009INF3.pdf" TargetMode="External"/><Relationship Id="rId1756" Type="http://schemas.openxmlformats.org/officeDocument/2006/relationships/hyperlink" Target="../AppData/Local/Microsoft/Windows/INetCache/Content.Outlook/SOP/ARR0277/ARR0277SUPER20.pdf" TargetMode="External"/><Relationship Id="rId48" Type="http://schemas.openxmlformats.org/officeDocument/2006/relationships/hyperlink" Target="../AppData/Local/Microsoft/Windows/INetCache/Content.Outlook/SOP/ARR4600077829/ARR4600077829CON.pdf" TargetMode="External"/><Relationship Id="rId113" Type="http://schemas.openxmlformats.org/officeDocument/2006/relationships/hyperlink" Target="mailto:sandra.ordonez@medellin.gov.co" TargetMode="External"/><Relationship Id="rId320" Type="http://schemas.openxmlformats.org/officeDocument/2006/relationships/hyperlink" Target="../AppData/Local/Microsoft/Windows/INetCache/Content.Outlook/SOP/ARR4600078607/ARR4600078607inf12019.pdf" TargetMode="External"/><Relationship Id="rId558" Type="http://schemas.openxmlformats.org/officeDocument/2006/relationships/hyperlink" Target="../AppData/Local/Microsoft/Windows/INetCache/Content.Outlook/SOP/ARR4600082509/ARR4600082509POL.pdf" TargetMode="External"/><Relationship Id="rId765" Type="http://schemas.openxmlformats.org/officeDocument/2006/relationships/hyperlink" Target="../AppData/Local/Microsoft/Windows/INetCache/Content.Outlook/SOP/Desig%20Nelly/ARRSUPER.pdf" TargetMode="External"/><Relationship Id="rId972" Type="http://schemas.openxmlformats.org/officeDocument/2006/relationships/hyperlink" Target="../AppData/Local/Microsoft/Windows/INetCache/Content.Outlook/SOP/ARR4600084065/ARR4600084065ACTA.pdf" TargetMode="External"/><Relationship Id="rId1188" Type="http://schemas.openxmlformats.org/officeDocument/2006/relationships/hyperlink" Target="../AppData/Local/Microsoft/Windows/INetCache/Content.Outlook/SOP/ARR0310/ARR0310SUPER2019.pdf" TargetMode="External"/><Relationship Id="rId1395" Type="http://schemas.openxmlformats.org/officeDocument/2006/relationships/hyperlink" Target="../AppData/Local/Microsoft/Windows/INetCache/Content.Outlook/SOP/ARR0025/inf-02-2020.pdf" TargetMode="External"/><Relationship Id="rId1409" Type="http://schemas.openxmlformats.org/officeDocument/2006/relationships/hyperlink" Target="../AppData/Local/Microsoft/Windows/INetCache/Content.Outlook/SOP/ARR4600077573/ARR4600077573CONCE.pdf" TargetMode="External"/><Relationship Id="rId1616" Type="http://schemas.openxmlformats.org/officeDocument/2006/relationships/hyperlink" Target="mailto:clara.giraldo@medellin.gov.co" TargetMode="External"/><Relationship Id="rId1823" Type="http://schemas.openxmlformats.org/officeDocument/2006/relationships/hyperlink" Target="../AppData/Local/Microsoft/Windows/INetCache/Content.Outlook/SOP/ARR4600082302/ARR4600082302CON.pdf" TargetMode="External"/><Relationship Id="rId197" Type="http://schemas.openxmlformats.org/officeDocument/2006/relationships/hyperlink" Target="mailto:Ignacio.gallego@medellin.gov.co" TargetMode="External"/><Relationship Id="rId418" Type="http://schemas.openxmlformats.org/officeDocument/2006/relationships/hyperlink" Target="mailto:sandra.ordonez@medellin.gov.co" TargetMode="External"/><Relationship Id="rId625" Type="http://schemas.openxmlformats.org/officeDocument/2006/relationships/hyperlink" Target="../AppData/Local/Microsoft/Windows/INetCache/Content.Outlook/SOP/ARR4600082244/ARR4600082244POL.pdf" TargetMode="External"/><Relationship Id="rId832" Type="http://schemas.openxmlformats.org/officeDocument/2006/relationships/hyperlink" Target="../AppData/Local/Microsoft/Windows/INetCache/Content.Outlook/SOP/ARR0032/ARR0032ACTA.pdf" TargetMode="External"/><Relationship Id="rId1048" Type="http://schemas.openxmlformats.org/officeDocument/2006/relationships/hyperlink" Target="../AppData/Local/Microsoft/Windows/INetCache/Content.Outlook/SOP/ARR4600083615/ARR4600083615.pdf" TargetMode="External"/><Relationship Id="rId1255" Type="http://schemas.openxmlformats.org/officeDocument/2006/relationships/hyperlink" Target="../AppData/Local/Microsoft/Windows/INetCache/Content.Outlook/SOP/ARR4600082206/ARR4600082206INF3.pdf" TargetMode="External"/><Relationship Id="rId1462" Type="http://schemas.openxmlformats.org/officeDocument/2006/relationships/hyperlink" Target="../AppData/Local/Microsoft/Windows/INetCache/Content.Outlook/SOP/ARR4600083609/ARR4600083609INF2.pdf" TargetMode="External"/><Relationship Id="rId264" Type="http://schemas.openxmlformats.org/officeDocument/2006/relationships/hyperlink" Target="../AppData/Local/Microsoft/Windows/INetCache/Content.Outlook/SOP/ARR4600082358/ARR4600082358POL.pdf" TargetMode="External"/><Relationship Id="rId471" Type="http://schemas.openxmlformats.org/officeDocument/2006/relationships/hyperlink" Target="../AppData/Local/Microsoft/Windows/INetCache/Content.Outlook/SOP/ARR4600082526/ARR4600082526POL.pdf" TargetMode="External"/><Relationship Id="rId1115" Type="http://schemas.openxmlformats.org/officeDocument/2006/relationships/hyperlink" Target="../AppData/Local/Microsoft/Windows/INetCache/Content.Outlook/SOP/ARR0210/ARR0210INF22020.pdf" TargetMode="External"/><Relationship Id="rId1322" Type="http://schemas.openxmlformats.org/officeDocument/2006/relationships/hyperlink" Target="../AppData/Local/Microsoft/Windows/INetCache/Content.Outlook/SOP/ARR4600083602/ARR4600083602INF2.pdf" TargetMode="External"/><Relationship Id="rId1767" Type="http://schemas.openxmlformats.org/officeDocument/2006/relationships/hyperlink" Target="../AppData/Local/Microsoft/Windows/INetCache/Content.Outlook/SOP/ARR0296/ARR0296otro.pdf" TargetMode="External"/><Relationship Id="rId59" Type="http://schemas.openxmlformats.org/officeDocument/2006/relationships/hyperlink" Target="../AppData/Local/Microsoft/Windows/INetCache/Content.Outlook/SOP/ARR4600078468/ARR4600078468CON.pdf" TargetMode="External"/><Relationship Id="rId124" Type="http://schemas.openxmlformats.org/officeDocument/2006/relationships/hyperlink" Target="mailto:marinaortiz555@hotmail.com" TargetMode="External"/><Relationship Id="rId569" Type="http://schemas.openxmlformats.org/officeDocument/2006/relationships/hyperlink" Target="mailto:bealeparsan@gmail.com" TargetMode="External"/><Relationship Id="rId776" Type="http://schemas.openxmlformats.org/officeDocument/2006/relationships/hyperlink" Target="mailto:jaime.220519@gmail.com" TargetMode="External"/><Relationship Id="rId983" Type="http://schemas.openxmlformats.org/officeDocument/2006/relationships/hyperlink" Target="../AppData/Local/Microsoft/Windows/INetCache/Content.Outlook/SOP/ARR4600083602/ARR4600083602ACTA.pdf" TargetMode="External"/><Relationship Id="rId1199" Type="http://schemas.openxmlformats.org/officeDocument/2006/relationships/hyperlink" Target="mailto:malesa.totumo.3@gmail.com" TargetMode="External"/><Relationship Id="rId1627" Type="http://schemas.openxmlformats.org/officeDocument/2006/relationships/hyperlink" Target="../AppData/Local/Microsoft/Windows/INetCache/Content.Outlook/SOP/ARR4600087686/ARR4600087686SUPER.pdf" TargetMode="External"/><Relationship Id="rId1834" Type="http://schemas.openxmlformats.org/officeDocument/2006/relationships/hyperlink" Target="../AppData/Local/Microsoft/Windows/INetCache/Content.Outlook/SOP/ARR4600082206/ARR4600082206.pdf" TargetMode="External"/><Relationship Id="rId331" Type="http://schemas.openxmlformats.org/officeDocument/2006/relationships/hyperlink" Target="mailto:sandra.ordonez@medellin.gov.co" TargetMode="External"/><Relationship Id="rId429" Type="http://schemas.openxmlformats.org/officeDocument/2006/relationships/hyperlink" Target="../AppData/Local/Microsoft/Windows/INetCache/Content.Outlook/SOP/ARR4600082364/ARR4600082364POL.pdf" TargetMode="External"/><Relationship Id="rId636" Type="http://schemas.openxmlformats.org/officeDocument/2006/relationships/hyperlink" Target="../AppData/Local/Microsoft/Windows/INetCache/Content.Outlook/SOP/ARR0009/ARR0009super.pdf" TargetMode="External"/><Relationship Id="rId1059" Type="http://schemas.openxmlformats.org/officeDocument/2006/relationships/hyperlink" Target="mailto:nelly.moreno@medellin.gov.co" TargetMode="External"/><Relationship Id="rId1266" Type="http://schemas.openxmlformats.org/officeDocument/2006/relationships/hyperlink" Target="../AppData/Local/Microsoft/Windows/INetCache/Content.Outlook/SOP/ARR4600078608/ARR460078608INF5.pdf" TargetMode="External"/><Relationship Id="rId1473" Type="http://schemas.openxmlformats.org/officeDocument/2006/relationships/hyperlink" Target="../AppData/Local/Microsoft/Windows/INetCache/Content.Outlook/SOP/ARR0210/ARR0210INF3.pdf" TargetMode="External"/><Relationship Id="rId843" Type="http://schemas.openxmlformats.org/officeDocument/2006/relationships/hyperlink" Target="../AppData/Local/Microsoft/Windows/INetCache/Content.Outlook/SOP/ARR0184/ARR0184acta.pdf" TargetMode="External"/><Relationship Id="rId1126" Type="http://schemas.openxmlformats.org/officeDocument/2006/relationships/hyperlink" Target="../AppData/Local/Microsoft/Windows/INetCache/Content.Outlook/SOP/ARR4600081479/ARR4600081479INF2.pdf" TargetMode="External"/><Relationship Id="rId1680" Type="http://schemas.openxmlformats.org/officeDocument/2006/relationships/hyperlink" Target="../AppData/Local/Microsoft/Windows/INetCache/Content.Outlook/SOP/ARR4600080541/COM4600080541INF6.pdf" TargetMode="External"/><Relationship Id="rId1778" Type="http://schemas.openxmlformats.org/officeDocument/2006/relationships/hyperlink" Target="../AppData/Local/Microsoft/Windows/INetCache/Content.Outlook/SOP/ARR4600084092/ARR4600084092OTRO.pdf" TargetMode="External"/><Relationship Id="rId1901" Type="http://schemas.openxmlformats.org/officeDocument/2006/relationships/hyperlink" Target="../AppData/Local/Microsoft/Windows/INetCache/Content.Outlook/SOP/ARR0210/ARR0210INF4.pdf" TargetMode="External"/><Relationship Id="rId275" Type="http://schemas.openxmlformats.org/officeDocument/2006/relationships/hyperlink" Target="../AppData/Local/Microsoft/Windows/INetCache/Content.Outlook/SOP/ARR4600082360/ARR4600082360POL.pdf" TargetMode="External"/><Relationship Id="rId482" Type="http://schemas.openxmlformats.org/officeDocument/2006/relationships/hyperlink" Target="../AppData/Local/Microsoft/Windows/INetCache/Content.Outlook/SOP/ARR4600082312/ARR4600082312.pdf" TargetMode="External"/><Relationship Id="rId703" Type="http://schemas.openxmlformats.org/officeDocument/2006/relationships/hyperlink" Target="../AppData/Local/Microsoft/Windows/INetCache/Content.Outlook/SOP/ARR4600078615/ARR4600078615INF1.pdf" TargetMode="External"/><Relationship Id="rId910" Type="http://schemas.openxmlformats.org/officeDocument/2006/relationships/hyperlink" Target="../AppData/Local/Microsoft/Windows/INetCache/Content.Outlook/SOP/ARR4600084023/ARR4600084023ACTA.pdf" TargetMode="External"/><Relationship Id="rId1333" Type="http://schemas.openxmlformats.org/officeDocument/2006/relationships/hyperlink" Target="../AppData/Local/Microsoft/Windows/INetCache/Content.Outlook/SOP/ARR0102/ARR0102INF120.pdf" TargetMode="External"/><Relationship Id="rId1540" Type="http://schemas.openxmlformats.org/officeDocument/2006/relationships/hyperlink" Target="mailto:scastro@bancolombia.com.co" TargetMode="External"/><Relationship Id="rId1638" Type="http://schemas.openxmlformats.org/officeDocument/2006/relationships/hyperlink" Target="mailto:sandra.ordonez@medellin.gov.co" TargetMode="External"/><Relationship Id="rId135" Type="http://schemas.openxmlformats.org/officeDocument/2006/relationships/hyperlink" Target="../AppData/Local/Microsoft/Windows/INetCache/Content.Outlook/SOP/ARR4600077567/ARR4600077567ACTA.pdf" TargetMode="External"/><Relationship Id="rId342" Type="http://schemas.openxmlformats.org/officeDocument/2006/relationships/hyperlink" Target="../AppData/Local/Microsoft/Windows/INetCache/Content.Outlook/SOP/ARR4600082272/ARR4600082272SUPER.pdf" TargetMode="External"/><Relationship Id="rId787" Type="http://schemas.openxmlformats.org/officeDocument/2006/relationships/hyperlink" Target="../AppData/Local/Microsoft/Windows/INetCache/Content.Outlook/SOP/ARR4600077573/ARR4600077573INF2.pdf" TargetMode="External"/><Relationship Id="rId994" Type="http://schemas.openxmlformats.org/officeDocument/2006/relationships/hyperlink" Target="../AppData/Local/Microsoft/Windows/INetCache/Content.Outlook/SOP/ARR4600083610/ARR4600083610ACTA.pdf" TargetMode="External"/><Relationship Id="rId1400" Type="http://schemas.openxmlformats.org/officeDocument/2006/relationships/hyperlink" Target="../AppData/Local/Microsoft/Windows/INetCache/Content.Outlook/SOP/ARR4600082206/ARR4600082206TRA.pdf" TargetMode="External"/><Relationship Id="rId1845" Type="http://schemas.openxmlformats.org/officeDocument/2006/relationships/hyperlink" Target="../AppData/Local/Microsoft/Windows/INetCache/Content.Outlook/SOP/ARR4600082389/ARR4600082389INF1.pdf" TargetMode="External"/><Relationship Id="rId202" Type="http://schemas.openxmlformats.org/officeDocument/2006/relationships/hyperlink" Target="mailto:Ignacio.gallego@medellin.gov.co" TargetMode="External"/><Relationship Id="rId647" Type="http://schemas.openxmlformats.org/officeDocument/2006/relationships/hyperlink" Target="../AppData/Local/Microsoft/Windows/INetCache/Content.Outlook/SOP/ARR4600082372/ARR4600082372super.pdf" TargetMode="External"/><Relationship Id="rId854" Type="http://schemas.openxmlformats.org/officeDocument/2006/relationships/hyperlink" Target="mailto:trancristobal@une.net.co" TargetMode="External"/><Relationship Id="rId1277" Type="http://schemas.openxmlformats.org/officeDocument/2006/relationships/hyperlink" Target="../AppData/Local/Microsoft/Windows/INetCache/Content.Outlook/SOP/ARR4600081279/ARR4600081279TRA.pdf" TargetMode="External"/><Relationship Id="rId1484" Type="http://schemas.openxmlformats.org/officeDocument/2006/relationships/hyperlink" Target="../AppData/Local/Microsoft/Windows/INetCache/Content.Outlook/SOP/ARR4600077564/ARR4600077564INF5.pdf" TargetMode="External"/><Relationship Id="rId1691" Type="http://schemas.openxmlformats.org/officeDocument/2006/relationships/hyperlink" Target="../AppData/Local/Microsoft/Windows/INetCache/Content.Outlook/SOP/ARR4600078618/ARR4600078618OTRO.pdf" TargetMode="External"/><Relationship Id="rId1705" Type="http://schemas.openxmlformats.org/officeDocument/2006/relationships/hyperlink" Target="mailto:elicrica@hotmail.com" TargetMode="External"/><Relationship Id="rId286" Type="http://schemas.openxmlformats.org/officeDocument/2006/relationships/hyperlink" Target="mailto:sandra.ordonez@medellin.gov.co" TargetMode="External"/><Relationship Id="rId493" Type="http://schemas.openxmlformats.org/officeDocument/2006/relationships/hyperlink" Target="../AppData/Local/Microsoft/Windows/INetCache/Content.Outlook/SOP/ARR4600082264/ARR4600082264POL.pdf" TargetMode="External"/><Relationship Id="rId507" Type="http://schemas.openxmlformats.org/officeDocument/2006/relationships/hyperlink" Target="mailto:fondodelpueblo@une.net.co" TargetMode="External"/><Relationship Id="rId714" Type="http://schemas.openxmlformats.org/officeDocument/2006/relationships/hyperlink" Target="../AppData/Local/Microsoft/Windows/INetCache/Content.Outlook/SOP/ARR4600082193/ARR4600082193.pdf" TargetMode="External"/><Relationship Id="rId921" Type="http://schemas.openxmlformats.org/officeDocument/2006/relationships/hyperlink" Target="mailto:sandra.ordonez@medellin.gov.co" TargetMode="External"/><Relationship Id="rId1137" Type="http://schemas.openxmlformats.org/officeDocument/2006/relationships/hyperlink" Target="../AppData/Local/Microsoft/Windows/INetCache/Content.Outlook/SOP/ARR4600077564/ARR4600077564INF3.pdf" TargetMode="External"/><Relationship Id="rId1344" Type="http://schemas.openxmlformats.org/officeDocument/2006/relationships/hyperlink" Target="../AppData/Local/Microsoft/Windows/INetCache/Content.Outlook/SOP/ARR4600082248/ARR4600082248INF2.pdf" TargetMode="External"/><Relationship Id="rId1551" Type="http://schemas.openxmlformats.org/officeDocument/2006/relationships/hyperlink" Target="../AppData/Local/Microsoft/Windows/INetCache/Content.Outlook/SOP/ARR4600082389/ARR4600082389INF4.pdf" TargetMode="External"/><Relationship Id="rId1789" Type="http://schemas.openxmlformats.org/officeDocument/2006/relationships/hyperlink" Target="../AppData/Local/Microsoft/Windows/INetCache/Content.Outlook/SOP/ARR4600088160/ARR4600088160.pdf" TargetMode="External"/><Relationship Id="rId50" Type="http://schemas.openxmlformats.org/officeDocument/2006/relationships/hyperlink" Target="mailto:goezclau@gmail.com" TargetMode="External"/><Relationship Id="rId146" Type="http://schemas.openxmlformats.org/officeDocument/2006/relationships/hyperlink" Target="mailto:tba18@hotmail.com" TargetMode="External"/><Relationship Id="rId353" Type="http://schemas.openxmlformats.org/officeDocument/2006/relationships/hyperlink" Target="../AppData/Local/Microsoft/Windows/INetCache/Content.Outlook/SOP/ARR4600082299/ARR4600082299POL.pdf" TargetMode="External"/><Relationship Id="rId560" Type="http://schemas.openxmlformats.org/officeDocument/2006/relationships/hyperlink" Target="mailto:albeirobuigo06@hotmail.com" TargetMode="External"/><Relationship Id="rId798" Type="http://schemas.openxmlformats.org/officeDocument/2006/relationships/hyperlink" Target="mailto:Ignacio.gallego@medellin.gov.co" TargetMode="External"/><Relationship Id="rId1190" Type="http://schemas.openxmlformats.org/officeDocument/2006/relationships/hyperlink" Target="../AppData/Local/Microsoft/Windows/INetCache/Content.Outlook/SOP/ARR0310/ARR0310INF3.pdf" TargetMode="External"/><Relationship Id="rId1204" Type="http://schemas.openxmlformats.org/officeDocument/2006/relationships/hyperlink" Target="../AppData/Local/Microsoft/Windows/INetCache/Content.Outlook/SOP/ARR0103/ARR0103pol2020.pdf" TargetMode="External"/><Relationship Id="rId1411" Type="http://schemas.openxmlformats.org/officeDocument/2006/relationships/hyperlink" Target="../AppData/Local/Microsoft/Windows/INetCache/Content.Outlook/SOP/ARR4600084084/ARR4600084084INF2.pdf" TargetMode="External"/><Relationship Id="rId1649" Type="http://schemas.openxmlformats.org/officeDocument/2006/relationships/hyperlink" Target="mailto:sandra.ordonez@medellin.gov.co" TargetMode="External"/><Relationship Id="rId1856" Type="http://schemas.openxmlformats.org/officeDocument/2006/relationships/hyperlink" Target="../AppData/Local/Microsoft/Windows/INetCache/Content.Outlook/SOP/ARR4600082206/ARR4600082206INF4.pdf" TargetMode="External"/><Relationship Id="rId213" Type="http://schemas.openxmlformats.org/officeDocument/2006/relationships/hyperlink" Target="mailto:Ignacio.gallego@medellin.gov.co" TargetMode="External"/><Relationship Id="rId420" Type="http://schemas.openxmlformats.org/officeDocument/2006/relationships/hyperlink" Target="../AppData/Local/Microsoft/Windows/INetCache/Content.Outlook/SOP/ARR4600082445/ARR4600082445CON.pdf" TargetMode="External"/><Relationship Id="rId658" Type="http://schemas.openxmlformats.org/officeDocument/2006/relationships/hyperlink" Target="../AppData/Local/Microsoft/Windows/INetCache/Content.Outlook/SOP/ARR4600082259/ARR4600082259super.pdf" TargetMode="External"/><Relationship Id="rId865" Type="http://schemas.openxmlformats.org/officeDocument/2006/relationships/hyperlink" Target="../AppData/Local/Microsoft/Windows/INetCache/Content.Outlook/SOP/ARR4600083885/ARR4600083885SUPER.pdf" TargetMode="External"/><Relationship Id="rId1050" Type="http://schemas.openxmlformats.org/officeDocument/2006/relationships/hyperlink" Target="../AppData/Local/Microsoft/Windows/INetCache/Content.Outlook/SOP/ARR4600084054/ARR4600084054SUPER.pdf" TargetMode="External"/><Relationship Id="rId1288" Type="http://schemas.openxmlformats.org/officeDocument/2006/relationships/hyperlink" Target="../AppData/Local/Microsoft/Windows/INetCache/Content.Outlook/SOP/ARR4600083614/ARR4600083614INF1.pdf" TargetMode="External"/><Relationship Id="rId1495" Type="http://schemas.openxmlformats.org/officeDocument/2006/relationships/hyperlink" Target="../AppData/Local/Microsoft/Windows/INetCache/Content.Outlook/SOP/ARR0305/ARR0305OTRO.pdf" TargetMode="External"/><Relationship Id="rId1509" Type="http://schemas.openxmlformats.org/officeDocument/2006/relationships/hyperlink" Target="../AppData/Local/Microsoft/Windows/INetCache/Content.Outlook/SOP/ARR4600082442/ARR4600082442INF4.pdf" TargetMode="External"/><Relationship Id="rId1716" Type="http://schemas.openxmlformats.org/officeDocument/2006/relationships/hyperlink" Target="../AppData/Local/Microsoft/Windows/INetCache/Content.Outlook/SOP/ARR0309/ARR0309OTRO.pdf" TargetMode="External"/><Relationship Id="rId297" Type="http://schemas.openxmlformats.org/officeDocument/2006/relationships/hyperlink" Target="../AppData/Local/Microsoft/Windows/INetCache/Content.Outlook/SOP/ARR4600082448/ARR4600082448CON.pdf" TargetMode="External"/><Relationship Id="rId518" Type="http://schemas.openxmlformats.org/officeDocument/2006/relationships/hyperlink" Target="mailto:Ignacio.gallego@medellin.gov.co" TargetMode="External"/><Relationship Id="rId725" Type="http://schemas.openxmlformats.org/officeDocument/2006/relationships/hyperlink" Target="../AppData/Local/Microsoft/Windows/INetCache/Content.Outlook/SOP/ARR4600081675/ARR4600081675SUPER.pdf" TargetMode="External"/><Relationship Id="rId932" Type="http://schemas.openxmlformats.org/officeDocument/2006/relationships/hyperlink" Target="../AppData/Local/Microsoft/Windows/INetCache/Content.Outlook/SOP/ARR4600084021/ARR4600084021ACTA.pdf" TargetMode="External"/><Relationship Id="rId1148" Type="http://schemas.openxmlformats.org/officeDocument/2006/relationships/hyperlink" Target="../AppData/Local/Microsoft/Windows/INetCache/Content.Outlook/SOP/ARR0263/ARR0263INF32019.pdf" TargetMode="External"/><Relationship Id="rId1355" Type="http://schemas.openxmlformats.org/officeDocument/2006/relationships/hyperlink" Target="../AppData/Local/Microsoft/Windows/INetCache/Content.Outlook/SOP/ARR4600083581/ARR4600083581INF1.pdf" TargetMode="External"/><Relationship Id="rId1562" Type="http://schemas.openxmlformats.org/officeDocument/2006/relationships/hyperlink" Target="../AppData/Local/Microsoft/Windows/INetCache/Content.Outlook/SOP/ARR0314/ARR0314INF1.pdf" TargetMode="External"/><Relationship Id="rId157" Type="http://schemas.openxmlformats.org/officeDocument/2006/relationships/hyperlink" Target="../AppData/Local/Microsoft/Windows/INetCache/Content.Outlook/SOP/ARR4600080271/ARR4600080271pol.pdf" TargetMode="External"/><Relationship Id="rId364" Type="http://schemas.openxmlformats.org/officeDocument/2006/relationships/hyperlink" Target="../AppData/Local/Microsoft/Windows/INetCache/Content.Outlook/SOP/ARR4600082284/ARR4600082284CON.pdf" TargetMode="External"/><Relationship Id="rId1008" Type="http://schemas.openxmlformats.org/officeDocument/2006/relationships/hyperlink" Target="../AppData/Local/Microsoft/Windows/INetCache/Content.Outlook/SOP/ARR4600084054/ARR4600084054SUPER.pdf" TargetMode="External"/><Relationship Id="rId1215" Type="http://schemas.openxmlformats.org/officeDocument/2006/relationships/hyperlink" Target="../AppData/Local/Microsoft/Windows/INetCache/Content.Outlook/SOP/ARR0103/ARR0103SUPER.pdf" TargetMode="External"/><Relationship Id="rId1422" Type="http://schemas.openxmlformats.org/officeDocument/2006/relationships/hyperlink" Target="../AppData/Local/Microsoft/Windows/INetCache/Content.Outlook/SOP/ARR4600082332/ARR4600082332inf4.pdf" TargetMode="External"/><Relationship Id="rId1867" Type="http://schemas.openxmlformats.org/officeDocument/2006/relationships/hyperlink" Target="mailto:patriciahernandez@dropopular.com.co" TargetMode="External"/><Relationship Id="rId61" Type="http://schemas.openxmlformats.org/officeDocument/2006/relationships/hyperlink" Target="../AppData/Local/Microsoft/Windows/INetCache/Content.Outlook/SOP/ARR4600078468/ARR4600078612ACTA.pdf" TargetMode="External"/><Relationship Id="rId571" Type="http://schemas.openxmlformats.org/officeDocument/2006/relationships/hyperlink" Target="../AppData/Local/Microsoft/Windows/INetCache/Content.Outlook/SOP/ARR4600082388/ARR4600082388SUPER.pdf" TargetMode="External"/><Relationship Id="rId669" Type="http://schemas.openxmlformats.org/officeDocument/2006/relationships/hyperlink" Target="../AppData/Local/Microsoft/Windows/INetCache/Content.Outlook/SOP/ARR4600082259/ARR4600082259super.pdf" TargetMode="External"/><Relationship Id="rId876" Type="http://schemas.openxmlformats.org/officeDocument/2006/relationships/hyperlink" Target="../AppData/Local/Microsoft/Windows/INetCache/Content.Outlook/SOP/ARR4600084065/ARR4600084065.pdf" TargetMode="External"/><Relationship Id="rId1299" Type="http://schemas.openxmlformats.org/officeDocument/2006/relationships/hyperlink" Target="../AppData/Local/Microsoft/Windows/INetCache/Content.Outlook/SOP/ARR4600084040/ARR4600084040acta.pdf" TargetMode="External"/><Relationship Id="rId1727" Type="http://schemas.openxmlformats.org/officeDocument/2006/relationships/hyperlink" Target="mailto:taticano@111hotmail.com" TargetMode="External"/><Relationship Id="rId19" Type="http://schemas.openxmlformats.org/officeDocument/2006/relationships/hyperlink" Target="../AppData/Local/Microsoft/Windows/INetCache/Content.Outlook/SOP/ARR0262/ARR0262reno14.pdf" TargetMode="External"/><Relationship Id="rId224" Type="http://schemas.openxmlformats.org/officeDocument/2006/relationships/hyperlink" Target="../AppData/Local/Microsoft/Windows/INetCache/Content.Outlook/SOP/ARR4600082438/ARR4600082438POL.pdf" TargetMode="External"/><Relationship Id="rId431" Type="http://schemas.openxmlformats.org/officeDocument/2006/relationships/hyperlink" Target="mailto:adrianaquintero@gmail.com" TargetMode="External"/><Relationship Id="rId529" Type="http://schemas.openxmlformats.org/officeDocument/2006/relationships/hyperlink" Target="mailto:cfrg411@gmail.com" TargetMode="External"/><Relationship Id="rId736" Type="http://schemas.openxmlformats.org/officeDocument/2006/relationships/hyperlink" Target="mailto:sandra.ordonez@medellin.gov.co" TargetMode="External"/><Relationship Id="rId1061" Type="http://schemas.openxmlformats.org/officeDocument/2006/relationships/hyperlink" Target="../AppData/Local/Microsoft/Windows/INetCache/Content.Outlook/SOP/ARR4600083582/ARR4600083582CON.pdf" TargetMode="External"/><Relationship Id="rId1159" Type="http://schemas.openxmlformats.org/officeDocument/2006/relationships/hyperlink" Target="../AppData/Local/Microsoft/Windows/INetCache/Content.Outlook/SOP/ARR4600084072/ARR4600084072CON.pdf" TargetMode="External"/><Relationship Id="rId1366" Type="http://schemas.openxmlformats.org/officeDocument/2006/relationships/hyperlink" Target="../AppData/Local/Microsoft/Windows/INetCache/Content.Outlook/SOP/ARR4600082467/ARR4600082467INF2.pdf" TargetMode="External"/><Relationship Id="rId168" Type="http://schemas.openxmlformats.org/officeDocument/2006/relationships/hyperlink" Target="../AppData/Local/Microsoft/Windows/INetCache/Content.Outlook/SOP/ARR4600081620/ARR4600081620SUPER.pdf" TargetMode="External"/><Relationship Id="rId943" Type="http://schemas.openxmlformats.org/officeDocument/2006/relationships/hyperlink" Target="../AppData/Local/Microsoft/Windows/INetCache/Content.Outlook/SOP/ARR4600084070/ARR4600084070.pdf" TargetMode="External"/><Relationship Id="rId1019" Type="http://schemas.openxmlformats.org/officeDocument/2006/relationships/hyperlink" Target="../AppData/Local/Microsoft/Windows/INetCache/Content.Outlook/SOP/ARR4600084054/ARR4600084054SUPER.pdf" TargetMode="External"/><Relationship Id="rId1573" Type="http://schemas.openxmlformats.org/officeDocument/2006/relationships/hyperlink" Target="../AppData/Local/Microsoft/Windows/INetCache/Content.Outlook/SOP/ARR4600084014/ARR4600084014INF3.pdf" TargetMode="External"/><Relationship Id="rId1780" Type="http://schemas.openxmlformats.org/officeDocument/2006/relationships/hyperlink" Target="../AppData/Local/Microsoft/Windows/INetCache/Content.Outlook/SOP/ARR0076/ARR0076OTRO.pdf" TargetMode="External"/><Relationship Id="rId1878" Type="http://schemas.openxmlformats.org/officeDocument/2006/relationships/hyperlink" Target="../AppData/Local/Microsoft/Windows/INetCache/Content.Outlook/SOP/ARR4600083072/ARR4600083072ACTA.pdf" TargetMode="External"/><Relationship Id="rId72" Type="http://schemas.openxmlformats.org/officeDocument/2006/relationships/hyperlink" Target="mailto:sandra.ordonez@medellin.gov.co" TargetMode="External"/><Relationship Id="rId375" Type="http://schemas.openxmlformats.org/officeDocument/2006/relationships/hyperlink" Target="../AppData/Local/Microsoft/Windows/INetCache/Content.Outlook/SOP/ARR4600082300/ARR4600082300POL.pdf" TargetMode="External"/><Relationship Id="rId582" Type="http://schemas.openxmlformats.org/officeDocument/2006/relationships/hyperlink" Target="../AppData/Local/Microsoft/Windows/INetCache/Content.Outlook/SOP/ARR4600082294/ARR4600092294POL.pdf" TargetMode="External"/><Relationship Id="rId803" Type="http://schemas.openxmlformats.org/officeDocument/2006/relationships/hyperlink" Target="../AppData/Local/Microsoft/Windows/INetCache/Content.Outlook/SOP/ARR4600081620/ARR4600081620otro1.pdf" TargetMode="External"/><Relationship Id="rId1226" Type="http://schemas.openxmlformats.org/officeDocument/2006/relationships/hyperlink" Target="../AppData/Local/Microsoft/Windows/INetCache/Content.Outlook/SOP/ARR4600082455/ARR4600082455INF3.pdf" TargetMode="External"/><Relationship Id="rId1433" Type="http://schemas.openxmlformats.org/officeDocument/2006/relationships/hyperlink" Target="../AppData/Local/Microsoft/Windows/INetCache/Content.Outlook/SOP/ARR0099/ARR0099TRA.pdf" TargetMode="External"/><Relationship Id="rId1640" Type="http://schemas.openxmlformats.org/officeDocument/2006/relationships/hyperlink" Target="../AppData/Local/Microsoft/Windows/INetCache/Content.Outlook/SOP/ARR4600087672/ARR4600084672.pdf" TargetMode="External"/><Relationship Id="rId1738" Type="http://schemas.openxmlformats.org/officeDocument/2006/relationships/hyperlink" Target="mailto:fernandezhenao2@gmail.com" TargetMode="External"/><Relationship Id="rId3" Type="http://schemas.openxmlformats.org/officeDocument/2006/relationships/hyperlink" Target="../AppData/Local/Microsoft/Windows/INetCache/Content.Outlook/SOP/ARR0076/ARR0076pol.pdf" TargetMode="External"/><Relationship Id="rId235" Type="http://schemas.openxmlformats.org/officeDocument/2006/relationships/hyperlink" Target="../AppData/Local/Microsoft/Windows/INetCache/Content.Outlook/SOP/ARR4600078569/ARR4600078569ACTA.pdf" TargetMode="External"/><Relationship Id="rId442" Type="http://schemas.openxmlformats.org/officeDocument/2006/relationships/hyperlink" Target="../AppData/Local/Microsoft/Windows/INetCache/Content.Outlook/SOP/ARR4600082290/ARR4600082290POL.pdf" TargetMode="External"/><Relationship Id="rId887" Type="http://schemas.openxmlformats.org/officeDocument/2006/relationships/hyperlink" Target="../AppData/Local/Microsoft/Windows/INetCache/Content.Outlook/SOP/ARR4600083623/ARR4600083623ACTA.pdf" TargetMode="External"/><Relationship Id="rId1072" Type="http://schemas.openxmlformats.org/officeDocument/2006/relationships/hyperlink" Target="../AppData/Local/Microsoft/Windows/INetCache/Content.Outlook/SOP/ARR4600083605/ARR4600083605.pdf" TargetMode="External"/><Relationship Id="rId1500" Type="http://schemas.openxmlformats.org/officeDocument/2006/relationships/hyperlink" Target="../AppData/Local/Microsoft/Windows/INetCache/Content.Outlook/SOP/ARR4600082467/ARR4600082467INF4.pdf" TargetMode="External"/><Relationship Id="rId302" Type="http://schemas.openxmlformats.org/officeDocument/2006/relationships/hyperlink" Target="../AppData/Local/Microsoft/Windows/INetCache/Content.Outlook/SOP/ARR4600082310/ARR4600082310POL.pdf" TargetMode="External"/><Relationship Id="rId747" Type="http://schemas.openxmlformats.org/officeDocument/2006/relationships/hyperlink" Target="../AppData/Local/Microsoft/Windows/INetCache/Content.Outlook/SOP/ARR4600082206/ARR4600082206acta.pdf" TargetMode="External"/><Relationship Id="rId954" Type="http://schemas.openxmlformats.org/officeDocument/2006/relationships/hyperlink" Target="../AppData/Local/Microsoft/Windows/INetCache/Content.Outlook/SOP/ARR4600084020/ARR4600084020ACTA.pdf" TargetMode="External"/><Relationship Id="rId1377" Type="http://schemas.openxmlformats.org/officeDocument/2006/relationships/hyperlink" Target="../AppData/Local/Microsoft/Windows/INetCache/Content.Outlook/SOPORTE%20ARRENDAMIENTOS/ARR0078/ARR0078INF120.pdf" TargetMode="External"/><Relationship Id="rId1584" Type="http://schemas.openxmlformats.org/officeDocument/2006/relationships/hyperlink" Target="../AppData/Local/Microsoft/Windows/INetCache/Content.Outlook/SOP/ARR4600083884/ARR4600083884INF3.pdf" TargetMode="External"/><Relationship Id="rId1791" Type="http://schemas.openxmlformats.org/officeDocument/2006/relationships/hyperlink" Target="mailto:nelly.moreno@medellin.gov.co" TargetMode="External"/><Relationship Id="rId1805" Type="http://schemas.openxmlformats.org/officeDocument/2006/relationships/hyperlink" Target="../AppData/Local/Microsoft/Windows/INetCache/Content.Outlook/SOP/ARR4600087679/ARR4600087679acta.pdf" TargetMode="External"/><Relationship Id="rId83" Type="http://schemas.openxmlformats.org/officeDocument/2006/relationships/hyperlink" Target="../AppData/Local/Microsoft/Windows/INetCache/Content.Outlook/SOP/ARR4600078607/ARR4600078607acta.pdf" TargetMode="External"/><Relationship Id="rId179" Type="http://schemas.openxmlformats.org/officeDocument/2006/relationships/hyperlink" Target="mailto:lopezalzate@gmail.com" TargetMode="External"/><Relationship Id="rId386" Type="http://schemas.openxmlformats.org/officeDocument/2006/relationships/hyperlink" Target="../AppData/Local/Microsoft/Windows/INetCache/Content.Outlook/SOP/ARR4600082322/ARR4600082322CON.pdf" TargetMode="External"/><Relationship Id="rId593" Type="http://schemas.openxmlformats.org/officeDocument/2006/relationships/hyperlink" Target="../AppData/Local/Microsoft/Windows/INetCache/Content.Outlook/SOP/ARR4600082442/ARR4600082442SUPER.pdf" TargetMode="External"/><Relationship Id="rId607" Type="http://schemas.openxmlformats.org/officeDocument/2006/relationships/hyperlink" Target="mailto:alimentosdelidog@gmail.com" TargetMode="External"/><Relationship Id="rId814" Type="http://schemas.openxmlformats.org/officeDocument/2006/relationships/hyperlink" Target="mailto:paulagomez0716@hotmail.com" TargetMode="External"/><Relationship Id="rId1237" Type="http://schemas.openxmlformats.org/officeDocument/2006/relationships/hyperlink" Target="../AppData/Local/Microsoft/Windows/INetCache/Content.Outlook/SOP/ARR0308/ARR0308CON20.pdf" TargetMode="External"/><Relationship Id="rId1444" Type="http://schemas.openxmlformats.org/officeDocument/2006/relationships/hyperlink" Target="../AppData/Local/Microsoft/Windows/INetCache/Content.Outlook/SOP/ARR4600084018/ARR4600084018INF2.pdf" TargetMode="External"/><Relationship Id="rId1651" Type="http://schemas.openxmlformats.org/officeDocument/2006/relationships/hyperlink" Target="../AppData/Local/Microsoft/Windows/INetCache/Content.Outlook/SOP/ARR4600087675/ARR4600087675.pdf" TargetMode="External"/><Relationship Id="rId1889" Type="http://schemas.openxmlformats.org/officeDocument/2006/relationships/hyperlink" Target="../AppData/Local/Microsoft/Windows/INetCache/Content.Outlook/SOP/ARR4600083072/ARR4600083072INF1.docx" TargetMode="External"/><Relationship Id="rId246" Type="http://schemas.openxmlformats.org/officeDocument/2006/relationships/hyperlink" Target="mailto:gerenciacooasda@gmail.com" TargetMode="External"/><Relationship Id="rId453" Type="http://schemas.openxmlformats.org/officeDocument/2006/relationships/hyperlink" Target="../AppData/Local/Microsoft/Windows/INetCache/Content.Outlook/SOP/ARR4600082315/ARR4600082315POL.pdf" TargetMode="External"/><Relationship Id="rId660" Type="http://schemas.openxmlformats.org/officeDocument/2006/relationships/hyperlink" Target="../AppData/Local/Microsoft/Windows/INetCache/Content.Outlook/SOP/ARR4600082259/ARR4600082259super.pdf" TargetMode="External"/><Relationship Id="rId898" Type="http://schemas.openxmlformats.org/officeDocument/2006/relationships/hyperlink" Target="../AppData/Local/Microsoft/Windows/INetCache/Content.Outlook/SOP/ARR4600078527/ARR4600078527INF1.pdf" TargetMode="External"/><Relationship Id="rId1083" Type="http://schemas.openxmlformats.org/officeDocument/2006/relationships/hyperlink" Target="mailto:nelly.moreno@medellin.gov.co" TargetMode="External"/><Relationship Id="rId1290" Type="http://schemas.openxmlformats.org/officeDocument/2006/relationships/hyperlink" Target="../AppData/Local/Microsoft/Windows/INetCache/Content.Outlook/SOP/ARR4600083624/ARR4600083624INF2.pdf" TargetMode="External"/><Relationship Id="rId1304" Type="http://schemas.openxmlformats.org/officeDocument/2006/relationships/hyperlink" Target="../AppData/Local/Microsoft/Windows/INetCache/Content.Outlook/SOP/ARR4600078616/ARR4600078616INF120.pdf" TargetMode="External"/><Relationship Id="rId1511" Type="http://schemas.openxmlformats.org/officeDocument/2006/relationships/hyperlink" Target="../AppData/Local/Microsoft/Windows/INetCache/Content.Outlook/SOP/ARR4600080271/ARR4600080271INF5.pdf" TargetMode="External"/><Relationship Id="rId1749" Type="http://schemas.openxmlformats.org/officeDocument/2006/relationships/hyperlink" Target="../AppData/Local/Microsoft/Windows/INetCache/Content.Outlook/SOP/ARR4600088434/ARR4600088434SUPER.pdf" TargetMode="External"/><Relationship Id="rId106" Type="http://schemas.openxmlformats.org/officeDocument/2006/relationships/hyperlink" Target="../AppData/Local/Microsoft/Windows/INetCache/Content.Outlook/SOP/ARR0212/ARR0212pol.pdf" TargetMode="External"/><Relationship Id="rId313" Type="http://schemas.openxmlformats.org/officeDocument/2006/relationships/hyperlink" Target="mailto:boterolei@hotmail.com" TargetMode="External"/><Relationship Id="rId758" Type="http://schemas.openxmlformats.org/officeDocument/2006/relationships/hyperlink" Target="../AppData/Local/Microsoft/Windows/INetCache/Content.Outlook/SOP/ARR0210/ARR0210con2019.pdf" TargetMode="External"/><Relationship Id="rId965" Type="http://schemas.openxmlformats.org/officeDocument/2006/relationships/hyperlink" Target="../AppData/Local/Microsoft/Windows/INetCache/Content.Outlook/SOP/ARR4600078468/ARR4600078468INF1.pdf" TargetMode="External"/><Relationship Id="rId1150" Type="http://schemas.openxmlformats.org/officeDocument/2006/relationships/hyperlink" Target="../AppData/Local/Microsoft/Windows/INetCache/Content.Outlook/SOP/ARR0315/ARR0315INF3.pdf.docx" TargetMode="External"/><Relationship Id="rId1388" Type="http://schemas.openxmlformats.org/officeDocument/2006/relationships/hyperlink" Target="../AppData/Local/Microsoft/Windows/INetCache/Content.Outlook/SOP/ARR0305/ARR0305tra.pdf" TargetMode="External"/><Relationship Id="rId1595" Type="http://schemas.openxmlformats.org/officeDocument/2006/relationships/hyperlink" Target="../AppData/Local/Microsoft/Windows/INetCache/Content.Outlook/SOP/ARR4600080676/ARR4600080676ACTA.pdf" TargetMode="External"/><Relationship Id="rId1609" Type="http://schemas.openxmlformats.org/officeDocument/2006/relationships/hyperlink" Target="../AppData/Local/Microsoft/Windows/INetCache/Content.Outlook/SOP/ARR4600081479/ARR4600081479OTRO.pdf" TargetMode="External"/><Relationship Id="rId1816" Type="http://schemas.openxmlformats.org/officeDocument/2006/relationships/hyperlink" Target="mailto:cosecheo@hotmail.com" TargetMode="External"/><Relationship Id="rId10" Type="http://schemas.openxmlformats.org/officeDocument/2006/relationships/hyperlink" Target="mailto:coomerca@une.net.co" TargetMode="External"/><Relationship Id="rId94" Type="http://schemas.openxmlformats.org/officeDocument/2006/relationships/hyperlink" Target="../AppData/Local/Microsoft/Windows/INetCache/Content.Outlook/SOP/ARR4600078617/ARR4600078617CON.pdf" TargetMode="External"/><Relationship Id="rId397" Type="http://schemas.openxmlformats.org/officeDocument/2006/relationships/hyperlink" Target="mailto:sandra.ordonez@medellin.gov.co" TargetMode="External"/><Relationship Id="rId520" Type="http://schemas.openxmlformats.org/officeDocument/2006/relationships/hyperlink" Target="../AppData/Local/Microsoft/Windows/INetCache/Content.Outlook/SOP/ARR4600082389/ARR4600082389.pdf" TargetMode="External"/><Relationship Id="rId618" Type="http://schemas.openxmlformats.org/officeDocument/2006/relationships/hyperlink" Target="../AppData/Local/Microsoft/Windows/INetCache/Content.Outlook/SOP/ARR4600082248/ARR4600082248ACTA.pdf" TargetMode="External"/><Relationship Id="rId825" Type="http://schemas.openxmlformats.org/officeDocument/2006/relationships/hyperlink" Target="mailto:linamoreno1@hotmail.es" TargetMode="External"/><Relationship Id="rId1248" Type="http://schemas.openxmlformats.org/officeDocument/2006/relationships/hyperlink" Target="../AppData/Local/Microsoft/Windows/INetCache/Content.Outlook/SOP/ARR4600081277/ARR4600081277INF3.pdf" TargetMode="External"/><Relationship Id="rId1455" Type="http://schemas.openxmlformats.org/officeDocument/2006/relationships/hyperlink" Target="../AppData/Local/Microsoft/Windows/INetCache/Content.Outlook/SOP/ARR4600083615/ARR4600083615INF2.pdf" TargetMode="External"/><Relationship Id="rId1662" Type="http://schemas.openxmlformats.org/officeDocument/2006/relationships/hyperlink" Target="mailto:orteganidia50@gmail.com" TargetMode="External"/><Relationship Id="rId257" Type="http://schemas.openxmlformats.org/officeDocument/2006/relationships/hyperlink" Target="../AppData/Local/Microsoft/Windows/INetCache/Content.Outlook/SOP/ARR4600082356/ARR4600082356CON.pdf" TargetMode="External"/><Relationship Id="rId464" Type="http://schemas.openxmlformats.org/officeDocument/2006/relationships/hyperlink" Target="mailto:williampm26@hotmail.com" TargetMode="External"/><Relationship Id="rId1010" Type="http://schemas.openxmlformats.org/officeDocument/2006/relationships/hyperlink" Target="../AppData/Local/Microsoft/Windows/INetCache/Content.Outlook/SOP/ARR4600084018/ARR4600084018CON.pdf" TargetMode="External"/><Relationship Id="rId1094" Type="http://schemas.openxmlformats.org/officeDocument/2006/relationships/hyperlink" Target="mailto:nelly.moreno@medellin.gov.co" TargetMode="External"/><Relationship Id="rId1108" Type="http://schemas.openxmlformats.org/officeDocument/2006/relationships/hyperlink" Target="../AppData/Local/Microsoft/Windows/INetCache/Content.Outlook/SOP/ARR4600080135/ARR4600080135INF1.pdf" TargetMode="External"/><Relationship Id="rId1315" Type="http://schemas.openxmlformats.org/officeDocument/2006/relationships/hyperlink" Target="../AppData/Local/Microsoft/Windows/INetCache/Content.Outlook/SOP/ARR4600082188/ARR4600082188INF3.pdf" TargetMode="External"/><Relationship Id="rId117" Type="http://schemas.openxmlformats.org/officeDocument/2006/relationships/hyperlink" Target="../AppData/Local/Microsoft/Windows/INetCache/Content.Outlook/SOP/ARR4600077564/ARR4600077564SUPER.pdf" TargetMode="External"/><Relationship Id="rId671" Type="http://schemas.openxmlformats.org/officeDocument/2006/relationships/hyperlink" Target="../AppData/Local/Microsoft/Windows/INetCache/Content.Outlook/SOP/ARR4600082259/ARR4600082259super.pdf" TargetMode="External"/><Relationship Id="rId769" Type="http://schemas.openxmlformats.org/officeDocument/2006/relationships/hyperlink" Target="../AppData/Local/Microsoft/Windows/INetCache/Content.Outlook/SOP/Desig%20Nelly/ARRSUPER.pdf" TargetMode="External"/><Relationship Id="rId976" Type="http://schemas.openxmlformats.org/officeDocument/2006/relationships/hyperlink" Target="../AppData/Local/Microsoft/Windows/INetCache/Content.Outlook/SOP/ARR4600081479/ARR4600081479INF1.pdf" TargetMode="External"/><Relationship Id="rId1399" Type="http://schemas.openxmlformats.org/officeDocument/2006/relationships/hyperlink" Target="../AppData/Local/Microsoft/Windows/INetCache/Content.Outlook/SOP/ARR4600082174/ARR4600082174tra.pdf" TargetMode="External"/><Relationship Id="rId324" Type="http://schemas.openxmlformats.org/officeDocument/2006/relationships/hyperlink" Target="../AppData/Local/Microsoft/Windows/INetCache/Content.Outlook/SOP/ARR4600082262/ARR4600082262CON.pdf" TargetMode="External"/><Relationship Id="rId531" Type="http://schemas.openxmlformats.org/officeDocument/2006/relationships/hyperlink" Target="mailto:sandra.ordonez@medellin.gov.co" TargetMode="External"/><Relationship Id="rId629" Type="http://schemas.openxmlformats.org/officeDocument/2006/relationships/hyperlink" Target="mailto:sandra.ordonez@medellin.gov.co" TargetMode="External"/><Relationship Id="rId1161" Type="http://schemas.openxmlformats.org/officeDocument/2006/relationships/hyperlink" Target="mailto:sandra.ordonez@medellin.gov.co" TargetMode="External"/><Relationship Id="rId1259" Type="http://schemas.openxmlformats.org/officeDocument/2006/relationships/hyperlink" Target="../AppData/Local/Microsoft/Windows/INetCache/Content.Outlook/SOP/ARR4600081479/ARR4600081479TRA.pdf" TargetMode="External"/><Relationship Id="rId1466" Type="http://schemas.openxmlformats.org/officeDocument/2006/relationships/hyperlink" Target="../AppData/Local/Microsoft/Windows/INetCache/Content.Outlook/SOP/ARR4600083884/ARR4600083884INF2.pdf" TargetMode="External"/><Relationship Id="rId836" Type="http://schemas.openxmlformats.org/officeDocument/2006/relationships/hyperlink" Target="../AppData/Local/Microsoft/Windows/INetCache/Content.Outlook/SOP/ARR0018/ARR00182019.pdf" TargetMode="External"/><Relationship Id="rId1021" Type="http://schemas.openxmlformats.org/officeDocument/2006/relationships/hyperlink" Target="../AppData/Local/Microsoft/Windows/INetCache/Content.Outlook/SOP/ARR4600084071/ARR4600084071ACTA.pdf" TargetMode="External"/><Relationship Id="rId1119" Type="http://schemas.openxmlformats.org/officeDocument/2006/relationships/hyperlink" Target="../AppData/Local/Microsoft/Windows/INetCache/Content.Outlook/SOP/ARR4600081277/ARR4600081277INF2.pdf" TargetMode="External"/><Relationship Id="rId1673" Type="http://schemas.openxmlformats.org/officeDocument/2006/relationships/hyperlink" Target="../AppData/Local/Microsoft/Windows/INetCache/Content.Outlook/SOP/ARR4600087714/ARR4600087714ACTA.pdf" TargetMode="External"/><Relationship Id="rId1880" Type="http://schemas.openxmlformats.org/officeDocument/2006/relationships/hyperlink" Target="../AppData/Local/Microsoft/Windows/INetCache/Content.Outlook/SOP/ARR4600082324/ARR4600082324POL.pdf" TargetMode="External"/><Relationship Id="rId903" Type="http://schemas.openxmlformats.org/officeDocument/2006/relationships/hyperlink" Target="../AppData/Local/Microsoft/Windows/INetCache/Content.Outlook/SOP/ARR4600084061/ARR4600084061.pdf" TargetMode="External"/><Relationship Id="rId1326" Type="http://schemas.openxmlformats.org/officeDocument/2006/relationships/hyperlink" Target="../AppData/Local/Microsoft/Windows/INetCache/Content.Outlook/SOP/ARR4600083610/ARR4600083610INF2.pdf" TargetMode="External"/><Relationship Id="rId1533" Type="http://schemas.openxmlformats.org/officeDocument/2006/relationships/hyperlink" Target="../AppData/Local/Microsoft/Windows/INetCache/Content.Outlook/SOP/ARR4600082442/ARR4600082442OTRO.pdf" TargetMode="External"/><Relationship Id="rId1740" Type="http://schemas.openxmlformats.org/officeDocument/2006/relationships/hyperlink" Target="../AppData/Local/Microsoft/Windows/INetCache/Content.Outlook/SOP/ARR0198/ARR0198pol20.pdf" TargetMode="External"/><Relationship Id="rId32" Type="http://schemas.openxmlformats.org/officeDocument/2006/relationships/hyperlink" Target="mailto:mchica@comfama.com.co" TargetMode="External"/><Relationship Id="rId1600" Type="http://schemas.openxmlformats.org/officeDocument/2006/relationships/hyperlink" Target="../AppData/Local/Microsoft/Windows/INetCache/Content.Outlook/SOP/ARR4600078617/ARR4600078617INF6.pdf" TargetMode="External"/><Relationship Id="rId1838" Type="http://schemas.openxmlformats.org/officeDocument/2006/relationships/hyperlink" Target="../AppData/Local/Microsoft/Windows/INetCache/Content.Outlook/SOP/ARR4600082294/ARR4600092294CON.pdf" TargetMode="External"/><Relationship Id="rId181" Type="http://schemas.openxmlformats.org/officeDocument/2006/relationships/hyperlink" Target="../AppData/Local/Microsoft/Windows/INetCache/Content.Outlook/SOP/ARR4600081479/ARR4600081479SUPER.pdf" TargetMode="External"/><Relationship Id="rId1905" Type="http://schemas.openxmlformats.org/officeDocument/2006/relationships/hyperlink" Target="../AppData/Local/Microsoft/Windows/INetCache/Content.Outlook/SOP/ARR4600083071/ARR4600083071INF4.pdf" TargetMode="External"/><Relationship Id="rId279" Type="http://schemas.openxmlformats.org/officeDocument/2006/relationships/hyperlink" Target="../AppData/Local/Microsoft/Windows/INetCache/Content.Outlook/SOP/ARR4600082311/ARR4600082311POL.pdf" TargetMode="External"/><Relationship Id="rId486" Type="http://schemas.openxmlformats.org/officeDocument/2006/relationships/hyperlink" Target="../AppData/Local/Microsoft/Windows/INetCache/Content.Outlook/SOP/ARR4600082304/ARR4600082304.pdf" TargetMode="External"/><Relationship Id="rId693" Type="http://schemas.openxmlformats.org/officeDocument/2006/relationships/hyperlink" Target="../AppData/Local/Microsoft/Windows/INetCache/Content.Outlook/SOP/ARR4600082515/ARR4600082515.pdf" TargetMode="External"/><Relationship Id="rId139" Type="http://schemas.openxmlformats.org/officeDocument/2006/relationships/hyperlink" Target="../AppData/Local/Microsoft/Windows/INetCache/Content.Outlook/SOP/ARR4600078569/ARR4600078569OTROSI.pdf" TargetMode="External"/><Relationship Id="rId346" Type="http://schemas.openxmlformats.org/officeDocument/2006/relationships/hyperlink" Target="mailto:elkinzulu1@hotmail.com" TargetMode="External"/><Relationship Id="rId553" Type="http://schemas.openxmlformats.org/officeDocument/2006/relationships/hyperlink" Target="mailto:sandra.ordonez@medellin.gov.co" TargetMode="External"/><Relationship Id="rId760" Type="http://schemas.openxmlformats.org/officeDocument/2006/relationships/hyperlink" Target="../AppData/Local/Microsoft/Windows/INetCache/Content.Outlook/SOPORTE%20ARRENDAMIENTOS/ARR0210/ARR0210.pdf" TargetMode="External"/><Relationship Id="rId998" Type="http://schemas.openxmlformats.org/officeDocument/2006/relationships/hyperlink" Target="../AppData/Local/Microsoft/Windows/INetCache/Content.Outlook/SOP/ARR4600082164/ARR4600082164inf1.pdf" TargetMode="External"/><Relationship Id="rId1183" Type="http://schemas.openxmlformats.org/officeDocument/2006/relationships/hyperlink" Target="mailto:magdakeysi@hotmail.com" TargetMode="External"/><Relationship Id="rId1390" Type="http://schemas.openxmlformats.org/officeDocument/2006/relationships/hyperlink" Target="../AppData/Local/Microsoft/Windows/INetCache/Content.Outlook/SOP/ARR0025/inf-01-2019.pdf" TargetMode="External"/><Relationship Id="rId206" Type="http://schemas.openxmlformats.org/officeDocument/2006/relationships/hyperlink" Target="../AppData/Local/Microsoft/Windows/INetCache/Content.Outlook/SOP/ARR4600082301/ARR4600082301SUPER.pdf" TargetMode="External"/><Relationship Id="rId413" Type="http://schemas.openxmlformats.org/officeDocument/2006/relationships/hyperlink" Target="mailto:Ignacio.gallego@medellin.gov.co" TargetMode="External"/><Relationship Id="rId858" Type="http://schemas.openxmlformats.org/officeDocument/2006/relationships/hyperlink" Target="mailto:diana.rios383@yahoo.es" TargetMode="External"/><Relationship Id="rId1043" Type="http://schemas.openxmlformats.org/officeDocument/2006/relationships/hyperlink" Target="mailto:Clara.giraldo@medellin.gov.co" TargetMode="External"/><Relationship Id="rId1488" Type="http://schemas.openxmlformats.org/officeDocument/2006/relationships/hyperlink" Target="../AppData/Local/Microsoft/Windows/INetCache/Content.Outlook/SOP/ARR4600078618/ARR4600078618INF5.pdf" TargetMode="External"/><Relationship Id="rId1695" Type="http://schemas.openxmlformats.org/officeDocument/2006/relationships/hyperlink" Target="../AppData/Local/Microsoft/Windows/INetCache/Content.Outlook/SOP/ARR4600087671/ARR4600087671acta.pdf" TargetMode="External"/><Relationship Id="rId620" Type="http://schemas.openxmlformats.org/officeDocument/2006/relationships/hyperlink" Target="mailto:edoarango1@gmail.com" TargetMode="External"/><Relationship Id="rId718" Type="http://schemas.openxmlformats.org/officeDocument/2006/relationships/hyperlink" Target="../AppData/Local/Microsoft/Windows/INetCache/Content.Outlook/SOP/ARR4600082174/ARR4600082174.pdf" TargetMode="External"/><Relationship Id="rId925" Type="http://schemas.openxmlformats.org/officeDocument/2006/relationships/hyperlink" Target="../AppData/Local/Microsoft/Windows/INetCache/Content.Outlook/SOP/ARR4600084047/ARR4600084047SUPER.pdf" TargetMode="External"/><Relationship Id="rId1250" Type="http://schemas.openxmlformats.org/officeDocument/2006/relationships/hyperlink" Target="../AppData/Local/Microsoft/Windows/INetCache/Content.Outlook/SOP/ARR4600077599/ARR4600077599INF5.pdf" TargetMode="External"/><Relationship Id="rId1348" Type="http://schemas.openxmlformats.org/officeDocument/2006/relationships/hyperlink" Target="../AppData/Local/Microsoft/Windows/INetCache/Content.Outlook/SOP/ARR4600078610/ARR4600078610INF5.pdf" TargetMode="External"/><Relationship Id="rId1555" Type="http://schemas.openxmlformats.org/officeDocument/2006/relationships/hyperlink" Target="../AppData/Local/Microsoft/Windows/INetCache/Content.Outlook/SOP/ARR4600082166/ARR4600082166INF4.pdf" TargetMode="External"/><Relationship Id="rId1762" Type="http://schemas.openxmlformats.org/officeDocument/2006/relationships/hyperlink" Target="../AppData/Local/Microsoft/Windows/INetCache/Content.Outlook/SOPORTE%20ARRENDAMIENTOS/ARR0296/ARR0296.pdf" TargetMode="External"/><Relationship Id="rId1110" Type="http://schemas.openxmlformats.org/officeDocument/2006/relationships/hyperlink" Target="../AppData/Local/Microsoft/Windows/INetCache/Content.Outlook/SOP/ARR0212/ARR0212INF3.pdf" TargetMode="External"/><Relationship Id="rId1208" Type="http://schemas.openxmlformats.org/officeDocument/2006/relationships/hyperlink" Target="../AppData/Local/Microsoft/Windows/INetCache/Content.Outlook/SOP/ARR0103/ARR0103INF32018.pdf" TargetMode="External"/><Relationship Id="rId1415" Type="http://schemas.openxmlformats.org/officeDocument/2006/relationships/hyperlink" Target="../AppData/Local/Microsoft/Windows/INetCache/Content.Outlook/SOP/ARR4600082164/ARR4600082164OTR.pdf" TargetMode="External"/><Relationship Id="rId54" Type="http://schemas.openxmlformats.org/officeDocument/2006/relationships/hyperlink" Target="../AppData/Local/Microsoft/Windows/INetCache/Content.Outlook/SOP/ARR4600077599/ARR4600077599PSUPER.pdf" TargetMode="External"/><Relationship Id="rId1622" Type="http://schemas.openxmlformats.org/officeDocument/2006/relationships/hyperlink" Target="mailto:Clara.giraldo@medellin.gov.co" TargetMode="External"/><Relationship Id="rId270" Type="http://schemas.openxmlformats.org/officeDocument/2006/relationships/hyperlink" Target="mailto:jairogiraldo7@hotmail.com" TargetMode="External"/><Relationship Id="rId130" Type="http://schemas.openxmlformats.org/officeDocument/2006/relationships/hyperlink" Target="../AppData/Local/Microsoft/Windows/INetCache/Content.Outlook/SOP/ARR4600078465/ARR4600078465acta.pdf" TargetMode="External"/><Relationship Id="rId368" Type="http://schemas.openxmlformats.org/officeDocument/2006/relationships/hyperlink" Target="mailto:joha720@hotmail.com" TargetMode="External"/><Relationship Id="rId575" Type="http://schemas.openxmlformats.org/officeDocument/2006/relationships/hyperlink" Target="../AppData/Local/Microsoft/Windows/INetCache/Content.Outlook/SOP/ARR4600081277/ARR4600081277SUPER.pdf" TargetMode="External"/><Relationship Id="rId782" Type="http://schemas.openxmlformats.org/officeDocument/2006/relationships/hyperlink" Target="mailto:david-e25@hotmail.com" TargetMode="External"/><Relationship Id="rId228" Type="http://schemas.openxmlformats.org/officeDocument/2006/relationships/hyperlink" Target="../AppData/Local/Microsoft/Windows/INetCache/Content.Outlook/SOP/ARR4600082341/ARR4600082341POL.pdf" TargetMode="External"/><Relationship Id="rId435" Type="http://schemas.openxmlformats.org/officeDocument/2006/relationships/hyperlink" Target="../AppData/Local/Microsoft/Windows/INetCache/Content.Outlook/SOP/ARR4600082507/ARR4600082507SUPER.pdf" TargetMode="External"/><Relationship Id="rId642" Type="http://schemas.openxmlformats.org/officeDocument/2006/relationships/hyperlink" Target="../AppData/Local/Microsoft/Windows/INetCache/Content.Outlook/SOP/ARR4600081111/ARR4600081111acta.pdf" TargetMode="External"/><Relationship Id="rId1065" Type="http://schemas.openxmlformats.org/officeDocument/2006/relationships/hyperlink" Target="../AppData/Local/Microsoft/Windows/INetCache/Content.Outlook/SOP/ARR4600083605/ARR4600083605.pdf" TargetMode="External"/><Relationship Id="rId1272" Type="http://schemas.openxmlformats.org/officeDocument/2006/relationships/hyperlink" Target="../AppData/Local/Microsoft/Windows/INetCache/Content.Outlook/SOP/ARR0210/ARR0210tra.pdf" TargetMode="External"/><Relationship Id="rId502" Type="http://schemas.openxmlformats.org/officeDocument/2006/relationships/hyperlink" Target="mailto:gomezquinteroelisamaria66@gmail.com" TargetMode="External"/><Relationship Id="rId947" Type="http://schemas.openxmlformats.org/officeDocument/2006/relationships/hyperlink" Target="mailto:fabiomu&#241;oz1410@gmail.com" TargetMode="External"/><Relationship Id="rId1132" Type="http://schemas.openxmlformats.org/officeDocument/2006/relationships/hyperlink" Target="../AppData/Local/Microsoft/Windows/INetCache/Content.Outlook/SOP/ARR4600078617/ARR4600078617INF3.pdf" TargetMode="External"/><Relationship Id="rId1577" Type="http://schemas.openxmlformats.org/officeDocument/2006/relationships/hyperlink" Target="../AppData/Local/Microsoft/Windows/INetCache/Content.Outlook/SOP/ARR4600084095/ARR4600084095INF3.pdf" TargetMode="External"/><Relationship Id="rId1784" Type="http://schemas.openxmlformats.org/officeDocument/2006/relationships/hyperlink" Target="../AppData/Local/Microsoft/Windows/INetCache/Content.Outlook/SOP/ARR0296/ARR0296acta20.pdf" TargetMode="External"/><Relationship Id="rId76" Type="http://schemas.openxmlformats.org/officeDocument/2006/relationships/hyperlink" Target="../AppData/Local/Microsoft/Windows/INetCache/Content.Outlook/SOP/ARR4600078610/ARR4600078610CON.pdf" TargetMode="External"/><Relationship Id="rId807" Type="http://schemas.openxmlformats.org/officeDocument/2006/relationships/hyperlink" Target="http://www.comfenalcoantioquia.com/" TargetMode="External"/><Relationship Id="rId1437" Type="http://schemas.openxmlformats.org/officeDocument/2006/relationships/hyperlink" Target="../AppData/Local/Microsoft/Windows/INetCache/Content.Outlook/SOP/ARR4600083578/ARR4600083578TRA.pdf" TargetMode="External"/><Relationship Id="rId1644" Type="http://schemas.openxmlformats.org/officeDocument/2006/relationships/hyperlink" Target="mailto:nelly.moreno@medellin.gov.co" TargetMode="External"/><Relationship Id="rId1851" Type="http://schemas.openxmlformats.org/officeDocument/2006/relationships/hyperlink" Target="../AppData/Local/Microsoft/Windows/INetCache/Content.Outlook/SOP/ARR4600082206/ARR4600082206TRA.pdf" TargetMode="External"/><Relationship Id="rId1504" Type="http://schemas.openxmlformats.org/officeDocument/2006/relationships/hyperlink" Target="../AppData/Local/Microsoft/Windows/INetCache/Content.Outlook/SOP/ARR4600082188/ARR4600082188OTRO2.pdf" TargetMode="External"/><Relationship Id="rId1711" Type="http://schemas.openxmlformats.org/officeDocument/2006/relationships/hyperlink" Target="../AppData/Local/Microsoft/Windows/INetCache/Content.Outlook/SOP/ARR4600083614/ARR4600083614OTRO.pdf" TargetMode="External"/><Relationship Id="rId292" Type="http://schemas.openxmlformats.org/officeDocument/2006/relationships/hyperlink" Target="../AppData/Local/Microsoft/Windows/INetCache/Content.Outlook/SOP/ARR4600082309/ARR4600082309POL.pdf" TargetMode="External"/><Relationship Id="rId1809" Type="http://schemas.openxmlformats.org/officeDocument/2006/relationships/hyperlink" Target="mailto:sandra.ordonez@medellin.gov.co" TargetMode="External"/><Relationship Id="rId597" Type="http://schemas.openxmlformats.org/officeDocument/2006/relationships/hyperlink" Target="../AppData/Local/Microsoft/Windows/INetCache/Content.Outlook/SOP/ARR4600082442/ARR4600082442POL.pdf" TargetMode="External"/><Relationship Id="rId152" Type="http://schemas.openxmlformats.org/officeDocument/2006/relationships/hyperlink" Target="mailto:charlamos@cafesential.com" TargetMode="External"/><Relationship Id="rId457" Type="http://schemas.openxmlformats.org/officeDocument/2006/relationships/hyperlink" Target="../AppData/Local/Microsoft/Windows/INetCache/Content.Outlook/SOP/ARR4600082439/ARR4600082439SUPER.pdf" TargetMode="External"/><Relationship Id="rId1087" Type="http://schemas.openxmlformats.org/officeDocument/2006/relationships/hyperlink" Target="mailto:nelly.moreno@medellin.gov.co" TargetMode="External"/><Relationship Id="rId1294" Type="http://schemas.openxmlformats.org/officeDocument/2006/relationships/hyperlink" Target="../AppData/Local/Microsoft/Windows/INetCache/Content.Outlook/SOP/ARR4600080676/ARR4600080676TRA.pdf" TargetMode="External"/><Relationship Id="rId664" Type="http://schemas.openxmlformats.org/officeDocument/2006/relationships/hyperlink" Target="../AppData/Local/Microsoft/Windows/INetCache/Content.Outlook/SOP/ARR4600082259/ARR4600082259super.pdf" TargetMode="External"/><Relationship Id="rId871" Type="http://schemas.openxmlformats.org/officeDocument/2006/relationships/hyperlink" Target="mailto:victorhinca@hotmail.com" TargetMode="External"/><Relationship Id="rId969" Type="http://schemas.openxmlformats.org/officeDocument/2006/relationships/hyperlink" Target="../AppData/Local/Microsoft/Windows/INetCache/Content.Outlook/SOP/ARR4600083602/ARR4600083602.pdf" TargetMode="External"/><Relationship Id="rId1599" Type="http://schemas.openxmlformats.org/officeDocument/2006/relationships/hyperlink" Target="../AppData/Local/Microsoft/Windows/INetCache/Content.Outlook/SOP/ARR4600078614/ARR4600078614INF6.pdf" TargetMode="External"/><Relationship Id="rId317" Type="http://schemas.openxmlformats.org/officeDocument/2006/relationships/hyperlink" Target="../AppData/Local/Microsoft/Windows/INetCache/Content.Outlook/SOP/ARR4600078608/ARR460078608INF12019.pdf" TargetMode="External"/><Relationship Id="rId524" Type="http://schemas.openxmlformats.org/officeDocument/2006/relationships/hyperlink" Target="mailto:gloriacordoba286@gmail.com" TargetMode="External"/><Relationship Id="rId731" Type="http://schemas.openxmlformats.org/officeDocument/2006/relationships/hyperlink" Target="../AppData/Local/Microsoft/Windows/INetCache/Content.Outlook/SOP/ARR4600082527/ARR4600082527POL.pdf" TargetMode="External"/><Relationship Id="rId1154" Type="http://schemas.openxmlformats.org/officeDocument/2006/relationships/hyperlink" Target="../AppData/Local/Microsoft/Windows/INetCache/Content.Outlook/SOP/ARR4600083577/ARR4600083577INF1.docx" TargetMode="External"/><Relationship Id="rId1361" Type="http://schemas.openxmlformats.org/officeDocument/2006/relationships/hyperlink" Target="../AppData/Local/Microsoft/Windows/INetCache/Content.Outlook/SOP/ARR4600084023/ARR4600084023INF1.pdf" TargetMode="External"/><Relationship Id="rId1459" Type="http://schemas.openxmlformats.org/officeDocument/2006/relationships/hyperlink" Target="../AppData/Local/Microsoft/Windows/INetCache/Content.Outlook/SOP/ARR4600083605/ARR4600083605INF1.pdf" TargetMode="External"/><Relationship Id="rId98" Type="http://schemas.openxmlformats.org/officeDocument/2006/relationships/hyperlink" Target="mailto:iherctorelypadilla@gmail.com" TargetMode="External"/><Relationship Id="rId829" Type="http://schemas.openxmlformats.org/officeDocument/2006/relationships/hyperlink" Target="mailto:juanlgonzalez@hotmail.com" TargetMode="External"/><Relationship Id="rId1014" Type="http://schemas.openxmlformats.org/officeDocument/2006/relationships/hyperlink" Target="../AppData/Local/Microsoft/Windows/INetCache/Content.Outlook/SOP/ARR4600084054/ARR4600084054.pdf" TargetMode="External"/><Relationship Id="rId1221" Type="http://schemas.openxmlformats.org/officeDocument/2006/relationships/hyperlink" Target="mailto:expresionycolor@hotmail.com" TargetMode="External"/><Relationship Id="rId1666" Type="http://schemas.openxmlformats.org/officeDocument/2006/relationships/hyperlink" Target="mailto:orteganidia50@gmail.com" TargetMode="External"/><Relationship Id="rId1873" Type="http://schemas.openxmlformats.org/officeDocument/2006/relationships/hyperlink" Target="../AppData/Local/Microsoft/Windows/INetCache/Content.Outlook/SOP/ARR4600083072/ARR4600083072CON.pdf" TargetMode="External"/><Relationship Id="rId1319" Type="http://schemas.openxmlformats.org/officeDocument/2006/relationships/hyperlink" Target="../AppData/Local/Microsoft/Windows/INetCache/Content.Outlook/SOP/ARR4600082187/ARR4600082187INF3.pdf" TargetMode="External"/><Relationship Id="rId1526" Type="http://schemas.openxmlformats.org/officeDocument/2006/relationships/hyperlink" Target="../AppData/Local/Microsoft/Windows/INetCache/Content.Outlook/SOP/ARR4600078615/ARR4600078615INF5.pdf" TargetMode="External"/><Relationship Id="rId1733" Type="http://schemas.openxmlformats.org/officeDocument/2006/relationships/hyperlink" Target="../AppData/Local/Microsoft/Windows/INetCache/Content.Outlook/SOP/ARR4600088375/ARR4600088375SUPER.pdf" TargetMode="External"/><Relationship Id="rId25" Type="http://schemas.openxmlformats.org/officeDocument/2006/relationships/hyperlink" Target="../AppData/Local/Microsoft/Windows/INetCache/Content.Outlook/SOP/ARR0265/ARR0265pol2019.pdf" TargetMode="External"/><Relationship Id="rId1800" Type="http://schemas.openxmlformats.org/officeDocument/2006/relationships/hyperlink" Target="mailto:sandra.ordonez@medellin.gov.co" TargetMode="External"/><Relationship Id="rId174" Type="http://schemas.openxmlformats.org/officeDocument/2006/relationships/hyperlink" Target="mailto:jt8697274@gmail.com" TargetMode="External"/><Relationship Id="rId381" Type="http://schemas.openxmlformats.org/officeDocument/2006/relationships/hyperlink" Target="mailto:natucha745@hotmail.com" TargetMode="External"/><Relationship Id="rId241" Type="http://schemas.openxmlformats.org/officeDocument/2006/relationships/hyperlink" Target="../AppData/Local/Microsoft/Windows/INetCache/Content.Outlook/SOP/ARR4600082339/ARR4600082339CON.pdf" TargetMode="External"/><Relationship Id="rId479" Type="http://schemas.openxmlformats.org/officeDocument/2006/relationships/hyperlink" Target="mailto:cesaraugusto-19@hotmail.com" TargetMode="External"/><Relationship Id="rId686" Type="http://schemas.openxmlformats.org/officeDocument/2006/relationships/hyperlink" Target="mailto:fabianzuluaga1976@gmail.com" TargetMode="External"/><Relationship Id="rId893" Type="http://schemas.openxmlformats.org/officeDocument/2006/relationships/hyperlink" Target="../AppData/Local/Microsoft/Windows/INetCache/Content.Outlook/SOP/ARR4600078614/ARR4600078614INF22019.pdf" TargetMode="External"/><Relationship Id="rId339" Type="http://schemas.openxmlformats.org/officeDocument/2006/relationships/hyperlink" Target="../AppData/Local/Microsoft/Windows/INetCache/Content.Outlook/SOP/ARR4600082346/ARR4600082346SUPER.pdf" TargetMode="External"/><Relationship Id="rId546" Type="http://schemas.openxmlformats.org/officeDocument/2006/relationships/hyperlink" Target="../AppData/Local/Microsoft/Windows/INetCache/Content.Outlook/SOP/ARR4600082305/ARR4600082305POL.pdf" TargetMode="External"/><Relationship Id="rId753" Type="http://schemas.openxmlformats.org/officeDocument/2006/relationships/hyperlink" Target="../AppData/Local/Microsoft/Windows/INetCache/Content.Outlook/SOP/ARR4600082320/ARR4600082320SUPER.pdf" TargetMode="External"/><Relationship Id="rId1176" Type="http://schemas.openxmlformats.org/officeDocument/2006/relationships/hyperlink" Target="../AppData/Local/Microsoft/Windows/INetCache/Content.Outlook/SOP/ARR4600082206/ARR4600082206CONCEPTO.pdf" TargetMode="External"/><Relationship Id="rId1383" Type="http://schemas.openxmlformats.org/officeDocument/2006/relationships/hyperlink" Target="../AppData/Local/Microsoft/Windows/INetCache/Content.Outlook/SOP/ARR0018/ARR0018INF120.pdf" TargetMode="External"/><Relationship Id="rId101" Type="http://schemas.openxmlformats.org/officeDocument/2006/relationships/hyperlink" Target="mailto:sandra.ordonez@medellin.gov.co" TargetMode="External"/><Relationship Id="rId406" Type="http://schemas.openxmlformats.org/officeDocument/2006/relationships/hyperlink" Target="../AppData/Local/Microsoft/Windows/INetCache/Content.Outlook/SOP/ARR4600082512/ARR4600082512CON.pdf" TargetMode="External"/><Relationship Id="rId960" Type="http://schemas.openxmlformats.org/officeDocument/2006/relationships/hyperlink" Target="../AppData/Local/Microsoft/Windows/INetCache/Content.Outlook/SOP/ARR4600078607/ARR4600078607inf22019.pdf" TargetMode="External"/><Relationship Id="rId1036" Type="http://schemas.openxmlformats.org/officeDocument/2006/relationships/hyperlink" Target="mailto:sergio5555@gmail.com" TargetMode="External"/><Relationship Id="rId1243" Type="http://schemas.openxmlformats.org/officeDocument/2006/relationships/hyperlink" Target="mailto:migr9@hotmail.com" TargetMode="External"/><Relationship Id="rId1590" Type="http://schemas.openxmlformats.org/officeDocument/2006/relationships/hyperlink" Target="../AppData/Local/Microsoft/Windows/INetCache/Content.Outlook/SOP/ARR4600084060/ARR4600084060INF3.pdf" TargetMode="External"/><Relationship Id="rId1688" Type="http://schemas.openxmlformats.org/officeDocument/2006/relationships/hyperlink" Target="../AppData/Local/Microsoft/Windows/INetCache/Content.Outlook/SOP/ARR4600078465/ARR4600078465OTRO.pdf" TargetMode="External"/><Relationship Id="rId1895" Type="http://schemas.openxmlformats.org/officeDocument/2006/relationships/hyperlink" Target="../AppData/Local/Microsoft/Windows/INetCache/Content.Outlook/SOP/ARR4600083072/ARR4600083072TRA.pdf" TargetMode="External"/><Relationship Id="rId613" Type="http://schemas.openxmlformats.org/officeDocument/2006/relationships/hyperlink" Target="mailto:clara.giraldo@medellin.gov.co" TargetMode="External"/><Relationship Id="rId820" Type="http://schemas.openxmlformats.org/officeDocument/2006/relationships/hyperlink" Target="../AppData/Local/Microsoft/Windows/INetCache/Content.Outlook/SOP/ARR4600083579/ARR4600083579.pdf" TargetMode="External"/><Relationship Id="rId918" Type="http://schemas.openxmlformats.org/officeDocument/2006/relationships/hyperlink" Target="mailto:paula1104@live.com" TargetMode="External"/><Relationship Id="rId1450" Type="http://schemas.openxmlformats.org/officeDocument/2006/relationships/hyperlink" Target="../AppData/Local/Microsoft/Windows/INetCache/Content.Outlook/SOP/ARR4600084052/ARR4600084052INF2.pdf" TargetMode="External"/><Relationship Id="rId1548" Type="http://schemas.openxmlformats.org/officeDocument/2006/relationships/hyperlink" Target="../AppData/Local/Microsoft/Windows/INetCache/Content.Outlook/SOP/ARR0076/ARR0076INF720.pdf" TargetMode="External"/><Relationship Id="rId1755" Type="http://schemas.openxmlformats.org/officeDocument/2006/relationships/hyperlink" Target="../AppData/Local/Microsoft/Windows/INetCache/Content.Outlook/SOP/ARR0277/ARR0277pol20.pdf" TargetMode="External"/><Relationship Id="rId1103" Type="http://schemas.openxmlformats.org/officeDocument/2006/relationships/hyperlink" Target="../AppData/Local/Microsoft/Windows/INetCache/Content.Outlook/SOP/ARR0001/ARR0001inf5.pdf" TargetMode="External"/><Relationship Id="rId1310" Type="http://schemas.openxmlformats.org/officeDocument/2006/relationships/hyperlink" Target="../AppData/Local/Microsoft/Windows/INetCache/Content.Outlook/SOP/ARR4600084095/ARR4600084095INF1.pdf" TargetMode="External"/><Relationship Id="rId1408" Type="http://schemas.openxmlformats.org/officeDocument/2006/relationships/hyperlink" Target="../AppData/Local/Microsoft/Windows/INetCache/Content.Outlook/SOP/ARR4600083071/ARR4600083071TRA.pdf" TargetMode="External"/><Relationship Id="rId47" Type="http://schemas.openxmlformats.org/officeDocument/2006/relationships/hyperlink" Target="../AppData/Local/Microsoft/Windows/INetCache/Content.Outlook/SOP/ARR4600077829/ARR4600077829ACTA.pdf" TargetMode="External"/><Relationship Id="rId1615" Type="http://schemas.openxmlformats.org/officeDocument/2006/relationships/hyperlink" Target="../AppData/Local/Microsoft/Windows/INetCache/Content.Outlook/SOP/ARR0290/ARR0290CON20.pdf" TargetMode="External"/><Relationship Id="rId1822" Type="http://schemas.openxmlformats.org/officeDocument/2006/relationships/hyperlink" Target="mailto:sandra.ordonez@medellin.gov.co" TargetMode="External"/><Relationship Id="rId196" Type="http://schemas.openxmlformats.org/officeDocument/2006/relationships/hyperlink" Target="mailto:mariuniformes321@gmail.com" TargetMode="External"/><Relationship Id="rId263" Type="http://schemas.openxmlformats.org/officeDocument/2006/relationships/hyperlink" Target="../AppData/Local/Microsoft/Windows/INetCache/Content.Outlook/SOP/ARR4600082358/ARR4600082358.pdf" TargetMode="External"/><Relationship Id="rId470" Type="http://schemas.openxmlformats.org/officeDocument/2006/relationships/hyperlink" Target="../AppData/Local/Microsoft/Windows/INetCache/Content.Outlook/SOP/ARR4600082361/ARR4600082361CON.pdf" TargetMode="External"/><Relationship Id="rId123" Type="http://schemas.openxmlformats.org/officeDocument/2006/relationships/hyperlink" Target="mailto:marinaortiz555@hotmail.com" TargetMode="External"/><Relationship Id="rId330" Type="http://schemas.openxmlformats.org/officeDocument/2006/relationships/hyperlink" Target="../AppData/Local/Microsoft/Windows/INetCache/Content.Outlook/SOP/ARR4600082362/ARR4600082362SUPER.pdf" TargetMode="External"/><Relationship Id="rId568" Type="http://schemas.openxmlformats.org/officeDocument/2006/relationships/hyperlink" Target="mailto:bealeparsan@gmail.com" TargetMode="External"/><Relationship Id="rId775" Type="http://schemas.openxmlformats.org/officeDocument/2006/relationships/hyperlink" Target="../AppData/Local/Microsoft/Windows/INetCache/Content.Outlook/SOP/ARR4600083072/ARR4600083072SUPER.pdf" TargetMode="External"/><Relationship Id="rId982" Type="http://schemas.openxmlformats.org/officeDocument/2006/relationships/hyperlink" Target="../AppData/Local/Microsoft/Windows/INetCache/Content.Outlook/SOP/ARR4600081873/ARR4600081873INF1.pdf" TargetMode="External"/><Relationship Id="rId1198" Type="http://schemas.openxmlformats.org/officeDocument/2006/relationships/hyperlink" Target="mailto:malesa.totumo.3@gmail.com" TargetMode="External"/><Relationship Id="rId428" Type="http://schemas.openxmlformats.org/officeDocument/2006/relationships/hyperlink" Target="mailto:sandra.ordonez@medellin.gov.co" TargetMode="External"/><Relationship Id="rId635" Type="http://schemas.openxmlformats.org/officeDocument/2006/relationships/hyperlink" Target="../AppData/Local/Microsoft/Windows/INetCache/Content.Outlook/SOP/ARR4600082259/ARR4600082259super.pdf" TargetMode="External"/><Relationship Id="rId842" Type="http://schemas.openxmlformats.org/officeDocument/2006/relationships/hyperlink" Target="../AppData/Local/Microsoft/Windows/INetCache/Content.Outlook/SOP/ARR4600083579/ARR4600083579acta.pdf" TargetMode="External"/><Relationship Id="rId1058" Type="http://schemas.openxmlformats.org/officeDocument/2006/relationships/hyperlink" Target="../AppData/Local/Microsoft/Windows/INetCache/Content.Outlook/SOP/ARR4600084054/ARR4600084054SUPER.pdf" TargetMode="External"/><Relationship Id="rId1265" Type="http://schemas.openxmlformats.org/officeDocument/2006/relationships/hyperlink" Target="../AppData/Local/Microsoft/Windows/INetCache/Content.Outlook/SOP/ARR4600077567/ARR4600077567INF3.pdf" TargetMode="External"/><Relationship Id="rId1472" Type="http://schemas.openxmlformats.org/officeDocument/2006/relationships/hyperlink" Target="../AppData/Local/Microsoft/Windows/INetCache/Content.Outlook/SOP/ARR0210/ARR0210conCE.pdf" TargetMode="External"/><Relationship Id="rId702" Type="http://schemas.openxmlformats.org/officeDocument/2006/relationships/hyperlink" Target="../AppData/Local/Microsoft/Windows/INetCache/Content.Outlook/SOP/ARR0212/ARR0212INF12019.pdf" TargetMode="External"/><Relationship Id="rId1125" Type="http://schemas.openxmlformats.org/officeDocument/2006/relationships/hyperlink" Target="../AppData/Local/Microsoft/Windows/INetCache/Content.Outlook/SOP/ARR4600082455/ARR4600082455INF2.pdf" TargetMode="External"/><Relationship Id="rId1332" Type="http://schemas.openxmlformats.org/officeDocument/2006/relationships/hyperlink" Target="../AppData/Local/Microsoft/Windows/INetCache/Content.Outlook/SOP/ARR4600084083/ARR4600084083INF1.pdf" TargetMode="External"/><Relationship Id="rId1777" Type="http://schemas.openxmlformats.org/officeDocument/2006/relationships/hyperlink" Target="../AppData/Local/Microsoft/Windows/INetCache/Content.Outlook/SOP/ARR4600078456/ARR4600078456OTRO.pdf" TargetMode="External"/><Relationship Id="rId69" Type="http://schemas.openxmlformats.org/officeDocument/2006/relationships/hyperlink" Target="../AppData/Local/Microsoft/Windows/INetCache/Content.Outlook/SOP/ARR4600078608/ARR460078608ACTA.pdf" TargetMode="External"/><Relationship Id="rId1637" Type="http://schemas.openxmlformats.org/officeDocument/2006/relationships/hyperlink" Target="../AppData/Local/Microsoft/Windows/INetCache/Content.Outlook/SOP/ARR4600087730/ARR4600087730.pdf" TargetMode="External"/><Relationship Id="rId1844" Type="http://schemas.openxmlformats.org/officeDocument/2006/relationships/hyperlink" Target="../AppData/Local/Microsoft/Windows/INetCache/Content.Outlook/SOP/ARR4600082206/ARR4600082206INF1.pdf" TargetMode="External"/><Relationship Id="rId1704" Type="http://schemas.openxmlformats.org/officeDocument/2006/relationships/hyperlink" Target="mailto:clara.giraldo@medellin.gov.co" TargetMode="External"/><Relationship Id="rId285" Type="http://schemas.openxmlformats.org/officeDocument/2006/relationships/hyperlink" Target="../AppData/Local/Microsoft/Windows/INetCache/Content.Outlook/SOP/ARR4600082323/ARR4600082323SUPER.pdf" TargetMode="External"/><Relationship Id="rId492" Type="http://schemas.openxmlformats.org/officeDocument/2006/relationships/hyperlink" Target="mailto:clara.giraldo@medellin.gov.co" TargetMode="External"/><Relationship Id="rId797" Type="http://schemas.openxmlformats.org/officeDocument/2006/relationships/hyperlink" Target="mailto:cristiansilva17@hotmail.com" TargetMode="External"/><Relationship Id="rId145" Type="http://schemas.openxmlformats.org/officeDocument/2006/relationships/hyperlink" Target="../AppData/Local/Microsoft/Windows/INetCache/Content.Outlook/SOP/ARR4600080677/ARR4600080677CON.pdf" TargetMode="External"/><Relationship Id="rId352" Type="http://schemas.openxmlformats.org/officeDocument/2006/relationships/hyperlink" Target="../AppData/Local/Microsoft/Windows/INetCache/Content.Outlook/SOP/ARR4300082261/ARR4300082261CON.pdf" TargetMode="External"/><Relationship Id="rId1287" Type="http://schemas.openxmlformats.org/officeDocument/2006/relationships/hyperlink" Target="../AppData/Local/Microsoft/Windows/INetCache/Content.Outlook/SOP/ARR4600083609/ARR4600083609INF1.pdf" TargetMode="External"/><Relationship Id="rId212" Type="http://schemas.openxmlformats.org/officeDocument/2006/relationships/hyperlink" Target="mailto:fondodelpueblo@une.net.co" TargetMode="External"/><Relationship Id="rId657" Type="http://schemas.openxmlformats.org/officeDocument/2006/relationships/hyperlink" Target="../AppData/Local/Microsoft/Windows/INetCache/Content.Outlook/SOP/ARR4600082259/ARR4600082259super.pdf" TargetMode="External"/><Relationship Id="rId864" Type="http://schemas.openxmlformats.org/officeDocument/2006/relationships/hyperlink" Target="mailto:sandra.ordonez@medellin.gov.co" TargetMode="External"/><Relationship Id="rId1494" Type="http://schemas.openxmlformats.org/officeDocument/2006/relationships/hyperlink" Target="../AppData/Local/Microsoft/Windows/INetCache/Content.Outlook/SOP/ARR4600078617/ARR4600078617INF4.pdf" TargetMode="External"/><Relationship Id="rId1799" Type="http://schemas.openxmlformats.org/officeDocument/2006/relationships/hyperlink" Target="mailto:oscar2018giraldo@gmail.com" TargetMode="External"/><Relationship Id="rId517" Type="http://schemas.openxmlformats.org/officeDocument/2006/relationships/hyperlink" Target="mailto:bealeparsan@gmail.com" TargetMode="External"/><Relationship Id="rId724" Type="http://schemas.openxmlformats.org/officeDocument/2006/relationships/hyperlink" Target="mailto:sirnoche@hotmail.com" TargetMode="External"/><Relationship Id="rId931" Type="http://schemas.openxmlformats.org/officeDocument/2006/relationships/hyperlink" Target="mailto:sandra.ordonez@medellin.gov.co" TargetMode="External"/><Relationship Id="rId1147" Type="http://schemas.openxmlformats.org/officeDocument/2006/relationships/hyperlink" Target="../AppData/Local/Microsoft/Windows/INetCache/Content.Outlook/SOP/ARR0263/ARR0263INF22019.pdf/Nas1/alcaldia/228-SS/22840-S-GB/U-Inmuebles/E-Admon/Cmn-Admon/IS-ARR/SOP/ARR0262/ARR0262INF22019.pdf" TargetMode="External"/><Relationship Id="rId1354" Type="http://schemas.openxmlformats.org/officeDocument/2006/relationships/hyperlink" Target="../AppData/Local/Microsoft/Windows/INetCache/Content.Outlook/SOP/ARR4600084021/ARR4600084021INF1.pdf" TargetMode="External"/><Relationship Id="rId1561" Type="http://schemas.openxmlformats.org/officeDocument/2006/relationships/hyperlink" Target="../AppData/Local/Microsoft/Windows/INetCache/Content.Outlook/SOP/ARR0312/ARR0312INF1.pdf" TargetMode="External"/><Relationship Id="rId60" Type="http://schemas.openxmlformats.org/officeDocument/2006/relationships/hyperlink" Target="../AppData/Local/Microsoft/Windows/INetCache/Content.Outlook/SOP/ARR4600078468/ARR4600078468SUPER.pdf" TargetMode="External"/><Relationship Id="rId1007" Type="http://schemas.openxmlformats.org/officeDocument/2006/relationships/hyperlink" Target="../AppData/Local/Microsoft/Windows/INetCache/Content.Outlook/SOP/ARR4600084054/ARR4600084054.pdf" TargetMode="External"/><Relationship Id="rId1214" Type="http://schemas.openxmlformats.org/officeDocument/2006/relationships/hyperlink" Target="../AppData/Local/Microsoft/Windows/INetCache/Content.Outlook/SOP/ARR0103/ARR0103ACTA.pdf" TargetMode="External"/><Relationship Id="rId1421" Type="http://schemas.openxmlformats.org/officeDocument/2006/relationships/hyperlink" Target="../AppData/Local/Microsoft/Windows/INetCache/Content.Outlook/SOP/ARR4600081111/ARR4600081111INF4.pdf" TargetMode="External"/><Relationship Id="rId1659" Type="http://schemas.openxmlformats.org/officeDocument/2006/relationships/hyperlink" Target="../AppData/Local/Microsoft/Windows/INetCache/Content.Outlook/SOP/ARR4600087702/ARR4600087702SUPER.pdf" TargetMode="External"/><Relationship Id="rId1866" Type="http://schemas.openxmlformats.org/officeDocument/2006/relationships/hyperlink" Target="../AppData/Local/Microsoft/Windows/INetCache/Content.Outlook/SOP/ARR0210/ARR0210SUPER2019.pdf" TargetMode="External"/><Relationship Id="rId1519" Type="http://schemas.openxmlformats.org/officeDocument/2006/relationships/hyperlink" Target="../AppData/Local/Microsoft/Windows/INetCache/Content.Outlook/SOP/ARR4600082207/ARR4600082207OTRO.pdf" TargetMode="External"/><Relationship Id="rId1726" Type="http://schemas.openxmlformats.org/officeDocument/2006/relationships/hyperlink" Target="mailto:sandra.ordonez@medellin.gov.co" TargetMode="External"/><Relationship Id="rId18" Type="http://schemas.openxmlformats.org/officeDocument/2006/relationships/hyperlink" Target="../AppData/Local/Microsoft/Windows/INetCache/Content.Outlook/SOP/ARR0262/ARR0362RENO14.pdf" TargetMode="External"/><Relationship Id="rId167" Type="http://schemas.openxmlformats.org/officeDocument/2006/relationships/hyperlink" Target="mailto:Ignacio.gallego@medellin.gov.co" TargetMode="External"/><Relationship Id="rId374" Type="http://schemas.openxmlformats.org/officeDocument/2006/relationships/hyperlink" Target="mailto:sandra.ordonez@medellin.gov.co" TargetMode="External"/><Relationship Id="rId581" Type="http://schemas.openxmlformats.org/officeDocument/2006/relationships/hyperlink" Target="mailto:rasaba66@gmail.com" TargetMode="External"/><Relationship Id="rId234" Type="http://schemas.openxmlformats.org/officeDocument/2006/relationships/hyperlink" Target="mailto:sandra.ordonez@medellin.gov.co" TargetMode="External"/><Relationship Id="rId679" Type="http://schemas.openxmlformats.org/officeDocument/2006/relationships/hyperlink" Target="../AppData/Local/Microsoft/Windows/INetCache/Content.Outlook/SOP/ARR0018/ARR0018super.pdf" TargetMode="External"/><Relationship Id="rId886" Type="http://schemas.openxmlformats.org/officeDocument/2006/relationships/hyperlink" Target="../AppData/Local/Microsoft/Windows/INetCache/Content.Outlook/SOP/ARR4600083580/ARR4600083580ACTA.pdf" TargetMode="External"/><Relationship Id="rId2" Type="http://schemas.openxmlformats.org/officeDocument/2006/relationships/hyperlink" Target="mailto:arquigrupogerencia@une.net.co" TargetMode="External"/><Relationship Id="rId441" Type="http://schemas.openxmlformats.org/officeDocument/2006/relationships/hyperlink" Target="mailto:sandra.ordonez@medellin.gov.co" TargetMode="External"/><Relationship Id="rId539" Type="http://schemas.openxmlformats.org/officeDocument/2006/relationships/hyperlink" Target="mailto:jhonlopez300@une.net.co" TargetMode="External"/><Relationship Id="rId746" Type="http://schemas.openxmlformats.org/officeDocument/2006/relationships/hyperlink" Target="../AppData/Local/Microsoft/Windows/INetCache/Content.Outlook/SOP/ARR4600082389/ARR4600082389acta.pdf" TargetMode="External"/><Relationship Id="rId1071" Type="http://schemas.openxmlformats.org/officeDocument/2006/relationships/hyperlink" Target="../AppData/Local/Microsoft/Windows/INetCache/Content.Outlook/SOP/ARR4600081277/ARR4600081277INF1.pdf" TargetMode="External"/><Relationship Id="rId1169" Type="http://schemas.openxmlformats.org/officeDocument/2006/relationships/hyperlink" Target="../AppData/Local/Microsoft/Windows/INetCache/Content.Outlook/SOP/ARR4600082442/ARR4600082442CONCEPTO.pdf" TargetMode="External"/><Relationship Id="rId1376" Type="http://schemas.openxmlformats.org/officeDocument/2006/relationships/hyperlink" Target="../AppData/Local/Microsoft/Windows/INetCache/Content.Outlook/SOP/ARR0183/ARR0183INF22020.pdf" TargetMode="External"/><Relationship Id="rId1583" Type="http://schemas.openxmlformats.org/officeDocument/2006/relationships/hyperlink" Target="../AppData/Local/Microsoft/Windows/INetCache/Content.Outlook/SOP/ARR4600084018/ARR4600084018INF3.pdf" TargetMode="External"/><Relationship Id="rId301" Type="http://schemas.openxmlformats.org/officeDocument/2006/relationships/hyperlink" Target="../AppData/Local/Microsoft/Windows/INetCache/Content.Outlook/SOP/ARR4600082310/ARR4600082310CON.pdf" TargetMode="External"/><Relationship Id="rId953" Type="http://schemas.openxmlformats.org/officeDocument/2006/relationships/hyperlink" Target="../AppData/Local/Microsoft/Windows/INetCache/Content.Outlook/SOP/ARR4600084009/ARR4600084009.pdf" TargetMode="External"/><Relationship Id="rId1029" Type="http://schemas.openxmlformats.org/officeDocument/2006/relationships/hyperlink" Target="../AppData/Local/Microsoft/Windows/INetCache/Content.Outlook/SOP/ARR4600084052/ARR4600084052ACTA.pdf" TargetMode="External"/><Relationship Id="rId1236" Type="http://schemas.openxmlformats.org/officeDocument/2006/relationships/hyperlink" Target="../AppData/Local/Microsoft/Windows/INetCache/Content.Outlook/SOP/ARR4600084009/ARR4600084009INF2.pdf" TargetMode="External"/><Relationship Id="rId1790" Type="http://schemas.openxmlformats.org/officeDocument/2006/relationships/hyperlink" Target="../AppData/Local/Microsoft/Windows/INetCache/Content.Outlook/SOP/ARR4600088160/ARR4600088160SUPER.pdf" TargetMode="External"/><Relationship Id="rId1888" Type="http://schemas.openxmlformats.org/officeDocument/2006/relationships/hyperlink" Target="../AppData/Local/Microsoft/Windows/INetCache/Content.Outlook/SOP/ARR4600083071/ARR4600083071INF1.docx" TargetMode="External"/><Relationship Id="rId82" Type="http://schemas.openxmlformats.org/officeDocument/2006/relationships/hyperlink" Target="../AppData/Local/Microsoft/Windows/INetCache/Content.Outlook/SOP/ARR4600078607/ARR4600078607CON.pdf" TargetMode="External"/><Relationship Id="rId606" Type="http://schemas.openxmlformats.org/officeDocument/2006/relationships/hyperlink" Target="../AppData/Local/Microsoft/Windows/INetCache/Content.Outlook/SOP/ARR4600082164/ARR4600082164SUPER.pdf" TargetMode="External"/><Relationship Id="rId813" Type="http://schemas.openxmlformats.org/officeDocument/2006/relationships/hyperlink" Target="../AppData/Local/Microsoft/Windows/INetCache/Content.Outlook/SOP/ARR4600082332/ARR4600082332OTRO1.pdf" TargetMode="External"/><Relationship Id="rId1443" Type="http://schemas.openxmlformats.org/officeDocument/2006/relationships/hyperlink" Target="../AppData/Local/Microsoft/Windows/INetCache/Content.Outlook/SOP/ARR4600082174/ARR4600082174INF3.pdf" TargetMode="External"/><Relationship Id="rId1650" Type="http://schemas.openxmlformats.org/officeDocument/2006/relationships/hyperlink" Target="../AppData/Local/Microsoft/Windows/INetCache/Content.Outlook/SOP/ARR4600087675/ARR4600087675SUPER.pdf" TargetMode="External"/><Relationship Id="rId1748" Type="http://schemas.openxmlformats.org/officeDocument/2006/relationships/hyperlink" Target="../AppData/Local/Microsoft/Windows/INetCache/Content.Outlook/SOP/ARR4600078568/ARR4600078568ACTA.pdf" TargetMode="External"/><Relationship Id="rId1303" Type="http://schemas.openxmlformats.org/officeDocument/2006/relationships/hyperlink" Target="../AppData/Local/Microsoft/Windows/INetCache/Content.Outlook/SOP/ARR0001/ARR0001inf220.pdf" TargetMode="External"/><Relationship Id="rId1510" Type="http://schemas.openxmlformats.org/officeDocument/2006/relationships/hyperlink" Target="../AppData/Local/Microsoft/Windows/INetCache/Content.Outlook/SOP/ARR4600082517/ARR4600082517INF4.pdf" TargetMode="External"/><Relationship Id="rId1608" Type="http://schemas.openxmlformats.org/officeDocument/2006/relationships/hyperlink" Target="../AppData/Local/Microsoft/Windows/INetCache/Content.Outlook/SOP/ARR4600083072/ARR4600083072OTRO.pdf" TargetMode="External"/><Relationship Id="rId1815" Type="http://schemas.openxmlformats.org/officeDocument/2006/relationships/hyperlink" Target="mailto:cosecheo@hotmail.com" TargetMode="External"/><Relationship Id="rId189" Type="http://schemas.openxmlformats.org/officeDocument/2006/relationships/hyperlink" Target="../AppData/Local/Microsoft/Windows/INetCache/Content.Outlook/SOP/ARR4600082248/ARR4600082248CON.pdf" TargetMode="External"/><Relationship Id="rId396" Type="http://schemas.openxmlformats.org/officeDocument/2006/relationships/hyperlink" Target="../AppData/Local/Microsoft/Windows/INetCache/Content.Outlook/SOP/ARR4600082325/ARR4600082325SUPER.pdf" TargetMode="External"/><Relationship Id="rId256" Type="http://schemas.openxmlformats.org/officeDocument/2006/relationships/hyperlink" Target="mailto:wilferzuluaga@hotmail.com" TargetMode="External"/><Relationship Id="rId463" Type="http://schemas.openxmlformats.org/officeDocument/2006/relationships/hyperlink" Target="mailto:williampm26@hotmail.com" TargetMode="External"/><Relationship Id="rId670" Type="http://schemas.openxmlformats.org/officeDocument/2006/relationships/hyperlink" Target="../AppData/Local/Microsoft/Windows/INetCache/Content.Outlook/SOP/ARR4600082259/ARR4600082259super.pdf" TargetMode="External"/><Relationship Id="rId1093" Type="http://schemas.openxmlformats.org/officeDocument/2006/relationships/hyperlink" Target="../AppData/Local/Microsoft/Windows/INetCache/Content.Outlook/SOP/ARR4600083605/ARR4600083605SUPER.pdf" TargetMode="External"/><Relationship Id="rId116" Type="http://schemas.openxmlformats.org/officeDocument/2006/relationships/hyperlink" Target="../AppData/Local/Microsoft/Windows/INetCache/Content.Outlook/SOP/ARR4600077564/ARR4600077564CON.pdf" TargetMode="External"/><Relationship Id="rId323" Type="http://schemas.openxmlformats.org/officeDocument/2006/relationships/hyperlink" Target="../AppData/Local/Microsoft/Windows/INetCache/Content.Outlook/SOP/ARR4600080541/COM4600080541INF12019.pdf" TargetMode="External"/><Relationship Id="rId530" Type="http://schemas.openxmlformats.org/officeDocument/2006/relationships/hyperlink" Target="../AppData/Local/Microsoft/Windows/INetCache/Content.Outlook/SOP/ARR4600082257/ARR4600082257SUPER.pdf" TargetMode="External"/><Relationship Id="rId768" Type="http://schemas.openxmlformats.org/officeDocument/2006/relationships/hyperlink" Target="../AppData/Local/Microsoft/Windows/INetCache/Content.Outlook/SOP/Desig%20Nelly/ARRSUPER.pdf" TargetMode="External"/><Relationship Id="rId975" Type="http://schemas.openxmlformats.org/officeDocument/2006/relationships/hyperlink" Target="../AppData/Local/Microsoft/Windows/INetCache/Content.Outlook/SOP/ARR4600082388/ARR4600082388INF1.pdf" TargetMode="External"/><Relationship Id="rId1160" Type="http://schemas.openxmlformats.org/officeDocument/2006/relationships/hyperlink" Target="../AppData/Local/Microsoft/Windows/INetCache/Content.Outlook/SOP/ARR4600083605/ARR4600083605SUPER.pdf" TargetMode="External"/><Relationship Id="rId1398" Type="http://schemas.openxmlformats.org/officeDocument/2006/relationships/hyperlink" Target="../AppData/Local/Microsoft/Windows/INetCache/Content.Outlook/SOP/ARR4600082207/ARR4600082207tra.pdf" TargetMode="External"/><Relationship Id="rId628" Type="http://schemas.openxmlformats.org/officeDocument/2006/relationships/hyperlink" Target="../AppData/Local/Microsoft/Windows/INetCache/Content.Outlook/SOP/ARR4600082158/ARR4600082158SUPER.pdf" TargetMode="External"/><Relationship Id="rId835" Type="http://schemas.openxmlformats.org/officeDocument/2006/relationships/hyperlink" Target="../AppData/Local/Microsoft/Windows/INetCache/Content.Outlook/SOP/ARR0160/ARR0160acta.pdf" TargetMode="External"/><Relationship Id="rId1258" Type="http://schemas.openxmlformats.org/officeDocument/2006/relationships/hyperlink" Target="../AppData/Local/Microsoft/Windows/INetCache/Content.Outlook/SOP/ARR4600081620/ARR4600081620TRA.pdf" TargetMode="External"/><Relationship Id="rId1465" Type="http://schemas.openxmlformats.org/officeDocument/2006/relationships/hyperlink" Target="../AppData/Local/Microsoft/Windows/INetCache/Content.Outlook/SOP/ARR4600084019/ARR4600084019INF1.pdf" TargetMode="External"/><Relationship Id="rId1672" Type="http://schemas.openxmlformats.org/officeDocument/2006/relationships/hyperlink" Target="../AppData/Local/Microsoft/Windows/INetCache/Content.Outlook/SOP/ARR4600087675/ARR4600087675ACTA.pdf" TargetMode="External"/><Relationship Id="rId1020" Type="http://schemas.openxmlformats.org/officeDocument/2006/relationships/hyperlink" Target="mailto:nelly.moreno@medellin.gov.co" TargetMode="External"/><Relationship Id="rId1118" Type="http://schemas.openxmlformats.org/officeDocument/2006/relationships/hyperlink" Target="../AppData/Local/Microsoft/Windows/INetCache/Content.Outlook/SOP/ARR4600081111/ARR4600081111INF2.pdf" TargetMode="External"/><Relationship Id="rId1325" Type="http://schemas.openxmlformats.org/officeDocument/2006/relationships/hyperlink" Target="../AppData/Local/Microsoft/Windows/INetCache/Content.Outlook/SOP/ARR4600083613/ARR4600083613INF2.pdf" TargetMode="External"/><Relationship Id="rId1532" Type="http://schemas.openxmlformats.org/officeDocument/2006/relationships/hyperlink" Target="../AppData/Local/Microsoft/Windows/INetCache/Content.Outlook/SOP/ARR4600082244/ARR4600082244OTRO.pdf" TargetMode="External"/><Relationship Id="rId902" Type="http://schemas.openxmlformats.org/officeDocument/2006/relationships/hyperlink" Target="../AppData/Local/Microsoft/Windows/INetCache/Content.Outlook/SOP/ARR4600082248/ARR4600082248INF1.pdf" TargetMode="External"/><Relationship Id="rId1837" Type="http://schemas.openxmlformats.org/officeDocument/2006/relationships/hyperlink" Target="../AppData/Local/Microsoft/Windows/INetCache/Content.Outlook/SOP/ARR4600082294/ARR4600092294PO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XFC176"/>
  <sheetViews>
    <sheetView zoomScale="89" zoomScaleNormal="89" zoomScaleSheetLayoutView="70" workbookViewId="0">
      <pane xSplit="2" ySplit="1" topLeftCell="C2" activePane="bottomRight" state="frozen"/>
      <selection pane="topRight" activeCell="C1" sqref="C1"/>
      <selection pane="bottomLeft" activeCell="A2" sqref="A2"/>
      <selection pane="bottomRight"/>
    </sheetView>
  </sheetViews>
  <sheetFormatPr baseColWidth="10" defaultRowHeight="39.75" customHeight="1" x14ac:dyDescent="0.25"/>
  <cols>
    <col min="1" max="1" width="19.140625" style="9" bestFit="1" customWidth="1"/>
    <col min="2" max="2" width="24.7109375" style="14" bestFit="1" customWidth="1"/>
    <col min="3" max="3" width="27.5703125" style="5" bestFit="1" customWidth="1"/>
    <col min="4" max="4" width="24.28515625" style="5" bestFit="1" customWidth="1"/>
    <col min="5" max="5" width="19.5703125" style="5" bestFit="1" customWidth="1"/>
    <col min="6" max="6" width="25.85546875" style="5" bestFit="1" customWidth="1"/>
    <col min="7" max="7" width="20.85546875" style="6" bestFit="1" customWidth="1"/>
    <col min="8" max="8" width="26.28515625" style="5" bestFit="1" customWidth="1"/>
    <col min="9" max="9" width="14.5703125" style="16" bestFit="1" customWidth="1"/>
    <col min="10" max="10" width="19.5703125" style="6" bestFit="1" customWidth="1"/>
    <col min="11" max="11" width="25.5703125" style="10" bestFit="1" customWidth="1"/>
    <col min="12" max="12" width="18.7109375" style="15" bestFit="1" customWidth="1"/>
    <col min="13" max="13" width="23.5703125" style="5" bestFit="1" customWidth="1"/>
    <col min="14" max="14" width="20.140625" style="5" bestFit="1" customWidth="1"/>
    <col min="15" max="15" width="14.5703125" style="1" bestFit="1" customWidth="1"/>
    <col min="16" max="16" width="19.5703125" style="1" bestFit="1" customWidth="1"/>
    <col min="17" max="17" width="43.28515625" style="9" bestFit="1" customWidth="1"/>
    <col min="18" max="18" width="26.140625" style="9" bestFit="1" customWidth="1"/>
    <col min="19" max="19" width="39.28515625" style="6" bestFit="1" customWidth="1"/>
    <col min="20" max="20" width="18.7109375" style="13" bestFit="1" customWidth="1"/>
    <col min="21" max="21" width="17.85546875" style="14" bestFit="1" customWidth="1"/>
    <col min="22" max="22" width="19.5703125" style="14" bestFit="1" customWidth="1"/>
    <col min="23" max="23" width="13.140625" style="14" bestFit="1" customWidth="1"/>
    <col min="24" max="24" width="17.28515625" style="13" bestFit="1" customWidth="1"/>
    <col min="25" max="25" width="16.28515625" style="10" bestFit="1" customWidth="1"/>
    <col min="26" max="26" width="44.5703125" style="9" bestFit="1" customWidth="1"/>
    <col min="27" max="27" width="111.28515625" style="9" bestFit="1" customWidth="1"/>
    <col min="28" max="28" width="20.140625" style="12" bestFit="1" customWidth="1"/>
    <col min="29" max="29" width="54.5703125" style="9" bestFit="1" customWidth="1"/>
    <col min="30" max="30" width="20.140625" style="10" bestFit="1" customWidth="1"/>
    <col min="31" max="31" width="16" style="10" bestFit="1" customWidth="1"/>
    <col min="32" max="32" width="22.5703125" style="10" bestFit="1" customWidth="1"/>
    <col min="33" max="33" width="51" style="9" bestFit="1" customWidth="1"/>
    <col min="34" max="34" width="44.42578125" style="9" bestFit="1" customWidth="1"/>
    <col min="35" max="35" width="20.140625" style="11" bestFit="1" customWidth="1"/>
    <col min="36" max="36" width="18.28515625" style="10" bestFit="1" customWidth="1"/>
    <col min="37" max="37" width="14.28515625" style="10" bestFit="1" customWidth="1"/>
    <col min="38" max="38" width="43" style="9" bestFit="1" customWidth="1"/>
    <col min="39" max="39" width="51" style="9" bestFit="1" customWidth="1"/>
    <col min="40" max="40" width="25.28515625" style="10" bestFit="1" customWidth="1"/>
    <col min="41" max="41" width="14.28515625" style="10" bestFit="1" customWidth="1"/>
    <col min="42" max="42" width="48.42578125" style="9" bestFit="1" customWidth="1"/>
    <col min="43" max="43" width="33.85546875" style="9" bestFit="1" customWidth="1"/>
    <col min="44" max="44" width="39.28515625" style="1" bestFit="1" customWidth="1"/>
    <col min="45" max="45" width="35.5703125" style="9" bestFit="1" customWidth="1"/>
    <col min="46" max="48" width="35.5703125" style="9" customWidth="1"/>
    <col min="49" max="49" width="17.140625" style="8" bestFit="1" customWidth="1"/>
    <col min="50" max="50" width="17.28515625" style="8" bestFit="1" customWidth="1"/>
    <col min="51" max="51" width="19.7109375" style="3" bestFit="1" customWidth="1"/>
    <col min="52" max="52" width="17.140625" style="7" bestFit="1" customWidth="1"/>
    <col min="53" max="53" width="17.28515625" style="7" bestFit="1" customWidth="1"/>
    <col min="54" max="54" width="19.7109375" style="3" bestFit="1" customWidth="1"/>
    <col min="55" max="55" width="17.140625" style="6" bestFit="1" customWidth="1"/>
    <col min="56" max="56" width="17.28515625" style="6" bestFit="1" customWidth="1"/>
    <col min="57" max="57" width="27.42578125" style="3" bestFit="1" customWidth="1"/>
    <col min="58" max="58" width="17.140625" style="5" bestFit="1" customWidth="1"/>
    <col min="59" max="59" width="19.7109375" style="3" customWidth="1"/>
    <col min="60" max="60" width="27.42578125" style="3" bestFit="1" customWidth="1"/>
    <col min="61" max="61" width="17.140625" style="3" bestFit="1" customWidth="1"/>
    <col min="62" max="62" width="26.85546875" style="3" bestFit="1" customWidth="1"/>
    <col min="63" max="63" width="27.42578125" style="3" bestFit="1" customWidth="1"/>
    <col min="64" max="64" width="17.140625" style="3" bestFit="1" customWidth="1"/>
    <col min="65" max="65" width="26.85546875" style="3" bestFit="1" customWidth="1"/>
    <col min="66" max="66" width="27.42578125" style="3" bestFit="1" customWidth="1"/>
    <col min="67" max="67" width="16.85546875" style="3" bestFit="1" customWidth="1"/>
    <col min="68" max="68" width="26.85546875" style="3" bestFit="1" customWidth="1"/>
    <col min="69" max="69" width="27.42578125" style="3" bestFit="1" customWidth="1"/>
    <col min="70" max="70" width="16.85546875" style="3" bestFit="1" customWidth="1"/>
    <col min="71" max="71" width="26.85546875" style="3" bestFit="1" customWidth="1"/>
    <col min="72" max="72" width="27.42578125" style="3" bestFit="1" customWidth="1"/>
    <col min="73" max="73" width="32.7109375" style="3" bestFit="1" customWidth="1"/>
    <col min="74" max="74" width="20.7109375" style="4" bestFit="1" customWidth="1"/>
    <col min="75" max="75" width="20.42578125" style="1" bestFit="1" customWidth="1"/>
    <col min="76" max="76" width="26.85546875" style="1" bestFit="1" customWidth="1"/>
    <col min="77" max="77" width="27.42578125" style="3" bestFit="1" customWidth="1"/>
    <col min="78" max="78" width="255.7109375" style="1" bestFit="1" customWidth="1"/>
    <col min="79" max="106" width="11.42578125" style="1"/>
    <col min="107" max="107" width="17.85546875" style="1" bestFit="1" customWidth="1"/>
    <col min="108" max="16384" width="11.42578125" style="1"/>
  </cols>
  <sheetData>
    <row r="1" spans="1:107" s="4" customFormat="1" ht="39.75" customHeight="1" x14ac:dyDescent="0.25">
      <c r="A1" s="273" t="s">
        <v>3479</v>
      </c>
      <c r="B1" s="272" t="s">
        <v>1387</v>
      </c>
      <c r="C1" s="271" t="s">
        <v>1386</v>
      </c>
      <c r="D1" s="271" t="s">
        <v>1385</v>
      </c>
      <c r="E1" s="271" t="s">
        <v>1384</v>
      </c>
      <c r="F1" s="271" t="s">
        <v>1383</v>
      </c>
      <c r="G1" s="269" t="s">
        <v>1382</v>
      </c>
      <c r="H1" s="271" t="s">
        <v>1381</v>
      </c>
      <c r="I1" s="270" t="s">
        <v>1380</v>
      </c>
      <c r="J1" s="269" t="s">
        <v>1374</v>
      </c>
      <c r="K1" s="267" t="s">
        <v>1379</v>
      </c>
      <c r="L1" s="268" t="s">
        <v>1378</v>
      </c>
      <c r="M1" s="268" t="s">
        <v>1377</v>
      </c>
      <c r="N1" s="268" t="s">
        <v>1376</v>
      </c>
      <c r="O1" s="267" t="s">
        <v>1375</v>
      </c>
      <c r="P1" s="267" t="s">
        <v>1374</v>
      </c>
      <c r="Q1" s="263" t="s">
        <v>1373</v>
      </c>
      <c r="R1" s="263" t="s">
        <v>1372</v>
      </c>
      <c r="S1" s="263" t="s">
        <v>1371</v>
      </c>
      <c r="T1" s="265" t="s">
        <v>1370</v>
      </c>
      <c r="U1" s="266" t="s">
        <v>1369</v>
      </c>
      <c r="V1" s="266" t="s">
        <v>1368</v>
      </c>
      <c r="W1" s="266" t="s">
        <v>1367</v>
      </c>
      <c r="X1" s="265" t="s">
        <v>1366</v>
      </c>
      <c r="Y1" s="263" t="s">
        <v>1365</v>
      </c>
      <c r="Z1" s="264" t="s">
        <v>1364</v>
      </c>
      <c r="AA1" s="263" t="s">
        <v>1363</v>
      </c>
      <c r="AB1" s="262" t="s">
        <v>1362</v>
      </c>
      <c r="AC1" s="260" t="s">
        <v>1361</v>
      </c>
      <c r="AD1" s="260" t="s">
        <v>1359</v>
      </c>
      <c r="AE1" s="260" t="s">
        <v>1357</v>
      </c>
      <c r="AF1" s="260" t="s">
        <v>1356</v>
      </c>
      <c r="AG1" s="260" t="s">
        <v>1355</v>
      </c>
      <c r="AH1" s="260" t="s">
        <v>1360</v>
      </c>
      <c r="AI1" s="261" t="s">
        <v>1359</v>
      </c>
      <c r="AJ1" s="260" t="s">
        <v>1357</v>
      </c>
      <c r="AK1" s="260" t="s">
        <v>1356</v>
      </c>
      <c r="AL1" s="774" t="s">
        <v>1355</v>
      </c>
      <c r="AM1" s="260" t="s">
        <v>1358</v>
      </c>
      <c r="AN1" s="260" t="s">
        <v>1357</v>
      </c>
      <c r="AO1" s="260" t="s">
        <v>1356</v>
      </c>
      <c r="AP1" s="260" t="s">
        <v>1355</v>
      </c>
      <c r="AQ1" s="260" t="s">
        <v>1354</v>
      </c>
      <c r="AR1" s="260" t="s">
        <v>1353</v>
      </c>
      <c r="AS1" s="260" t="s">
        <v>1352</v>
      </c>
      <c r="AT1" s="259" t="s">
        <v>1351</v>
      </c>
      <c r="AU1" s="259" t="s">
        <v>1350</v>
      </c>
      <c r="AV1" s="259" t="s">
        <v>1349</v>
      </c>
      <c r="AW1" s="254" t="s">
        <v>1348</v>
      </c>
      <c r="AX1" s="254" t="s">
        <v>1337</v>
      </c>
      <c r="AY1" s="253" t="s">
        <v>1336</v>
      </c>
      <c r="AZ1" s="258" t="s">
        <v>1347</v>
      </c>
      <c r="BA1" s="254" t="s">
        <v>1337</v>
      </c>
      <c r="BB1" s="253" t="s">
        <v>1336</v>
      </c>
      <c r="BC1" s="257" t="s">
        <v>1346</v>
      </c>
      <c r="BD1" s="254" t="s">
        <v>1337</v>
      </c>
      <c r="BE1" s="253" t="s">
        <v>1336</v>
      </c>
      <c r="BF1" s="257" t="s">
        <v>1345</v>
      </c>
      <c r="BG1" s="254" t="s">
        <v>1337</v>
      </c>
      <c r="BH1" s="253" t="s">
        <v>1336</v>
      </c>
      <c r="BI1" s="257" t="s">
        <v>1344</v>
      </c>
      <c r="BJ1" s="254" t="s">
        <v>1337</v>
      </c>
      <c r="BK1" s="253" t="s">
        <v>1336</v>
      </c>
      <c r="BL1" s="257" t="s">
        <v>1343</v>
      </c>
      <c r="BM1" s="254" t="s">
        <v>1337</v>
      </c>
      <c r="BN1" s="253" t="s">
        <v>1336</v>
      </c>
      <c r="BO1" s="257" t="s">
        <v>1342</v>
      </c>
      <c r="BP1" s="254" t="s">
        <v>1337</v>
      </c>
      <c r="BQ1" s="253" t="s">
        <v>1336</v>
      </c>
      <c r="BR1" s="257" t="s">
        <v>1341</v>
      </c>
      <c r="BS1" s="254" t="s">
        <v>1337</v>
      </c>
      <c r="BT1" s="253" t="s">
        <v>1336</v>
      </c>
      <c r="BU1" s="253" t="s">
        <v>1340</v>
      </c>
      <c r="BV1" s="256" t="s">
        <v>1339</v>
      </c>
      <c r="BW1" s="255" t="s">
        <v>1338</v>
      </c>
      <c r="BX1" s="254" t="s">
        <v>1337</v>
      </c>
      <c r="BY1" s="253" t="s">
        <v>1336</v>
      </c>
      <c r="BZ1" s="252" t="s">
        <v>1335</v>
      </c>
      <c r="DC1" s="251">
        <f ca="1">TODAY()</f>
        <v>44292</v>
      </c>
    </row>
    <row r="2" spans="1:107" s="17" customFormat="1" ht="39.75" customHeight="1" x14ac:dyDescent="0.25">
      <c r="A2" s="53" t="s">
        <v>1333</v>
      </c>
      <c r="B2" s="190">
        <v>85</v>
      </c>
      <c r="C2" s="26">
        <v>37299</v>
      </c>
      <c r="D2" s="74">
        <v>40898</v>
      </c>
      <c r="E2" s="74">
        <v>55508</v>
      </c>
      <c r="F2" s="74">
        <v>40898</v>
      </c>
      <c r="G2" s="60" t="s">
        <v>6</v>
      </c>
      <c r="H2" s="24" t="s">
        <v>6</v>
      </c>
      <c r="I2" s="48">
        <f t="shared" ref="I2:I33" ca="1" si="0">E2-$DC$1</f>
        <v>11216</v>
      </c>
      <c r="J2" s="47" t="str">
        <f t="shared" ref="J2:J33" ca="1" si="1">IF(I2&gt;130,"VIGENTE",IF(I2&lt;1,"TERMINADO",IF(AND(I2&lt;120,I2&gt;110),"TRAMITES",IF(I2&lt;50,"POR VENCERSE","RENOVAR"))))</f>
        <v>VIGENTE</v>
      </c>
      <c r="K2" s="60" t="s">
        <v>6</v>
      </c>
      <c r="L2" s="60" t="s">
        <v>6</v>
      </c>
      <c r="M2" s="60" t="s">
        <v>6</v>
      </c>
      <c r="N2" s="60" t="s">
        <v>6</v>
      </c>
      <c r="O2" s="60" t="s">
        <v>6</v>
      </c>
      <c r="P2" s="60" t="s">
        <v>6</v>
      </c>
      <c r="Q2" s="66" t="s">
        <v>1332</v>
      </c>
      <c r="R2" s="66" t="s">
        <v>1331</v>
      </c>
      <c r="S2" s="28" t="s">
        <v>4</v>
      </c>
      <c r="T2" s="72">
        <v>809482</v>
      </c>
      <c r="U2" s="71" t="s">
        <v>1330</v>
      </c>
      <c r="V2" s="69">
        <v>45</v>
      </c>
      <c r="W2" s="71" t="s">
        <v>1329</v>
      </c>
      <c r="X2" s="141" t="s">
        <v>633</v>
      </c>
      <c r="Y2" s="68" t="s">
        <v>6</v>
      </c>
      <c r="Z2" s="66" t="s">
        <v>1328</v>
      </c>
      <c r="AA2" s="66" t="s">
        <v>1249</v>
      </c>
      <c r="AB2" s="67" t="s">
        <v>483</v>
      </c>
      <c r="AC2" s="66" t="s">
        <v>1327</v>
      </c>
      <c r="AD2" s="65">
        <v>890904996</v>
      </c>
      <c r="AE2" s="31" t="s">
        <v>6</v>
      </c>
      <c r="AF2" s="31" t="s">
        <v>6</v>
      </c>
      <c r="AG2" s="30" t="s">
        <v>6</v>
      </c>
      <c r="AH2" s="66" t="s">
        <v>1326</v>
      </c>
      <c r="AI2" s="154">
        <v>70564579</v>
      </c>
      <c r="AJ2" s="118">
        <v>3808080</v>
      </c>
      <c r="AK2" s="31" t="s">
        <v>6</v>
      </c>
      <c r="AL2" s="30" t="s">
        <v>6</v>
      </c>
      <c r="AM2" s="30" t="s">
        <v>6</v>
      </c>
      <c r="AN2" s="31" t="s">
        <v>6</v>
      </c>
      <c r="AO2" s="31" t="s">
        <v>6</v>
      </c>
      <c r="AP2" s="30" t="s">
        <v>6</v>
      </c>
      <c r="AQ2" s="64" t="s">
        <v>5</v>
      </c>
      <c r="AR2" s="28" t="s">
        <v>4</v>
      </c>
      <c r="AS2" s="63" t="s">
        <v>3</v>
      </c>
      <c r="AT2" s="63"/>
      <c r="AU2" s="63"/>
      <c r="AV2" s="63"/>
      <c r="AW2" s="58" t="s">
        <v>28</v>
      </c>
      <c r="AX2" s="24">
        <v>43539</v>
      </c>
      <c r="AY2" s="24">
        <f>EDATE($F2,87)</f>
        <v>43545</v>
      </c>
      <c r="AZ2" s="62" t="s">
        <v>27</v>
      </c>
      <c r="BA2" s="24">
        <v>43646</v>
      </c>
      <c r="BB2" s="24">
        <f>EDATE($F2,6)</f>
        <v>41081</v>
      </c>
      <c r="BC2" s="58" t="s">
        <v>26</v>
      </c>
      <c r="BD2" s="24">
        <v>43738</v>
      </c>
      <c r="BE2" s="24">
        <f>EDATE($F2,9)</f>
        <v>41173</v>
      </c>
      <c r="BF2" s="61" t="s">
        <v>25</v>
      </c>
      <c r="BG2" s="24">
        <v>43811</v>
      </c>
      <c r="BH2" s="24">
        <f>EDATE($F2,48)</f>
        <v>42359</v>
      </c>
      <c r="BI2" s="61" t="s">
        <v>1220</v>
      </c>
      <c r="BJ2" s="24">
        <v>43918</v>
      </c>
      <c r="BK2" s="24">
        <f>EDATE($F2,51)</f>
        <v>42450</v>
      </c>
      <c r="BL2" s="61" t="s">
        <v>1202</v>
      </c>
      <c r="BM2" s="24">
        <v>44012</v>
      </c>
      <c r="BN2" s="20">
        <f>EDATE($F2,18)</f>
        <v>41446</v>
      </c>
      <c r="BO2" s="61" t="s">
        <v>1243</v>
      </c>
      <c r="BP2" s="24">
        <v>44104</v>
      </c>
      <c r="BQ2" s="20">
        <f>EDATE($F2,21)</f>
        <v>41538</v>
      </c>
      <c r="BR2" s="24"/>
      <c r="BS2" s="24"/>
      <c r="BT2" s="20">
        <f>EDATE($F2,24)</f>
        <v>41629</v>
      </c>
      <c r="BU2" s="24">
        <f t="shared" ref="BU2:BU12" si="2">E2-100</f>
        <v>55408</v>
      </c>
      <c r="BV2" s="61">
        <f t="shared" ref="BV2:BV21" si="3">E2-60</f>
        <v>55448</v>
      </c>
      <c r="BW2" s="58"/>
      <c r="BX2" s="58"/>
      <c r="BY2" s="24">
        <v>43051</v>
      </c>
      <c r="BZ2" s="18" t="s">
        <v>1325</v>
      </c>
    </row>
    <row r="3" spans="1:107" s="17" customFormat="1" ht="39.75" customHeight="1" x14ac:dyDescent="0.25">
      <c r="A3" s="53" t="s">
        <v>1311</v>
      </c>
      <c r="B3" s="120" t="s">
        <v>1310</v>
      </c>
      <c r="C3" s="26">
        <v>43072</v>
      </c>
      <c r="D3" s="26">
        <v>43072</v>
      </c>
      <c r="E3" s="194">
        <v>44901</v>
      </c>
      <c r="F3" s="250">
        <v>43072</v>
      </c>
      <c r="G3" s="230" t="s">
        <v>1310</v>
      </c>
      <c r="H3" s="26">
        <v>43072</v>
      </c>
      <c r="I3" s="48">
        <f t="shared" ca="1" si="0"/>
        <v>609</v>
      </c>
      <c r="J3" s="47" t="str">
        <f t="shared" ca="1" si="1"/>
        <v>VIGENTE</v>
      </c>
      <c r="K3" s="228" t="s">
        <v>1309</v>
      </c>
      <c r="L3" s="138">
        <v>43893</v>
      </c>
      <c r="M3" s="138">
        <v>43893</v>
      </c>
      <c r="N3" s="192">
        <v>44258</v>
      </c>
      <c r="O3" s="48">
        <f ca="1">N3-$DC$1</f>
        <v>-34</v>
      </c>
      <c r="P3" s="227" t="str">
        <f ca="1">IF(O3&gt;80,"VIGENTE",IF(O3&lt;1,"VENCIDO",IF(O3&lt;50,"POR VENCERSE","RENOVAR")))</f>
        <v>VENCIDO</v>
      </c>
      <c r="Q3" s="160" t="s">
        <v>1308</v>
      </c>
      <c r="R3" s="66" t="s">
        <v>1307</v>
      </c>
      <c r="S3" s="28" t="s">
        <v>4</v>
      </c>
      <c r="T3" s="118">
        <v>481286</v>
      </c>
      <c r="U3" s="69">
        <v>12030130001</v>
      </c>
      <c r="V3" s="69">
        <v>1402</v>
      </c>
      <c r="W3" s="155">
        <v>41543</v>
      </c>
      <c r="X3" s="141">
        <v>14</v>
      </c>
      <c r="Y3" s="68" t="s">
        <v>6</v>
      </c>
      <c r="Z3" s="66" t="s">
        <v>1265</v>
      </c>
      <c r="AA3" s="66" t="s">
        <v>1306</v>
      </c>
      <c r="AB3" s="67">
        <v>5931122</v>
      </c>
      <c r="AC3" s="225" t="s">
        <v>1305</v>
      </c>
      <c r="AD3" s="65">
        <v>811004024</v>
      </c>
      <c r="AE3" s="118">
        <v>4116944</v>
      </c>
      <c r="AF3" s="31" t="s">
        <v>6</v>
      </c>
      <c r="AG3" s="63" t="s">
        <v>1303</v>
      </c>
      <c r="AH3" s="66" t="s">
        <v>1304</v>
      </c>
      <c r="AI3" s="154">
        <v>79343444</v>
      </c>
      <c r="AJ3" s="118">
        <v>4116944</v>
      </c>
      <c r="AK3" s="31">
        <v>3104287021</v>
      </c>
      <c r="AL3" s="63" t="s">
        <v>1303</v>
      </c>
      <c r="AM3" s="66" t="s">
        <v>1302</v>
      </c>
      <c r="AN3" s="31">
        <v>2507270</v>
      </c>
      <c r="AO3" s="31">
        <v>3104287021</v>
      </c>
      <c r="AP3" s="63" t="s">
        <v>1301</v>
      </c>
      <c r="AQ3" s="64" t="s">
        <v>56</v>
      </c>
      <c r="AR3" s="28" t="s">
        <v>4</v>
      </c>
      <c r="AS3" s="63" t="s">
        <v>55</v>
      </c>
      <c r="AT3" s="63"/>
      <c r="AU3" s="63"/>
      <c r="AV3" s="63"/>
      <c r="AW3" s="58" t="s">
        <v>28</v>
      </c>
      <c r="AX3" s="161">
        <v>43587</v>
      </c>
      <c r="AY3" s="24">
        <f>EDATE($F3,15)</f>
        <v>43527</v>
      </c>
      <c r="AZ3" s="58" t="s">
        <v>27</v>
      </c>
      <c r="BA3" s="24" t="s">
        <v>1300</v>
      </c>
      <c r="BB3" s="24">
        <f>EDATE($F3,18)</f>
        <v>43619</v>
      </c>
      <c r="BC3" s="58" t="s">
        <v>26</v>
      </c>
      <c r="BD3" s="24">
        <v>43809</v>
      </c>
      <c r="BE3" s="24">
        <f>EDATE($F3,21)</f>
        <v>43711</v>
      </c>
      <c r="BF3" s="24"/>
      <c r="BG3" s="24"/>
      <c r="BH3" s="24">
        <f>EDATE($F3,48)</f>
        <v>44533</v>
      </c>
      <c r="BI3" s="24"/>
      <c r="BJ3" s="24"/>
      <c r="BK3" s="24">
        <f>EDATE($F3,51)</f>
        <v>44623</v>
      </c>
      <c r="BL3" s="24"/>
      <c r="BM3" s="24"/>
      <c r="BN3" s="20">
        <f>EDATE($F3,18)</f>
        <v>43619</v>
      </c>
      <c r="BO3" s="24"/>
      <c r="BP3" s="24"/>
      <c r="BQ3" s="20">
        <f>EDATE($F3,21)</f>
        <v>43711</v>
      </c>
      <c r="BR3" s="24"/>
      <c r="BS3" s="24"/>
      <c r="BT3" s="20">
        <f>EDATE($F3,24)</f>
        <v>43802</v>
      </c>
      <c r="BU3" s="24">
        <f t="shared" si="2"/>
        <v>44801</v>
      </c>
      <c r="BV3" s="61">
        <f t="shared" si="3"/>
        <v>44841</v>
      </c>
      <c r="BW3" s="249" t="s">
        <v>1299</v>
      </c>
      <c r="BX3" s="249"/>
      <c r="BY3" s="24">
        <f>EDATE($F3,24)</f>
        <v>43802</v>
      </c>
      <c r="BZ3" s="18" t="s">
        <v>1298</v>
      </c>
    </row>
    <row r="4" spans="1:107" s="17" customFormat="1" ht="39.75" customHeight="1" x14ac:dyDescent="0.25">
      <c r="A4" s="53" t="s">
        <v>1297</v>
      </c>
      <c r="B4" s="248" t="s">
        <v>1296</v>
      </c>
      <c r="C4" s="229">
        <v>43070</v>
      </c>
      <c r="D4" s="247">
        <v>43072</v>
      </c>
      <c r="E4" s="247">
        <v>44901</v>
      </c>
      <c r="F4" s="231">
        <v>43072</v>
      </c>
      <c r="G4" s="246" t="s">
        <v>1295</v>
      </c>
      <c r="H4" s="229">
        <v>43072</v>
      </c>
      <c r="I4" s="48">
        <f t="shared" ca="1" si="0"/>
        <v>609</v>
      </c>
      <c r="J4" s="47" t="str">
        <f t="shared" ca="1" si="1"/>
        <v>VIGENTE</v>
      </c>
      <c r="K4" s="228" t="s">
        <v>1294</v>
      </c>
      <c r="L4" s="245">
        <v>43075</v>
      </c>
      <c r="M4" s="244">
        <v>41900</v>
      </c>
      <c r="N4" s="244">
        <v>44533</v>
      </c>
      <c r="O4" s="48">
        <f ca="1">N4-$DC$1</f>
        <v>241</v>
      </c>
      <c r="P4" s="243" t="str">
        <f ca="1">IF(O4&gt;80,"VIGENTE",IF(O4&lt;1,"VENCIDO",IF(O4&lt;50,"POR VENCERSE","RENOVAR")))</f>
        <v>VIGENTE</v>
      </c>
      <c r="Q4" s="242" t="s">
        <v>1293</v>
      </c>
      <c r="R4" s="235" t="s">
        <v>1292</v>
      </c>
      <c r="S4" s="28" t="s">
        <v>4</v>
      </c>
      <c r="T4" s="236">
        <v>72048</v>
      </c>
      <c r="U4" s="241" t="s">
        <v>1291</v>
      </c>
      <c r="V4" s="241" t="s">
        <v>1290</v>
      </c>
      <c r="W4" s="240">
        <v>41544</v>
      </c>
      <c r="X4" s="239">
        <v>15</v>
      </c>
      <c r="Y4" s="68" t="s">
        <v>6</v>
      </c>
      <c r="Z4" s="66" t="s">
        <v>1265</v>
      </c>
      <c r="AA4" s="66" t="s">
        <v>1289</v>
      </c>
      <c r="AB4" s="67">
        <v>3119438</v>
      </c>
      <c r="AC4" s="238" t="s">
        <v>1288</v>
      </c>
      <c r="AD4" s="65">
        <v>811004500</v>
      </c>
      <c r="AE4" s="208">
        <v>2133092</v>
      </c>
      <c r="AF4" s="236">
        <v>3022237349</v>
      </c>
      <c r="AG4" s="200" t="s">
        <v>1287</v>
      </c>
      <c r="AH4" s="235" t="s">
        <v>1286</v>
      </c>
      <c r="AI4" s="154">
        <v>71648793</v>
      </c>
      <c r="AJ4" s="208">
        <v>2133092</v>
      </c>
      <c r="AK4" s="236">
        <v>3017909594</v>
      </c>
      <c r="AL4" s="200" t="s">
        <v>1284</v>
      </c>
      <c r="AM4" s="235" t="s">
        <v>1285</v>
      </c>
      <c r="AN4" s="208">
        <v>2331789</v>
      </c>
      <c r="AO4" s="208">
        <v>3022237349</v>
      </c>
      <c r="AP4" s="200" t="s">
        <v>1284</v>
      </c>
      <c r="AQ4" s="78" t="s">
        <v>5</v>
      </c>
      <c r="AR4" s="28" t="s">
        <v>4</v>
      </c>
      <c r="AS4" s="63" t="s">
        <v>69</v>
      </c>
      <c r="AT4" s="63"/>
      <c r="AU4" s="63"/>
      <c r="AV4" s="63"/>
      <c r="AW4" s="58" t="s">
        <v>28</v>
      </c>
      <c r="AX4" s="161">
        <v>43587</v>
      </c>
      <c r="AY4" s="24">
        <f>EDATE($F4,15)</f>
        <v>43527</v>
      </c>
      <c r="AZ4" s="159" t="s">
        <v>27</v>
      </c>
      <c r="BA4" s="24">
        <v>43718</v>
      </c>
      <c r="BB4" s="24">
        <f>EDATE($F4,18)</f>
        <v>43619</v>
      </c>
      <c r="BC4" s="159" t="s">
        <v>26</v>
      </c>
      <c r="BD4" s="24">
        <v>43809</v>
      </c>
      <c r="BE4" s="24">
        <f>EDATE($F4,21)</f>
        <v>43711</v>
      </c>
      <c r="BF4" s="24"/>
      <c r="BG4" s="24"/>
      <c r="BH4" s="24">
        <f>EDATE($F4,48)</f>
        <v>44533</v>
      </c>
      <c r="BI4" s="24"/>
      <c r="BJ4" s="24"/>
      <c r="BK4" s="24">
        <f>EDATE($F4,51)</f>
        <v>44623</v>
      </c>
      <c r="BL4" s="24"/>
      <c r="BM4" s="24"/>
      <c r="BN4" s="20">
        <f>EDATE($F4,18)</f>
        <v>43619</v>
      </c>
      <c r="BO4" s="24"/>
      <c r="BP4" s="24"/>
      <c r="BQ4" s="20">
        <f>EDATE($F4,21)</f>
        <v>43711</v>
      </c>
      <c r="BR4" s="24"/>
      <c r="BS4" s="24"/>
      <c r="BT4" s="20">
        <f>EDATE($F4,24)</f>
        <v>43802</v>
      </c>
      <c r="BU4" s="24">
        <f t="shared" si="2"/>
        <v>44801</v>
      </c>
      <c r="BV4" s="61">
        <f t="shared" si="3"/>
        <v>44841</v>
      </c>
      <c r="BW4" s="156"/>
      <c r="BX4" s="156"/>
      <c r="BY4" s="24">
        <f>EDATE($F4,24)</f>
        <v>43802</v>
      </c>
      <c r="BZ4" s="18" t="s">
        <v>1258</v>
      </c>
    </row>
    <row r="5" spans="1:107" s="17" customFormat="1" ht="39.75" customHeight="1" x14ac:dyDescent="0.25">
      <c r="A5" s="53" t="s">
        <v>1283</v>
      </c>
      <c r="B5" s="120">
        <v>261</v>
      </c>
      <c r="C5" s="26">
        <v>43070</v>
      </c>
      <c r="D5" s="26">
        <v>43072</v>
      </c>
      <c r="E5" s="194">
        <v>44901</v>
      </c>
      <c r="F5" s="234">
        <v>43072</v>
      </c>
      <c r="G5" s="230" t="s">
        <v>1282</v>
      </c>
      <c r="H5" s="229">
        <v>43072</v>
      </c>
      <c r="I5" s="48">
        <f t="shared" ca="1" si="0"/>
        <v>609</v>
      </c>
      <c r="J5" s="47" t="str">
        <f t="shared" ca="1" si="1"/>
        <v>VIGENTE</v>
      </c>
      <c r="K5" s="228" t="s">
        <v>1281</v>
      </c>
      <c r="L5" s="138">
        <v>43437</v>
      </c>
      <c r="M5" s="138">
        <v>43437</v>
      </c>
      <c r="N5" s="192">
        <v>44901</v>
      </c>
      <c r="O5" s="48">
        <f ca="1">N5-$DC$1</f>
        <v>609</v>
      </c>
      <c r="P5" s="227" t="str">
        <f ca="1">IF(O5&gt;80,"VIGENTE",IF(O5&lt;1,"VENCIDO",IF(O5&lt;50,"POR VENCERSE","RENOVAR")))</f>
        <v>VIGENTE</v>
      </c>
      <c r="Q5" s="160" t="s">
        <v>1280</v>
      </c>
      <c r="R5" s="66" t="s">
        <v>1279</v>
      </c>
      <c r="S5" s="28" t="s">
        <v>4</v>
      </c>
      <c r="T5" s="118">
        <v>206993</v>
      </c>
      <c r="U5" s="233" t="s">
        <v>1278</v>
      </c>
      <c r="V5" s="69">
        <v>3933</v>
      </c>
      <c r="W5" s="155">
        <v>5052</v>
      </c>
      <c r="X5" s="141">
        <v>20</v>
      </c>
      <c r="Y5" s="68" t="s">
        <v>6</v>
      </c>
      <c r="Z5" s="66" t="s">
        <v>1265</v>
      </c>
      <c r="AA5" s="66" t="s">
        <v>1277</v>
      </c>
      <c r="AB5" s="67">
        <v>87708847</v>
      </c>
      <c r="AC5" s="225" t="s">
        <v>1276</v>
      </c>
      <c r="AD5" s="65">
        <v>811005411</v>
      </c>
      <c r="AE5" s="118">
        <v>2517949</v>
      </c>
      <c r="AF5" s="31" t="s">
        <v>6</v>
      </c>
      <c r="AG5" s="30" t="s">
        <v>6</v>
      </c>
      <c r="AH5" s="66" t="s">
        <v>1275</v>
      </c>
      <c r="AI5" s="154">
        <v>71567025</v>
      </c>
      <c r="AJ5" s="31" t="s">
        <v>6</v>
      </c>
      <c r="AK5" s="31">
        <v>3146158728</v>
      </c>
      <c r="AL5" s="63" t="s">
        <v>1274</v>
      </c>
      <c r="AM5" s="66" t="s">
        <v>1273</v>
      </c>
      <c r="AN5" s="31">
        <v>2517949</v>
      </c>
      <c r="AO5" s="31" t="s">
        <v>6</v>
      </c>
      <c r="AP5" s="63" t="s">
        <v>1272</v>
      </c>
      <c r="AQ5" s="78" t="s">
        <v>56</v>
      </c>
      <c r="AR5" s="28" t="s">
        <v>4</v>
      </c>
      <c r="AS5" s="63" t="s">
        <v>55</v>
      </c>
      <c r="AT5" s="63"/>
      <c r="AU5" s="63"/>
      <c r="AV5" s="63"/>
      <c r="AW5" s="58" t="s">
        <v>28</v>
      </c>
      <c r="AX5" s="24">
        <v>43587</v>
      </c>
      <c r="AY5" s="24">
        <f>EDATE($F5,15)</f>
        <v>43527</v>
      </c>
      <c r="AZ5" s="58" t="s">
        <v>27</v>
      </c>
      <c r="BA5" s="24">
        <v>43718</v>
      </c>
      <c r="BB5" s="24">
        <f>EDATE($F5,18)</f>
        <v>43619</v>
      </c>
      <c r="BC5" s="58" t="s">
        <v>26</v>
      </c>
      <c r="BD5" s="24" t="s">
        <v>1259</v>
      </c>
      <c r="BE5" s="24">
        <f>EDATE($F5,21)</f>
        <v>43711</v>
      </c>
      <c r="BF5" s="24"/>
      <c r="BG5" s="24"/>
      <c r="BH5" s="24">
        <f>EDATE($F5,48)</f>
        <v>44533</v>
      </c>
      <c r="BI5" s="24"/>
      <c r="BJ5" s="24"/>
      <c r="BK5" s="24">
        <f>EDATE($F5,51)</f>
        <v>44623</v>
      </c>
      <c r="BL5" s="24"/>
      <c r="BM5" s="24"/>
      <c r="BN5" s="20">
        <f>EDATE($F5,18)</f>
        <v>43619</v>
      </c>
      <c r="BO5" s="24"/>
      <c r="BP5" s="24"/>
      <c r="BQ5" s="20">
        <f>EDATE($F5,21)</f>
        <v>43711</v>
      </c>
      <c r="BR5" s="24"/>
      <c r="BS5" s="24"/>
      <c r="BT5" s="20">
        <f>EDATE($F5,24)</f>
        <v>43802</v>
      </c>
      <c r="BU5" s="24">
        <f t="shared" si="2"/>
        <v>44801</v>
      </c>
      <c r="BV5" s="61">
        <f t="shared" si="3"/>
        <v>44841</v>
      </c>
      <c r="BW5" s="156"/>
      <c r="BX5" s="156"/>
      <c r="BY5" s="24">
        <f>EDATE($F5,24)</f>
        <v>43802</v>
      </c>
      <c r="BZ5" s="18" t="s">
        <v>1271</v>
      </c>
      <c r="CA5" s="232"/>
      <c r="CB5" s="232"/>
      <c r="CC5" s="232"/>
      <c r="CD5" s="232"/>
      <c r="CE5" s="232"/>
      <c r="CF5" s="232"/>
      <c r="CG5" s="232"/>
      <c r="CH5" s="232"/>
      <c r="CI5" s="232"/>
      <c r="CJ5" s="232"/>
      <c r="CK5" s="232"/>
      <c r="CL5" s="232"/>
      <c r="CM5" s="232"/>
    </row>
    <row r="6" spans="1:107" s="17" customFormat="1" ht="39.75" customHeight="1" x14ac:dyDescent="0.25">
      <c r="A6" s="53" t="s">
        <v>1270</v>
      </c>
      <c r="B6" s="120" t="s">
        <v>1269</v>
      </c>
      <c r="C6" s="26">
        <v>43072</v>
      </c>
      <c r="D6" s="26">
        <v>43072</v>
      </c>
      <c r="E6" s="194">
        <v>44901</v>
      </c>
      <c r="F6" s="231">
        <v>43072</v>
      </c>
      <c r="G6" s="230" t="s">
        <v>1269</v>
      </c>
      <c r="H6" s="229">
        <v>43072</v>
      </c>
      <c r="I6" s="48">
        <f t="shared" ca="1" si="0"/>
        <v>609</v>
      </c>
      <c r="J6" s="47" t="str">
        <f t="shared" ca="1" si="1"/>
        <v>VIGENTE</v>
      </c>
      <c r="K6" s="228" t="s">
        <v>1268</v>
      </c>
      <c r="L6" s="138">
        <v>43864</v>
      </c>
      <c r="M6" s="138">
        <v>43864</v>
      </c>
      <c r="N6" s="192">
        <v>44230</v>
      </c>
      <c r="O6" s="48">
        <f ca="1">N6-$DC$1</f>
        <v>-62</v>
      </c>
      <c r="P6" s="227" t="str">
        <f ca="1">IF(O6&gt;80,"VIGENTE",IF(O6&lt;1,"VENCIDO",IF(O6&lt;50,"POR VENCERSE","RENOVAR")))</f>
        <v>VENCIDO</v>
      </c>
      <c r="Q6" s="30" t="s">
        <v>1267</v>
      </c>
      <c r="R6" s="226" t="s">
        <v>1266</v>
      </c>
      <c r="S6" s="28" t="s">
        <v>4</v>
      </c>
      <c r="T6" s="118">
        <v>91624</v>
      </c>
      <c r="U6" s="69">
        <v>10160130001</v>
      </c>
      <c r="V6" s="69">
        <v>12942</v>
      </c>
      <c r="W6" s="155">
        <v>41544</v>
      </c>
      <c r="X6" s="141">
        <v>15</v>
      </c>
      <c r="Y6" s="68" t="s">
        <v>6</v>
      </c>
      <c r="Z6" s="66" t="s">
        <v>1265</v>
      </c>
      <c r="AA6" s="66" t="s">
        <v>1264</v>
      </c>
      <c r="AB6" s="67">
        <v>7982714</v>
      </c>
      <c r="AC6" s="225" t="s">
        <v>1263</v>
      </c>
      <c r="AD6" s="65">
        <v>811017194</v>
      </c>
      <c r="AE6" s="118">
        <v>2180091</v>
      </c>
      <c r="AF6" s="31">
        <v>3122950169</v>
      </c>
      <c r="AG6" s="63" t="s">
        <v>1260</v>
      </c>
      <c r="AH6" s="66" t="s">
        <v>1262</v>
      </c>
      <c r="AI6" s="154">
        <v>71621430</v>
      </c>
      <c r="AJ6" s="31" t="s">
        <v>6</v>
      </c>
      <c r="AK6" s="31">
        <v>3122950169</v>
      </c>
      <c r="AL6" s="63" t="s">
        <v>1260</v>
      </c>
      <c r="AM6" s="30" t="s">
        <v>1261</v>
      </c>
      <c r="AN6" s="31">
        <v>4143330</v>
      </c>
      <c r="AO6" s="31" t="s">
        <v>6</v>
      </c>
      <c r="AP6" s="63" t="s">
        <v>1260</v>
      </c>
      <c r="AQ6" s="78" t="s">
        <v>5</v>
      </c>
      <c r="AR6" s="28" t="s">
        <v>4</v>
      </c>
      <c r="AS6" s="63" t="s">
        <v>3</v>
      </c>
      <c r="AT6" s="63"/>
      <c r="AU6" s="63"/>
      <c r="AV6" s="63"/>
      <c r="AW6" s="58" t="s">
        <v>28</v>
      </c>
      <c r="AX6" s="161">
        <v>43587</v>
      </c>
      <c r="AY6" s="24">
        <f>EDATE($F6,15)</f>
        <v>43527</v>
      </c>
      <c r="AZ6" s="58" t="s">
        <v>27</v>
      </c>
      <c r="BA6" s="24">
        <v>43718</v>
      </c>
      <c r="BB6" s="24">
        <f>EDATE($F6,18)</f>
        <v>43619</v>
      </c>
      <c r="BC6" s="58" t="s">
        <v>26</v>
      </c>
      <c r="BD6" s="24" t="s">
        <v>1259</v>
      </c>
      <c r="BE6" s="24">
        <f>EDATE($F6,21)</f>
        <v>43711</v>
      </c>
      <c r="BF6" s="24"/>
      <c r="BG6" s="24"/>
      <c r="BH6" s="24">
        <f>EDATE($F6,48)</f>
        <v>44533</v>
      </c>
      <c r="BI6" s="24"/>
      <c r="BJ6" s="24"/>
      <c r="BK6" s="24">
        <f>EDATE($F6,51)</f>
        <v>44623</v>
      </c>
      <c r="BL6" s="24"/>
      <c r="BM6" s="24"/>
      <c r="BN6" s="20">
        <f>EDATE($F6,18)</f>
        <v>43619</v>
      </c>
      <c r="BO6" s="24"/>
      <c r="BP6" s="24"/>
      <c r="BQ6" s="20">
        <f>EDATE($F6,21)</f>
        <v>43711</v>
      </c>
      <c r="BR6" s="24"/>
      <c r="BS6" s="24"/>
      <c r="BT6" s="20">
        <f>EDATE($F6,24)</f>
        <v>43802</v>
      </c>
      <c r="BU6" s="24">
        <f t="shared" si="2"/>
        <v>44801</v>
      </c>
      <c r="BV6" s="61">
        <f t="shared" si="3"/>
        <v>44841</v>
      </c>
      <c r="BW6" s="156"/>
      <c r="BX6" s="156"/>
      <c r="BY6" s="24">
        <f>EDATE($F6,24)</f>
        <v>43802</v>
      </c>
      <c r="BZ6" s="18" t="s">
        <v>1258</v>
      </c>
    </row>
    <row r="7" spans="1:107" s="17" customFormat="1" ht="39.75" customHeight="1" x14ac:dyDescent="0.25">
      <c r="A7" s="53" t="s">
        <v>1257</v>
      </c>
      <c r="B7" s="223">
        <v>4600073499</v>
      </c>
      <c r="C7" s="222">
        <v>43124</v>
      </c>
      <c r="D7" s="216">
        <v>43126</v>
      </c>
      <c r="E7" s="216">
        <v>44951</v>
      </c>
      <c r="F7" s="221">
        <v>43126</v>
      </c>
      <c r="G7" s="220" t="s">
        <v>472</v>
      </c>
      <c r="H7" s="219">
        <v>43455</v>
      </c>
      <c r="I7" s="48">
        <f t="shared" ca="1" si="0"/>
        <v>659</v>
      </c>
      <c r="J7" s="47" t="str">
        <f t="shared" ca="1" si="1"/>
        <v>VIGENTE</v>
      </c>
      <c r="K7" s="218" t="s">
        <v>1256</v>
      </c>
      <c r="L7" s="217">
        <v>43536</v>
      </c>
      <c r="M7" s="217">
        <v>43611</v>
      </c>
      <c r="N7" s="216">
        <v>43978</v>
      </c>
      <c r="O7" s="215">
        <f>N7-'[1]ARR Terminado'!$BY$1</f>
        <v>209</v>
      </c>
      <c r="P7" s="214" t="str">
        <f>IF(O7&gt;80,"VIGENTE",IF(O7&lt;1,"VENCIDO",IF(O7&lt;50,"POR VENCERSE","RENOVAR")))</f>
        <v>VIGENTE</v>
      </c>
      <c r="Q7" s="204" t="s">
        <v>1255</v>
      </c>
      <c r="R7" s="204" t="s">
        <v>1254</v>
      </c>
      <c r="S7" s="28" t="s">
        <v>4</v>
      </c>
      <c r="T7" s="213">
        <v>44857</v>
      </c>
      <c r="U7" s="212" t="s">
        <v>1253</v>
      </c>
      <c r="V7" s="212" t="s">
        <v>1252</v>
      </c>
      <c r="W7" s="211">
        <v>35146</v>
      </c>
      <c r="X7" s="210" t="s">
        <v>1251</v>
      </c>
      <c r="Y7" s="68" t="s">
        <v>6</v>
      </c>
      <c r="Z7" s="95" t="s">
        <v>1250</v>
      </c>
      <c r="AA7" s="95" t="s">
        <v>1249</v>
      </c>
      <c r="AB7" s="67">
        <v>113510587</v>
      </c>
      <c r="AC7" s="206" t="s">
        <v>1248</v>
      </c>
      <c r="AD7" s="65">
        <v>890900841</v>
      </c>
      <c r="AE7" s="209">
        <v>3855044</v>
      </c>
      <c r="AF7" s="208" t="s">
        <v>6</v>
      </c>
      <c r="AG7" s="207" t="s">
        <v>6</v>
      </c>
      <c r="AH7" s="206" t="s">
        <v>1247</v>
      </c>
      <c r="AI7" s="154">
        <v>98570721</v>
      </c>
      <c r="AJ7" s="122">
        <v>5105779</v>
      </c>
      <c r="AK7" s="205">
        <v>3006004204</v>
      </c>
      <c r="AL7" s="202" t="s">
        <v>1246</v>
      </c>
      <c r="AM7" s="204" t="s">
        <v>1245</v>
      </c>
      <c r="AN7" s="203">
        <v>5105185</v>
      </c>
      <c r="AO7" s="31" t="s">
        <v>6</v>
      </c>
      <c r="AP7" s="202" t="s">
        <v>1244</v>
      </c>
      <c r="AQ7" s="78" t="s">
        <v>70</v>
      </c>
      <c r="AR7" s="28" t="s">
        <v>4</v>
      </c>
      <c r="AS7" s="200" t="s">
        <v>69</v>
      </c>
      <c r="AT7" s="200"/>
      <c r="AU7" s="200"/>
      <c r="AV7" s="63"/>
      <c r="AW7" s="61" t="s">
        <v>1220</v>
      </c>
      <c r="AX7" s="24">
        <v>43859</v>
      </c>
      <c r="AY7" s="20">
        <f>EDATE($F7,24)</f>
        <v>43856</v>
      </c>
      <c r="AZ7" s="58" t="s">
        <v>27</v>
      </c>
      <c r="BA7" s="24">
        <v>43924</v>
      </c>
      <c r="BB7" s="24">
        <f>EDATE($F7,26)</f>
        <v>43916</v>
      </c>
      <c r="BC7" s="89" t="s">
        <v>1243</v>
      </c>
      <c r="BD7" s="24">
        <v>44012</v>
      </c>
      <c r="BE7" s="24">
        <f>EDATE($F7,29)</f>
        <v>44008</v>
      </c>
      <c r="BF7" s="61" t="s">
        <v>25</v>
      </c>
      <c r="BG7" s="24">
        <v>44128</v>
      </c>
      <c r="BH7" s="24">
        <f>EDATE($F7,32)</f>
        <v>44100</v>
      </c>
      <c r="BI7" s="61" t="s">
        <v>1220</v>
      </c>
      <c r="BJ7" s="24">
        <v>44221</v>
      </c>
      <c r="BK7" s="24">
        <f>EDATE($F7,35)</f>
        <v>44191</v>
      </c>
      <c r="BL7" s="61"/>
      <c r="BM7" s="24"/>
      <c r="BN7" s="20">
        <f>EDATE($F7,38)</f>
        <v>44281</v>
      </c>
      <c r="BO7" s="59"/>
      <c r="BP7" s="24"/>
      <c r="BQ7" s="20">
        <f>EDATE($F7,41)</f>
        <v>44373</v>
      </c>
      <c r="BR7" s="156"/>
      <c r="BS7" s="156"/>
      <c r="BT7" s="20">
        <f>EDATE($F7,44)</f>
        <v>44465</v>
      </c>
      <c r="BU7" s="24">
        <f t="shared" si="2"/>
        <v>44851</v>
      </c>
      <c r="BV7" s="61">
        <f t="shared" si="3"/>
        <v>44891</v>
      </c>
      <c r="BW7" s="21"/>
      <c r="BX7" s="21"/>
      <c r="BY7" s="24">
        <f>EDATE($F7,47)</f>
        <v>44556</v>
      </c>
      <c r="BZ7" s="38" t="s">
        <v>1242</v>
      </c>
    </row>
    <row r="8" spans="1:107" s="17" customFormat="1" ht="39.75" customHeight="1" x14ac:dyDescent="0.25">
      <c r="A8" s="143"/>
      <c r="B8" s="124">
        <v>4600077829</v>
      </c>
      <c r="C8" s="103">
        <v>43448</v>
      </c>
      <c r="D8" s="103">
        <v>43451</v>
      </c>
      <c r="E8" s="49">
        <v>45276</v>
      </c>
      <c r="F8" s="61">
        <v>43451</v>
      </c>
      <c r="G8" s="121" t="s">
        <v>472</v>
      </c>
      <c r="H8" s="49">
        <v>44181</v>
      </c>
      <c r="I8" s="48">
        <f t="shared" ca="1" si="0"/>
        <v>984</v>
      </c>
      <c r="J8" s="47" t="str">
        <f t="shared" ca="1" si="1"/>
        <v>VIGENTE</v>
      </c>
      <c r="K8" s="101" t="s">
        <v>66</v>
      </c>
      <c r="L8" s="102" t="s">
        <v>66</v>
      </c>
      <c r="M8" s="49" t="s">
        <v>66</v>
      </c>
      <c r="N8" s="49" t="s">
        <v>66</v>
      </c>
      <c r="O8" s="43" t="s">
        <v>66</v>
      </c>
      <c r="P8" s="42" t="s">
        <v>66</v>
      </c>
      <c r="Q8" s="95" t="s">
        <v>1241</v>
      </c>
      <c r="R8" s="100" t="s">
        <v>76</v>
      </c>
      <c r="S8" s="28" t="s">
        <v>4</v>
      </c>
      <c r="T8" s="113">
        <v>5245379</v>
      </c>
      <c r="U8" s="142">
        <v>10060480003</v>
      </c>
      <c r="V8" s="71" t="s">
        <v>634</v>
      </c>
      <c r="W8" s="71" t="s">
        <v>634</v>
      </c>
      <c r="X8" s="141" t="s">
        <v>633</v>
      </c>
      <c r="Y8" s="122">
        <v>257</v>
      </c>
      <c r="Z8" s="38" t="s">
        <v>224</v>
      </c>
      <c r="AA8" s="95" t="s">
        <v>329</v>
      </c>
      <c r="AB8" s="37">
        <v>22551</v>
      </c>
      <c r="AC8" s="95" t="s">
        <v>1240</v>
      </c>
      <c r="AD8" s="65">
        <v>1152186009</v>
      </c>
      <c r="AE8" s="31" t="s">
        <v>6</v>
      </c>
      <c r="AF8" s="122">
        <v>3023997828</v>
      </c>
      <c r="AG8" s="63" t="s">
        <v>1239</v>
      </c>
      <c r="AH8" s="95" t="s">
        <v>1240</v>
      </c>
      <c r="AI8" s="154">
        <v>1152186009</v>
      </c>
      <c r="AJ8" s="31" t="s">
        <v>6</v>
      </c>
      <c r="AK8" s="122">
        <v>3023997828</v>
      </c>
      <c r="AL8" s="27" t="s">
        <v>1239</v>
      </c>
      <c r="AM8" s="30" t="s">
        <v>6</v>
      </c>
      <c r="AN8" s="31" t="s">
        <v>6</v>
      </c>
      <c r="AO8" s="31" t="s">
        <v>6</v>
      </c>
      <c r="AP8" s="30" t="s">
        <v>6</v>
      </c>
      <c r="AQ8" s="78" t="s">
        <v>56</v>
      </c>
      <c r="AR8" s="28" t="s">
        <v>4</v>
      </c>
      <c r="AS8" s="27" t="s">
        <v>55</v>
      </c>
      <c r="AT8" s="27"/>
      <c r="AU8" s="27"/>
      <c r="AV8" s="63"/>
      <c r="AW8" s="89" t="s">
        <v>28</v>
      </c>
      <c r="AX8" s="20">
        <v>43550</v>
      </c>
      <c r="AY8" s="26">
        <f t="shared" ref="AY8:AY48" si="4">EDATE($F8,3)</f>
        <v>43541</v>
      </c>
      <c r="AZ8" s="89" t="s">
        <v>27</v>
      </c>
      <c r="BA8" s="20">
        <v>43644</v>
      </c>
      <c r="BB8" s="26">
        <f t="shared" ref="BB8:BB48" si="5">EDATE($F8,6)</f>
        <v>43633</v>
      </c>
      <c r="BC8" s="25"/>
      <c r="BD8" s="25"/>
      <c r="BE8" s="20">
        <f t="shared" ref="BE8:BE48" si="6">EDATE($F8,9)</f>
        <v>43725</v>
      </c>
      <c r="BF8" s="86" t="s">
        <v>26</v>
      </c>
      <c r="BG8" s="20">
        <v>44163</v>
      </c>
      <c r="BH8" s="24">
        <f t="shared" ref="BH8:BH48" si="7">EDATE($F8,12)</f>
        <v>43816</v>
      </c>
      <c r="BI8" s="61" t="s">
        <v>25</v>
      </c>
      <c r="BJ8" s="24">
        <v>44043</v>
      </c>
      <c r="BK8" s="24">
        <f t="shared" ref="BK8:BK48" si="8">EDATE($F8,15)</f>
        <v>43907</v>
      </c>
      <c r="BL8" s="24"/>
      <c r="BM8" s="24"/>
      <c r="BN8" s="20">
        <f t="shared" ref="BN8:BN48" si="9">EDATE($F8,18)</f>
        <v>43999</v>
      </c>
      <c r="BO8" s="61" t="s">
        <v>1220</v>
      </c>
      <c r="BP8" s="24">
        <v>44104</v>
      </c>
      <c r="BQ8" s="20">
        <f t="shared" ref="BQ8:BQ48" si="10">EDATE($F8,21)</f>
        <v>44091</v>
      </c>
      <c r="BR8" s="199"/>
      <c r="BS8" s="199"/>
      <c r="BT8" s="20">
        <f t="shared" ref="BT8:BT48" si="11">EDATE($F8,24)</f>
        <v>44182</v>
      </c>
      <c r="BU8" s="24">
        <f t="shared" si="2"/>
        <v>45176</v>
      </c>
      <c r="BV8" s="61">
        <f t="shared" si="3"/>
        <v>45216</v>
      </c>
      <c r="BW8" s="21"/>
      <c r="BX8" s="21"/>
      <c r="BY8" s="20">
        <f t="shared" ref="BY8:BY48" si="12">EDATE($F8,12)</f>
        <v>43816</v>
      </c>
      <c r="BZ8" s="19" t="s">
        <v>1238</v>
      </c>
    </row>
    <row r="9" spans="1:107" s="17" customFormat="1" ht="39.75" customHeight="1" x14ac:dyDescent="0.25">
      <c r="A9" s="104"/>
      <c r="B9" s="107">
        <v>4600077599</v>
      </c>
      <c r="C9" s="20">
        <v>43430</v>
      </c>
      <c r="D9" s="20">
        <v>43435</v>
      </c>
      <c r="E9" s="20">
        <v>50739</v>
      </c>
      <c r="F9" s="86">
        <v>43435</v>
      </c>
      <c r="G9" s="58" t="s">
        <v>664</v>
      </c>
      <c r="H9" s="24">
        <v>44028</v>
      </c>
      <c r="I9" s="48">
        <f t="shared" ca="1" si="0"/>
        <v>6447</v>
      </c>
      <c r="J9" s="47" t="str">
        <f t="shared" ca="1" si="1"/>
        <v>VIGENTE</v>
      </c>
      <c r="K9" s="198">
        <v>31956</v>
      </c>
      <c r="L9" s="102">
        <v>43901</v>
      </c>
      <c r="M9" s="102">
        <v>43901</v>
      </c>
      <c r="N9" s="102">
        <v>44266</v>
      </c>
      <c r="O9" s="156">
        <f ca="1">N9-$DC$1</f>
        <v>-26</v>
      </c>
      <c r="P9" s="73" t="str">
        <f ca="1">IF(O9&gt;80,"VIGENTE",IF(O9&lt;1,"VENCIDO",IF(O9&lt;50,"POR VENCERSE","RENOVAR")))</f>
        <v>VENCIDO</v>
      </c>
      <c r="Q9" s="82" t="s">
        <v>1233</v>
      </c>
      <c r="R9" s="100" t="s">
        <v>76</v>
      </c>
      <c r="S9" s="28" t="s">
        <v>4</v>
      </c>
      <c r="T9" s="99">
        <v>223792</v>
      </c>
      <c r="U9" s="68">
        <v>11030010001</v>
      </c>
      <c r="V9" s="68">
        <v>2903</v>
      </c>
      <c r="W9" s="175">
        <v>39804</v>
      </c>
      <c r="X9" s="68">
        <v>25</v>
      </c>
      <c r="Y9" s="68" t="s">
        <v>6</v>
      </c>
      <c r="Z9" s="38" t="s">
        <v>1232</v>
      </c>
      <c r="AA9" s="38" t="s">
        <v>1231</v>
      </c>
      <c r="AB9" s="94">
        <v>31535000</v>
      </c>
      <c r="AC9" s="82" t="s">
        <v>1230</v>
      </c>
      <c r="AD9" s="65" t="s">
        <v>1229</v>
      </c>
      <c r="AE9" s="31" t="s">
        <v>6</v>
      </c>
      <c r="AF9" s="31" t="s">
        <v>6</v>
      </c>
      <c r="AG9" s="82" t="s">
        <v>1207</v>
      </c>
      <c r="AH9" s="82" t="s">
        <v>1228</v>
      </c>
      <c r="AI9" s="154">
        <v>8358191</v>
      </c>
      <c r="AJ9" s="31" t="s">
        <v>6</v>
      </c>
      <c r="AK9" s="31" t="s">
        <v>6</v>
      </c>
      <c r="AL9" s="30" t="s">
        <v>6</v>
      </c>
      <c r="AM9" s="30" t="s">
        <v>6</v>
      </c>
      <c r="AN9" s="31" t="s">
        <v>6</v>
      </c>
      <c r="AO9" s="31" t="s">
        <v>6</v>
      </c>
      <c r="AP9" s="30" t="s">
        <v>6</v>
      </c>
      <c r="AQ9" s="78" t="s">
        <v>56</v>
      </c>
      <c r="AR9" s="28" t="s">
        <v>4</v>
      </c>
      <c r="AS9" s="27" t="s">
        <v>55</v>
      </c>
      <c r="AT9" s="27"/>
      <c r="AU9" s="27"/>
      <c r="AV9" s="63"/>
      <c r="AW9" s="89" t="s">
        <v>28</v>
      </c>
      <c r="AX9" s="20">
        <v>43553</v>
      </c>
      <c r="AY9" s="26">
        <f t="shared" si="4"/>
        <v>43525</v>
      </c>
      <c r="AZ9" s="89" t="s">
        <v>27</v>
      </c>
      <c r="BA9" s="20">
        <v>43644</v>
      </c>
      <c r="BB9" s="26">
        <f t="shared" si="5"/>
        <v>43617</v>
      </c>
      <c r="BC9" s="89" t="s">
        <v>26</v>
      </c>
      <c r="BD9" s="20">
        <v>43738</v>
      </c>
      <c r="BE9" s="20">
        <f t="shared" si="6"/>
        <v>43709</v>
      </c>
      <c r="BF9" s="86" t="s">
        <v>25</v>
      </c>
      <c r="BG9" s="20">
        <v>43812</v>
      </c>
      <c r="BH9" s="24">
        <f t="shared" si="7"/>
        <v>43800</v>
      </c>
      <c r="BI9" s="61" t="s">
        <v>1220</v>
      </c>
      <c r="BJ9" s="24">
        <v>43916</v>
      </c>
      <c r="BK9" s="24">
        <f t="shared" si="8"/>
        <v>43891</v>
      </c>
      <c r="BL9" s="61" t="s">
        <v>1202</v>
      </c>
      <c r="BM9" s="24">
        <v>44012</v>
      </c>
      <c r="BN9" s="20">
        <f t="shared" si="9"/>
        <v>43983</v>
      </c>
      <c r="BO9" s="24"/>
      <c r="BP9" s="24"/>
      <c r="BQ9" s="20">
        <f t="shared" si="10"/>
        <v>44075</v>
      </c>
      <c r="BR9" s="24"/>
      <c r="BS9" s="24"/>
      <c r="BT9" s="20">
        <f t="shared" si="11"/>
        <v>44166</v>
      </c>
      <c r="BU9" s="24">
        <f t="shared" si="2"/>
        <v>50639</v>
      </c>
      <c r="BV9" s="61">
        <f t="shared" si="3"/>
        <v>50679</v>
      </c>
      <c r="BW9" s="21"/>
      <c r="BX9" s="21"/>
      <c r="BY9" s="20">
        <f t="shared" si="12"/>
        <v>43800</v>
      </c>
      <c r="BZ9" s="19" t="s">
        <v>211</v>
      </c>
    </row>
    <row r="10" spans="1:107" s="17" customFormat="1" ht="39.75" customHeight="1" x14ac:dyDescent="0.25">
      <c r="A10" s="53"/>
      <c r="B10" s="107">
        <v>4600078468</v>
      </c>
      <c r="C10" s="20">
        <v>43507</v>
      </c>
      <c r="D10" s="20">
        <v>43509</v>
      </c>
      <c r="E10" s="20">
        <v>45334</v>
      </c>
      <c r="F10" s="86">
        <v>43509</v>
      </c>
      <c r="G10" s="60" t="s">
        <v>6</v>
      </c>
      <c r="H10" s="20" t="s">
        <v>6</v>
      </c>
      <c r="I10" s="48">
        <f t="shared" ca="1" si="0"/>
        <v>1042</v>
      </c>
      <c r="J10" s="47" t="str">
        <f t="shared" ca="1" si="1"/>
        <v>VIGENTE</v>
      </c>
      <c r="K10" s="101" t="s">
        <v>66</v>
      </c>
      <c r="L10" s="102" t="s">
        <v>66</v>
      </c>
      <c r="M10" s="102" t="s">
        <v>66</v>
      </c>
      <c r="N10" s="102" t="s">
        <v>66</v>
      </c>
      <c r="O10" s="101" t="s">
        <v>66</v>
      </c>
      <c r="P10" s="101" t="s">
        <v>66</v>
      </c>
      <c r="Q10" s="82" t="s">
        <v>1227</v>
      </c>
      <c r="R10" s="36" t="s">
        <v>1209</v>
      </c>
      <c r="S10" s="28" t="s">
        <v>4</v>
      </c>
      <c r="T10" s="99">
        <v>5245279</v>
      </c>
      <c r="U10" s="98">
        <v>10060480003</v>
      </c>
      <c r="V10" s="96">
        <v>3161</v>
      </c>
      <c r="W10" s="97" t="s">
        <v>225</v>
      </c>
      <c r="X10" s="106">
        <v>26</v>
      </c>
      <c r="Y10" s="80">
        <v>170</v>
      </c>
      <c r="Z10" s="38" t="s">
        <v>224</v>
      </c>
      <c r="AA10" s="38" t="s">
        <v>1208</v>
      </c>
      <c r="AB10" s="94">
        <v>232789</v>
      </c>
      <c r="AC10" s="82" t="s">
        <v>1226</v>
      </c>
      <c r="AD10" s="65">
        <v>6480735</v>
      </c>
      <c r="AE10" s="31" t="s">
        <v>6</v>
      </c>
      <c r="AF10" s="80">
        <v>312813935</v>
      </c>
      <c r="AG10" s="82" t="s">
        <v>1207</v>
      </c>
      <c r="AH10" s="82" t="s">
        <v>1226</v>
      </c>
      <c r="AI10" s="154">
        <v>6480735</v>
      </c>
      <c r="AJ10" s="31" t="s">
        <v>6</v>
      </c>
      <c r="AK10" s="80">
        <v>312813935</v>
      </c>
      <c r="AL10" s="30" t="s">
        <v>6</v>
      </c>
      <c r="AM10" s="30" t="s">
        <v>6</v>
      </c>
      <c r="AN10" s="31" t="s">
        <v>6</v>
      </c>
      <c r="AO10" s="31" t="s">
        <v>6</v>
      </c>
      <c r="AP10" s="30" t="s">
        <v>6</v>
      </c>
      <c r="AQ10" s="78" t="s">
        <v>5</v>
      </c>
      <c r="AR10" s="28" t="s">
        <v>4</v>
      </c>
      <c r="AS10" s="105" t="s">
        <v>3</v>
      </c>
      <c r="AT10" s="28" t="s">
        <v>122</v>
      </c>
      <c r="AU10" s="28" t="s">
        <v>121</v>
      </c>
      <c r="AV10" s="63"/>
      <c r="AW10" s="89" t="s">
        <v>28</v>
      </c>
      <c r="AX10" s="20">
        <v>43598</v>
      </c>
      <c r="AY10" s="26">
        <f t="shared" si="4"/>
        <v>43598</v>
      </c>
      <c r="AZ10" s="89" t="s">
        <v>27</v>
      </c>
      <c r="BA10" s="20">
        <v>43690</v>
      </c>
      <c r="BB10" s="26">
        <f t="shared" si="5"/>
        <v>43690</v>
      </c>
      <c r="BC10" s="89" t="s">
        <v>26</v>
      </c>
      <c r="BD10" s="20">
        <v>43772</v>
      </c>
      <c r="BE10" s="20">
        <f t="shared" si="6"/>
        <v>43782</v>
      </c>
      <c r="BF10" s="86" t="s">
        <v>25</v>
      </c>
      <c r="BG10" s="20">
        <v>43864</v>
      </c>
      <c r="BH10" s="24">
        <f t="shared" si="7"/>
        <v>43874</v>
      </c>
      <c r="BI10" s="61" t="s">
        <v>1220</v>
      </c>
      <c r="BJ10" s="24">
        <v>44012</v>
      </c>
      <c r="BK10" s="24">
        <f t="shared" si="8"/>
        <v>43964</v>
      </c>
      <c r="BL10" s="61" t="s">
        <v>1202</v>
      </c>
      <c r="BM10" s="24">
        <v>44012</v>
      </c>
      <c r="BN10" s="20">
        <f t="shared" si="9"/>
        <v>44056</v>
      </c>
      <c r="BO10" s="61"/>
      <c r="BP10" s="24"/>
      <c r="BQ10" s="20">
        <f t="shared" si="10"/>
        <v>44148</v>
      </c>
      <c r="BR10" s="24"/>
      <c r="BS10" s="24"/>
      <c r="BT10" s="20">
        <f t="shared" si="11"/>
        <v>44240</v>
      </c>
      <c r="BU10" s="24">
        <f t="shared" si="2"/>
        <v>45234</v>
      </c>
      <c r="BV10" s="61">
        <f t="shared" si="3"/>
        <v>45274</v>
      </c>
      <c r="BW10" s="21"/>
      <c r="BX10" s="21"/>
      <c r="BY10" s="20">
        <f t="shared" si="12"/>
        <v>43874</v>
      </c>
      <c r="BZ10" s="19" t="s">
        <v>1211</v>
      </c>
    </row>
    <row r="11" spans="1:107" s="17" customFormat="1" ht="39.75" customHeight="1" x14ac:dyDescent="0.25">
      <c r="A11" s="53"/>
      <c r="B11" s="107">
        <v>4600078632</v>
      </c>
      <c r="C11" s="20">
        <v>43507</v>
      </c>
      <c r="D11" s="20">
        <v>43512</v>
      </c>
      <c r="E11" s="20">
        <v>45337</v>
      </c>
      <c r="F11" s="86">
        <v>43512</v>
      </c>
      <c r="G11" s="58" t="s">
        <v>3235</v>
      </c>
      <c r="H11" s="20">
        <v>44175</v>
      </c>
      <c r="I11" s="48">
        <f t="shared" ca="1" si="0"/>
        <v>1045</v>
      </c>
      <c r="J11" s="47" t="str">
        <f t="shared" ca="1" si="1"/>
        <v>VIGENTE</v>
      </c>
      <c r="K11" s="101" t="s">
        <v>66</v>
      </c>
      <c r="L11" s="102" t="s">
        <v>66</v>
      </c>
      <c r="M11" s="102" t="s">
        <v>66</v>
      </c>
      <c r="N11" s="102" t="s">
        <v>66</v>
      </c>
      <c r="O11" s="101" t="s">
        <v>66</v>
      </c>
      <c r="P11" s="101" t="s">
        <v>66</v>
      </c>
      <c r="Q11" s="82" t="s">
        <v>1225</v>
      </c>
      <c r="R11" s="36" t="s">
        <v>1209</v>
      </c>
      <c r="S11" s="28" t="s">
        <v>4</v>
      </c>
      <c r="T11" s="99">
        <v>5245415</v>
      </c>
      <c r="U11" s="98">
        <v>10060480003</v>
      </c>
      <c r="V11" s="96">
        <v>3161</v>
      </c>
      <c r="W11" s="97" t="s">
        <v>225</v>
      </c>
      <c r="X11" s="106">
        <v>26</v>
      </c>
      <c r="Y11" s="80">
        <v>315</v>
      </c>
      <c r="Z11" s="38" t="s">
        <v>224</v>
      </c>
      <c r="AA11" s="38" t="s">
        <v>1208</v>
      </c>
      <c r="AB11" s="94">
        <v>250854</v>
      </c>
      <c r="AC11" s="82" t="s">
        <v>1224</v>
      </c>
      <c r="AD11" s="65">
        <v>71792946</v>
      </c>
      <c r="AE11" s="31" t="s">
        <v>6</v>
      </c>
      <c r="AF11" s="80">
        <v>3218547096</v>
      </c>
      <c r="AG11" s="82" t="s">
        <v>1207</v>
      </c>
      <c r="AH11" s="82" t="s">
        <v>1224</v>
      </c>
      <c r="AI11" s="154">
        <v>71792946</v>
      </c>
      <c r="AJ11" s="31" t="s">
        <v>6</v>
      </c>
      <c r="AK11" s="80">
        <v>3218547096</v>
      </c>
      <c r="AL11" s="30" t="s">
        <v>6</v>
      </c>
      <c r="AM11" s="30" t="s">
        <v>6</v>
      </c>
      <c r="AN11" s="31" t="s">
        <v>6</v>
      </c>
      <c r="AO11" s="31" t="s">
        <v>6</v>
      </c>
      <c r="AP11" s="30" t="s">
        <v>6</v>
      </c>
      <c r="AQ11" s="78" t="s">
        <v>56</v>
      </c>
      <c r="AR11" s="28" t="s">
        <v>4</v>
      </c>
      <c r="AS11" s="27" t="s">
        <v>55</v>
      </c>
      <c r="AT11" s="28" t="s">
        <v>122</v>
      </c>
      <c r="AU11" s="28" t="s">
        <v>121</v>
      </c>
      <c r="AV11" s="63"/>
      <c r="AW11" s="89" t="s">
        <v>28</v>
      </c>
      <c r="AX11" s="20">
        <v>43614</v>
      </c>
      <c r="AY11" s="26">
        <f t="shared" si="4"/>
        <v>43601</v>
      </c>
      <c r="AZ11" s="89" t="s">
        <v>27</v>
      </c>
      <c r="BA11" s="20">
        <v>43699</v>
      </c>
      <c r="BB11" s="26">
        <f t="shared" si="5"/>
        <v>43693</v>
      </c>
      <c r="BC11" s="25"/>
      <c r="BD11" s="25"/>
      <c r="BE11" s="20">
        <f t="shared" si="6"/>
        <v>43785</v>
      </c>
      <c r="BF11" s="723" t="s">
        <v>26</v>
      </c>
      <c r="BG11" s="20">
        <v>43889</v>
      </c>
      <c r="BH11" s="24">
        <f t="shared" si="7"/>
        <v>43877</v>
      </c>
      <c r="BI11" s="61" t="s">
        <v>25</v>
      </c>
      <c r="BJ11" s="24">
        <v>44001</v>
      </c>
      <c r="BK11" s="24">
        <f t="shared" si="8"/>
        <v>43967</v>
      </c>
      <c r="BL11" s="61" t="s">
        <v>1220</v>
      </c>
      <c r="BM11" s="24">
        <v>44104</v>
      </c>
      <c r="BN11" s="20">
        <f t="shared" si="9"/>
        <v>44059</v>
      </c>
      <c r="BO11" s="24"/>
      <c r="BP11" s="24"/>
      <c r="BQ11" s="20">
        <f t="shared" si="10"/>
        <v>44151</v>
      </c>
      <c r="BR11" s="24"/>
      <c r="BS11" s="24"/>
      <c r="BT11" s="20">
        <f t="shared" si="11"/>
        <v>44243</v>
      </c>
      <c r="BU11" s="24">
        <f t="shared" si="2"/>
        <v>45237</v>
      </c>
      <c r="BV11" s="61">
        <f t="shared" si="3"/>
        <v>45277</v>
      </c>
      <c r="BW11" s="21"/>
      <c r="BX11" s="21"/>
      <c r="BY11" s="20">
        <f t="shared" si="12"/>
        <v>43877</v>
      </c>
      <c r="BZ11" s="19" t="s">
        <v>1211</v>
      </c>
    </row>
    <row r="12" spans="1:107" s="17" customFormat="1" ht="39.75" customHeight="1" x14ac:dyDescent="0.25">
      <c r="A12" s="104"/>
      <c r="B12" s="107">
        <v>4600078608</v>
      </c>
      <c r="C12" s="20">
        <v>43514</v>
      </c>
      <c r="D12" s="20">
        <v>43516</v>
      </c>
      <c r="E12" s="20">
        <v>45341</v>
      </c>
      <c r="F12" s="86">
        <v>43516</v>
      </c>
      <c r="G12" s="60" t="s">
        <v>6</v>
      </c>
      <c r="H12" s="20" t="s">
        <v>6</v>
      </c>
      <c r="I12" s="48">
        <f t="shared" ca="1" si="0"/>
        <v>1049</v>
      </c>
      <c r="J12" s="47" t="str">
        <f t="shared" ca="1" si="1"/>
        <v>VIGENTE</v>
      </c>
      <c r="K12" s="101" t="s">
        <v>66</v>
      </c>
      <c r="L12" s="102" t="s">
        <v>66</v>
      </c>
      <c r="M12" s="102" t="s">
        <v>66</v>
      </c>
      <c r="N12" s="102" t="s">
        <v>66</v>
      </c>
      <c r="O12" s="101" t="s">
        <v>66</v>
      </c>
      <c r="P12" s="101" t="s">
        <v>66</v>
      </c>
      <c r="Q12" s="82" t="s">
        <v>1223</v>
      </c>
      <c r="R12" s="36" t="s">
        <v>1209</v>
      </c>
      <c r="S12" s="28" t="s">
        <v>4</v>
      </c>
      <c r="T12" s="99">
        <v>5245451</v>
      </c>
      <c r="U12" s="98">
        <v>10060480003</v>
      </c>
      <c r="V12" s="96">
        <v>3161</v>
      </c>
      <c r="W12" s="97" t="s">
        <v>225</v>
      </c>
      <c r="X12" s="106">
        <v>26</v>
      </c>
      <c r="Y12" s="80">
        <v>359</v>
      </c>
      <c r="Z12" s="38" t="s">
        <v>224</v>
      </c>
      <c r="AA12" s="38" t="s">
        <v>1208</v>
      </c>
      <c r="AB12" s="94">
        <v>231602</v>
      </c>
      <c r="AC12" s="82" t="s">
        <v>1222</v>
      </c>
      <c r="AD12" s="65">
        <v>71580126</v>
      </c>
      <c r="AE12" s="80">
        <v>2533854</v>
      </c>
      <c r="AF12" s="80">
        <v>3108319819</v>
      </c>
      <c r="AG12" s="105" t="s">
        <v>1221</v>
      </c>
      <c r="AH12" s="82" t="s">
        <v>1222</v>
      </c>
      <c r="AI12" s="154">
        <v>71580126</v>
      </c>
      <c r="AJ12" s="80">
        <v>2533854</v>
      </c>
      <c r="AK12" s="80">
        <v>3108319819</v>
      </c>
      <c r="AL12" s="105" t="s">
        <v>1221</v>
      </c>
      <c r="AM12" s="30" t="s">
        <v>6</v>
      </c>
      <c r="AN12" s="31" t="s">
        <v>6</v>
      </c>
      <c r="AO12" s="31" t="s">
        <v>6</v>
      </c>
      <c r="AP12" s="30" t="s">
        <v>6</v>
      </c>
      <c r="AQ12" s="78" t="s">
        <v>70</v>
      </c>
      <c r="AR12" s="28" t="s">
        <v>4</v>
      </c>
      <c r="AS12" s="63" t="s">
        <v>69</v>
      </c>
      <c r="AT12" s="63"/>
      <c r="AU12" s="28"/>
      <c r="AV12" s="63"/>
      <c r="AW12" s="89" t="s">
        <v>28</v>
      </c>
      <c r="AX12" s="20">
        <v>43605</v>
      </c>
      <c r="AY12" s="26">
        <f t="shared" si="4"/>
        <v>43605</v>
      </c>
      <c r="AZ12" s="89" t="s">
        <v>27</v>
      </c>
      <c r="BA12" s="20">
        <v>43675</v>
      </c>
      <c r="BB12" s="26">
        <f t="shared" si="5"/>
        <v>43697</v>
      </c>
      <c r="BC12" s="89" t="s">
        <v>26</v>
      </c>
      <c r="BD12" s="20">
        <v>43795</v>
      </c>
      <c r="BE12" s="20">
        <f t="shared" si="6"/>
        <v>43789</v>
      </c>
      <c r="BF12" s="723" t="s">
        <v>25</v>
      </c>
      <c r="BG12" s="20">
        <v>43885</v>
      </c>
      <c r="BH12" s="24">
        <f t="shared" si="7"/>
        <v>43881</v>
      </c>
      <c r="BI12" s="61" t="s">
        <v>1220</v>
      </c>
      <c r="BJ12" s="24">
        <v>44012</v>
      </c>
      <c r="BK12" s="24">
        <f t="shared" si="8"/>
        <v>43971</v>
      </c>
      <c r="BL12" s="61" t="s">
        <v>1202</v>
      </c>
      <c r="BM12" s="24">
        <v>44073</v>
      </c>
      <c r="BN12" s="20">
        <f t="shared" si="9"/>
        <v>44063</v>
      </c>
      <c r="BO12" s="59" t="s">
        <v>1243</v>
      </c>
      <c r="BP12" s="24">
        <v>44149</v>
      </c>
      <c r="BQ12" s="20">
        <f t="shared" si="10"/>
        <v>44155</v>
      </c>
      <c r="BR12" s="24"/>
      <c r="BS12" s="24"/>
      <c r="BT12" s="20">
        <f t="shared" si="11"/>
        <v>44247</v>
      </c>
      <c r="BU12" s="24">
        <f t="shared" si="2"/>
        <v>45241</v>
      </c>
      <c r="BV12" s="61">
        <f t="shared" si="3"/>
        <v>45281</v>
      </c>
      <c r="BW12" s="21"/>
      <c r="BX12" s="21"/>
      <c r="BY12" s="20">
        <f t="shared" si="12"/>
        <v>43881</v>
      </c>
      <c r="BZ12" s="19" t="s">
        <v>1211</v>
      </c>
    </row>
    <row r="13" spans="1:107" ht="39.75" customHeight="1" x14ac:dyDescent="0.25">
      <c r="A13" s="104"/>
      <c r="B13" s="107">
        <v>4600078527</v>
      </c>
      <c r="C13" s="20">
        <v>43509</v>
      </c>
      <c r="D13" s="24">
        <v>44104</v>
      </c>
      <c r="E13" s="24">
        <v>44468</v>
      </c>
      <c r="F13" s="61">
        <v>43685</v>
      </c>
      <c r="G13" s="58" t="s">
        <v>472</v>
      </c>
      <c r="H13" s="20">
        <v>44104</v>
      </c>
      <c r="I13" s="48">
        <f t="shared" ca="1" si="0"/>
        <v>176</v>
      </c>
      <c r="J13" s="47" t="str">
        <f t="shared" ca="1" si="1"/>
        <v>VIGENTE</v>
      </c>
      <c r="K13" s="101" t="s">
        <v>66</v>
      </c>
      <c r="L13" s="102" t="s">
        <v>66</v>
      </c>
      <c r="M13" s="102" t="s">
        <v>66</v>
      </c>
      <c r="N13" s="102" t="s">
        <v>66</v>
      </c>
      <c r="O13" s="101" t="s">
        <v>66</v>
      </c>
      <c r="P13" s="101" t="s">
        <v>66</v>
      </c>
      <c r="Q13" s="82" t="s">
        <v>1219</v>
      </c>
      <c r="R13" s="100" t="s">
        <v>76</v>
      </c>
      <c r="S13" s="28" t="s">
        <v>4</v>
      </c>
      <c r="T13" s="99">
        <v>768119</v>
      </c>
      <c r="U13" s="98">
        <v>10140270001</v>
      </c>
      <c r="V13" s="96">
        <v>1</v>
      </c>
      <c r="W13" s="97" t="s">
        <v>663</v>
      </c>
      <c r="X13" s="106" t="s">
        <v>662</v>
      </c>
      <c r="Y13" s="80" t="s">
        <v>1218</v>
      </c>
      <c r="Z13" s="38" t="s">
        <v>116</v>
      </c>
      <c r="AA13" s="38" t="s">
        <v>116</v>
      </c>
      <c r="AB13" s="94">
        <v>167000</v>
      </c>
      <c r="AC13" s="82" t="s">
        <v>1217</v>
      </c>
      <c r="AD13" s="65">
        <v>45566221</v>
      </c>
      <c r="AE13" s="80">
        <v>2623077</v>
      </c>
      <c r="AF13" s="80">
        <v>3216180395</v>
      </c>
      <c r="AG13" s="105" t="s">
        <v>1216</v>
      </c>
      <c r="AH13" s="82" t="s">
        <v>1217</v>
      </c>
      <c r="AI13" s="154">
        <v>45566221</v>
      </c>
      <c r="AJ13" s="80">
        <v>2623077</v>
      </c>
      <c r="AK13" s="80">
        <v>3216180395</v>
      </c>
      <c r="AL13" s="105" t="s">
        <v>1216</v>
      </c>
      <c r="AM13" s="30" t="s">
        <v>6</v>
      </c>
      <c r="AN13" s="31" t="s">
        <v>6</v>
      </c>
      <c r="AO13" s="31" t="s">
        <v>6</v>
      </c>
      <c r="AP13" s="30" t="s">
        <v>6</v>
      </c>
      <c r="AQ13" s="78" t="s">
        <v>56</v>
      </c>
      <c r="AR13" s="28" t="s">
        <v>4</v>
      </c>
      <c r="AS13" s="27" t="s">
        <v>55</v>
      </c>
      <c r="AT13" s="28" t="s">
        <v>122</v>
      </c>
      <c r="AU13" s="28" t="s">
        <v>121</v>
      </c>
      <c r="AV13" s="63"/>
      <c r="AW13" s="89" t="s">
        <v>28</v>
      </c>
      <c r="AX13" s="20">
        <v>43797</v>
      </c>
      <c r="AY13" s="26">
        <f t="shared" si="4"/>
        <v>43777</v>
      </c>
      <c r="BB13" s="26">
        <f t="shared" si="5"/>
        <v>43869</v>
      </c>
      <c r="BC13" s="89" t="s">
        <v>27</v>
      </c>
      <c r="BD13" s="20">
        <v>43979</v>
      </c>
      <c r="BE13" s="20">
        <f t="shared" si="6"/>
        <v>43959</v>
      </c>
      <c r="BF13" s="86" t="s">
        <v>26</v>
      </c>
      <c r="BG13" s="20">
        <v>44050</v>
      </c>
      <c r="BH13" s="24">
        <f t="shared" si="7"/>
        <v>44051</v>
      </c>
      <c r="BI13" s="24"/>
      <c r="BJ13" s="24"/>
      <c r="BK13" s="24">
        <f t="shared" si="8"/>
        <v>44143</v>
      </c>
      <c r="BL13" s="24"/>
      <c r="BM13" s="24"/>
      <c r="BN13" s="20">
        <f t="shared" si="9"/>
        <v>44235</v>
      </c>
      <c r="BO13" s="24"/>
      <c r="BP13" s="24"/>
      <c r="BQ13" s="20">
        <f t="shared" si="10"/>
        <v>44324</v>
      </c>
      <c r="BR13" s="24"/>
      <c r="BS13" s="24"/>
      <c r="BT13" s="20">
        <f t="shared" si="11"/>
        <v>44416</v>
      </c>
      <c r="BU13" s="61" t="s">
        <v>1068</v>
      </c>
      <c r="BV13" s="61">
        <f t="shared" si="3"/>
        <v>44408</v>
      </c>
      <c r="BW13" s="21"/>
      <c r="BX13" s="21"/>
      <c r="BY13" s="20">
        <f t="shared" si="12"/>
        <v>44051</v>
      </c>
      <c r="BZ13" s="19" t="s">
        <v>3234</v>
      </c>
    </row>
    <row r="14" spans="1:107" ht="39.75" customHeight="1" x14ac:dyDescent="0.25">
      <c r="A14" s="104"/>
      <c r="B14" s="107">
        <v>4600078610</v>
      </c>
      <c r="C14" s="20">
        <v>43517</v>
      </c>
      <c r="D14" s="20">
        <v>43523</v>
      </c>
      <c r="E14" s="20">
        <v>45348</v>
      </c>
      <c r="F14" s="86">
        <v>43523</v>
      </c>
      <c r="G14" s="60" t="s">
        <v>6</v>
      </c>
      <c r="H14" s="20" t="s">
        <v>6</v>
      </c>
      <c r="I14" s="48">
        <f t="shared" ca="1" si="0"/>
        <v>1056</v>
      </c>
      <c r="J14" s="47" t="str">
        <f t="shared" ca="1" si="1"/>
        <v>VIGENTE</v>
      </c>
      <c r="K14" s="101" t="s">
        <v>66</v>
      </c>
      <c r="L14" s="102" t="s">
        <v>66</v>
      </c>
      <c r="M14" s="102" t="s">
        <v>66</v>
      </c>
      <c r="N14" s="102" t="s">
        <v>66</v>
      </c>
      <c r="O14" s="101" t="s">
        <v>66</v>
      </c>
      <c r="P14" s="101" t="s">
        <v>66</v>
      </c>
      <c r="Q14" s="82" t="s">
        <v>1210</v>
      </c>
      <c r="R14" s="36" t="s">
        <v>1209</v>
      </c>
      <c r="S14" s="28" t="s">
        <v>4</v>
      </c>
      <c r="T14" s="99">
        <v>5245270</v>
      </c>
      <c r="U14" s="98">
        <v>10060480003</v>
      </c>
      <c r="V14" s="96">
        <v>3161</v>
      </c>
      <c r="W14" s="97" t="s">
        <v>225</v>
      </c>
      <c r="X14" s="106">
        <v>370</v>
      </c>
      <c r="Y14" s="80">
        <v>161</v>
      </c>
      <c r="Z14" s="38" t="s">
        <v>224</v>
      </c>
      <c r="AA14" s="38" t="s">
        <v>1208</v>
      </c>
      <c r="AB14" s="94">
        <v>224018</v>
      </c>
      <c r="AC14" s="82" t="s">
        <v>1206</v>
      </c>
      <c r="AD14" s="65">
        <v>43060003</v>
      </c>
      <c r="AE14" s="31" t="s">
        <v>6</v>
      </c>
      <c r="AF14" s="80">
        <v>3117924106</v>
      </c>
      <c r="AG14" s="82" t="s">
        <v>1207</v>
      </c>
      <c r="AH14" s="82" t="s">
        <v>1206</v>
      </c>
      <c r="AI14" s="154">
        <v>43060003</v>
      </c>
      <c r="AJ14" s="31" t="s">
        <v>6</v>
      </c>
      <c r="AK14" s="80">
        <v>3117924106</v>
      </c>
      <c r="AL14" s="30" t="s">
        <v>6</v>
      </c>
      <c r="AM14" s="30" t="s">
        <v>6</v>
      </c>
      <c r="AN14" s="31" t="s">
        <v>6</v>
      </c>
      <c r="AO14" s="31" t="s">
        <v>6</v>
      </c>
      <c r="AP14" s="30" t="s">
        <v>6</v>
      </c>
      <c r="AQ14" s="78" t="s">
        <v>56</v>
      </c>
      <c r="AR14" s="28" t="s">
        <v>4</v>
      </c>
      <c r="AS14" s="105" t="s">
        <v>55</v>
      </c>
      <c r="AT14" s="28" t="s">
        <v>122</v>
      </c>
      <c r="AU14" s="28" t="s">
        <v>121</v>
      </c>
      <c r="AV14" s="63"/>
      <c r="AW14" s="89" t="s">
        <v>28</v>
      </c>
      <c r="AX14" s="20">
        <v>43614</v>
      </c>
      <c r="AY14" s="26">
        <f t="shared" si="4"/>
        <v>43612</v>
      </c>
      <c r="AZ14" s="89" t="s">
        <v>27</v>
      </c>
      <c r="BA14" s="20">
        <v>43699</v>
      </c>
      <c r="BB14" s="26">
        <f t="shared" si="5"/>
        <v>43704</v>
      </c>
      <c r="BC14" s="25"/>
      <c r="BD14" s="25"/>
      <c r="BE14" s="20">
        <f t="shared" si="6"/>
        <v>43796</v>
      </c>
      <c r="BF14" s="723" t="s">
        <v>25</v>
      </c>
      <c r="BG14" s="20">
        <v>43889</v>
      </c>
      <c r="BH14" s="24">
        <f t="shared" si="7"/>
        <v>43888</v>
      </c>
      <c r="BI14" s="61" t="s">
        <v>1220</v>
      </c>
      <c r="BJ14" s="24">
        <v>43979</v>
      </c>
      <c r="BK14" s="24">
        <f t="shared" si="8"/>
        <v>43978</v>
      </c>
      <c r="BL14" s="61" t="s">
        <v>1202</v>
      </c>
      <c r="BM14" s="24">
        <v>44104</v>
      </c>
      <c r="BN14" s="20">
        <f t="shared" si="9"/>
        <v>44070</v>
      </c>
      <c r="BO14" s="24"/>
      <c r="BP14" s="24"/>
      <c r="BQ14" s="20">
        <f t="shared" si="10"/>
        <v>44162</v>
      </c>
      <c r="BR14" s="24"/>
      <c r="BS14" s="24"/>
      <c r="BT14" s="20">
        <f t="shared" si="11"/>
        <v>44254</v>
      </c>
      <c r="BU14" s="24">
        <f t="shared" ref="BU14:BU31" si="13">E14-100</f>
        <v>45248</v>
      </c>
      <c r="BV14" s="61">
        <f t="shared" si="3"/>
        <v>45288</v>
      </c>
      <c r="BW14" s="21"/>
      <c r="BX14" s="21"/>
      <c r="BY14" s="20">
        <f t="shared" si="12"/>
        <v>43888</v>
      </c>
      <c r="BZ14" s="19"/>
    </row>
    <row r="15" spans="1:107" ht="39.75" customHeight="1" x14ac:dyDescent="0.25">
      <c r="A15" s="53" t="s">
        <v>1205</v>
      </c>
      <c r="B15" s="107">
        <v>4600078627</v>
      </c>
      <c r="C15" s="49">
        <v>43553</v>
      </c>
      <c r="D15" s="24">
        <v>43567</v>
      </c>
      <c r="E15" s="24">
        <v>45393</v>
      </c>
      <c r="F15" s="61">
        <v>43567</v>
      </c>
      <c r="G15" s="60" t="s">
        <v>6</v>
      </c>
      <c r="H15" s="60" t="s">
        <v>6</v>
      </c>
      <c r="I15" s="48">
        <f t="shared" ca="1" si="0"/>
        <v>1101</v>
      </c>
      <c r="J15" s="47" t="str">
        <f t="shared" ca="1" si="1"/>
        <v>VIGENTE</v>
      </c>
      <c r="K15" s="101" t="s">
        <v>66</v>
      </c>
      <c r="L15" s="102" t="s">
        <v>66</v>
      </c>
      <c r="M15" s="102" t="s">
        <v>66</v>
      </c>
      <c r="N15" s="102" t="s">
        <v>66</v>
      </c>
      <c r="O15" s="101" t="s">
        <v>66</v>
      </c>
      <c r="P15" s="101" t="s">
        <v>66</v>
      </c>
      <c r="Q15" s="144" t="s">
        <v>1204</v>
      </c>
      <c r="R15" s="36" t="s">
        <v>1122</v>
      </c>
      <c r="S15" s="28" t="s">
        <v>4</v>
      </c>
      <c r="T15" s="106">
        <v>5245401</v>
      </c>
      <c r="U15" s="98">
        <v>10060480003</v>
      </c>
      <c r="V15" s="96">
        <v>3161</v>
      </c>
      <c r="W15" s="186" t="s">
        <v>225</v>
      </c>
      <c r="X15" s="106">
        <v>26</v>
      </c>
      <c r="Y15" s="98">
        <v>310</v>
      </c>
      <c r="Z15" s="95" t="s">
        <v>224</v>
      </c>
      <c r="AA15" s="95" t="s">
        <v>1121</v>
      </c>
      <c r="AB15" s="94">
        <v>242686</v>
      </c>
      <c r="AC15" s="109" t="s">
        <v>1203</v>
      </c>
      <c r="AD15" s="65">
        <v>70728231</v>
      </c>
      <c r="AE15" s="98">
        <v>2142069</v>
      </c>
      <c r="AF15" s="98">
        <v>3128568254</v>
      </c>
      <c r="AG15" s="30" t="s">
        <v>6</v>
      </c>
      <c r="AH15" s="109" t="s">
        <v>1203</v>
      </c>
      <c r="AI15" s="154">
        <v>70728231</v>
      </c>
      <c r="AJ15" s="98">
        <v>2142069</v>
      </c>
      <c r="AK15" s="98">
        <v>3128568254</v>
      </c>
      <c r="AL15" s="30" t="s">
        <v>6</v>
      </c>
      <c r="AM15" s="30" t="s">
        <v>6</v>
      </c>
      <c r="AN15" s="31" t="s">
        <v>6</v>
      </c>
      <c r="AO15" s="31" t="s">
        <v>6</v>
      </c>
      <c r="AP15" s="30" t="s">
        <v>6</v>
      </c>
      <c r="AQ15" s="78" t="s">
        <v>70</v>
      </c>
      <c r="AR15" s="28" t="s">
        <v>4</v>
      </c>
      <c r="AS15" s="63" t="s">
        <v>69</v>
      </c>
      <c r="AT15" s="28" t="s">
        <v>122</v>
      </c>
      <c r="AU15" s="28" t="s">
        <v>121</v>
      </c>
      <c r="AV15" s="63"/>
      <c r="AW15" s="89" t="s">
        <v>28</v>
      </c>
      <c r="AX15" s="20">
        <v>43675</v>
      </c>
      <c r="AY15" s="26">
        <f t="shared" si="4"/>
        <v>43658</v>
      </c>
      <c r="AZ15" s="89" t="s">
        <v>27</v>
      </c>
      <c r="BA15" s="20">
        <v>43783</v>
      </c>
      <c r="BB15" s="26">
        <f t="shared" si="5"/>
        <v>43750</v>
      </c>
      <c r="BC15" s="89" t="s">
        <v>26</v>
      </c>
      <c r="BD15" s="20">
        <v>43840</v>
      </c>
      <c r="BE15" s="20">
        <f t="shared" si="6"/>
        <v>43842</v>
      </c>
      <c r="BF15" s="86" t="s">
        <v>25</v>
      </c>
      <c r="BG15" s="20">
        <v>43935</v>
      </c>
      <c r="BH15" s="24">
        <f t="shared" si="7"/>
        <v>43933</v>
      </c>
      <c r="BI15" s="61" t="s">
        <v>1202</v>
      </c>
      <c r="BJ15" s="24">
        <v>44012</v>
      </c>
      <c r="BK15" s="24">
        <f t="shared" si="8"/>
        <v>44024</v>
      </c>
      <c r="BL15" s="61" t="s">
        <v>1202</v>
      </c>
      <c r="BM15" s="24">
        <v>44118</v>
      </c>
      <c r="BN15" s="20">
        <f t="shared" si="9"/>
        <v>44116</v>
      </c>
      <c r="BO15" s="61" t="s">
        <v>1243</v>
      </c>
      <c r="BP15" s="24">
        <v>44204</v>
      </c>
      <c r="BQ15" s="20">
        <f t="shared" si="10"/>
        <v>44208</v>
      </c>
      <c r="BR15" s="24"/>
      <c r="BS15" s="24"/>
      <c r="BT15" s="20">
        <f t="shared" si="11"/>
        <v>44298</v>
      </c>
      <c r="BU15" s="24">
        <f t="shared" si="13"/>
        <v>45293</v>
      </c>
      <c r="BV15" s="61">
        <f t="shared" si="3"/>
        <v>45333</v>
      </c>
      <c r="BW15" s="21"/>
      <c r="BX15" s="21"/>
      <c r="BY15" s="20">
        <f t="shared" si="12"/>
        <v>43933</v>
      </c>
      <c r="BZ15" s="19"/>
    </row>
    <row r="16" spans="1:107" ht="39.75" customHeight="1" x14ac:dyDescent="0.25">
      <c r="A16" s="53"/>
      <c r="B16" s="107">
        <v>4600078616</v>
      </c>
      <c r="C16" s="49">
        <v>43560</v>
      </c>
      <c r="D16" s="24">
        <v>43565</v>
      </c>
      <c r="E16" s="24">
        <v>45391</v>
      </c>
      <c r="F16" s="61">
        <v>43565</v>
      </c>
      <c r="G16" s="58" t="s">
        <v>472</v>
      </c>
      <c r="H16" s="24">
        <v>44175</v>
      </c>
      <c r="I16" s="48">
        <f t="shared" ca="1" si="0"/>
        <v>1099</v>
      </c>
      <c r="J16" s="47" t="str">
        <f t="shared" ca="1" si="1"/>
        <v>VIGENTE</v>
      </c>
      <c r="K16" s="101" t="s">
        <v>66</v>
      </c>
      <c r="L16" s="102" t="s">
        <v>66</v>
      </c>
      <c r="M16" s="102" t="s">
        <v>66</v>
      </c>
      <c r="N16" s="102" t="s">
        <v>66</v>
      </c>
      <c r="O16" s="101" t="s">
        <v>66</v>
      </c>
      <c r="P16" s="101" t="s">
        <v>66</v>
      </c>
      <c r="Q16" s="144" t="s">
        <v>1171</v>
      </c>
      <c r="R16" s="36" t="s">
        <v>1122</v>
      </c>
      <c r="S16" s="28" t="s">
        <v>4</v>
      </c>
      <c r="T16" s="106">
        <v>5245127</v>
      </c>
      <c r="U16" s="98">
        <v>10060480003</v>
      </c>
      <c r="V16" s="96">
        <v>3161</v>
      </c>
      <c r="W16" s="186" t="s">
        <v>225</v>
      </c>
      <c r="X16" s="106">
        <v>26</v>
      </c>
      <c r="Y16" s="68">
        <v>10</v>
      </c>
      <c r="Z16" s="95" t="s">
        <v>224</v>
      </c>
      <c r="AA16" s="95" t="s">
        <v>1121</v>
      </c>
      <c r="AB16" s="94">
        <v>242686</v>
      </c>
      <c r="AC16" s="144" t="s">
        <v>1201</v>
      </c>
      <c r="AD16" s="65">
        <v>43039595</v>
      </c>
      <c r="AE16" s="98">
        <v>5059318</v>
      </c>
      <c r="AF16" s="98">
        <v>3156903512</v>
      </c>
      <c r="AG16" s="30" t="s">
        <v>6</v>
      </c>
      <c r="AH16" s="144" t="s">
        <v>1201</v>
      </c>
      <c r="AI16" s="154">
        <v>43039595</v>
      </c>
      <c r="AJ16" s="98">
        <v>5059318</v>
      </c>
      <c r="AK16" s="98">
        <v>3156903512</v>
      </c>
      <c r="AL16" s="30" t="s">
        <v>6</v>
      </c>
      <c r="AM16" s="30" t="s">
        <v>6</v>
      </c>
      <c r="AN16" s="31" t="s">
        <v>6</v>
      </c>
      <c r="AO16" s="31" t="s">
        <v>6</v>
      </c>
      <c r="AP16" s="30" t="s">
        <v>6</v>
      </c>
      <c r="AQ16" s="78" t="s">
        <v>70</v>
      </c>
      <c r="AR16" s="28" t="s">
        <v>4</v>
      </c>
      <c r="AS16" s="63" t="s">
        <v>69</v>
      </c>
      <c r="AT16" s="28" t="s">
        <v>122</v>
      </c>
      <c r="AU16" s="28" t="s">
        <v>121</v>
      </c>
      <c r="AV16" s="63"/>
      <c r="AW16" s="89" t="s">
        <v>28</v>
      </c>
      <c r="AX16" s="20">
        <v>43675</v>
      </c>
      <c r="AY16" s="26">
        <f t="shared" si="4"/>
        <v>43656</v>
      </c>
      <c r="AZ16" s="89" t="s">
        <v>27</v>
      </c>
      <c r="BA16" s="20">
        <v>43747</v>
      </c>
      <c r="BB16" s="26">
        <f t="shared" si="5"/>
        <v>43748</v>
      </c>
      <c r="BC16" s="86" t="s">
        <v>28</v>
      </c>
      <c r="BD16" s="20">
        <v>43852</v>
      </c>
      <c r="BE16" s="20">
        <f t="shared" si="6"/>
        <v>43840</v>
      </c>
      <c r="BF16" s="700" t="s">
        <v>27</v>
      </c>
      <c r="BG16" s="5">
        <v>43940</v>
      </c>
      <c r="BH16" s="24">
        <f t="shared" si="7"/>
        <v>43931</v>
      </c>
      <c r="BI16" s="89" t="s">
        <v>26</v>
      </c>
      <c r="BJ16" s="20">
        <v>44012</v>
      </c>
      <c r="BK16" s="24">
        <f t="shared" si="8"/>
        <v>44022</v>
      </c>
      <c r="BL16" s="61" t="s">
        <v>1202</v>
      </c>
      <c r="BM16" s="24">
        <v>44118</v>
      </c>
      <c r="BN16" s="20">
        <f t="shared" si="9"/>
        <v>44114</v>
      </c>
      <c r="BO16" s="61" t="s">
        <v>1243</v>
      </c>
      <c r="BP16" s="24">
        <v>44207</v>
      </c>
      <c r="BQ16" s="20">
        <f t="shared" si="10"/>
        <v>44206</v>
      </c>
      <c r="BR16" s="24"/>
      <c r="BS16" s="24"/>
      <c r="BT16" s="20">
        <f t="shared" si="11"/>
        <v>44296</v>
      </c>
      <c r="BU16" s="24">
        <f t="shared" si="13"/>
        <v>45291</v>
      </c>
      <c r="BV16" s="61">
        <f t="shared" si="3"/>
        <v>45331</v>
      </c>
      <c r="BW16" s="21"/>
      <c r="BX16" s="21"/>
      <c r="BY16" s="20">
        <f t="shared" si="12"/>
        <v>43931</v>
      </c>
      <c r="BZ16" s="19"/>
    </row>
    <row r="17" spans="1:107" ht="39.75" customHeight="1" x14ac:dyDescent="0.25">
      <c r="A17" s="53"/>
      <c r="B17" s="107">
        <v>4600078607</v>
      </c>
      <c r="C17" s="49">
        <v>43560</v>
      </c>
      <c r="D17" s="24">
        <v>43565</v>
      </c>
      <c r="E17" s="24">
        <v>45391</v>
      </c>
      <c r="F17" s="61">
        <v>43565</v>
      </c>
      <c r="G17" s="60" t="s">
        <v>6</v>
      </c>
      <c r="H17" s="60" t="s">
        <v>6</v>
      </c>
      <c r="I17" s="48">
        <f t="shared" ca="1" si="0"/>
        <v>1099</v>
      </c>
      <c r="J17" s="47" t="str">
        <f t="shared" ca="1" si="1"/>
        <v>VIGENTE</v>
      </c>
      <c r="K17" s="101" t="s">
        <v>66</v>
      </c>
      <c r="L17" s="102" t="s">
        <v>66</v>
      </c>
      <c r="M17" s="102" t="s">
        <v>66</v>
      </c>
      <c r="N17" s="102" t="s">
        <v>66</v>
      </c>
      <c r="O17" s="101" t="s">
        <v>66</v>
      </c>
      <c r="P17" s="101" t="s">
        <v>66</v>
      </c>
      <c r="Q17" s="144" t="s">
        <v>1200</v>
      </c>
      <c r="R17" s="36" t="s">
        <v>1122</v>
      </c>
      <c r="S17" s="28" t="s">
        <v>4</v>
      </c>
      <c r="T17" s="106">
        <v>5245336</v>
      </c>
      <c r="U17" s="98">
        <v>10060480003</v>
      </c>
      <c r="V17" s="96">
        <v>3161</v>
      </c>
      <c r="W17" s="186" t="s">
        <v>225</v>
      </c>
      <c r="X17" s="106">
        <v>26</v>
      </c>
      <c r="Y17" s="98">
        <v>227</v>
      </c>
      <c r="Z17" s="95" t="s">
        <v>224</v>
      </c>
      <c r="AA17" s="95" t="s">
        <v>1121</v>
      </c>
      <c r="AB17" s="94">
        <v>223901</v>
      </c>
      <c r="AC17" s="144" t="s">
        <v>1199</v>
      </c>
      <c r="AD17" s="65">
        <v>98521586</v>
      </c>
      <c r="AE17" s="31" t="s">
        <v>6</v>
      </c>
      <c r="AF17" s="98">
        <v>3206355800</v>
      </c>
      <c r="AG17" s="30" t="s">
        <v>6</v>
      </c>
      <c r="AH17" s="144" t="s">
        <v>1199</v>
      </c>
      <c r="AI17" s="154">
        <v>98521586</v>
      </c>
      <c r="AJ17" s="31" t="s">
        <v>6</v>
      </c>
      <c r="AK17" s="98">
        <v>3206355800</v>
      </c>
      <c r="AL17" s="30" t="s">
        <v>6</v>
      </c>
      <c r="AM17" s="30" t="s">
        <v>6</v>
      </c>
      <c r="AN17" s="31" t="s">
        <v>6</v>
      </c>
      <c r="AO17" s="31" t="s">
        <v>6</v>
      </c>
      <c r="AP17" s="30" t="s">
        <v>6</v>
      </c>
      <c r="AQ17" s="78" t="s">
        <v>70</v>
      </c>
      <c r="AR17" s="28" t="s">
        <v>4</v>
      </c>
      <c r="AS17" s="63" t="s">
        <v>69</v>
      </c>
      <c r="AT17" s="63"/>
      <c r="AU17" s="28"/>
      <c r="AV17" s="63"/>
      <c r="AW17" s="89" t="s">
        <v>28</v>
      </c>
      <c r="AX17" s="20">
        <v>43675</v>
      </c>
      <c r="AY17" s="26">
        <f t="shared" si="4"/>
        <v>43656</v>
      </c>
      <c r="AZ17" s="89" t="s">
        <v>27</v>
      </c>
      <c r="BA17" s="20">
        <v>43790</v>
      </c>
      <c r="BB17" s="26">
        <f t="shared" si="5"/>
        <v>43748</v>
      </c>
      <c r="BC17" s="89" t="s">
        <v>26</v>
      </c>
      <c r="BD17" s="20">
        <v>43840</v>
      </c>
      <c r="BE17" s="20">
        <f t="shared" si="6"/>
        <v>43840</v>
      </c>
      <c r="BF17" s="86" t="s">
        <v>25</v>
      </c>
      <c r="BG17" s="20">
        <v>43923</v>
      </c>
      <c r="BH17" s="24">
        <f t="shared" si="7"/>
        <v>43931</v>
      </c>
      <c r="BI17" s="89" t="s">
        <v>1220</v>
      </c>
      <c r="BJ17" s="20">
        <v>44036</v>
      </c>
      <c r="BK17" s="24">
        <f t="shared" si="8"/>
        <v>44022</v>
      </c>
      <c r="BL17" s="61" t="s">
        <v>1202</v>
      </c>
      <c r="BM17" s="24">
        <v>44126</v>
      </c>
      <c r="BN17" s="20">
        <f t="shared" si="9"/>
        <v>44114</v>
      </c>
      <c r="BO17" s="61" t="s">
        <v>1243</v>
      </c>
      <c r="BP17" s="24">
        <v>44204</v>
      </c>
      <c r="BQ17" s="20">
        <f t="shared" si="10"/>
        <v>44206</v>
      </c>
      <c r="BR17" s="24"/>
      <c r="BS17" s="24"/>
      <c r="BT17" s="20">
        <f t="shared" si="11"/>
        <v>44296</v>
      </c>
      <c r="BU17" s="24">
        <f t="shared" si="13"/>
        <v>45291</v>
      </c>
      <c r="BV17" s="61">
        <f t="shared" si="3"/>
        <v>45331</v>
      </c>
      <c r="BW17" s="21"/>
      <c r="BX17" s="21"/>
      <c r="BY17" s="20">
        <f t="shared" si="12"/>
        <v>43931</v>
      </c>
      <c r="BZ17" s="19"/>
    </row>
    <row r="18" spans="1:107" ht="39.75" customHeight="1" x14ac:dyDescent="0.25">
      <c r="A18" s="53"/>
      <c r="B18" s="107">
        <v>4600078618</v>
      </c>
      <c r="C18" s="49">
        <v>43566</v>
      </c>
      <c r="D18" s="24">
        <v>43587</v>
      </c>
      <c r="E18" s="24">
        <v>45413</v>
      </c>
      <c r="F18" s="61">
        <v>43587</v>
      </c>
      <c r="G18" s="58" t="s">
        <v>472</v>
      </c>
      <c r="H18" s="24">
        <v>44175</v>
      </c>
      <c r="I18" s="48">
        <f t="shared" ca="1" si="0"/>
        <v>1121</v>
      </c>
      <c r="J18" s="47" t="str">
        <f t="shared" ca="1" si="1"/>
        <v>VIGENTE</v>
      </c>
      <c r="K18" s="101" t="s">
        <v>66</v>
      </c>
      <c r="L18" s="102" t="s">
        <v>66</v>
      </c>
      <c r="M18" s="102" t="s">
        <v>66</v>
      </c>
      <c r="N18" s="102" t="s">
        <v>66</v>
      </c>
      <c r="O18" s="101" t="s">
        <v>66</v>
      </c>
      <c r="P18" s="101" t="s">
        <v>66</v>
      </c>
      <c r="Q18" s="144" t="s">
        <v>1198</v>
      </c>
      <c r="R18" s="36" t="s">
        <v>1122</v>
      </c>
      <c r="S18" s="28" t="s">
        <v>4</v>
      </c>
      <c r="T18" s="106">
        <v>5245336</v>
      </c>
      <c r="U18" s="98">
        <v>10060480003</v>
      </c>
      <c r="V18" s="96">
        <v>3161</v>
      </c>
      <c r="W18" s="186" t="s">
        <v>225</v>
      </c>
      <c r="X18" s="106">
        <v>26</v>
      </c>
      <c r="Y18" s="98">
        <v>242</v>
      </c>
      <c r="Z18" s="95" t="s">
        <v>224</v>
      </c>
      <c r="AA18" s="95" t="s">
        <v>1121</v>
      </c>
      <c r="AB18" s="94">
        <v>223901</v>
      </c>
      <c r="AC18" s="144" t="s">
        <v>1197</v>
      </c>
      <c r="AD18" s="65">
        <v>98660069</v>
      </c>
      <c r="AE18" s="98">
        <v>5113628</v>
      </c>
      <c r="AF18" s="98">
        <v>3012755321</v>
      </c>
      <c r="AG18" s="171" t="s">
        <v>1196</v>
      </c>
      <c r="AH18" s="144" t="s">
        <v>1197</v>
      </c>
      <c r="AI18" s="154">
        <v>98660069</v>
      </c>
      <c r="AJ18" s="98">
        <v>5850791</v>
      </c>
      <c r="AK18" s="98">
        <v>3012755321</v>
      </c>
      <c r="AL18" s="171" t="s">
        <v>1196</v>
      </c>
      <c r="AM18" s="30" t="s">
        <v>6</v>
      </c>
      <c r="AN18" s="31" t="s">
        <v>6</v>
      </c>
      <c r="AO18" s="31" t="s">
        <v>6</v>
      </c>
      <c r="AP18" s="30" t="s">
        <v>6</v>
      </c>
      <c r="AQ18" s="78" t="s">
        <v>70</v>
      </c>
      <c r="AR18" s="28" t="s">
        <v>4</v>
      </c>
      <c r="AS18" s="63" t="s">
        <v>69</v>
      </c>
      <c r="AT18" s="63"/>
      <c r="AU18" s="28"/>
      <c r="AV18" s="63"/>
      <c r="AW18" s="89" t="s">
        <v>28</v>
      </c>
      <c r="AX18" s="20">
        <v>43693</v>
      </c>
      <c r="AY18" s="26">
        <f t="shared" si="4"/>
        <v>43679</v>
      </c>
      <c r="AZ18" s="89" t="s">
        <v>27</v>
      </c>
      <c r="BA18" s="20">
        <v>43790</v>
      </c>
      <c r="BB18" s="26">
        <f t="shared" si="5"/>
        <v>43771</v>
      </c>
      <c r="BC18" s="697" t="s">
        <v>26</v>
      </c>
      <c r="BD18" s="196">
        <v>43881</v>
      </c>
      <c r="BE18" s="20">
        <f t="shared" si="6"/>
        <v>43863</v>
      </c>
      <c r="BF18" s="86" t="s">
        <v>25</v>
      </c>
      <c r="BG18" s="20">
        <v>43973</v>
      </c>
      <c r="BH18" s="24">
        <f t="shared" si="7"/>
        <v>43953</v>
      </c>
      <c r="BI18" s="61" t="s">
        <v>1220</v>
      </c>
      <c r="BJ18" s="24">
        <v>44063</v>
      </c>
      <c r="BK18" s="24">
        <f t="shared" si="8"/>
        <v>44045</v>
      </c>
      <c r="BL18" s="61" t="s">
        <v>1202</v>
      </c>
      <c r="BM18" s="24">
        <v>44149</v>
      </c>
      <c r="BN18" s="20">
        <f t="shared" si="9"/>
        <v>44137</v>
      </c>
      <c r="BO18" s="24"/>
      <c r="BP18" s="24"/>
      <c r="BQ18" s="20">
        <f t="shared" si="10"/>
        <v>44229</v>
      </c>
      <c r="BR18" s="24"/>
      <c r="BS18" s="24"/>
      <c r="BT18" s="20">
        <f t="shared" si="11"/>
        <v>44318</v>
      </c>
      <c r="BU18" s="24">
        <f t="shared" si="13"/>
        <v>45313</v>
      </c>
      <c r="BV18" s="61">
        <f t="shared" si="3"/>
        <v>45353</v>
      </c>
      <c r="BW18" s="21"/>
      <c r="BX18" s="21"/>
      <c r="BY18" s="20">
        <f t="shared" si="12"/>
        <v>43953</v>
      </c>
      <c r="BZ18" s="19"/>
    </row>
    <row r="19" spans="1:107" ht="39.75" customHeight="1" x14ac:dyDescent="0.25">
      <c r="A19" s="53"/>
      <c r="B19" s="107">
        <v>4600078614</v>
      </c>
      <c r="C19" s="49">
        <v>43566</v>
      </c>
      <c r="D19" s="24">
        <v>43609</v>
      </c>
      <c r="E19" s="24">
        <v>45435</v>
      </c>
      <c r="F19" s="61">
        <v>43609</v>
      </c>
      <c r="G19" s="60" t="s">
        <v>6</v>
      </c>
      <c r="H19" s="60" t="s">
        <v>6</v>
      </c>
      <c r="I19" s="48">
        <f t="shared" ca="1" si="0"/>
        <v>1143</v>
      </c>
      <c r="J19" s="47" t="str">
        <f t="shared" ca="1" si="1"/>
        <v>VIGENTE</v>
      </c>
      <c r="K19" s="101" t="s">
        <v>66</v>
      </c>
      <c r="L19" s="102" t="s">
        <v>66</v>
      </c>
      <c r="M19" s="102" t="s">
        <v>66</v>
      </c>
      <c r="N19" s="102" t="s">
        <v>66</v>
      </c>
      <c r="O19" s="101" t="s">
        <v>66</v>
      </c>
      <c r="P19" s="101" t="s">
        <v>66</v>
      </c>
      <c r="Q19" s="144" t="s">
        <v>1195</v>
      </c>
      <c r="R19" s="36" t="s">
        <v>1122</v>
      </c>
      <c r="S19" s="28" t="s">
        <v>4</v>
      </c>
      <c r="T19" s="106">
        <v>5245336</v>
      </c>
      <c r="U19" s="98">
        <v>10060480003</v>
      </c>
      <c r="V19" s="96">
        <v>3161</v>
      </c>
      <c r="W19" s="186" t="s">
        <v>225</v>
      </c>
      <c r="X19" s="106">
        <v>26</v>
      </c>
      <c r="Y19" s="98">
        <v>4</v>
      </c>
      <c r="Z19" s="95" t="s">
        <v>224</v>
      </c>
      <c r="AA19" s="95" t="s">
        <v>1121</v>
      </c>
      <c r="AB19" s="94">
        <v>223901</v>
      </c>
      <c r="AC19" s="144" t="s">
        <v>1194</v>
      </c>
      <c r="AD19" s="65">
        <v>98455666</v>
      </c>
      <c r="AE19" s="98">
        <v>5834166</v>
      </c>
      <c r="AF19" s="31" t="s">
        <v>6</v>
      </c>
      <c r="AG19" s="30" t="s">
        <v>6</v>
      </c>
      <c r="AH19" s="144" t="s">
        <v>1194</v>
      </c>
      <c r="AI19" s="154">
        <v>98455666</v>
      </c>
      <c r="AJ19" s="98">
        <v>5834166</v>
      </c>
      <c r="AK19" s="31" t="s">
        <v>6</v>
      </c>
      <c r="AL19" s="30" t="s">
        <v>6</v>
      </c>
      <c r="AM19" s="30" t="s">
        <v>6</v>
      </c>
      <c r="AN19" s="31" t="s">
        <v>6</v>
      </c>
      <c r="AO19" s="31" t="s">
        <v>6</v>
      </c>
      <c r="AP19" s="30" t="s">
        <v>6</v>
      </c>
      <c r="AQ19" s="78" t="s">
        <v>70</v>
      </c>
      <c r="AR19" s="28" t="s">
        <v>4</v>
      </c>
      <c r="AS19" s="63" t="s">
        <v>69</v>
      </c>
      <c r="AT19" s="28" t="s">
        <v>122</v>
      </c>
      <c r="AU19" s="28" t="s">
        <v>121</v>
      </c>
      <c r="AV19" s="63"/>
      <c r="AW19" s="89" t="s">
        <v>28</v>
      </c>
      <c r="AX19" s="20">
        <v>43693</v>
      </c>
      <c r="AY19" s="26">
        <f t="shared" si="4"/>
        <v>43701</v>
      </c>
      <c r="AZ19" s="89" t="s">
        <v>27</v>
      </c>
      <c r="BA19" s="20">
        <v>43780</v>
      </c>
      <c r="BB19" s="26">
        <f t="shared" si="5"/>
        <v>43793</v>
      </c>
      <c r="BC19" s="89" t="s">
        <v>26</v>
      </c>
      <c r="BD19" s="20">
        <v>43887</v>
      </c>
      <c r="BE19" s="20">
        <f t="shared" si="6"/>
        <v>43885</v>
      </c>
      <c r="BF19" s="86" t="s">
        <v>25</v>
      </c>
      <c r="BG19" s="20">
        <v>43972</v>
      </c>
      <c r="BH19" s="24">
        <f t="shared" si="7"/>
        <v>43975</v>
      </c>
      <c r="BI19" s="61" t="s">
        <v>1220</v>
      </c>
      <c r="BJ19" s="24">
        <v>44063</v>
      </c>
      <c r="BK19" s="24">
        <f t="shared" si="8"/>
        <v>44067</v>
      </c>
      <c r="BL19" s="61" t="s">
        <v>1202</v>
      </c>
      <c r="BM19" s="24">
        <v>44149</v>
      </c>
      <c r="BN19" s="20">
        <f t="shared" si="9"/>
        <v>44159</v>
      </c>
      <c r="BO19" s="24"/>
      <c r="BP19" s="24"/>
      <c r="BQ19" s="20">
        <f t="shared" si="10"/>
        <v>44251</v>
      </c>
      <c r="BR19" s="24"/>
      <c r="BS19" s="24"/>
      <c r="BT19" s="20">
        <f t="shared" si="11"/>
        <v>44340</v>
      </c>
      <c r="BU19" s="24">
        <f t="shared" si="13"/>
        <v>45335</v>
      </c>
      <c r="BV19" s="61">
        <f t="shared" si="3"/>
        <v>45375</v>
      </c>
      <c r="BW19" s="21"/>
      <c r="BX19" s="21"/>
      <c r="BY19" s="20">
        <f t="shared" si="12"/>
        <v>43975</v>
      </c>
      <c r="BZ19" s="19"/>
    </row>
    <row r="20" spans="1:107" ht="39.75" customHeight="1" x14ac:dyDescent="0.25">
      <c r="A20" s="53"/>
      <c r="B20" s="107">
        <v>4600078615</v>
      </c>
      <c r="C20" s="49">
        <v>43560</v>
      </c>
      <c r="D20" s="24">
        <v>43567</v>
      </c>
      <c r="E20" s="24">
        <v>45393</v>
      </c>
      <c r="F20" s="61">
        <v>43567</v>
      </c>
      <c r="G20" s="60" t="s">
        <v>6</v>
      </c>
      <c r="H20" s="60" t="s">
        <v>6</v>
      </c>
      <c r="I20" s="48">
        <f t="shared" ca="1" si="0"/>
        <v>1101</v>
      </c>
      <c r="J20" s="47" t="str">
        <f t="shared" ca="1" si="1"/>
        <v>VIGENTE</v>
      </c>
      <c r="K20" s="101" t="s">
        <v>66</v>
      </c>
      <c r="L20" s="102" t="s">
        <v>66</v>
      </c>
      <c r="M20" s="102" t="s">
        <v>66</v>
      </c>
      <c r="N20" s="102" t="s">
        <v>66</v>
      </c>
      <c r="O20" s="101" t="s">
        <v>66</v>
      </c>
      <c r="P20" s="101" t="s">
        <v>66</v>
      </c>
      <c r="Q20" s="144" t="s">
        <v>1193</v>
      </c>
      <c r="R20" s="36" t="s">
        <v>1122</v>
      </c>
      <c r="S20" s="28" t="s">
        <v>4</v>
      </c>
      <c r="T20" s="106">
        <v>5245336</v>
      </c>
      <c r="U20" s="98">
        <v>10060480003</v>
      </c>
      <c r="V20" s="96">
        <v>3161</v>
      </c>
      <c r="W20" s="186" t="s">
        <v>225</v>
      </c>
      <c r="X20" s="106">
        <v>26</v>
      </c>
      <c r="Y20" s="98">
        <v>8</v>
      </c>
      <c r="Z20" s="95" t="s">
        <v>224</v>
      </c>
      <c r="AA20" s="95" t="s">
        <v>1121</v>
      </c>
      <c r="AB20" s="94">
        <v>235102</v>
      </c>
      <c r="AC20" s="144" t="s">
        <v>1192</v>
      </c>
      <c r="AD20" s="65">
        <v>51986812</v>
      </c>
      <c r="AE20" s="98">
        <v>2368446</v>
      </c>
      <c r="AF20" s="31">
        <v>3107306638</v>
      </c>
      <c r="AG20" s="30" t="s">
        <v>6</v>
      </c>
      <c r="AH20" s="144" t="s">
        <v>1192</v>
      </c>
      <c r="AI20" s="154">
        <v>51986812</v>
      </c>
      <c r="AJ20" s="98">
        <v>2557613</v>
      </c>
      <c r="AK20" s="31">
        <v>3107306638</v>
      </c>
      <c r="AL20" s="30" t="s">
        <v>6</v>
      </c>
      <c r="AM20" s="30" t="s">
        <v>6</v>
      </c>
      <c r="AN20" s="31" t="s">
        <v>6</v>
      </c>
      <c r="AO20" s="31" t="s">
        <v>6</v>
      </c>
      <c r="AP20" s="30" t="s">
        <v>6</v>
      </c>
      <c r="AQ20" s="78" t="s">
        <v>56</v>
      </c>
      <c r="AR20" s="28" t="s">
        <v>4</v>
      </c>
      <c r="AS20" s="105" t="s">
        <v>55</v>
      </c>
      <c r="AT20" s="105"/>
      <c r="AU20" s="28"/>
      <c r="AV20" s="63"/>
      <c r="AW20" s="89" t="s">
        <v>28</v>
      </c>
      <c r="AX20" s="20">
        <v>43699</v>
      </c>
      <c r="AY20" s="26">
        <f t="shared" si="4"/>
        <v>43658</v>
      </c>
      <c r="AZ20" s="25"/>
      <c r="BA20" s="25"/>
      <c r="BB20" s="26">
        <f t="shared" si="5"/>
        <v>43750</v>
      </c>
      <c r="BC20" s="22" t="s">
        <v>26</v>
      </c>
      <c r="BD20" s="20">
        <v>43889</v>
      </c>
      <c r="BE20" s="20">
        <f t="shared" si="6"/>
        <v>43842</v>
      </c>
      <c r="BF20" s="86" t="s">
        <v>26</v>
      </c>
      <c r="BG20" s="20">
        <v>43979</v>
      </c>
      <c r="BH20" s="24">
        <f t="shared" si="7"/>
        <v>43933</v>
      </c>
      <c r="BI20" s="24"/>
      <c r="BJ20" s="24"/>
      <c r="BK20" s="24">
        <f t="shared" si="8"/>
        <v>44024</v>
      </c>
      <c r="BL20" s="61" t="s">
        <v>1220</v>
      </c>
      <c r="BM20" s="24">
        <v>44104</v>
      </c>
      <c r="BN20" s="20">
        <f t="shared" si="9"/>
        <v>44116</v>
      </c>
      <c r="BO20" s="24"/>
      <c r="BP20" s="24"/>
      <c r="BQ20" s="20">
        <f t="shared" si="10"/>
        <v>44208</v>
      </c>
      <c r="BR20" s="24"/>
      <c r="BS20" s="24"/>
      <c r="BT20" s="20">
        <f t="shared" si="11"/>
        <v>44298</v>
      </c>
      <c r="BU20" s="24">
        <f t="shared" si="13"/>
        <v>45293</v>
      </c>
      <c r="BV20" s="61">
        <f t="shared" si="3"/>
        <v>45333</v>
      </c>
      <c r="BW20" s="21"/>
      <c r="BX20" s="21"/>
      <c r="BY20" s="20">
        <f t="shared" si="12"/>
        <v>43933</v>
      </c>
      <c r="BZ20" s="19"/>
    </row>
    <row r="21" spans="1:107" ht="39.75" customHeight="1" x14ac:dyDescent="0.25">
      <c r="A21" s="53"/>
      <c r="B21" s="107">
        <v>4600078617</v>
      </c>
      <c r="C21" s="49">
        <v>43577</v>
      </c>
      <c r="D21" s="24">
        <v>43587</v>
      </c>
      <c r="E21" s="24">
        <v>45413</v>
      </c>
      <c r="F21" s="61">
        <v>43587</v>
      </c>
      <c r="G21" s="58" t="s">
        <v>472</v>
      </c>
      <c r="H21" s="24">
        <v>44166</v>
      </c>
      <c r="I21" s="48">
        <f t="shared" ca="1" si="0"/>
        <v>1121</v>
      </c>
      <c r="J21" s="47" t="str">
        <f t="shared" ca="1" si="1"/>
        <v>VIGENTE</v>
      </c>
      <c r="K21" s="101" t="s">
        <v>66</v>
      </c>
      <c r="L21" s="102" t="s">
        <v>66</v>
      </c>
      <c r="M21" s="102" t="s">
        <v>66</v>
      </c>
      <c r="N21" s="102" t="s">
        <v>66</v>
      </c>
      <c r="O21" s="101" t="s">
        <v>66</v>
      </c>
      <c r="P21" s="101" t="s">
        <v>66</v>
      </c>
      <c r="Q21" s="144" t="s">
        <v>1191</v>
      </c>
      <c r="R21" s="36" t="s">
        <v>1122</v>
      </c>
      <c r="S21" s="28" t="s">
        <v>4</v>
      </c>
      <c r="T21" s="106">
        <v>5245336</v>
      </c>
      <c r="U21" s="98">
        <v>10060480003</v>
      </c>
      <c r="V21" s="96">
        <v>3161</v>
      </c>
      <c r="W21" s="186" t="s">
        <v>225</v>
      </c>
      <c r="X21" s="106">
        <v>26</v>
      </c>
      <c r="Y21" s="98">
        <v>13</v>
      </c>
      <c r="Z21" s="95" t="s">
        <v>224</v>
      </c>
      <c r="AA21" s="95" t="s">
        <v>1121</v>
      </c>
      <c r="AB21" s="94">
        <v>235102</v>
      </c>
      <c r="AC21" s="144" t="s">
        <v>1190</v>
      </c>
      <c r="AD21" s="65">
        <v>15338400</v>
      </c>
      <c r="AE21" s="31" t="s">
        <v>6</v>
      </c>
      <c r="AF21" s="31">
        <v>3127203700</v>
      </c>
      <c r="AG21" s="171" t="s">
        <v>1188</v>
      </c>
      <c r="AH21" s="144" t="s">
        <v>1189</v>
      </c>
      <c r="AI21" s="154">
        <v>15338400</v>
      </c>
      <c r="AJ21" s="31" t="s">
        <v>6</v>
      </c>
      <c r="AK21" s="31">
        <v>3127203700</v>
      </c>
      <c r="AL21" s="171" t="s">
        <v>1188</v>
      </c>
      <c r="AM21" s="30" t="s">
        <v>6</v>
      </c>
      <c r="AN21" s="31" t="s">
        <v>6</v>
      </c>
      <c r="AO21" s="31" t="s">
        <v>6</v>
      </c>
      <c r="AP21" s="30" t="s">
        <v>6</v>
      </c>
      <c r="AQ21" s="78" t="s">
        <v>70</v>
      </c>
      <c r="AR21" s="28" t="s">
        <v>4</v>
      </c>
      <c r="AS21" s="63" t="s">
        <v>69</v>
      </c>
      <c r="AT21" s="28" t="s">
        <v>122</v>
      </c>
      <c r="AU21" s="28" t="s">
        <v>121</v>
      </c>
      <c r="AV21" s="63"/>
      <c r="AW21" s="89" t="s">
        <v>28</v>
      </c>
      <c r="AX21" s="20">
        <v>43675</v>
      </c>
      <c r="AY21" s="26">
        <f t="shared" si="4"/>
        <v>43679</v>
      </c>
      <c r="AZ21" s="89" t="s">
        <v>27</v>
      </c>
      <c r="BA21" s="20">
        <v>43780</v>
      </c>
      <c r="BB21" s="26">
        <f t="shared" si="5"/>
        <v>43771</v>
      </c>
      <c r="BC21" s="22" t="s">
        <v>26</v>
      </c>
      <c r="BD21" s="20">
        <v>43887</v>
      </c>
      <c r="BE21" s="20">
        <f t="shared" si="6"/>
        <v>43863</v>
      </c>
      <c r="BF21" s="86" t="s">
        <v>25</v>
      </c>
      <c r="BG21" s="20">
        <v>43979</v>
      </c>
      <c r="BH21" s="24">
        <f t="shared" si="7"/>
        <v>43953</v>
      </c>
      <c r="BI21" s="61" t="s">
        <v>1220</v>
      </c>
      <c r="BJ21" s="24">
        <v>44073</v>
      </c>
      <c r="BK21" s="24">
        <f t="shared" si="8"/>
        <v>44045</v>
      </c>
      <c r="BL21" s="61" t="s">
        <v>1202</v>
      </c>
      <c r="BM21" s="24">
        <v>44149</v>
      </c>
      <c r="BN21" s="20">
        <f t="shared" si="9"/>
        <v>44137</v>
      </c>
      <c r="BO21" s="24"/>
      <c r="BP21" s="24"/>
      <c r="BQ21" s="20">
        <f t="shared" si="10"/>
        <v>44229</v>
      </c>
      <c r="BR21" s="24"/>
      <c r="BS21" s="24"/>
      <c r="BT21" s="20">
        <f t="shared" si="11"/>
        <v>44318</v>
      </c>
      <c r="BU21" s="24">
        <f t="shared" si="13"/>
        <v>45313</v>
      </c>
      <c r="BV21" s="61">
        <f t="shared" si="3"/>
        <v>45353</v>
      </c>
      <c r="BW21" s="21"/>
      <c r="BX21" s="21"/>
      <c r="BY21" s="20">
        <f t="shared" si="12"/>
        <v>43953</v>
      </c>
      <c r="BZ21" s="19"/>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row>
    <row r="22" spans="1:107" ht="39.75" customHeight="1" x14ac:dyDescent="0.25">
      <c r="A22" s="53"/>
      <c r="B22" s="107">
        <v>4600086227</v>
      </c>
      <c r="C22" s="49">
        <v>44043</v>
      </c>
      <c r="D22" s="24">
        <v>44044</v>
      </c>
      <c r="E22" s="24">
        <v>44408</v>
      </c>
      <c r="F22" s="24">
        <v>44044</v>
      </c>
      <c r="G22" s="58" t="s">
        <v>472</v>
      </c>
      <c r="H22" s="24">
        <v>44166</v>
      </c>
      <c r="I22" s="48">
        <f t="shared" ca="1" si="0"/>
        <v>116</v>
      </c>
      <c r="J22" s="47" t="str">
        <f t="shared" ca="1" si="1"/>
        <v>TRAMITES</v>
      </c>
      <c r="K22" s="101" t="s">
        <v>66</v>
      </c>
      <c r="L22" s="102" t="s">
        <v>66</v>
      </c>
      <c r="M22" s="102" t="s">
        <v>66</v>
      </c>
      <c r="N22" s="102" t="s">
        <v>66</v>
      </c>
      <c r="O22" s="101" t="s">
        <v>66</v>
      </c>
      <c r="P22" s="101" t="s">
        <v>66</v>
      </c>
      <c r="Q22" s="144" t="s">
        <v>1187</v>
      </c>
      <c r="R22" s="36" t="s">
        <v>1122</v>
      </c>
      <c r="S22" s="28" t="s">
        <v>4</v>
      </c>
      <c r="T22" s="106">
        <v>5245447</v>
      </c>
      <c r="U22" s="98">
        <v>10060480003</v>
      </c>
      <c r="V22" s="96">
        <v>3161</v>
      </c>
      <c r="W22" s="186" t="s">
        <v>225</v>
      </c>
      <c r="X22" s="106">
        <v>26</v>
      </c>
      <c r="Y22" s="98">
        <v>355</v>
      </c>
      <c r="Z22" s="95" t="s">
        <v>224</v>
      </c>
      <c r="AA22" s="95" t="s">
        <v>1121</v>
      </c>
      <c r="AB22" s="94">
        <v>238223</v>
      </c>
      <c r="AC22" s="144" t="s">
        <v>1186</v>
      </c>
      <c r="AD22" s="65">
        <v>16262368</v>
      </c>
      <c r="AE22" s="31">
        <v>3155254156</v>
      </c>
      <c r="AF22" s="31">
        <v>3182049845</v>
      </c>
      <c r="AG22" s="171" t="s">
        <v>1185</v>
      </c>
      <c r="AH22" s="144" t="s">
        <v>1186</v>
      </c>
      <c r="AI22" s="154">
        <v>16262368</v>
      </c>
      <c r="AJ22" s="31">
        <v>3155254156</v>
      </c>
      <c r="AK22" s="31">
        <v>3182049845</v>
      </c>
      <c r="AL22" s="171" t="s">
        <v>1185</v>
      </c>
      <c r="AM22" s="30" t="s">
        <v>6</v>
      </c>
      <c r="AN22" s="31" t="s">
        <v>6</v>
      </c>
      <c r="AO22" s="31" t="s">
        <v>6</v>
      </c>
      <c r="AP22" s="30" t="s">
        <v>6</v>
      </c>
      <c r="AQ22" s="78" t="s">
        <v>56</v>
      </c>
      <c r="AR22" s="28" t="s">
        <v>4</v>
      </c>
      <c r="AS22" s="105" t="s">
        <v>55</v>
      </c>
      <c r="AT22" s="28" t="s">
        <v>3226</v>
      </c>
      <c r="AU22" s="28" t="s">
        <v>3227</v>
      </c>
      <c r="AV22" s="63"/>
      <c r="AW22" s="89" t="s">
        <v>28</v>
      </c>
      <c r="AX22" s="20">
        <v>43797</v>
      </c>
      <c r="AY22" s="26">
        <f t="shared" si="4"/>
        <v>44136</v>
      </c>
      <c r="AZ22" s="22" t="s">
        <v>27</v>
      </c>
      <c r="BA22" s="20">
        <v>43889</v>
      </c>
      <c r="BB22" s="26">
        <f t="shared" si="5"/>
        <v>44228</v>
      </c>
      <c r="BC22" s="25"/>
      <c r="BD22" s="20"/>
      <c r="BE22" s="20">
        <f t="shared" si="6"/>
        <v>44317</v>
      </c>
      <c r="BF22" s="20"/>
      <c r="BG22" s="20"/>
      <c r="BH22" s="24">
        <f t="shared" si="7"/>
        <v>44409</v>
      </c>
      <c r="BI22" s="24"/>
      <c r="BJ22" s="24"/>
      <c r="BK22" s="24">
        <f t="shared" si="8"/>
        <v>44501</v>
      </c>
      <c r="BL22" s="24"/>
      <c r="BM22" s="24"/>
      <c r="BN22" s="20">
        <f t="shared" si="9"/>
        <v>44593</v>
      </c>
      <c r="BO22" s="24"/>
      <c r="BP22" s="24"/>
      <c r="BQ22" s="20">
        <f t="shared" si="10"/>
        <v>44682</v>
      </c>
      <c r="BR22" s="24"/>
      <c r="BS22" s="24"/>
      <c r="BT22" s="20">
        <f t="shared" si="11"/>
        <v>44774</v>
      </c>
      <c r="BU22" s="24">
        <f t="shared" si="13"/>
        <v>44308</v>
      </c>
      <c r="BV22" s="22" t="s">
        <v>2</v>
      </c>
      <c r="BW22" s="21"/>
      <c r="BX22" s="21"/>
      <c r="BY22" s="20">
        <f t="shared" si="12"/>
        <v>44409</v>
      </c>
      <c r="BZ22" s="19"/>
    </row>
    <row r="23" spans="1:107" ht="39.75" customHeight="1" x14ac:dyDescent="0.25">
      <c r="A23" s="53" t="s">
        <v>1184</v>
      </c>
      <c r="B23" s="190">
        <v>4600078645</v>
      </c>
      <c r="C23" s="194">
        <v>43550</v>
      </c>
      <c r="D23" s="24">
        <v>43580</v>
      </c>
      <c r="E23" s="24">
        <v>45406</v>
      </c>
      <c r="F23" s="61">
        <v>43580</v>
      </c>
      <c r="G23" s="60" t="s">
        <v>6</v>
      </c>
      <c r="H23" s="60" t="s">
        <v>6</v>
      </c>
      <c r="I23" s="48">
        <f t="shared" ca="1" si="0"/>
        <v>1114</v>
      </c>
      <c r="J23" s="47" t="str">
        <f t="shared" ca="1" si="1"/>
        <v>VIGENTE</v>
      </c>
      <c r="K23" s="193" t="s">
        <v>1183</v>
      </c>
      <c r="L23" s="173">
        <v>43551</v>
      </c>
      <c r="M23" s="192">
        <v>43551</v>
      </c>
      <c r="N23" s="192">
        <v>45500</v>
      </c>
      <c r="O23" s="48">
        <f>N23-'[1]ARR Terminado'!$BY$1</f>
        <v>1731</v>
      </c>
      <c r="P23" s="73" t="str">
        <f>IF(O23&gt;80,"VIGENTE",IF(O23&lt;1,"VENCIDO",IF(O23&lt;50,"POR VENCERSE","RENOVAR")))</f>
        <v>VIGENTE</v>
      </c>
      <c r="Q23" s="66" t="s">
        <v>1182</v>
      </c>
      <c r="R23" s="100" t="s">
        <v>76</v>
      </c>
      <c r="S23" s="28" t="s">
        <v>4</v>
      </c>
      <c r="T23" s="129" t="s">
        <v>1181</v>
      </c>
      <c r="U23" s="69">
        <v>15109990000</v>
      </c>
      <c r="V23" s="96">
        <v>2617</v>
      </c>
      <c r="W23" s="26">
        <v>35244</v>
      </c>
      <c r="X23" s="141">
        <v>2</v>
      </c>
      <c r="Y23" s="68" t="s">
        <v>6</v>
      </c>
      <c r="Z23" s="66" t="s">
        <v>1180</v>
      </c>
      <c r="AA23" s="66" t="s">
        <v>1179</v>
      </c>
      <c r="AB23" s="94">
        <v>1751102</v>
      </c>
      <c r="AC23" s="66" t="s">
        <v>1178</v>
      </c>
      <c r="AD23" s="65">
        <v>890903532</v>
      </c>
      <c r="AE23" s="118" t="s">
        <v>1175</v>
      </c>
      <c r="AF23" s="31">
        <v>3104382513</v>
      </c>
      <c r="AG23" s="171" t="s">
        <v>1177</v>
      </c>
      <c r="AH23" s="66" t="s">
        <v>1176</v>
      </c>
      <c r="AI23" s="154">
        <v>71787918</v>
      </c>
      <c r="AJ23" s="118" t="s">
        <v>1175</v>
      </c>
      <c r="AK23" s="31">
        <v>3104382513</v>
      </c>
      <c r="AL23" s="63" t="s">
        <v>1174</v>
      </c>
      <c r="AM23" s="66" t="s">
        <v>1173</v>
      </c>
      <c r="AN23" s="31">
        <v>3655303</v>
      </c>
      <c r="AO23" s="31" t="s">
        <v>6</v>
      </c>
      <c r="AP23" s="63" t="s">
        <v>1172</v>
      </c>
      <c r="AQ23" s="78" t="s">
        <v>56</v>
      </c>
      <c r="AR23" s="28" t="s">
        <v>4</v>
      </c>
      <c r="AS23" s="63" t="s">
        <v>55</v>
      </c>
      <c r="AT23" s="28" t="s">
        <v>122</v>
      </c>
      <c r="AU23" s="28" t="s">
        <v>121</v>
      </c>
      <c r="AV23" s="63"/>
      <c r="AW23" s="89" t="s">
        <v>28</v>
      </c>
      <c r="AX23" s="20">
        <v>43699</v>
      </c>
      <c r="AY23" s="26">
        <f t="shared" si="4"/>
        <v>43671</v>
      </c>
      <c r="AZ23" s="25"/>
      <c r="BA23" s="25"/>
      <c r="BB23" s="26">
        <f t="shared" si="5"/>
        <v>43763</v>
      </c>
      <c r="BC23" s="22" t="s">
        <v>26</v>
      </c>
      <c r="BD23" s="20">
        <v>43889</v>
      </c>
      <c r="BE23" s="20">
        <f t="shared" si="6"/>
        <v>43855</v>
      </c>
      <c r="BF23" s="89" t="s">
        <v>25</v>
      </c>
      <c r="BG23" s="20">
        <v>43979</v>
      </c>
      <c r="BH23" s="24">
        <f t="shared" si="7"/>
        <v>43946</v>
      </c>
      <c r="BI23" s="61" t="s">
        <v>1220</v>
      </c>
      <c r="BJ23" s="24">
        <v>44096</v>
      </c>
      <c r="BK23" s="24">
        <f t="shared" si="8"/>
        <v>44037</v>
      </c>
      <c r="BL23" s="24"/>
      <c r="BM23" s="24"/>
      <c r="BN23" s="20">
        <f t="shared" si="9"/>
        <v>44129</v>
      </c>
      <c r="BO23" s="24"/>
      <c r="BP23" s="24"/>
      <c r="BQ23" s="20">
        <f t="shared" si="10"/>
        <v>44221</v>
      </c>
      <c r="BR23" s="24"/>
      <c r="BS23" s="24"/>
      <c r="BT23" s="20">
        <f t="shared" si="11"/>
        <v>44311</v>
      </c>
      <c r="BU23" s="24">
        <f t="shared" si="13"/>
        <v>45306</v>
      </c>
      <c r="BV23" s="61">
        <f t="shared" ref="BV23:BV32" si="14">E23-60</f>
        <v>45346</v>
      </c>
      <c r="BW23" s="21"/>
      <c r="BX23" s="21"/>
      <c r="BY23" s="20">
        <f t="shared" si="12"/>
        <v>43946</v>
      </c>
      <c r="BZ23" s="19"/>
      <c r="CA23" s="17"/>
      <c r="CB23" s="17"/>
      <c r="CC23" s="17"/>
      <c r="CD23" s="17"/>
      <c r="CE23" s="17"/>
      <c r="CF23" s="17"/>
      <c r="CG23" s="17"/>
      <c r="CH23" s="17"/>
      <c r="CI23" s="17"/>
      <c r="CJ23" s="17"/>
      <c r="CK23" s="17"/>
      <c r="CL23" s="17"/>
      <c r="CM23" s="17"/>
    </row>
    <row r="24" spans="1:107" ht="39.75" customHeight="1" x14ac:dyDescent="0.25">
      <c r="A24" s="104"/>
      <c r="B24" s="107">
        <v>4600080541</v>
      </c>
      <c r="C24" s="49">
        <v>43567</v>
      </c>
      <c r="D24" s="24">
        <v>43588</v>
      </c>
      <c r="E24" s="24">
        <v>45414</v>
      </c>
      <c r="F24" s="61">
        <v>43588</v>
      </c>
      <c r="G24" s="60" t="s">
        <v>6</v>
      </c>
      <c r="H24" s="60" t="s">
        <v>6</v>
      </c>
      <c r="I24" s="48">
        <f t="shared" ca="1" si="0"/>
        <v>1122</v>
      </c>
      <c r="J24" s="47" t="str">
        <f t="shared" ca="1" si="1"/>
        <v>VIGENTE</v>
      </c>
      <c r="K24" s="191" t="s">
        <v>1168</v>
      </c>
      <c r="L24" s="102">
        <v>43567</v>
      </c>
      <c r="M24" s="102">
        <v>43567</v>
      </c>
      <c r="N24" s="102">
        <v>45516</v>
      </c>
      <c r="O24" s="181">
        <f>N24-'[1]ARR Terminado'!$BY$1</f>
        <v>1747</v>
      </c>
      <c r="P24" s="42" t="str">
        <f>IF(O24&gt;80,"VIGENTE",IF(O24&lt;1,"VENCIDO",IF(O24&lt;50,"POR VENCERSE","RENOVAR")))</f>
        <v>VIGENTE</v>
      </c>
      <c r="Q24" s="109" t="s">
        <v>1167</v>
      </c>
      <c r="R24" s="100" t="s">
        <v>76</v>
      </c>
      <c r="S24" s="28" t="s">
        <v>4</v>
      </c>
      <c r="T24" s="106">
        <v>400029246</v>
      </c>
      <c r="U24" s="98">
        <v>1422999</v>
      </c>
      <c r="V24" s="96">
        <v>2267</v>
      </c>
      <c r="W24" s="186" t="s">
        <v>1166</v>
      </c>
      <c r="X24" s="106">
        <v>2</v>
      </c>
      <c r="Y24" s="68" t="s">
        <v>6</v>
      </c>
      <c r="Z24" s="95" t="s">
        <v>1165</v>
      </c>
      <c r="AA24" s="95" t="s">
        <v>1164</v>
      </c>
      <c r="AB24" s="94">
        <v>1067430</v>
      </c>
      <c r="AC24" s="144" t="s">
        <v>1163</v>
      </c>
      <c r="AD24" s="65" t="s">
        <v>1162</v>
      </c>
      <c r="AE24" s="31">
        <v>2619500</v>
      </c>
      <c r="AF24" s="31" t="s">
        <v>6</v>
      </c>
      <c r="AG24" s="171" t="s">
        <v>1160</v>
      </c>
      <c r="AH24" s="144" t="s">
        <v>1161</v>
      </c>
      <c r="AI24" s="154">
        <v>43736535</v>
      </c>
      <c r="AJ24" s="31">
        <v>2619500</v>
      </c>
      <c r="AK24" s="31" t="s">
        <v>6</v>
      </c>
      <c r="AL24" s="171" t="s">
        <v>1160</v>
      </c>
      <c r="AM24" s="30" t="s">
        <v>6</v>
      </c>
      <c r="AN24" s="31" t="s">
        <v>6</v>
      </c>
      <c r="AO24" s="31" t="s">
        <v>6</v>
      </c>
      <c r="AP24" s="30" t="s">
        <v>6</v>
      </c>
      <c r="AQ24" s="78" t="s">
        <v>70</v>
      </c>
      <c r="AR24" s="28" t="s">
        <v>4</v>
      </c>
      <c r="AS24" s="63" t="s">
        <v>69</v>
      </c>
      <c r="AT24" s="63"/>
      <c r="AU24" s="28"/>
      <c r="AV24" s="63"/>
      <c r="AW24" s="89" t="s">
        <v>28</v>
      </c>
      <c r="AX24" s="20">
        <v>43675</v>
      </c>
      <c r="AY24" s="26">
        <f t="shared" si="4"/>
        <v>43680</v>
      </c>
      <c r="AZ24" s="89" t="s">
        <v>27</v>
      </c>
      <c r="BA24" s="20">
        <v>43770</v>
      </c>
      <c r="BB24" s="26">
        <f t="shared" si="5"/>
        <v>43772</v>
      </c>
      <c r="BC24" s="89" t="s">
        <v>26</v>
      </c>
      <c r="BD24" s="20">
        <v>43887</v>
      </c>
      <c r="BE24" s="20">
        <f t="shared" si="6"/>
        <v>43864</v>
      </c>
      <c r="BF24" s="86" t="s">
        <v>25</v>
      </c>
      <c r="BG24" s="20">
        <v>43973</v>
      </c>
      <c r="BH24" s="24">
        <f t="shared" si="7"/>
        <v>43954</v>
      </c>
      <c r="BI24" s="61" t="s">
        <v>1220</v>
      </c>
      <c r="BJ24" s="24">
        <v>44073</v>
      </c>
      <c r="BK24" s="24">
        <f t="shared" si="8"/>
        <v>44046</v>
      </c>
      <c r="BL24" s="61" t="s">
        <v>1202</v>
      </c>
      <c r="BM24" s="24">
        <v>44153</v>
      </c>
      <c r="BN24" s="20">
        <f t="shared" si="9"/>
        <v>44138</v>
      </c>
      <c r="BO24" s="24"/>
      <c r="BP24" s="24"/>
      <c r="BQ24" s="20">
        <f t="shared" si="10"/>
        <v>44230</v>
      </c>
      <c r="BR24" s="24"/>
      <c r="BS24" s="24"/>
      <c r="BT24" s="20">
        <f t="shared" si="11"/>
        <v>44319</v>
      </c>
      <c r="BU24" s="24">
        <f t="shared" si="13"/>
        <v>45314</v>
      </c>
      <c r="BV24" s="61">
        <f t="shared" si="14"/>
        <v>45354</v>
      </c>
      <c r="BW24" s="21"/>
      <c r="BX24" s="21"/>
      <c r="BY24" s="20">
        <f t="shared" si="12"/>
        <v>43954</v>
      </c>
      <c r="BZ24" s="19"/>
    </row>
    <row r="25" spans="1:107" ht="39.75" customHeight="1" x14ac:dyDescent="0.25">
      <c r="A25" s="53"/>
      <c r="B25" s="107">
        <v>4600086228</v>
      </c>
      <c r="C25" s="49">
        <v>44043</v>
      </c>
      <c r="D25" s="24">
        <v>44044</v>
      </c>
      <c r="E25" s="24">
        <v>44408</v>
      </c>
      <c r="F25" s="24">
        <v>44044</v>
      </c>
      <c r="G25" s="58" t="s">
        <v>472</v>
      </c>
      <c r="H25" s="24">
        <v>44166</v>
      </c>
      <c r="I25" s="48">
        <f t="shared" ca="1" si="0"/>
        <v>116</v>
      </c>
      <c r="J25" s="47" t="str">
        <f t="shared" ca="1" si="1"/>
        <v>TRAMITES</v>
      </c>
      <c r="K25" s="101" t="s">
        <v>66</v>
      </c>
      <c r="L25" s="102" t="s">
        <v>66</v>
      </c>
      <c r="M25" s="102" t="s">
        <v>66</v>
      </c>
      <c r="N25" s="102" t="s">
        <v>66</v>
      </c>
      <c r="O25" s="101" t="s">
        <v>66</v>
      </c>
      <c r="P25" s="101" t="s">
        <v>66</v>
      </c>
      <c r="Q25" s="144" t="s">
        <v>1159</v>
      </c>
      <c r="R25" s="36" t="s">
        <v>1122</v>
      </c>
      <c r="S25" s="28" t="s">
        <v>4</v>
      </c>
      <c r="T25" s="106">
        <v>5245148</v>
      </c>
      <c r="U25" s="98">
        <v>10060480003</v>
      </c>
      <c r="V25" s="96">
        <v>3161</v>
      </c>
      <c r="W25" s="186" t="s">
        <v>225</v>
      </c>
      <c r="X25" s="106">
        <v>26</v>
      </c>
      <c r="Y25" s="68">
        <v>31</v>
      </c>
      <c r="Z25" s="95" t="s">
        <v>224</v>
      </c>
      <c r="AA25" s="95" t="s">
        <v>1121</v>
      </c>
      <c r="AB25" s="94">
        <v>258582</v>
      </c>
      <c r="AC25" s="144" t="s">
        <v>1158</v>
      </c>
      <c r="AD25" s="65">
        <v>43284579</v>
      </c>
      <c r="AE25" s="31" t="s">
        <v>6</v>
      </c>
      <c r="AF25" s="31">
        <v>3196442857</v>
      </c>
      <c r="AG25" s="63" t="s">
        <v>1157</v>
      </c>
      <c r="AH25" s="144" t="s">
        <v>1158</v>
      </c>
      <c r="AI25" s="154">
        <v>43284579</v>
      </c>
      <c r="AJ25" s="31" t="s">
        <v>6</v>
      </c>
      <c r="AK25" s="31">
        <v>3196442857</v>
      </c>
      <c r="AL25" s="63" t="s">
        <v>1157</v>
      </c>
      <c r="AM25" s="30" t="s">
        <v>1156</v>
      </c>
      <c r="AN25" s="31" t="s">
        <v>6</v>
      </c>
      <c r="AO25" s="31" t="s">
        <v>6</v>
      </c>
      <c r="AP25" s="30" t="s">
        <v>6</v>
      </c>
      <c r="AQ25" s="78" t="s">
        <v>56</v>
      </c>
      <c r="AR25" s="28" t="s">
        <v>4</v>
      </c>
      <c r="AS25" s="105" t="s">
        <v>55</v>
      </c>
      <c r="AT25" s="28" t="s">
        <v>3226</v>
      </c>
      <c r="AU25" s="28" t="s">
        <v>3227</v>
      </c>
      <c r="AV25" s="63"/>
      <c r="AW25" s="89"/>
      <c r="AX25" s="20"/>
      <c r="AY25" s="26">
        <f t="shared" si="4"/>
        <v>44136</v>
      </c>
      <c r="AZ25" s="22"/>
      <c r="BA25" s="20"/>
      <c r="BB25" s="26">
        <f t="shared" si="5"/>
        <v>44228</v>
      </c>
      <c r="BC25" s="25"/>
      <c r="BD25" s="25"/>
      <c r="BE25" s="20">
        <f t="shared" si="6"/>
        <v>44317</v>
      </c>
      <c r="BF25" s="20"/>
      <c r="BG25" s="20"/>
      <c r="BH25" s="24">
        <f t="shared" si="7"/>
        <v>44409</v>
      </c>
      <c r="BI25" s="24"/>
      <c r="BJ25" s="24"/>
      <c r="BK25" s="24">
        <f t="shared" si="8"/>
        <v>44501</v>
      </c>
      <c r="BL25" s="24"/>
      <c r="BM25" s="24"/>
      <c r="BN25" s="20">
        <f t="shared" si="9"/>
        <v>44593</v>
      </c>
      <c r="BO25" s="24"/>
      <c r="BP25" s="24"/>
      <c r="BQ25" s="20">
        <f t="shared" si="10"/>
        <v>44682</v>
      </c>
      <c r="BR25" s="24"/>
      <c r="BS25" s="24"/>
      <c r="BT25" s="20">
        <f t="shared" si="11"/>
        <v>44774</v>
      </c>
      <c r="BU25" s="24">
        <f t="shared" si="13"/>
        <v>44308</v>
      </c>
      <c r="BV25" s="61">
        <f t="shared" si="14"/>
        <v>44348</v>
      </c>
      <c r="BW25" s="21"/>
      <c r="BX25" s="21"/>
      <c r="BY25" s="20">
        <f t="shared" si="12"/>
        <v>44409</v>
      </c>
      <c r="BZ25" s="19"/>
    </row>
    <row r="26" spans="1:107" ht="39.75" customHeight="1" x14ac:dyDescent="0.25">
      <c r="A26" s="53"/>
      <c r="B26" s="107">
        <v>4600078465</v>
      </c>
      <c r="C26" s="49">
        <v>43581</v>
      </c>
      <c r="D26" s="24">
        <v>43605</v>
      </c>
      <c r="E26" s="24">
        <v>45431</v>
      </c>
      <c r="F26" s="61">
        <v>43605</v>
      </c>
      <c r="G26" s="58" t="s">
        <v>472</v>
      </c>
      <c r="H26" s="24">
        <v>44175</v>
      </c>
      <c r="I26" s="48">
        <f t="shared" ca="1" si="0"/>
        <v>1139</v>
      </c>
      <c r="J26" s="47" t="str">
        <f t="shared" ca="1" si="1"/>
        <v>VIGENTE</v>
      </c>
      <c r="K26" s="101" t="s">
        <v>66</v>
      </c>
      <c r="L26" s="102" t="s">
        <v>66</v>
      </c>
      <c r="M26" s="102" t="s">
        <v>66</v>
      </c>
      <c r="N26" s="102" t="s">
        <v>66</v>
      </c>
      <c r="O26" s="101" t="s">
        <v>66</v>
      </c>
      <c r="P26" s="101" t="s">
        <v>66</v>
      </c>
      <c r="Q26" s="144" t="s">
        <v>1148</v>
      </c>
      <c r="R26" s="36" t="s">
        <v>1122</v>
      </c>
      <c r="S26" s="28" t="s">
        <v>4</v>
      </c>
      <c r="T26" s="106">
        <v>5245148</v>
      </c>
      <c r="U26" s="98">
        <v>10060480003</v>
      </c>
      <c r="V26" s="96">
        <v>3161</v>
      </c>
      <c r="W26" s="186" t="s">
        <v>225</v>
      </c>
      <c r="X26" s="106">
        <v>26</v>
      </c>
      <c r="Y26" s="68">
        <v>279</v>
      </c>
      <c r="Z26" s="95" t="s">
        <v>224</v>
      </c>
      <c r="AA26" s="95" t="s">
        <v>1121</v>
      </c>
      <c r="AB26" s="94">
        <v>240352</v>
      </c>
      <c r="AC26" s="144" t="s">
        <v>1147</v>
      </c>
      <c r="AD26" s="65">
        <v>3374873</v>
      </c>
      <c r="AE26" s="31">
        <v>5117291</v>
      </c>
      <c r="AF26" s="31">
        <v>3116527868</v>
      </c>
      <c r="AG26" s="30" t="s">
        <v>6</v>
      </c>
      <c r="AH26" s="144" t="s">
        <v>1147</v>
      </c>
      <c r="AI26" s="154">
        <v>3374873</v>
      </c>
      <c r="AJ26" s="31">
        <v>5117291</v>
      </c>
      <c r="AK26" s="31">
        <v>3116527868</v>
      </c>
      <c r="AL26" s="30" t="s">
        <v>6</v>
      </c>
      <c r="AM26" s="30" t="s">
        <v>6</v>
      </c>
      <c r="AN26" s="31" t="s">
        <v>6</v>
      </c>
      <c r="AO26" s="31" t="s">
        <v>6</v>
      </c>
      <c r="AP26" s="30" t="s">
        <v>6</v>
      </c>
      <c r="AQ26" s="78" t="s">
        <v>70</v>
      </c>
      <c r="AR26" s="28" t="s">
        <v>4</v>
      </c>
      <c r="AS26" s="63" t="s">
        <v>69</v>
      </c>
      <c r="AT26" s="63"/>
      <c r="AU26" s="28"/>
      <c r="AV26" s="63"/>
      <c r="AW26" s="89" t="s">
        <v>28</v>
      </c>
      <c r="AX26" s="20">
        <v>43693</v>
      </c>
      <c r="AY26" s="26">
        <f t="shared" si="4"/>
        <v>43697</v>
      </c>
      <c r="AZ26" s="89" t="s">
        <v>27</v>
      </c>
      <c r="BA26" s="20">
        <v>43780</v>
      </c>
      <c r="BB26" s="26">
        <f t="shared" si="5"/>
        <v>43789</v>
      </c>
      <c r="BC26" s="89" t="s">
        <v>26</v>
      </c>
      <c r="BD26" s="20">
        <v>43873</v>
      </c>
      <c r="BE26" s="20">
        <f t="shared" si="6"/>
        <v>43881</v>
      </c>
      <c r="BF26" s="86" t="s">
        <v>25</v>
      </c>
      <c r="BG26" s="20">
        <v>43966</v>
      </c>
      <c r="BH26" s="24">
        <f t="shared" si="7"/>
        <v>43971</v>
      </c>
      <c r="BI26" s="24"/>
      <c r="BJ26" s="24"/>
      <c r="BK26" s="24">
        <f t="shared" si="8"/>
        <v>44063</v>
      </c>
      <c r="BL26" s="61" t="s">
        <v>1202</v>
      </c>
      <c r="BM26" s="24">
        <v>44152</v>
      </c>
      <c r="BN26" s="20">
        <f t="shared" si="9"/>
        <v>44155</v>
      </c>
      <c r="BO26" s="24"/>
      <c r="BP26" s="24"/>
      <c r="BQ26" s="20">
        <f t="shared" si="10"/>
        <v>44247</v>
      </c>
      <c r="BR26" s="24"/>
      <c r="BS26" s="24"/>
      <c r="BT26" s="20">
        <f t="shared" si="11"/>
        <v>44336</v>
      </c>
      <c r="BU26" s="24">
        <f t="shared" si="13"/>
        <v>45331</v>
      </c>
      <c r="BV26" s="61">
        <f t="shared" si="14"/>
        <v>45371</v>
      </c>
      <c r="BW26" s="21"/>
      <c r="BX26" s="21"/>
      <c r="BY26" s="20">
        <f t="shared" si="12"/>
        <v>43971</v>
      </c>
      <c r="BZ26" s="19"/>
    </row>
    <row r="27" spans="1:107" ht="39.75" customHeight="1" x14ac:dyDescent="0.25">
      <c r="A27" s="53" t="s">
        <v>1146</v>
      </c>
      <c r="B27" s="107">
        <v>4600078467</v>
      </c>
      <c r="C27" s="60" t="s">
        <v>6</v>
      </c>
      <c r="D27" s="24">
        <v>43609</v>
      </c>
      <c r="E27" s="24">
        <v>45435</v>
      </c>
      <c r="F27" s="61">
        <v>43609</v>
      </c>
      <c r="G27" s="58" t="s">
        <v>472</v>
      </c>
      <c r="H27" s="24">
        <v>44166</v>
      </c>
      <c r="I27" s="48">
        <f t="shared" ca="1" si="0"/>
        <v>1143</v>
      </c>
      <c r="J27" s="47" t="str">
        <f t="shared" ca="1" si="1"/>
        <v>VIGENTE</v>
      </c>
      <c r="K27" s="101" t="s">
        <v>66</v>
      </c>
      <c r="L27" s="102" t="s">
        <v>66</v>
      </c>
      <c r="M27" s="102" t="s">
        <v>66</v>
      </c>
      <c r="N27" s="102" t="s">
        <v>66</v>
      </c>
      <c r="O27" s="101" t="s">
        <v>66</v>
      </c>
      <c r="P27" s="101" t="s">
        <v>66</v>
      </c>
      <c r="Q27" s="144" t="s">
        <v>1145</v>
      </c>
      <c r="R27" s="36" t="s">
        <v>1144</v>
      </c>
      <c r="S27" s="28" t="s">
        <v>4</v>
      </c>
      <c r="T27" s="106">
        <v>5245401</v>
      </c>
      <c r="U27" s="98">
        <v>10060480003</v>
      </c>
      <c r="V27" s="96">
        <v>3161</v>
      </c>
      <c r="W27" s="186" t="s">
        <v>225</v>
      </c>
      <c r="X27" s="106">
        <v>26</v>
      </c>
      <c r="Y27" s="68">
        <v>321</v>
      </c>
      <c r="Z27" s="95" t="s">
        <v>224</v>
      </c>
      <c r="AA27" s="95" t="s">
        <v>1143</v>
      </c>
      <c r="AB27" s="94">
        <v>215034</v>
      </c>
      <c r="AC27" s="144" t="s">
        <v>1142</v>
      </c>
      <c r="AD27" s="65">
        <v>70112175</v>
      </c>
      <c r="AE27" s="31" t="s">
        <v>6</v>
      </c>
      <c r="AF27" s="31">
        <v>3125914742</v>
      </c>
      <c r="AG27" s="30" t="s">
        <v>6</v>
      </c>
      <c r="AH27" s="144" t="s">
        <v>1142</v>
      </c>
      <c r="AI27" s="154">
        <v>70112175</v>
      </c>
      <c r="AJ27" s="31" t="s">
        <v>6</v>
      </c>
      <c r="AK27" s="31">
        <v>3125914742</v>
      </c>
      <c r="AL27" s="30" t="s">
        <v>6</v>
      </c>
      <c r="AM27" s="30" t="s">
        <v>6</v>
      </c>
      <c r="AN27" s="31" t="s">
        <v>6</v>
      </c>
      <c r="AO27" s="31" t="s">
        <v>6</v>
      </c>
      <c r="AP27" s="30" t="s">
        <v>6</v>
      </c>
      <c r="AQ27" s="78" t="s">
        <v>70</v>
      </c>
      <c r="AR27" s="28" t="s">
        <v>4</v>
      </c>
      <c r="AS27" s="63" t="s">
        <v>69</v>
      </c>
      <c r="AT27" s="63"/>
      <c r="AU27" s="28"/>
      <c r="AV27" s="63"/>
      <c r="AW27" s="89" t="s">
        <v>28</v>
      </c>
      <c r="AX27" s="20">
        <v>43693</v>
      </c>
      <c r="AY27" s="26">
        <f t="shared" si="4"/>
        <v>43701</v>
      </c>
      <c r="AZ27" s="89" t="s">
        <v>27</v>
      </c>
      <c r="BA27" s="20">
        <v>43780</v>
      </c>
      <c r="BB27" s="26">
        <f t="shared" si="5"/>
        <v>43793</v>
      </c>
      <c r="BC27" s="22" t="s">
        <v>26</v>
      </c>
      <c r="BD27" s="20">
        <v>43873</v>
      </c>
      <c r="BE27" s="20">
        <f t="shared" si="6"/>
        <v>43885</v>
      </c>
      <c r="BF27" s="86" t="s">
        <v>25</v>
      </c>
      <c r="BG27" s="20">
        <v>43966</v>
      </c>
      <c r="BH27" s="24">
        <f t="shared" si="7"/>
        <v>43975</v>
      </c>
      <c r="BI27" s="61" t="s">
        <v>1220</v>
      </c>
      <c r="BJ27" s="24">
        <v>44073</v>
      </c>
      <c r="BK27" s="24">
        <f t="shared" si="8"/>
        <v>44067</v>
      </c>
      <c r="BL27" s="61" t="s">
        <v>1202</v>
      </c>
      <c r="BM27" s="24">
        <v>44153</v>
      </c>
      <c r="BN27" s="20">
        <f t="shared" si="9"/>
        <v>44159</v>
      </c>
      <c r="BO27" s="24"/>
      <c r="BP27" s="24"/>
      <c r="BQ27" s="20">
        <f t="shared" si="10"/>
        <v>44251</v>
      </c>
      <c r="BR27" s="24"/>
      <c r="BS27" s="24"/>
      <c r="BT27" s="20">
        <f t="shared" si="11"/>
        <v>44340</v>
      </c>
      <c r="BU27" s="24">
        <f t="shared" si="13"/>
        <v>45335</v>
      </c>
      <c r="BV27" s="61">
        <f t="shared" si="14"/>
        <v>45375</v>
      </c>
      <c r="BW27" s="21"/>
      <c r="BX27" s="21"/>
      <c r="BY27" s="20">
        <f t="shared" si="12"/>
        <v>43975</v>
      </c>
      <c r="BZ27" s="19"/>
    </row>
    <row r="28" spans="1:107" ht="39.75" customHeight="1" x14ac:dyDescent="0.2">
      <c r="A28" s="53" t="s">
        <v>1141</v>
      </c>
      <c r="B28" s="190">
        <v>4600079920</v>
      </c>
      <c r="C28" s="60" t="s">
        <v>6</v>
      </c>
      <c r="D28" s="60" t="s">
        <v>6</v>
      </c>
      <c r="E28" s="60" t="s">
        <v>6</v>
      </c>
      <c r="F28" s="60" t="s">
        <v>6</v>
      </c>
      <c r="G28" s="60" t="s">
        <v>6</v>
      </c>
      <c r="H28" s="60" t="s">
        <v>6</v>
      </c>
      <c r="I28" s="48" t="e">
        <f t="shared" ca="1" si="0"/>
        <v>#VALUE!</v>
      </c>
      <c r="J28" s="47" t="e">
        <f t="shared" ca="1" si="1"/>
        <v>#VALUE!</v>
      </c>
      <c r="K28" s="101" t="s">
        <v>66</v>
      </c>
      <c r="L28" s="102" t="s">
        <v>66</v>
      </c>
      <c r="M28" s="102" t="s">
        <v>66</v>
      </c>
      <c r="N28" s="102" t="s">
        <v>66</v>
      </c>
      <c r="O28" s="101" t="s">
        <v>66</v>
      </c>
      <c r="P28" s="101" t="s">
        <v>66</v>
      </c>
      <c r="Q28" s="66" t="s">
        <v>1140</v>
      </c>
      <c r="R28" s="36" t="s">
        <v>1139</v>
      </c>
      <c r="S28" s="28" t="s">
        <v>4</v>
      </c>
      <c r="T28" s="118" t="s">
        <v>1138</v>
      </c>
      <c r="U28" s="69" t="s">
        <v>1137</v>
      </c>
      <c r="V28" s="96" t="s">
        <v>1136</v>
      </c>
      <c r="W28" s="189" t="s">
        <v>1135</v>
      </c>
      <c r="X28" s="141" t="s">
        <v>1134</v>
      </c>
      <c r="Y28" s="68" t="s">
        <v>1133</v>
      </c>
      <c r="Z28" s="66" t="s">
        <v>1132</v>
      </c>
      <c r="AA28" s="66" t="s">
        <v>1131</v>
      </c>
      <c r="AB28" s="67">
        <v>14058660</v>
      </c>
      <c r="AC28" s="66" t="s">
        <v>1130</v>
      </c>
      <c r="AD28" s="65">
        <v>890919291</v>
      </c>
      <c r="AE28" s="118">
        <v>4448020</v>
      </c>
      <c r="AF28" s="31" t="s">
        <v>6</v>
      </c>
      <c r="AG28" s="63" t="s">
        <v>1129</v>
      </c>
      <c r="AH28" s="66" t="s">
        <v>1128</v>
      </c>
      <c r="AI28" s="154">
        <v>98571785</v>
      </c>
      <c r="AJ28" s="31">
        <v>4448020</v>
      </c>
      <c r="AK28" s="31" t="s">
        <v>6</v>
      </c>
      <c r="AL28" s="30" t="s">
        <v>6</v>
      </c>
      <c r="AM28" s="30" t="s">
        <v>6</v>
      </c>
      <c r="AN28" s="31" t="s">
        <v>6</v>
      </c>
      <c r="AO28" s="31" t="s">
        <v>6</v>
      </c>
      <c r="AP28" s="30" t="s">
        <v>6</v>
      </c>
      <c r="AQ28" s="78" t="s">
        <v>70</v>
      </c>
      <c r="AR28" s="28" t="s">
        <v>4</v>
      </c>
      <c r="AS28" s="63" t="s">
        <v>69</v>
      </c>
      <c r="AT28" s="28" t="s">
        <v>122</v>
      </c>
      <c r="AU28" s="28" t="s">
        <v>121</v>
      </c>
      <c r="AV28" s="63"/>
      <c r="AW28" s="25"/>
      <c r="AX28" s="25"/>
      <c r="AY28" s="26" t="e">
        <f t="shared" si="4"/>
        <v>#VALUE!</v>
      </c>
      <c r="AZ28" s="25"/>
      <c r="BA28" s="25"/>
      <c r="BB28" s="26" t="e">
        <f t="shared" si="5"/>
        <v>#VALUE!</v>
      </c>
      <c r="BC28" s="25"/>
      <c r="BD28" s="25"/>
      <c r="BE28" s="20" t="e">
        <f t="shared" si="6"/>
        <v>#VALUE!</v>
      </c>
      <c r="BF28" s="20"/>
      <c r="BG28" s="20"/>
      <c r="BH28" s="24" t="e">
        <f t="shared" si="7"/>
        <v>#VALUE!</v>
      </c>
      <c r="BI28" s="24"/>
      <c r="BJ28" s="24"/>
      <c r="BK28" s="24" t="e">
        <f t="shared" si="8"/>
        <v>#VALUE!</v>
      </c>
      <c r="BL28" s="24"/>
      <c r="BM28" s="24"/>
      <c r="BN28" s="20" t="e">
        <f t="shared" si="9"/>
        <v>#VALUE!</v>
      </c>
      <c r="BO28" s="24"/>
      <c r="BP28" s="24"/>
      <c r="BQ28" s="20" t="e">
        <f t="shared" si="10"/>
        <v>#VALUE!</v>
      </c>
      <c r="BR28" s="24"/>
      <c r="BS28" s="24"/>
      <c r="BT28" s="20" t="e">
        <f t="shared" si="11"/>
        <v>#VALUE!</v>
      </c>
      <c r="BU28" s="24" t="e">
        <f t="shared" si="13"/>
        <v>#VALUE!</v>
      </c>
      <c r="BV28" s="61" t="e">
        <f t="shared" si="14"/>
        <v>#VALUE!</v>
      </c>
      <c r="BW28" s="21"/>
      <c r="BX28" s="21"/>
      <c r="BY28" s="20" t="e">
        <f t="shared" si="12"/>
        <v>#VALUE!</v>
      </c>
      <c r="BZ28" s="188" t="s">
        <v>1127</v>
      </c>
    </row>
    <row r="29" spans="1:107" s="2" customFormat="1" ht="39.75" customHeight="1" x14ac:dyDescent="0.25">
      <c r="A29" s="53"/>
      <c r="B29" s="107">
        <v>4600078569</v>
      </c>
      <c r="C29" s="49">
        <v>43609</v>
      </c>
      <c r="D29" s="24">
        <v>43679</v>
      </c>
      <c r="E29" s="24">
        <v>45505</v>
      </c>
      <c r="F29" s="61">
        <v>43679</v>
      </c>
      <c r="G29" s="58" t="s">
        <v>472</v>
      </c>
      <c r="H29" s="24">
        <v>43609</v>
      </c>
      <c r="I29" s="48">
        <f t="shared" ca="1" si="0"/>
        <v>1213</v>
      </c>
      <c r="J29" s="47" t="str">
        <f t="shared" ca="1" si="1"/>
        <v>VIGENTE</v>
      </c>
      <c r="K29" s="101" t="s">
        <v>66</v>
      </c>
      <c r="L29" s="102" t="s">
        <v>66</v>
      </c>
      <c r="M29" s="102" t="s">
        <v>66</v>
      </c>
      <c r="N29" s="102" t="s">
        <v>66</v>
      </c>
      <c r="O29" s="101" t="s">
        <v>66</v>
      </c>
      <c r="P29" s="101" t="s">
        <v>66</v>
      </c>
      <c r="Q29" s="144" t="s">
        <v>1124</v>
      </c>
      <c r="R29" s="36" t="s">
        <v>1122</v>
      </c>
      <c r="S29" s="28" t="s">
        <v>4</v>
      </c>
      <c r="T29" s="106">
        <v>5245148</v>
      </c>
      <c r="U29" s="98">
        <v>10060480003</v>
      </c>
      <c r="V29" s="96">
        <v>3161</v>
      </c>
      <c r="W29" s="186" t="s">
        <v>225</v>
      </c>
      <c r="X29" s="106">
        <v>26</v>
      </c>
      <c r="Y29" s="68">
        <v>256</v>
      </c>
      <c r="Z29" s="95" t="s">
        <v>224</v>
      </c>
      <c r="AA29" s="95" t="s">
        <v>1121</v>
      </c>
      <c r="AB29" s="94">
        <v>225185</v>
      </c>
      <c r="AC29" s="144" t="s">
        <v>1118</v>
      </c>
      <c r="AD29" s="65">
        <v>3374873</v>
      </c>
      <c r="AE29" s="31">
        <v>315040200</v>
      </c>
      <c r="AF29" s="31">
        <v>3155020200</v>
      </c>
      <c r="AG29" s="63" t="s">
        <v>1119</v>
      </c>
      <c r="AH29" s="144" t="s">
        <v>1118</v>
      </c>
      <c r="AI29" s="154">
        <v>3374873</v>
      </c>
      <c r="AJ29" s="31">
        <v>315040200</v>
      </c>
      <c r="AK29" s="31">
        <v>3155020200</v>
      </c>
      <c r="AL29" s="63" t="s">
        <v>1119</v>
      </c>
      <c r="AM29" s="30" t="s">
        <v>6</v>
      </c>
      <c r="AN29" s="31" t="s">
        <v>6</v>
      </c>
      <c r="AO29" s="31" t="s">
        <v>6</v>
      </c>
      <c r="AP29" s="30" t="s">
        <v>6</v>
      </c>
      <c r="AQ29" s="78" t="s">
        <v>70</v>
      </c>
      <c r="AR29" s="28" t="s">
        <v>4</v>
      </c>
      <c r="AS29" s="63" t="s">
        <v>69</v>
      </c>
      <c r="AT29" s="28" t="s">
        <v>122</v>
      </c>
      <c r="AU29" s="28" t="s">
        <v>121</v>
      </c>
      <c r="AV29" s="63"/>
      <c r="AW29" s="89" t="s">
        <v>28</v>
      </c>
      <c r="AX29" s="20">
        <v>43780</v>
      </c>
      <c r="AY29" s="26">
        <f t="shared" si="4"/>
        <v>43771</v>
      </c>
      <c r="AZ29" s="22" t="s">
        <v>27</v>
      </c>
      <c r="BA29" s="20">
        <v>43873</v>
      </c>
      <c r="BB29" s="26">
        <f t="shared" si="5"/>
        <v>43863</v>
      </c>
      <c r="BC29" s="25"/>
      <c r="BD29" s="25"/>
      <c r="BE29" s="20">
        <f t="shared" si="6"/>
        <v>43953</v>
      </c>
      <c r="BF29" s="86" t="s">
        <v>25</v>
      </c>
      <c r="BG29" s="20">
        <v>44047</v>
      </c>
      <c r="BH29" s="24">
        <f t="shared" si="7"/>
        <v>44045</v>
      </c>
      <c r="BI29" s="61" t="s">
        <v>1220</v>
      </c>
      <c r="BJ29" s="24">
        <v>44152</v>
      </c>
      <c r="BK29" s="24">
        <f t="shared" si="8"/>
        <v>44137</v>
      </c>
      <c r="BL29" s="61" t="s">
        <v>1202</v>
      </c>
      <c r="BM29" s="24">
        <v>44232</v>
      </c>
      <c r="BN29" s="20">
        <f t="shared" si="9"/>
        <v>44229</v>
      </c>
      <c r="BO29" s="24"/>
      <c r="BP29" s="24"/>
      <c r="BQ29" s="20">
        <f t="shared" si="10"/>
        <v>44318</v>
      </c>
      <c r="BR29" s="24"/>
      <c r="BS29" s="24"/>
      <c r="BT29" s="20">
        <f t="shared" si="11"/>
        <v>44410</v>
      </c>
      <c r="BU29" s="24">
        <f t="shared" si="13"/>
        <v>45405</v>
      </c>
      <c r="BV29" s="61">
        <f t="shared" si="14"/>
        <v>45445</v>
      </c>
      <c r="BW29" s="21"/>
      <c r="BX29" s="21"/>
      <c r="BY29" s="20">
        <f t="shared" si="12"/>
        <v>44045</v>
      </c>
      <c r="BZ29" s="19"/>
    </row>
    <row r="30" spans="1:107" ht="39.75" customHeight="1" x14ac:dyDescent="0.25">
      <c r="A30" s="53"/>
      <c r="B30" s="107">
        <v>4600078456</v>
      </c>
      <c r="C30" s="60" t="s">
        <v>6</v>
      </c>
      <c r="D30" s="24">
        <v>43609</v>
      </c>
      <c r="E30" s="24">
        <v>45435</v>
      </c>
      <c r="F30" s="61">
        <v>43609</v>
      </c>
      <c r="G30" s="58" t="s">
        <v>472</v>
      </c>
      <c r="H30" s="24">
        <v>44187</v>
      </c>
      <c r="I30" s="48">
        <f t="shared" ca="1" si="0"/>
        <v>1143</v>
      </c>
      <c r="J30" s="47" t="str">
        <f t="shared" ca="1" si="1"/>
        <v>VIGENTE</v>
      </c>
      <c r="K30" s="101" t="s">
        <v>66</v>
      </c>
      <c r="L30" s="102" t="s">
        <v>66</v>
      </c>
      <c r="M30" s="102" t="s">
        <v>66</v>
      </c>
      <c r="N30" s="102" t="s">
        <v>66</v>
      </c>
      <c r="O30" s="101" t="s">
        <v>66</v>
      </c>
      <c r="P30" s="101" t="s">
        <v>66</v>
      </c>
      <c r="Q30" s="144" t="s">
        <v>1123</v>
      </c>
      <c r="R30" s="36" t="s">
        <v>1122</v>
      </c>
      <c r="S30" s="28" t="s">
        <v>4</v>
      </c>
      <c r="T30" s="106">
        <v>5245254</v>
      </c>
      <c r="U30" s="98">
        <v>10060480003</v>
      </c>
      <c r="V30" s="96">
        <v>3161</v>
      </c>
      <c r="W30" s="186" t="s">
        <v>225</v>
      </c>
      <c r="X30" s="106">
        <v>26</v>
      </c>
      <c r="Y30" s="68">
        <v>143</v>
      </c>
      <c r="Z30" s="95" t="s">
        <v>224</v>
      </c>
      <c r="AA30" s="95" t="s">
        <v>1121</v>
      </c>
      <c r="AB30" s="94">
        <v>222792</v>
      </c>
      <c r="AC30" s="144" t="s">
        <v>1120</v>
      </c>
      <c r="AD30" s="65">
        <v>3434855</v>
      </c>
      <c r="AE30" s="31">
        <v>315040200</v>
      </c>
      <c r="AF30" s="31">
        <v>3155020200</v>
      </c>
      <c r="AG30" s="63" t="s">
        <v>1119</v>
      </c>
      <c r="AH30" s="144" t="s">
        <v>1118</v>
      </c>
      <c r="AI30" s="154">
        <v>3374873</v>
      </c>
      <c r="AJ30" s="31">
        <v>23133721</v>
      </c>
      <c r="AK30" s="31">
        <v>3215490074</v>
      </c>
      <c r="AL30" s="30" t="s">
        <v>6</v>
      </c>
      <c r="AM30" s="30" t="s">
        <v>6</v>
      </c>
      <c r="AN30" s="31" t="s">
        <v>6</v>
      </c>
      <c r="AO30" s="31" t="s">
        <v>6</v>
      </c>
      <c r="AP30" s="30" t="s">
        <v>6</v>
      </c>
      <c r="AQ30" s="78" t="s">
        <v>70</v>
      </c>
      <c r="AR30" s="28" t="s">
        <v>4</v>
      </c>
      <c r="AS30" s="63" t="s">
        <v>69</v>
      </c>
      <c r="AT30" s="63"/>
      <c r="AU30" s="28"/>
      <c r="AV30" s="63"/>
      <c r="AW30" s="89" t="s">
        <v>28</v>
      </c>
      <c r="AX30" s="20">
        <v>43693</v>
      </c>
      <c r="AY30" s="26">
        <f t="shared" si="4"/>
        <v>43701</v>
      </c>
      <c r="AZ30" s="89" t="s">
        <v>27</v>
      </c>
      <c r="BA30" s="20">
        <v>43780</v>
      </c>
      <c r="BB30" s="26">
        <f t="shared" si="5"/>
        <v>43793</v>
      </c>
      <c r="BC30" s="89" t="s">
        <v>26</v>
      </c>
      <c r="BD30" s="20">
        <v>43873</v>
      </c>
      <c r="BE30" s="20">
        <f t="shared" si="6"/>
        <v>43885</v>
      </c>
      <c r="BF30" s="86" t="s">
        <v>27</v>
      </c>
      <c r="BG30" s="20">
        <v>44012</v>
      </c>
      <c r="BH30" s="24">
        <f t="shared" si="7"/>
        <v>43975</v>
      </c>
      <c r="BI30" s="61" t="s">
        <v>1220</v>
      </c>
      <c r="BJ30" s="24">
        <v>44073</v>
      </c>
      <c r="BK30" s="24">
        <f t="shared" si="8"/>
        <v>44067</v>
      </c>
      <c r="BL30" s="61" t="s">
        <v>1202</v>
      </c>
      <c r="BM30" s="24">
        <v>44153</v>
      </c>
      <c r="BN30" s="20">
        <f t="shared" si="9"/>
        <v>44159</v>
      </c>
      <c r="BO30" s="61" t="s">
        <v>1243</v>
      </c>
      <c r="BP30" s="24">
        <v>44252</v>
      </c>
      <c r="BQ30" s="20">
        <f t="shared" si="10"/>
        <v>44251</v>
      </c>
      <c r="BR30" s="24"/>
      <c r="BS30" s="24"/>
      <c r="BT30" s="20">
        <f t="shared" si="11"/>
        <v>44340</v>
      </c>
      <c r="BU30" s="24">
        <f t="shared" si="13"/>
        <v>45335</v>
      </c>
      <c r="BV30" s="61">
        <f t="shared" si="14"/>
        <v>45375</v>
      </c>
      <c r="BW30" s="21"/>
      <c r="BX30" s="21"/>
      <c r="BY30" s="20">
        <f t="shared" si="12"/>
        <v>43975</v>
      </c>
      <c r="BZ30" s="19"/>
    </row>
    <row r="31" spans="1:107" ht="39.75" customHeight="1" x14ac:dyDescent="0.25">
      <c r="A31" s="104"/>
      <c r="B31" s="124">
        <v>4600080677</v>
      </c>
      <c r="C31" s="103">
        <v>43600</v>
      </c>
      <c r="D31" s="60" t="s">
        <v>6</v>
      </c>
      <c r="E31" s="60" t="s">
        <v>6</v>
      </c>
      <c r="F31" s="60" t="s">
        <v>6</v>
      </c>
      <c r="G31" s="60" t="s">
        <v>6</v>
      </c>
      <c r="H31" s="60" t="s">
        <v>6</v>
      </c>
      <c r="I31" s="48" t="e">
        <f t="shared" ca="1" si="0"/>
        <v>#VALUE!</v>
      </c>
      <c r="J31" s="47" t="e">
        <f t="shared" ca="1" si="1"/>
        <v>#VALUE!</v>
      </c>
      <c r="K31" s="101" t="s">
        <v>66</v>
      </c>
      <c r="L31" s="102" t="s">
        <v>66</v>
      </c>
      <c r="M31" s="102" t="s">
        <v>66</v>
      </c>
      <c r="N31" s="102" t="s">
        <v>66</v>
      </c>
      <c r="O31" s="101" t="s">
        <v>66</v>
      </c>
      <c r="P31" s="101" t="s">
        <v>66</v>
      </c>
      <c r="Q31" s="95" t="s">
        <v>1106</v>
      </c>
      <c r="R31" s="36" t="s">
        <v>127</v>
      </c>
      <c r="S31" s="28" t="s">
        <v>4</v>
      </c>
      <c r="T31" s="110">
        <v>5227146</v>
      </c>
      <c r="U31" s="112">
        <v>10180070029</v>
      </c>
      <c r="V31" s="112">
        <v>1806</v>
      </c>
      <c r="W31" s="103">
        <v>38097</v>
      </c>
      <c r="X31" s="185">
        <v>29</v>
      </c>
      <c r="Y31" s="122">
        <v>1089</v>
      </c>
      <c r="Z31" s="95" t="s">
        <v>126</v>
      </c>
      <c r="AA31" s="95" t="s">
        <v>125</v>
      </c>
      <c r="AB31" s="94">
        <v>94196</v>
      </c>
      <c r="AC31" s="82" t="s">
        <v>1105</v>
      </c>
      <c r="AD31" s="65">
        <v>43074877</v>
      </c>
      <c r="AE31" s="122">
        <v>5590285</v>
      </c>
      <c r="AF31" s="80">
        <v>3122600016</v>
      </c>
      <c r="AG31" s="705" t="s">
        <v>123</v>
      </c>
      <c r="AH31" s="82" t="s">
        <v>1105</v>
      </c>
      <c r="AI31" s="154">
        <v>43074877</v>
      </c>
      <c r="AJ31" s="122">
        <v>5590285</v>
      </c>
      <c r="AK31" s="80">
        <v>3122600016</v>
      </c>
      <c r="AL31" s="705" t="s">
        <v>123</v>
      </c>
      <c r="AM31" s="30" t="s">
        <v>6</v>
      </c>
      <c r="AN31" s="31" t="s">
        <v>6</v>
      </c>
      <c r="AO31" s="31" t="s">
        <v>6</v>
      </c>
      <c r="AP31" s="30" t="s">
        <v>6</v>
      </c>
      <c r="AQ31" s="78" t="s">
        <v>70</v>
      </c>
      <c r="AR31" s="28" t="s">
        <v>4</v>
      </c>
      <c r="AS31" s="63" t="s">
        <v>69</v>
      </c>
      <c r="AT31" s="28" t="s">
        <v>122</v>
      </c>
      <c r="AU31" s="28" t="s">
        <v>121</v>
      </c>
      <c r="AV31" s="63"/>
      <c r="AW31" s="25"/>
      <c r="AX31" s="25"/>
      <c r="AY31" s="26" t="e">
        <f t="shared" si="4"/>
        <v>#VALUE!</v>
      </c>
      <c r="AZ31" s="25"/>
      <c r="BA31" s="25"/>
      <c r="BB31" s="26" t="e">
        <f t="shared" si="5"/>
        <v>#VALUE!</v>
      </c>
      <c r="BC31" s="25"/>
      <c r="BD31" s="25"/>
      <c r="BE31" s="20" t="e">
        <f t="shared" si="6"/>
        <v>#VALUE!</v>
      </c>
      <c r="BF31" s="20"/>
      <c r="BG31" s="20"/>
      <c r="BH31" s="24" t="e">
        <f t="shared" si="7"/>
        <v>#VALUE!</v>
      </c>
      <c r="BI31" s="24"/>
      <c r="BJ31" s="24"/>
      <c r="BK31" s="24" t="e">
        <f t="shared" si="8"/>
        <v>#VALUE!</v>
      </c>
      <c r="BL31" s="24"/>
      <c r="BM31" s="24"/>
      <c r="BN31" s="20" t="e">
        <f t="shared" si="9"/>
        <v>#VALUE!</v>
      </c>
      <c r="BO31" s="24"/>
      <c r="BP31" s="24"/>
      <c r="BQ31" s="20" t="e">
        <f t="shared" si="10"/>
        <v>#VALUE!</v>
      </c>
      <c r="BR31" s="24"/>
      <c r="BS31" s="24"/>
      <c r="BT31" s="20" t="e">
        <f t="shared" si="11"/>
        <v>#VALUE!</v>
      </c>
      <c r="BU31" s="24" t="e">
        <f t="shared" si="13"/>
        <v>#VALUE!</v>
      </c>
      <c r="BV31" s="61" t="e">
        <f t="shared" si="14"/>
        <v>#VALUE!</v>
      </c>
      <c r="BW31" s="21"/>
      <c r="BX31" s="21"/>
      <c r="BY31" s="20" t="e">
        <f t="shared" si="12"/>
        <v>#VALUE!</v>
      </c>
      <c r="BZ31" s="19" t="s">
        <v>120</v>
      </c>
    </row>
    <row r="32" spans="1:107" s="17" customFormat="1" ht="39.75" customHeight="1" x14ac:dyDescent="0.25">
      <c r="A32" s="53"/>
      <c r="B32" s="120">
        <v>4600086884</v>
      </c>
      <c r="C32" s="26">
        <v>44053</v>
      </c>
      <c r="D32" s="24">
        <v>44083</v>
      </c>
      <c r="E32" s="24">
        <v>44447</v>
      </c>
      <c r="F32" s="61">
        <v>44083</v>
      </c>
      <c r="G32" s="60" t="s">
        <v>6</v>
      </c>
      <c r="H32" s="60" t="s">
        <v>6</v>
      </c>
      <c r="I32" s="48">
        <f t="shared" ca="1" si="0"/>
        <v>155</v>
      </c>
      <c r="J32" s="47" t="str">
        <f t="shared" ca="1" si="1"/>
        <v>VIGENTE</v>
      </c>
      <c r="K32" s="75" t="s">
        <v>1033</v>
      </c>
      <c r="L32" s="74">
        <v>44053</v>
      </c>
      <c r="M32" s="74">
        <v>44053</v>
      </c>
      <c r="N32" s="74">
        <v>44540</v>
      </c>
      <c r="O32" s="48">
        <f ca="1">N32-$DC$1</f>
        <v>248</v>
      </c>
      <c r="P32" s="73" t="str">
        <f ca="1">IF(O32&gt;80,"VIGENTE",IF(O32&lt;1,"VENCIDO",IF(O32&lt;50,"POR VENCERSE","RENOVAR")))</f>
        <v>VIGENTE</v>
      </c>
      <c r="Q32" s="66" t="s">
        <v>296</v>
      </c>
      <c r="R32" s="36" t="s">
        <v>1032</v>
      </c>
      <c r="S32" s="28" t="s">
        <v>4</v>
      </c>
      <c r="T32" s="72">
        <v>5045180</v>
      </c>
      <c r="U32" s="118" t="s">
        <v>1031</v>
      </c>
      <c r="V32" s="118">
        <v>2447</v>
      </c>
      <c r="W32" s="117">
        <v>31008</v>
      </c>
      <c r="X32" s="72">
        <v>2</v>
      </c>
      <c r="Y32" s="68" t="s">
        <v>6</v>
      </c>
      <c r="Z32" s="95" t="s">
        <v>11</v>
      </c>
      <c r="AA32" s="66" t="s">
        <v>1030</v>
      </c>
      <c r="AB32" s="67">
        <v>1228090</v>
      </c>
      <c r="AC32" s="66" t="s">
        <v>1029</v>
      </c>
      <c r="AD32" s="65" t="s">
        <v>1028</v>
      </c>
      <c r="AE32" s="31" t="s">
        <v>3219</v>
      </c>
      <c r="AF32" s="31" t="s">
        <v>6</v>
      </c>
      <c r="AG32" s="63" t="s">
        <v>1026</v>
      </c>
      <c r="AH32" s="66" t="s">
        <v>3220</v>
      </c>
      <c r="AI32" s="154">
        <v>52028419</v>
      </c>
      <c r="AJ32" s="31" t="s">
        <v>3219</v>
      </c>
      <c r="AK32" s="31" t="s">
        <v>6</v>
      </c>
      <c r="AL32" s="63" t="s">
        <v>3221</v>
      </c>
      <c r="AM32" s="30" t="s">
        <v>3222</v>
      </c>
      <c r="AN32" s="31" t="s">
        <v>6</v>
      </c>
      <c r="AO32" s="31" t="s">
        <v>6</v>
      </c>
      <c r="AP32" s="30" t="s">
        <v>6</v>
      </c>
      <c r="AQ32" s="78" t="s">
        <v>70</v>
      </c>
      <c r="AR32" s="28" t="s">
        <v>4</v>
      </c>
      <c r="AS32" s="63" t="s">
        <v>69</v>
      </c>
      <c r="AT32" s="28" t="s">
        <v>3226</v>
      </c>
      <c r="AU32" s="28" t="s">
        <v>3227</v>
      </c>
      <c r="AV32" s="63"/>
      <c r="AW32" s="25"/>
      <c r="AX32" s="25"/>
      <c r="AY32" s="26">
        <f t="shared" si="4"/>
        <v>44174</v>
      </c>
      <c r="AZ32" s="25"/>
      <c r="BA32" s="25"/>
      <c r="BB32" s="26">
        <f t="shared" si="5"/>
        <v>44264</v>
      </c>
      <c r="BC32" s="25"/>
      <c r="BD32" s="25"/>
      <c r="BE32" s="20">
        <f t="shared" si="6"/>
        <v>44356</v>
      </c>
      <c r="BF32" s="20"/>
      <c r="BG32" s="20"/>
      <c r="BH32" s="24">
        <f t="shared" si="7"/>
        <v>44448</v>
      </c>
      <c r="BI32" s="24"/>
      <c r="BJ32" s="24"/>
      <c r="BK32" s="24">
        <f t="shared" si="8"/>
        <v>44539</v>
      </c>
      <c r="BL32" s="24"/>
      <c r="BM32" s="24"/>
      <c r="BN32" s="20">
        <f t="shared" si="9"/>
        <v>44629</v>
      </c>
      <c r="BO32" s="24"/>
      <c r="BP32" s="24"/>
      <c r="BQ32" s="20">
        <f t="shared" si="10"/>
        <v>44721</v>
      </c>
      <c r="BR32" s="24"/>
      <c r="BS32" s="24"/>
      <c r="BT32" s="20">
        <f t="shared" si="11"/>
        <v>44813</v>
      </c>
      <c r="BU32" s="23">
        <v>202030228463</v>
      </c>
      <c r="BV32" s="61">
        <f t="shared" si="14"/>
        <v>44387</v>
      </c>
      <c r="BW32" s="21"/>
      <c r="BX32" s="21"/>
      <c r="BY32" s="20">
        <f t="shared" si="12"/>
        <v>44448</v>
      </c>
      <c r="BZ32" s="19"/>
    </row>
    <row r="33" spans="1:78" ht="39.75" customHeight="1" x14ac:dyDescent="0.25">
      <c r="A33" s="104"/>
      <c r="B33" s="107">
        <v>4600082517</v>
      </c>
      <c r="C33" s="26">
        <v>43710</v>
      </c>
      <c r="D33" s="24">
        <v>43739</v>
      </c>
      <c r="E33" s="24">
        <v>44469</v>
      </c>
      <c r="F33" s="61">
        <v>43739</v>
      </c>
      <c r="G33" s="58" t="s">
        <v>472</v>
      </c>
      <c r="H33" s="24">
        <v>44104</v>
      </c>
      <c r="I33" s="48">
        <f t="shared" ca="1" si="0"/>
        <v>177</v>
      </c>
      <c r="J33" s="47" t="str">
        <f t="shared" ca="1" si="1"/>
        <v>VIGENTE</v>
      </c>
      <c r="K33" s="101" t="s">
        <v>66</v>
      </c>
      <c r="L33" s="102" t="s">
        <v>66</v>
      </c>
      <c r="M33" s="102" t="s">
        <v>66</v>
      </c>
      <c r="N33" s="102" t="s">
        <v>66</v>
      </c>
      <c r="O33" s="101" t="s">
        <v>66</v>
      </c>
      <c r="P33" s="101" t="s">
        <v>66</v>
      </c>
      <c r="Q33" s="82" t="s">
        <v>685</v>
      </c>
      <c r="R33" s="100" t="s">
        <v>76</v>
      </c>
      <c r="S33" s="28" t="s">
        <v>4</v>
      </c>
      <c r="T33" s="99">
        <v>768119</v>
      </c>
      <c r="U33" s="98">
        <v>10140270001</v>
      </c>
      <c r="V33" s="96">
        <v>1</v>
      </c>
      <c r="W33" s="97" t="s">
        <v>663</v>
      </c>
      <c r="X33" s="106" t="s">
        <v>662</v>
      </c>
      <c r="Y33" s="80" t="s">
        <v>688</v>
      </c>
      <c r="Z33" s="38" t="s">
        <v>116</v>
      </c>
      <c r="AA33" s="38" t="s">
        <v>660</v>
      </c>
      <c r="AB33" s="94">
        <v>154137</v>
      </c>
      <c r="AC33" s="82" t="s">
        <v>687</v>
      </c>
      <c r="AD33" s="65">
        <v>1035876326</v>
      </c>
      <c r="AE33" s="31" t="s">
        <v>6</v>
      </c>
      <c r="AF33" s="80">
        <v>3122906804</v>
      </c>
      <c r="AG33" s="63" t="s">
        <v>686</v>
      </c>
      <c r="AH33" s="82" t="s">
        <v>687</v>
      </c>
      <c r="AI33" s="154">
        <v>1035876326</v>
      </c>
      <c r="AJ33" s="31" t="s">
        <v>6</v>
      </c>
      <c r="AK33" s="80">
        <v>3122906804</v>
      </c>
      <c r="AL33" s="63" t="s">
        <v>686</v>
      </c>
      <c r="AM33" s="30" t="s">
        <v>685</v>
      </c>
      <c r="AN33" s="31" t="s">
        <v>6</v>
      </c>
      <c r="AO33" s="31" t="s">
        <v>6</v>
      </c>
      <c r="AP33" s="30" t="s">
        <v>6</v>
      </c>
      <c r="AQ33" s="78" t="s">
        <v>56</v>
      </c>
      <c r="AR33" s="28" t="s">
        <v>4</v>
      </c>
      <c r="AS33" s="105" t="s">
        <v>55</v>
      </c>
      <c r="AT33" s="28" t="s">
        <v>122</v>
      </c>
      <c r="AU33" s="28" t="s">
        <v>121</v>
      </c>
      <c r="AV33" s="63"/>
      <c r="AW33" s="89" t="s">
        <v>28</v>
      </c>
      <c r="AX33" s="20">
        <v>43860</v>
      </c>
      <c r="AY33" s="26">
        <f t="shared" si="4"/>
        <v>43831</v>
      </c>
      <c r="AZ33" s="25"/>
      <c r="BA33" s="25"/>
      <c r="BB33" s="26">
        <f t="shared" si="5"/>
        <v>43922</v>
      </c>
      <c r="BC33" s="89" t="s">
        <v>26</v>
      </c>
      <c r="BD33" s="20">
        <v>44043</v>
      </c>
      <c r="BE33" s="20">
        <f t="shared" si="6"/>
        <v>44013</v>
      </c>
      <c r="BF33" s="86" t="s">
        <v>25</v>
      </c>
      <c r="BG33" s="20">
        <v>44104</v>
      </c>
      <c r="BH33" s="20">
        <f t="shared" si="7"/>
        <v>44105</v>
      </c>
      <c r="BI33" s="24"/>
      <c r="BJ33" s="24"/>
      <c r="BK33" s="24">
        <f t="shared" si="8"/>
        <v>44197</v>
      </c>
      <c r="BL33" s="24"/>
      <c r="BM33" s="24"/>
      <c r="BN33" s="20">
        <f t="shared" si="9"/>
        <v>44287</v>
      </c>
      <c r="BO33" s="24"/>
      <c r="BP33" s="24"/>
      <c r="BQ33" s="20">
        <f t="shared" si="10"/>
        <v>44378</v>
      </c>
      <c r="BR33" s="24"/>
      <c r="BS33" s="24"/>
      <c r="BT33" s="20">
        <f t="shared" si="11"/>
        <v>44470</v>
      </c>
      <c r="BU33" s="24">
        <f>E33-100</f>
        <v>44369</v>
      </c>
      <c r="BV33" s="22" t="s">
        <v>2</v>
      </c>
      <c r="BW33" s="21"/>
      <c r="BX33" s="21"/>
      <c r="BY33" s="20">
        <f t="shared" si="12"/>
        <v>44105</v>
      </c>
      <c r="BZ33" s="19"/>
    </row>
    <row r="34" spans="1:78" ht="39.75" customHeight="1" x14ac:dyDescent="0.25">
      <c r="A34" s="53"/>
      <c r="B34" s="124">
        <v>4600081675</v>
      </c>
      <c r="C34" s="26">
        <v>43735</v>
      </c>
      <c r="D34" s="60" t="s">
        <v>6</v>
      </c>
      <c r="E34" s="60" t="s">
        <v>6</v>
      </c>
      <c r="F34" s="60" t="s">
        <v>6</v>
      </c>
      <c r="G34" s="60" t="s">
        <v>6</v>
      </c>
      <c r="H34" s="60" t="s">
        <v>6</v>
      </c>
      <c r="I34" s="48" t="e">
        <f t="shared" ref="I34:I65" ca="1" si="15">E34-$DC$1</f>
        <v>#VALUE!</v>
      </c>
      <c r="J34" s="47" t="e">
        <f t="shared" ref="J34:J65" ca="1" si="16">IF(I34&gt;130,"VIGENTE",IF(I34&lt;1,"TERMINADO",IF(AND(I34&lt;120,I34&gt;110),"TRAMITES",IF(I34&lt;50,"POR VENCERSE","RENOVAR"))))</f>
        <v>#VALUE!</v>
      </c>
      <c r="K34" s="101" t="s">
        <v>66</v>
      </c>
      <c r="L34" s="102" t="s">
        <v>66</v>
      </c>
      <c r="M34" s="102" t="s">
        <v>66</v>
      </c>
      <c r="N34" s="102" t="s">
        <v>66</v>
      </c>
      <c r="O34" s="101" t="s">
        <v>66</v>
      </c>
      <c r="P34" s="101" t="s">
        <v>66</v>
      </c>
      <c r="Q34" s="95" t="s">
        <v>273</v>
      </c>
      <c r="R34" s="36" t="s">
        <v>544</v>
      </c>
      <c r="S34" s="28" t="s">
        <v>4</v>
      </c>
      <c r="T34" s="113">
        <v>785952</v>
      </c>
      <c r="U34" s="142" t="s">
        <v>148</v>
      </c>
      <c r="V34" s="127">
        <v>1060</v>
      </c>
      <c r="W34" s="49">
        <v>36713</v>
      </c>
      <c r="X34" s="113">
        <v>16</v>
      </c>
      <c r="Y34" s="146" t="s">
        <v>6</v>
      </c>
      <c r="Z34" s="38" t="s">
        <v>147</v>
      </c>
      <c r="AA34" s="38" t="s">
        <v>574</v>
      </c>
      <c r="AB34" s="37">
        <v>261800</v>
      </c>
      <c r="AC34" s="95" t="s">
        <v>573</v>
      </c>
      <c r="AD34" s="65">
        <v>71314501</v>
      </c>
      <c r="AE34" s="80">
        <v>2613251</v>
      </c>
      <c r="AF34" s="80">
        <v>3008847270</v>
      </c>
      <c r="AG34" s="171" t="s">
        <v>572</v>
      </c>
      <c r="AH34" s="95" t="s">
        <v>573</v>
      </c>
      <c r="AI34" s="154">
        <v>71314501</v>
      </c>
      <c r="AJ34" s="80">
        <v>2613251</v>
      </c>
      <c r="AK34" s="80">
        <v>3008847270</v>
      </c>
      <c r="AL34" s="171" t="s">
        <v>572</v>
      </c>
      <c r="AM34" s="30" t="s">
        <v>571</v>
      </c>
      <c r="AN34" s="31" t="s">
        <v>6</v>
      </c>
      <c r="AO34" s="31" t="s">
        <v>6</v>
      </c>
      <c r="AP34" s="30" t="s">
        <v>6</v>
      </c>
      <c r="AQ34" s="78" t="s">
        <v>56</v>
      </c>
      <c r="AR34" s="28" t="s">
        <v>4</v>
      </c>
      <c r="AS34" s="105" t="s">
        <v>55</v>
      </c>
      <c r="AT34" s="28" t="s">
        <v>122</v>
      </c>
      <c r="AU34" s="28" t="s">
        <v>121</v>
      </c>
      <c r="AV34" s="63"/>
      <c r="AW34" s="25"/>
      <c r="AX34" s="25"/>
      <c r="AY34" s="26" t="e">
        <f t="shared" si="4"/>
        <v>#VALUE!</v>
      </c>
      <c r="AZ34" s="25"/>
      <c r="BA34" s="25"/>
      <c r="BB34" s="26" t="e">
        <f t="shared" si="5"/>
        <v>#VALUE!</v>
      </c>
      <c r="BC34" s="25"/>
      <c r="BD34" s="25"/>
      <c r="BE34" s="20" t="e">
        <f t="shared" si="6"/>
        <v>#VALUE!</v>
      </c>
      <c r="BF34" s="20"/>
      <c r="BG34" s="20"/>
      <c r="BH34" s="20" t="e">
        <f t="shared" si="7"/>
        <v>#VALUE!</v>
      </c>
      <c r="BI34" s="24"/>
      <c r="BJ34" s="24"/>
      <c r="BK34" s="24" t="e">
        <f t="shared" si="8"/>
        <v>#VALUE!</v>
      </c>
      <c r="BL34" s="24"/>
      <c r="BM34" s="24"/>
      <c r="BN34" s="20" t="e">
        <f t="shared" si="9"/>
        <v>#VALUE!</v>
      </c>
      <c r="BO34" s="24"/>
      <c r="BP34" s="24"/>
      <c r="BQ34" s="20" t="e">
        <f t="shared" si="10"/>
        <v>#VALUE!</v>
      </c>
      <c r="BR34" s="24"/>
      <c r="BS34" s="24"/>
      <c r="BT34" s="20" t="e">
        <f t="shared" si="11"/>
        <v>#VALUE!</v>
      </c>
      <c r="BU34" s="24" t="e">
        <f>E34-100</f>
        <v>#VALUE!</v>
      </c>
      <c r="BV34" s="61" t="e">
        <f>E34-60</f>
        <v>#VALUE!</v>
      </c>
      <c r="BW34" s="21"/>
      <c r="BX34" s="21"/>
      <c r="BY34" s="20" t="e">
        <f t="shared" si="12"/>
        <v>#VALUE!</v>
      </c>
      <c r="BZ34" s="164" t="s">
        <v>570</v>
      </c>
    </row>
    <row r="35" spans="1:78" ht="39.75" customHeight="1" x14ac:dyDescent="0.25">
      <c r="A35" s="139" t="s">
        <v>478</v>
      </c>
      <c r="B35" s="75">
        <v>4600083563</v>
      </c>
      <c r="C35" s="26">
        <v>43775</v>
      </c>
      <c r="D35" s="24">
        <v>44014</v>
      </c>
      <c r="E35" s="24">
        <v>44378</v>
      </c>
      <c r="F35" s="61">
        <v>44014</v>
      </c>
      <c r="G35" s="58" t="s">
        <v>472</v>
      </c>
      <c r="H35" s="24">
        <v>44187</v>
      </c>
      <c r="I35" s="48">
        <f t="shared" ca="1" si="15"/>
        <v>86</v>
      </c>
      <c r="J35" s="47" t="str">
        <f t="shared" ca="1" si="16"/>
        <v>RENOVAR</v>
      </c>
      <c r="K35" s="75" t="s">
        <v>477</v>
      </c>
      <c r="L35" s="138">
        <v>43787</v>
      </c>
      <c r="M35" s="138">
        <v>43784</v>
      </c>
      <c r="N35" s="138">
        <v>44270</v>
      </c>
      <c r="O35" s="48">
        <f ca="1">N35-$DC$1</f>
        <v>-22</v>
      </c>
      <c r="P35" s="137" t="str">
        <f ca="1">IF(O35&gt;80,"VIGENTE",IF(O35&lt;1,"VENCIDO",IF(O35&lt;50,"POR VENCERSE","RENOVAR")))</f>
        <v>VENCIDO</v>
      </c>
      <c r="Q35" s="66" t="s">
        <v>476</v>
      </c>
      <c r="R35" s="36" t="s">
        <v>12</v>
      </c>
      <c r="S35" s="28" t="s">
        <v>4</v>
      </c>
      <c r="T35" s="72">
        <v>5302808</v>
      </c>
      <c r="U35" s="68">
        <v>60980380114</v>
      </c>
      <c r="V35" s="118">
        <v>2711</v>
      </c>
      <c r="W35" s="117">
        <v>40137</v>
      </c>
      <c r="X35" s="72">
        <v>26</v>
      </c>
      <c r="Y35" s="80">
        <v>6</v>
      </c>
      <c r="Z35" s="95" t="s">
        <v>11</v>
      </c>
      <c r="AA35" s="95" t="s">
        <v>475</v>
      </c>
      <c r="AB35" s="67">
        <v>692580</v>
      </c>
      <c r="AC35" s="66" t="s">
        <v>474</v>
      </c>
      <c r="AD35" s="65">
        <v>32143585</v>
      </c>
      <c r="AE35" s="31">
        <v>5773137</v>
      </c>
      <c r="AF35" s="80">
        <v>3104271738</v>
      </c>
      <c r="AG35" s="30" t="s">
        <v>6</v>
      </c>
      <c r="AH35" s="66" t="s">
        <v>474</v>
      </c>
      <c r="AI35" s="154">
        <v>32143585</v>
      </c>
      <c r="AJ35" s="31">
        <v>5773137</v>
      </c>
      <c r="AK35" s="80">
        <v>3104271738</v>
      </c>
      <c r="AL35" s="30" t="s">
        <v>6</v>
      </c>
      <c r="AM35" s="136" t="s">
        <v>473</v>
      </c>
      <c r="AN35" s="31" t="s">
        <v>6</v>
      </c>
      <c r="AO35" s="31" t="s">
        <v>6</v>
      </c>
      <c r="AP35" s="30" t="s">
        <v>6</v>
      </c>
      <c r="AQ35" s="64" t="s">
        <v>5</v>
      </c>
      <c r="AR35" s="28" t="s">
        <v>4</v>
      </c>
      <c r="AS35" s="105" t="s">
        <v>311</v>
      </c>
      <c r="AT35" s="28" t="s">
        <v>122</v>
      </c>
      <c r="AU35" s="28" t="s">
        <v>121</v>
      </c>
      <c r="AV35" s="63"/>
      <c r="AW35" s="89" t="s">
        <v>28</v>
      </c>
      <c r="AX35" s="20">
        <v>44106</v>
      </c>
      <c r="AY35" s="26">
        <f t="shared" si="4"/>
        <v>44106</v>
      </c>
      <c r="AZ35" s="89" t="s">
        <v>27</v>
      </c>
      <c r="BA35" s="20">
        <v>44210</v>
      </c>
      <c r="BB35" s="26">
        <f t="shared" si="5"/>
        <v>44198</v>
      </c>
      <c r="BC35" s="25"/>
      <c r="BD35" s="25"/>
      <c r="BE35" s="20">
        <f t="shared" si="6"/>
        <v>44288</v>
      </c>
      <c r="BF35" s="20"/>
      <c r="BG35" s="20"/>
      <c r="BH35" s="20">
        <f t="shared" si="7"/>
        <v>44379</v>
      </c>
      <c r="BI35" s="24"/>
      <c r="BJ35" s="24"/>
      <c r="BK35" s="24">
        <f t="shared" si="8"/>
        <v>44471</v>
      </c>
      <c r="BL35" s="24"/>
      <c r="BM35" s="24"/>
      <c r="BN35" s="20">
        <f t="shared" si="9"/>
        <v>44563</v>
      </c>
      <c r="BO35" s="24"/>
      <c r="BP35" s="24"/>
      <c r="BQ35" s="20">
        <f t="shared" si="10"/>
        <v>44653</v>
      </c>
      <c r="BR35" s="24"/>
      <c r="BS35" s="24"/>
      <c r="BT35" s="20">
        <f t="shared" si="11"/>
        <v>44744</v>
      </c>
      <c r="BU35" s="24">
        <f>E35-100</f>
        <v>44278</v>
      </c>
      <c r="BV35" s="61">
        <f>E35-60</f>
        <v>44318</v>
      </c>
      <c r="BW35" s="21"/>
      <c r="BX35" s="21"/>
      <c r="BY35" s="20">
        <f t="shared" si="12"/>
        <v>44379</v>
      </c>
      <c r="BZ35" s="19"/>
    </row>
    <row r="36" spans="1:78" ht="45.75" customHeight="1" x14ac:dyDescent="0.25">
      <c r="A36" s="53"/>
      <c r="B36" s="75">
        <v>4600087348</v>
      </c>
      <c r="C36" s="24">
        <v>44104</v>
      </c>
      <c r="D36" s="24">
        <v>44105</v>
      </c>
      <c r="E36" s="24">
        <v>44469</v>
      </c>
      <c r="F36" s="61">
        <v>44105</v>
      </c>
      <c r="G36" s="60" t="s">
        <v>6</v>
      </c>
      <c r="H36" s="60" t="s">
        <v>6</v>
      </c>
      <c r="I36" s="48">
        <f t="shared" ca="1" si="15"/>
        <v>177</v>
      </c>
      <c r="J36" s="47" t="str">
        <f t="shared" ca="1" si="16"/>
        <v>VIGENTE</v>
      </c>
      <c r="K36" s="166">
        <v>39343</v>
      </c>
      <c r="L36" s="102">
        <v>44126</v>
      </c>
      <c r="M36" s="102">
        <v>44104</v>
      </c>
      <c r="N36" s="102">
        <v>44591</v>
      </c>
      <c r="O36" s="48">
        <f ca="1">N36-$DC$1</f>
        <v>299</v>
      </c>
      <c r="P36" s="137" t="s">
        <v>447</v>
      </c>
      <c r="Q36" s="144" t="s">
        <v>457</v>
      </c>
      <c r="R36" s="100" t="s">
        <v>456</v>
      </c>
      <c r="S36" s="28" t="s">
        <v>4</v>
      </c>
      <c r="T36" s="106">
        <v>1010752</v>
      </c>
      <c r="U36" s="98">
        <v>1612740034</v>
      </c>
      <c r="V36" s="130" t="s">
        <v>455</v>
      </c>
      <c r="W36" s="132">
        <v>39580</v>
      </c>
      <c r="X36" s="110">
        <v>8</v>
      </c>
      <c r="Y36" s="68">
        <v>172</v>
      </c>
      <c r="Z36" s="95" t="s">
        <v>11</v>
      </c>
      <c r="AA36" s="38" t="s">
        <v>454</v>
      </c>
      <c r="AB36" s="94">
        <v>1837836</v>
      </c>
      <c r="AC36" s="38" t="s">
        <v>454</v>
      </c>
      <c r="AD36" s="65" t="s">
        <v>453</v>
      </c>
      <c r="AE36" s="68">
        <v>5113133</v>
      </c>
      <c r="AF36" s="68">
        <v>4448340</v>
      </c>
      <c r="AG36" s="171" t="s">
        <v>451</v>
      </c>
      <c r="AH36" s="100" t="s">
        <v>452</v>
      </c>
      <c r="AI36" s="154">
        <v>71776209</v>
      </c>
      <c r="AJ36" s="68">
        <v>5113133</v>
      </c>
      <c r="AK36" s="68">
        <v>4448340</v>
      </c>
      <c r="AL36" s="171" t="s">
        <v>451</v>
      </c>
      <c r="AM36" s="144" t="s">
        <v>450</v>
      </c>
      <c r="AN36" s="31" t="s">
        <v>6</v>
      </c>
      <c r="AO36" s="31" t="s">
        <v>6</v>
      </c>
      <c r="AP36" s="30" t="s">
        <v>6</v>
      </c>
      <c r="AQ36" s="64" t="s">
        <v>5</v>
      </c>
      <c r="AR36" s="28" t="s">
        <v>4</v>
      </c>
      <c r="AS36" s="63" t="s">
        <v>311</v>
      </c>
      <c r="AT36" s="28" t="s">
        <v>3226</v>
      </c>
      <c r="AU36" s="28" t="s">
        <v>3227</v>
      </c>
      <c r="AV36" s="63"/>
      <c r="AW36" s="89"/>
      <c r="AX36" s="20"/>
      <c r="AY36" s="26">
        <f t="shared" si="4"/>
        <v>44197</v>
      </c>
      <c r="AZ36" s="89"/>
      <c r="BA36" s="20"/>
      <c r="BB36" s="26">
        <f t="shared" si="5"/>
        <v>44287</v>
      </c>
      <c r="BC36" s="89"/>
      <c r="BD36" s="20"/>
      <c r="BE36" s="20">
        <f t="shared" si="6"/>
        <v>44378</v>
      </c>
      <c r="BF36" s="86"/>
      <c r="BG36" s="20"/>
      <c r="BH36" s="24">
        <f t="shared" si="7"/>
        <v>44470</v>
      </c>
      <c r="BI36" s="24"/>
      <c r="BJ36" s="24"/>
      <c r="BK36" s="24">
        <f t="shared" si="8"/>
        <v>44562</v>
      </c>
      <c r="BL36" s="24"/>
      <c r="BM36" s="24"/>
      <c r="BN36" s="20">
        <f t="shared" si="9"/>
        <v>44652</v>
      </c>
      <c r="BO36" s="24"/>
      <c r="BP36" s="24"/>
      <c r="BQ36" s="20">
        <f t="shared" si="10"/>
        <v>44743</v>
      </c>
      <c r="BR36" s="24"/>
      <c r="BS36" s="24"/>
      <c r="BT36" s="20">
        <f t="shared" si="11"/>
        <v>44835</v>
      </c>
      <c r="BU36" s="23">
        <v>20030222133</v>
      </c>
      <c r="BV36" s="61">
        <f>E36-60</f>
        <v>44409</v>
      </c>
      <c r="BW36" s="21"/>
      <c r="BX36" s="21"/>
      <c r="BY36" s="20">
        <f t="shared" si="12"/>
        <v>44470</v>
      </c>
      <c r="BZ36" s="19"/>
    </row>
    <row r="37" spans="1:78" ht="39.75" customHeight="1" x14ac:dyDescent="0.25">
      <c r="A37" s="139"/>
      <c r="B37" s="120">
        <v>4600083578</v>
      </c>
      <c r="C37" s="24">
        <v>43797</v>
      </c>
      <c r="D37" s="24">
        <v>43803</v>
      </c>
      <c r="E37" s="24">
        <v>44533</v>
      </c>
      <c r="F37" s="61">
        <v>43803</v>
      </c>
      <c r="G37" s="58" t="s">
        <v>472</v>
      </c>
      <c r="H37" s="24">
        <v>44175</v>
      </c>
      <c r="I37" s="48">
        <f t="shared" ca="1" si="15"/>
        <v>241</v>
      </c>
      <c r="J37" s="47" t="str">
        <f t="shared" ca="1" si="16"/>
        <v>VIGENTE</v>
      </c>
      <c r="K37" s="101" t="s">
        <v>66</v>
      </c>
      <c r="L37" s="102" t="s">
        <v>66</v>
      </c>
      <c r="M37" s="102" t="s">
        <v>66</v>
      </c>
      <c r="N37" s="102" t="s">
        <v>66</v>
      </c>
      <c r="O37" s="101" t="s">
        <v>66</v>
      </c>
      <c r="P37" s="101" t="s">
        <v>66</v>
      </c>
      <c r="Q37" s="144" t="s">
        <v>433</v>
      </c>
      <c r="R37" s="100" t="s">
        <v>76</v>
      </c>
      <c r="S37" s="28" t="s">
        <v>4</v>
      </c>
      <c r="T37" s="106">
        <v>804756</v>
      </c>
      <c r="U37" s="98">
        <v>10130340011</v>
      </c>
      <c r="V37" s="118">
        <v>757</v>
      </c>
      <c r="W37" s="84">
        <v>37178</v>
      </c>
      <c r="X37" s="106">
        <v>24</v>
      </c>
      <c r="Y37" s="68">
        <v>1130</v>
      </c>
      <c r="Z37" s="95" t="s">
        <v>324</v>
      </c>
      <c r="AA37" s="95" t="s">
        <v>432</v>
      </c>
      <c r="AB37" s="94">
        <v>245118</v>
      </c>
      <c r="AC37" s="100" t="s">
        <v>431</v>
      </c>
      <c r="AD37" s="65">
        <v>43593886</v>
      </c>
      <c r="AE37" s="31" t="s">
        <v>6</v>
      </c>
      <c r="AF37" s="68">
        <v>3117518723</v>
      </c>
      <c r="AG37" s="63" t="s">
        <v>430</v>
      </c>
      <c r="AH37" s="100" t="s">
        <v>431</v>
      </c>
      <c r="AI37" s="154">
        <v>43593886</v>
      </c>
      <c r="AJ37" s="31" t="s">
        <v>6</v>
      </c>
      <c r="AK37" s="68">
        <v>3117518723</v>
      </c>
      <c r="AL37" s="63" t="s">
        <v>430</v>
      </c>
      <c r="AM37" s="156" t="s">
        <v>429</v>
      </c>
      <c r="AN37" s="31" t="s">
        <v>6</v>
      </c>
      <c r="AO37" s="31" t="s">
        <v>6</v>
      </c>
      <c r="AP37" s="30" t="s">
        <v>6</v>
      </c>
      <c r="AQ37" s="64" t="s">
        <v>5</v>
      </c>
      <c r="AR37" s="28" t="s">
        <v>4</v>
      </c>
      <c r="AS37" s="63" t="s">
        <v>311</v>
      </c>
      <c r="AT37" s="28" t="s">
        <v>122</v>
      </c>
      <c r="AU37" s="28" t="s">
        <v>121</v>
      </c>
      <c r="AV37" s="63"/>
      <c r="AW37" s="89" t="s">
        <v>28</v>
      </c>
      <c r="AX37" s="20">
        <v>43899</v>
      </c>
      <c r="AY37" s="26">
        <f t="shared" si="4"/>
        <v>43894</v>
      </c>
      <c r="AZ37" s="89" t="s">
        <v>27</v>
      </c>
      <c r="BA37" s="20">
        <v>44012</v>
      </c>
      <c r="BB37" s="26">
        <f t="shared" si="5"/>
        <v>43986</v>
      </c>
      <c r="BC37" s="89" t="s">
        <v>26</v>
      </c>
      <c r="BD37" s="20">
        <v>44095</v>
      </c>
      <c r="BE37" s="20">
        <f t="shared" si="6"/>
        <v>44078</v>
      </c>
      <c r="BF37" s="20"/>
      <c r="BG37" s="20"/>
      <c r="BH37" s="24">
        <f t="shared" si="7"/>
        <v>44169</v>
      </c>
      <c r="BI37" s="24"/>
      <c r="BJ37" s="24"/>
      <c r="BK37" s="24">
        <f t="shared" si="8"/>
        <v>44259</v>
      </c>
      <c r="BL37" s="24"/>
      <c r="BM37" s="24"/>
      <c r="BN37" s="20">
        <f t="shared" si="9"/>
        <v>44351</v>
      </c>
      <c r="BO37" s="24"/>
      <c r="BP37" s="24"/>
      <c r="BQ37" s="20">
        <f t="shared" si="10"/>
        <v>44443</v>
      </c>
      <c r="BR37" s="24"/>
      <c r="BS37" s="24"/>
      <c r="BT37" s="20">
        <f t="shared" si="11"/>
        <v>44534</v>
      </c>
      <c r="BU37" s="23">
        <v>202030300356</v>
      </c>
      <c r="BV37" s="61" t="s">
        <v>2</v>
      </c>
      <c r="BW37" s="21"/>
      <c r="BX37" s="21"/>
      <c r="BY37" s="20">
        <f t="shared" si="12"/>
        <v>44169</v>
      </c>
      <c r="BZ37" s="19"/>
    </row>
    <row r="38" spans="1:78" ht="45.75" customHeight="1" x14ac:dyDescent="0.25">
      <c r="A38" s="153" t="s">
        <v>396</v>
      </c>
      <c r="B38" s="120">
        <v>4600083504</v>
      </c>
      <c r="C38" s="26">
        <v>43774</v>
      </c>
      <c r="D38" s="24">
        <v>43804</v>
      </c>
      <c r="E38" s="24">
        <v>45630</v>
      </c>
      <c r="F38" s="61">
        <v>43804</v>
      </c>
      <c r="G38" s="58" t="s">
        <v>472</v>
      </c>
      <c r="H38" s="24">
        <v>44175</v>
      </c>
      <c r="I38" s="48">
        <f t="shared" ca="1" si="15"/>
        <v>1338</v>
      </c>
      <c r="J38" s="47" t="str">
        <f t="shared" ca="1" si="16"/>
        <v>VIGENTE</v>
      </c>
      <c r="K38" s="75" t="s">
        <v>395</v>
      </c>
      <c r="L38" s="74">
        <v>44099</v>
      </c>
      <c r="M38" s="74">
        <v>44140</v>
      </c>
      <c r="N38" s="74">
        <v>44504</v>
      </c>
      <c r="O38" s="48">
        <f ca="1">N38-$DC$1</f>
        <v>212</v>
      </c>
      <c r="P38" s="137" t="str">
        <f ca="1">IF(O38&gt;80,"VIGENTE",IF(O38&lt;1,"VENCIDO",IF(O38&lt;50,"POR VENCERSE","RENOVAR")))</f>
        <v>VIGENTE</v>
      </c>
      <c r="Q38" s="66" t="s">
        <v>394</v>
      </c>
      <c r="R38" s="66" t="s">
        <v>393</v>
      </c>
      <c r="S38" s="28" t="s">
        <v>4</v>
      </c>
      <c r="T38" s="72">
        <v>125041</v>
      </c>
      <c r="U38" s="152">
        <v>60000160001</v>
      </c>
      <c r="V38" s="152">
        <v>246</v>
      </c>
      <c r="W38" s="70">
        <v>41698</v>
      </c>
      <c r="X38" s="72">
        <v>14</v>
      </c>
      <c r="Y38" s="68" t="s">
        <v>6</v>
      </c>
      <c r="Z38" s="66" t="s">
        <v>33</v>
      </c>
      <c r="AA38" s="66" t="s">
        <v>392</v>
      </c>
      <c r="AB38" s="67">
        <v>12283180</v>
      </c>
      <c r="AC38" s="66" t="s">
        <v>391</v>
      </c>
      <c r="AD38" s="65">
        <v>890901433</v>
      </c>
      <c r="AE38" s="31">
        <v>5132992</v>
      </c>
      <c r="AF38" s="31">
        <v>3006759307</v>
      </c>
      <c r="AG38" s="63" t="s">
        <v>389</v>
      </c>
      <c r="AH38" s="66" t="s">
        <v>390</v>
      </c>
      <c r="AI38" s="154">
        <v>8298380</v>
      </c>
      <c r="AJ38" s="31">
        <v>5132992</v>
      </c>
      <c r="AK38" s="31">
        <v>3006759307</v>
      </c>
      <c r="AL38" s="63" t="s">
        <v>389</v>
      </c>
      <c r="AM38" s="30" t="s">
        <v>388</v>
      </c>
      <c r="AN38" s="31" t="s">
        <v>6</v>
      </c>
      <c r="AO38" s="31" t="s">
        <v>6</v>
      </c>
      <c r="AP38" s="30" t="s">
        <v>6</v>
      </c>
      <c r="AQ38" s="64" t="s">
        <v>5</v>
      </c>
      <c r="AR38" s="28" t="s">
        <v>4</v>
      </c>
      <c r="AS38" s="63" t="s">
        <v>3</v>
      </c>
      <c r="AT38" s="28" t="s">
        <v>122</v>
      </c>
      <c r="AU38" s="28" t="s">
        <v>121</v>
      </c>
      <c r="AV38" s="63"/>
      <c r="AW38" s="89" t="s">
        <v>28</v>
      </c>
      <c r="AX38" s="20">
        <v>43900</v>
      </c>
      <c r="AY38" s="26">
        <f t="shared" si="4"/>
        <v>43895</v>
      </c>
      <c r="AZ38" s="89" t="s">
        <v>27</v>
      </c>
      <c r="BA38" s="20">
        <v>44012</v>
      </c>
      <c r="BB38" s="26">
        <f t="shared" si="5"/>
        <v>43987</v>
      </c>
      <c r="BC38" s="89" t="s">
        <v>26</v>
      </c>
      <c r="BD38" s="20">
        <v>44104</v>
      </c>
      <c r="BE38" s="20">
        <f t="shared" si="6"/>
        <v>44079</v>
      </c>
      <c r="BF38" s="86" t="s">
        <v>25</v>
      </c>
      <c r="BG38" s="20">
        <v>44175</v>
      </c>
      <c r="BH38" s="24">
        <f t="shared" si="7"/>
        <v>44170</v>
      </c>
      <c r="BI38" s="24"/>
      <c r="BJ38" s="24"/>
      <c r="BK38" s="24">
        <f t="shared" si="8"/>
        <v>44260</v>
      </c>
      <c r="BL38" s="24"/>
      <c r="BM38" s="24"/>
      <c r="BN38" s="20">
        <f t="shared" si="9"/>
        <v>44352</v>
      </c>
      <c r="BO38" s="24"/>
      <c r="BP38" s="24"/>
      <c r="BQ38" s="20">
        <f t="shared" si="10"/>
        <v>44444</v>
      </c>
      <c r="BR38" s="24"/>
      <c r="BS38" s="24"/>
      <c r="BT38" s="20">
        <f t="shared" si="11"/>
        <v>44535</v>
      </c>
      <c r="BU38" s="24">
        <f t="shared" ref="BU38:BU81" si="17">E38-100</f>
        <v>45530</v>
      </c>
      <c r="BV38" s="61">
        <f t="shared" ref="BV38:BV81" si="18">E38-60</f>
        <v>45570</v>
      </c>
      <c r="BW38" s="21"/>
      <c r="BX38" s="21"/>
      <c r="BY38" s="20">
        <f t="shared" si="12"/>
        <v>44170</v>
      </c>
      <c r="BZ38" s="19"/>
    </row>
    <row r="39" spans="1:78" ht="39.75" customHeight="1" x14ac:dyDescent="0.25">
      <c r="A39" s="104"/>
      <c r="B39" s="107">
        <v>4600088383</v>
      </c>
      <c r="C39" s="24">
        <v>44178</v>
      </c>
      <c r="D39" s="24">
        <v>44180</v>
      </c>
      <c r="E39" s="24">
        <v>44544</v>
      </c>
      <c r="F39" s="61">
        <v>44180</v>
      </c>
      <c r="G39" s="60" t="s">
        <v>6</v>
      </c>
      <c r="H39" s="60" t="s">
        <v>6</v>
      </c>
      <c r="I39" s="48">
        <f t="shared" ca="1" si="15"/>
        <v>252</v>
      </c>
      <c r="J39" s="47" t="str">
        <f t="shared" ca="1" si="16"/>
        <v>VIGENTE</v>
      </c>
      <c r="K39" s="101" t="s">
        <v>66</v>
      </c>
      <c r="L39" s="102" t="s">
        <v>66</v>
      </c>
      <c r="M39" s="102" t="s">
        <v>66</v>
      </c>
      <c r="N39" s="102" t="s">
        <v>66</v>
      </c>
      <c r="O39" s="101" t="s">
        <v>66</v>
      </c>
      <c r="P39" s="101" t="s">
        <v>66</v>
      </c>
      <c r="Q39" s="82" t="s">
        <v>373</v>
      </c>
      <c r="R39" s="100" t="s">
        <v>76</v>
      </c>
      <c r="S39" s="28" t="s">
        <v>4</v>
      </c>
      <c r="T39" s="99">
        <v>97558</v>
      </c>
      <c r="U39" s="98">
        <v>10060220029</v>
      </c>
      <c r="V39" s="96">
        <v>1568</v>
      </c>
      <c r="W39" s="97" t="s">
        <v>75</v>
      </c>
      <c r="X39" s="106">
        <v>3</v>
      </c>
      <c r="Y39" s="80">
        <v>116</v>
      </c>
      <c r="Z39" s="38" t="s">
        <v>74</v>
      </c>
      <c r="AA39" s="95" t="s">
        <v>73</v>
      </c>
      <c r="AB39" s="94">
        <v>136447</v>
      </c>
      <c r="AC39" s="82" t="s">
        <v>374</v>
      </c>
      <c r="AD39" s="65">
        <v>71051661</v>
      </c>
      <c r="AE39" s="31" t="s">
        <v>6</v>
      </c>
      <c r="AF39" s="80">
        <v>3128250796</v>
      </c>
      <c r="AG39" s="30" t="s">
        <v>6</v>
      </c>
      <c r="AH39" s="82" t="s">
        <v>374</v>
      </c>
      <c r="AI39" s="154">
        <v>71051661</v>
      </c>
      <c r="AJ39" s="31" t="s">
        <v>6</v>
      </c>
      <c r="AK39" s="80">
        <v>3128250796</v>
      </c>
      <c r="AL39" s="30" t="s">
        <v>6</v>
      </c>
      <c r="AM39" s="82" t="s">
        <v>373</v>
      </c>
      <c r="AN39" s="31" t="s">
        <v>6</v>
      </c>
      <c r="AO39" s="31" t="s">
        <v>6</v>
      </c>
      <c r="AP39" s="30" t="s">
        <v>6</v>
      </c>
      <c r="AQ39" s="78" t="s">
        <v>56</v>
      </c>
      <c r="AR39" s="28" t="s">
        <v>4</v>
      </c>
      <c r="AS39" s="105" t="s">
        <v>55</v>
      </c>
      <c r="AT39" s="105"/>
      <c r="AU39" s="105"/>
      <c r="AV39" s="63"/>
      <c r="AW39" s="58"/>
      <c r="AX39" s="20"/>
      <c r="AY39" s="26">
        <f t="shared" si="4"/>
        <v>44270</v>
      </c>
      <c r="AZ39" s="89"/>
      <c r="BA39" s="20"/>
      <c r="BB39" s="26">
        <f t="shared" si="5"/>
        <v>44362</v>
      </c>
      <c r="BC39" s="25"/>
      <c r="BD39" s="25"/>
      <c r="BE39" s="20">
        <f t="shared" si="6"/>
        <v>44454</v>
      </c>
      <c r="BF39" s="20"/>
      <c r="BG39" s="20"/>
      <c r="BH39" s="24">
        <f t="shared" si="7"/>
        <v>44545</v>
      </c>
      <c r="BI39" s="24"/>
      <c r="BJ39" s="24"/>
      <c r="BK39" s="24">
        <f t="shared" si="8"/>
        <v>44635</v>
      </c>
      <c r="BL39" s="24"/>
      <c r="BM39" s="24"/>
      <c r="BN39" s="20">
        <f t="shared" si="9"/>
        <v>44727</v>
      </c>
      <c r="BO39" s="24"/>
      <c r="BP39" s="24"/>
      <c r="BQ39" s="20">
        <f t="shared" si="10"/>
        <v>44819</v>
      </c>
      <c r="BR39" s="24"/>
      <c r="BS39" s="24"/>
      <c r="BT39" s="20">
        <f t="shared" si="11"/>
        <v>44910</v>
      </c>
      <c r="BU39" s="24">
        <f t="shared" si="17"/>
        <v>44444</v>
      </c>
      <c r="BV39" s="61">
        <f t="shared" si="18"/>
        <v>44484</v>
      </c>
      <c r="BW39" s="21"/>
      <c r="BX39" s="21"/>
      <c r="BY39" s="20">
        <f t="shared" si="12"/>
        <v>44545</v>
      </c>
      <c r="BZ39" s="19"/>
    </row>
    <row r="40" spans="1:78" s="17" customFormat="1" ht="39.75" customHeight="1" x14ac:dyDescent="0.25">
      <c r="A40" s="104"/>
      <c r="B40" s="107">
        <v>4600088401</v>
      </c>
      <c r="C40" s="20">
        <v>44181</v>
      </c>
      <c r="D40" s="24">
        <v>44184</v>
      </c>
      <c r="E40" s="24">
        <v>44548</v>
      </c>
      <c r="F40" s="61">
        <v>44184</v>
      </c>
      <c r="G40" s="60" t="s">
        <v>6</v>
      </c>
      <c r="H40" s="60" t="s">
        <v>6</v>
      </c>
      <c r="I40" s="48">
        <f t="shared" ca="1" si="15"/>
        <v>256</v>
      </c>
      <c r="J40" s="47" t="str">
        <f t="shared" ca="1" si="16"/>
        <v>VIGENTE</v>
      </c>
      <c r="K40" s="101" t="s">
        <v>66</v>
      </c>
      <c r="L40" s="102" t="s">
        <v>66</v>
      </c>
      <c r="M40" s="102" t="s">
        <v>66</v>
      </c>
      <c r="N40" s="102" t="s">
        <v>66</v>
      </c>
      <c r="O40" s="101" t="s">
        <v>66</v>
      </c>
      <c r="P40" s="101" t="s">
        <v>66</v>
      </c>
      <c r="Q40" s="82" t="s">
        <v>342</v>
      </c>
      <c r="R40" s="100" t="s">
        <v>76</v>
      </c>
      <c r="S40" s="28" t="s">
        <v>4</v>
      </c>
      <c r="T40" s="99">
        <v>97558</v>
      </c>
      <c r="U40" s="98">
        <v>10060220029</v>
      </c>
      <c r="V40" s="96">
        <v>1568</v>
      </c>
      <c r="W40" s="97" t="s">
        <v>75</v>
      </c>
      <c r="X40" s="106">
        <v>3</v>
      </c>
      <c r="Y40" s="148">
        <v>148</v>
      </c>
      <c r="Z40" s="38" t="s">
        <v>74</v>
      </c>
      <c r="AA40" s="95" t="s">
        <v>73</v>
      </c>
      <c r="AB40" s="94">
        <v>507501</v>
      </c>
      <c r="AC40" s="82" t="s">
        <v>341</v>
      </c>
      <c r="AD40" s="65">
        <v>78108896</v>
      </c>
      <c r="AE40" s="31" t="s">
        <v>6</v>
      </c>
      <c r="AF40" s="80">
        <v>3136440200</v>
      </c>
      <c r="AG40" s="30" t="s">
        <v>6</v>
      </c>
      <c r="AH40" s="82" t="s">
        <v>341</v>
      </c>
      <c r="AI40" s="154">
        <v>78108896</v>
      </c>
      <c r="AJ40" s="31" t="s">
        <v>6</v>
      </c>
      <c r="AK40" s="80">
        <v>3136440200</v>
      </c>
      <c r="AL40" s="30" t="s">
        <v>6</v>
      </c>
      <c r="AM40" s="30" t="s">
        <v>340</v>
      </c>
      <c r="AN40" s="31" t="s">
        <v>6</v>
      </c>
      <c r="AO40" s="31" t="s">
        <v>6</v>
      </c>
      <c r="AP40" s="30" t="s">
        <v>6</v>
      </c>
      <c r="AQ40" s="78" t="s">
        <v>56</v>
      </c>
      <c r="AR40" s="28" t="s">
        <v>4</v>
      </c>
      <c r="AS40" s="105" t="s">
        <v>55</v>
      </c>
      <c r="AT40" s="105"/>
      <c r="AU40" s="105"/>
      <c r="AV40" s="63"/>
      <c r="AW40" s="58"/>
      <c r="AX40" s="20"/>
      <c r="AY40" s="26">
        <f t="shared" si="4"/>
        <v>44274</v>
      </c>
      <c r="AZ40" s="89"/>
      <c r="BA40" s="20"/>
      <c r="BB40" s="26">
        <f t="shared" si="5"/>
        <v>44366</v>
      </c>
      <c r="BC40" s="89"/>
      <c r="BD40" s="20"/>
      <c r="BE40" s="20">
        <f t="shared" si="6"/>
        <v>44458</v>
      </c>
      <c r="BF40" s="20"/>
      <c r="BG40" s="20"/>
      <c r="BH40" s="24">
        <f t="shared" si="7"/>
        <v>44549</v>
      </c>
      <c r="BI40" s="24"/>
      <c r="BJ40" s="24"/>
      <c r="BK40" s="24">
        <f t="shared" si="8"/>
        <v>44639</v>
      </c>
      <c r="BL40" s="24"/>
      <c r="BM40" s="24"/>
      <c r="BN40" s="20">
        <f t="shared" si="9"/>
        <v>44731</v>
      </c>
      <c r="BO40" s="24"/>
      <c r="BP40" s="24"/>
      <c r="BQ40" s="20">
        <f t="shared" si="10"/>
        <v>44823</v>
      </c>
      <c r="BR40" s="24"/>
      <c r="BS40" s="24"/>
      <c r="BT40" s="20">
        <f t="shared" si="11"/>
        <v>44914</v>
      </c>
      <c r="BU40" s="24">
        <f t="shared" si="17"/>
        <v>44448</v>
      </c>
      <c r="BV40" s="61">
        <f t="shared" si="18"/>
        <v>44488</v>
      </c>
      <c r="BW40" s="21"/>
      <c r="BX40" s="21"/>
      <c r="BY40" s="20">
        <f t="shared" si="12"/>
        <v>44549</v>
      </c>
      <c r="BZ40" s="19"/>
    </row>
    <row r="41" spans="1:78" s="17" customFormat="1" ht="39.75" customHeight="1" x14ac:dyDescent="0.25">
      <c r="A41" s="104"/>
      <c r="B41" s="107">
        <v>4600083580</v>
      </c>
      <c r="C41" s="20">
        <v>43816</v>
      </c>
      <c r="D41" s="24">
        <v>43818</v>
      </c>
      <c r="E41" s="24">
        <v>45278</v>
      </c>
      <c r="F41" s="61">
        <v>43818</v>
      </c>
      <c r="G41" s="60" t="s">
        <v>6</v>
      </c>
      <c r="H41" s="60" t="s">
        <v>6</v>
      </c>
      <c r="I41" s="48">
        <f t="shared" ca="1" si="15"/>
        <v>986</v>
      </c>
      <c r="J41" s="47" t="str">
        <f t="shared" ca="1" si="16"/>
        <v>VIGENTE</v>
      </c>
      <c r="K41" s="101" t="s">
        <v>66</v>
      </c>
      <c r="L41" s="102" t="s">
        <v>66</v>
      </c>
      <c r="M41" s="102" t="s">
        <v>66</v>
      </c>
      <c r="N41" s="102" t="s">
        <v>66</v>
      </c>
      <c r="O41" s="101" t="s">
        <v>66</v>
      </c>
      <c r="P41" s="101" t="s">
        <v>66</v>
      </c>
      <c r="Q41" s="82" t="s">
        <v>339</v>
      </c>
      <c r="R41" s="100" t="s">
        <v>76</v>
      </c>
      <c r="S41" s="28" t="s">
        <v>4</v>
      </c>
      <c r="T41" s="99" t="s">
        <v>63</v>
      </c>
      <c r="U41" s="98" t="s">
        <v>62</v>
      </c>
      <c r="V41" s="96">
        <v>2116</v>
      </c>
      <c r="W41" s="97" t="s">
        <v>61</v>
      </c>
      <c r="X41" s="68">
        <v>5</v>
      </c>
      <c r="Y41" s="96">
        <v>1229</v>
      </c>
      <c r="Z41" s="38" t="s">
        <v>60</v>
      </c>
      <c r="AA41" s="95" t="s">
        <v>338</v>
      </c>
      <c r="AB41" s="94">
        <v>129936</v>
      </c>
      <c r="AC41" s="82" t="s">
        <v>337</v>
      </c>
      <c r="AD41" s="65">
        <v>71396207</v>
      </c>
      <c r="AE41" s="31" t="s">
        <v>6</v>
      </c>
      <c r="AF41" s="80">
        <v>3016829597</v>
      </c>
      <c r="AG41" s="105" t="s">
        <v>336</v>
      </c>
      <c r="AH41" s="82" t="s">
        <v>337</v>
      </c>
      <c r="AI41" s="154">
        <v>71396207</v>
      </c>
      <c r="AJ41" s="31" t="s">
        <v>6</v>
      </c>
      <c r="AK41" s="80">
        <v>3016829597</v>
      </c>
      <c r="AL41" s="105" t="s">
        <v>336</v>
      </c>
      <c r="AM41" s="30" t="s">
        <v>335</v>
      </c>
      <c r="AN41" s="31" t="s">
        <v>6</v>
      </c>
      <c r="AO41" s="31" t="s">
        <v>6</v>
      </c>
      <c r="AP41" s="30" t="s">
        <v>6</v>
      </c>
      <c r="AQ41" s="29" t="s">
        <v>56</v>
      </c>
      <c r="AR41" s="28" t="s">
        <v>4</v>
      </c>
      <c r="AS41" s="27" t="s">
        <v>55</v>
      </c>
      <c r="AT41" s="27"/>
      <c r="AU41" s="27"/>
      <c r="AV41" s="63"/>
      <c r="AW41" s="89" t="s">
        <v>28</v>
      </c>
      <c r="AX41" s="20">
        <v>44043</v>
      </c>
      <c r="AY41" s="26">
        <f t="shared" si="4"/>
        <v>43909</v>
      </c>
      <c r="AZ41" s="25"/>
      <c r="BA41" s="25"/>
      <c r="BB41" s="26">
        <f t="shared" si="5"/>
        <v>44001</v>
      </c>
      <c r="BC41" s="25"/>
      <c r="BD41" s="25"/>
      <c r="BE41" s="20">
        <f t="shared" si="6"/>
        <v>44093</v>
      </c>
      <c r="BF41" s="20"/>
      <c r="BG41" s="20"/>
      <c r="BH41" s="24">
        <f t="shared" si="7"/>
        <v>44184</v>
      </c>
      <c r="BI41" s="24"/>
      <c r="BJ41" s="24"/>
      <c r="BK41" s="24">
        <f t="shared" si="8"/>
        <v>44274</v>
      </c>
      <c r="BL41" s="24"/>
      <c r="BM41" s="24"/>
      <c r="BN41" s="20">
        <f t="shared" si="9"/>
        <v>44366</v>
      </c>
      <c r="BO41" s="24"/>
      <c r="BP41" s="24"/>
      <c r="BQ41" s="20">
        <f t="shared" si="10"/>
        <v>44458</v>
      </c>
      <c r="BR41" s="24"/>
      <c r="BS41" s="24"/>
      <c r="BT41" s="20">
        <f t="shared" si="11"/>
        <v>44549</v>
      </c>
      <c r="BU41" s="24">
        <f t="shared" si="17"/>
        <v>45178</v>
      </c>
      <c r="BV41" s="61">
        <f t="shared" si="18"/>
        <v>45218</v>
      </c>
      <c r="BW41" s="21"/>
      <c r="BX41" s="21"/>
      <c r="BY41" s="20">
        <f t="shared" si="12"/>
        <v>44184</v>
      </c>
      <c r="BZ41" s="19"/>
    </row>
    <row r="42" spans="1:78" ht="39.75" customHeight="1" x14ac:dyDescent="0.25">
      <c r="A42" s="104"/>
      <c r="B42" s="124">
        <v>4600084061</v>
      </c>
      <c r="C42" s="103">
        <v>43826</v>
      </c>
      <c r="D42" s="24">
        <v>43846</v>
      </c>
      <c r="E42" s="24">
        <v>45306</v>
      </c>
      <c r="F42" s="61">
        <v>43846</v>
      </c>
      <c r="G42" s="58" t="s">
        <v>472</v>
      </c>
      <c r="H42" s="24">
        <v>44187</v>
      </c>
      <c r="I42" s="48">
        <f t="shared" ca="1" si="15"/>
        <v>1014</v>
      </c>
      <c r="J42" s="47" t="str">
        <f t="shared" ca="1" si="16"/>
        <v>VIGENTE</v>
      </c>
      <c r="K42" s="101" t="s">
        <v>66</v>
      </c>
      <c r="L42" s="102" t="s">
        <v>66</v>
      </c>
      <c r="M42" s="102" t="s">
        <v>66</v>
      </c>
      <c r="N42" s="102" t="s">
        <v>66</v>
      </c>
      <c r="O42" s="101" t="s">
        <v>66</v>
      </c>
      <c r="P42" s="101" t="s">
        <v>66</v>
      </c>
      <c r="Q42" s="95" t="s">
        <v>266</v>
      </c>
      <c r="R42" s="36" t="s">
        <v>127</v>
      </c>
      <c r="S42" s="28" t="s">
        <v>4</v>
      </c>
      <c r="T42" s="110">
        <v>5227156</v>
      </c>
      <c r="U42" s="112">
        <v>10180070029</v>
      </c>
      <c r="V42" s="112">
        <v>1806</v>
      </c>
      <c r="W42" s="103">
        <v>38097</v>
      </c>
      <c r="X42" s="112">
        <v>29</v>
      </c>
      <c r="Y42" s="122">
        <v>1089</v>
      </c>
      <c r="Z42" s="95" t="s">
        <v>126</v>
      </c>
      <c r="AA42" s="95" t="s">
        <v>268</v>
      </c>
      <c r="AB42" s="94">
        <v>131607</v>
      </c>
      <c r="AC42" s="82" t="s">
        <v>267</v>
      </c>
      <c r="AD42" s="65">
        <v>43031475</v>
      </c>
      <c r="AE42" s="31" t="s">
        <v>6</v>
      </c>
      <c r="AF42" s="80">
        <v>3197212757</v>
      </c>
      <c r="AG42" s="30" t="s">
        <v>6</v>
      </c>
      <c r="AH42" s="82" t="s">
        <v>267</v>
      </c>
      <c r="AI42" s="154">
        <v>43031475</v>
      </c>
      <c r="AJ42" s="31" t="s">
        <v>6</v>
      </c>
      <c r="AK42" s="80">
        <v>3197212757</v>
      </c>
      <c r="AL42" s="30" t="s">
        <v>6</v>
      </c>
      <c r="AM42" s="95" t="s">
        <v>266</v>
      </c>
      <c r="AN42" s="31" t="s">
        <v>6</v>
      </c>
      <c r="AO42" s="31" t="s">
        <v>6</v>
      </c>
      <c r="AP42" s="30" t="s">
        <v>6</v>
      </c>
      <c r="AQ42" s="78" t="s">
        <v>56</v>
      </c>
      <c r="AR42" s="28" t="s">
        <v>4</v>
      </c>
      <c r="AS42" s="27" t="s">
        <v>55</v>
      </c>
      <c r="AT42" s="27"/>
      <c r="AU42" s="27"/>
      <c r="AV42" s="63"/>
      <c r="AW42" s="89" t="s">
        <v>28</v>
      </c>
      <c r="AX42" s="20">
        <v>44043</v>
      </c>
      <c r="AY42" s="26">
        <f t="shared" si="4"/>
        <v>43937</v>
      </c>
      <c r="AZ42" s="25"/>
      <c r="BA42" s="25"/>
      <c r="BB42" s="26">
        <f t="shared" si="5"/>
        <v>44028</v>
      </c>
      <c r="BC42" s="25"/>
      <c r="BD42" s="25"/>
      <c r="BE42" s="20">
        <f t="shared" si="6"/>
        <v>44120</v>
      </c>
      <c r="BF42" s="20"/>
      <c r="BG42" s="20"/>
      <c r="BH42" s="24">
        <f t="shared" si="7"/>
        <v>44212</v>
      </c>
      <c r="BI42" s="24"/>
      <c r="BJ42" s="24"/>
      <c r="BK42" s="24">
        <f t="shared" si="8"/>
        <v>44302</v>
      </c>
      <c r="BL42" s="24"/>
      <c r="BM42" s="24"/>
      <c r="BN42" s="20">
        <f t="shared" si="9"/>
        <v>44393</v>
      </c>
      <c r="BO42" s="24"/>
      <c r="BP42" s="24"/>
      <c r="BQ42" s="20">
        <f t="shared" si="10"/>
        <v>44485</v>
      </c>
      <c r="BR42" s="24"/>
      <c r="BS42" s="24"/>
      <c r="BT42" s="20">
        <f t="shared" si="11"/>
        <v>44577</v>
      </c>
      <c r="BU42" s="24">
        <f t="shared" si="17"/>
        <v>45206</v>
      </c>
      <c r="BV42" s="61">
        <f t="shared" si="18"/>
        <v>45246</v>
      </c>
      <c r="BW42" s="21"/>
      <c r="BX42" s="21"/>
      <c r="BY42" s="20">
        <f t="shared" si="12"/>
        <v>44212</v>
      </c>
      <c r="BZ42" s="19" t="s">
        <v>120</v>
      </c>
    </row>
    <row r="43" spans="1:78" s="17" customFormat="1" ht="39.75" customHeight="1" x14ac:dyDescent="0.25">
      <c r="A43" s="104"/>
      <c r="B43" s="107">
        <v>4600084023</v>
      </c>
      <c r="C43" s="103">
        <v>43826</v>
      </c>
      <c r="D43" s="24">
        <v>43846</v>
      </c>
      <c r="E43" s="24">
        <v>45306</v>
      </c>
      <c r="F43" s="61">
        <v>43846</v>
      </c>
      <c r="G43" s="60" t="s">
        <v>6</v>
      </c>
      <c r="H43" s="60" t="s">
        <v>6</v>
      </c>
      <c r="I43" s="48">
        <f t="shared" ca="1" si="15"/>
        <v>1014</v>
      </c>
      <c r="J43" s="47" t="str">
        <f t="shared" ca="1" si="16"/>
        <v>VIGENTE</v>
      </c>
      <c r="K43" s="101" t="s">
        <v>66</v>
      </c>
      <c r="L43" s="102" t="s">
        <v>66</v>
      </c>
      <c r="M43" s="102" t="s">
        <v>66</v>
      </c>
      <c r="N43" s="102" t="s">
        <v>66</v>
      </c>
      <c r="O43" s="101" t="s">
        <v>66</v>
      </c>
      <c r="P43" s="101" t="s">
        <v>66</v>
      </c>
      <c r="Q43" s="82" t="s">
        <v>262</v>
      </c>
      <c r="R43" s="100" t="s">
        <v>64</v>
      </c>
      <c r="S43" s="28" t="s">
        <v>4</v>
      </c>
      <c r="T43" s="99" t="s">
        <v>63</v>
      </c>
      <c r="U43" s="98" t="s">
        <v>62</v>
      </c>
      <c r="V43" s="96">
        <v>2116</v>
      </c>
      <c r="W43" s="97" t="s">
        <v>61</v>
      </c>
      <c r="X43" s="68">
        <v>5</v>
      </c>
      <c r="Y43" s="96">
        <v>2117</v>
      </c>
      <c r="Z43" s="38" t="s">
        <v>60</v>
      </c>
      <c r="AA43" s="95" t="s">
        <v>261</v>
      </c>
      <c r="AB43" s="94">
        <v>242936</v>
      </c>
      <c r="AC43" s="82" t="s">
        <v>260</v>
      </c>
      <c r="AD43" s="65">
        <v>71738439</v>
      </c>
      <c r="AE43" s="31">
        <v>5881790</v>
      </c>
      <c r="AF43" s="80">
        <v>3206424725</v>
      </c>
      <c r="AG43" s="63" t="s">
        <v>259</v>
      </c>
      <c r="AH43" s="82" t="s">
        <v>260</v>
      </c>
      <c r="AI43" s="154">
        <v>71738439</v>
      </c>
      <c r="AJ43" s="31">
        <v>5881790</v>
      </c>
      <c r="AK43" s="80">
        <v>3206424725</v>
      </c>
      <c r="AL43" s="63" t="s">
        <v>259</v>
      </c>
      <c r="AM43" s="30" t="s">
        <v>258</v>
      </c>
      <c r="AN43" s="31" t="s">
        <v>6</v>
      </c>
      <c r="AO43" s="31" t="s">
        <v>6</v>
      </c>
      <c r="AP43" s="30" t="s">
        <v>6</v>
      </c>
      <c r="AQ43" s="29" t="s">
        <v>56</v>
      </c>
      <c r="AR43" s="28" t="s">
        <v>4</v>
      </c>
      <c r="AS43" s="27" t="s">
        <v>55</v>
      </c>
      <c r="AT43" s="27"/>
      <c r="AU43" s="27"/>
      <c r="AV43" s="63"/>
      <c r="AW43" s="89" t="s">
        <v>28</v>
      </c>
      <c r="AX43" s="20">
        <v>44043</v>
      </c>
      <c r="AY43" s="26">
        <f t="shared" si="4"/>
        <v>43937</v>
      </c>
      <c r="AZ43" s="25"/>
      <c r="BA43" s="25"/>
      <c r="BB43" s="26">
        <f t="shared" si="5"/>
        <v>44028</v>
      </c>
      <c r="BC43" s="25"/>
      <c r="BD43" s="25"/>
      <c r="BE43" s="20">
        <f t="shared" si="6"/>
        <v>44120</v>
      </c>
      <c r="BF43" s="20"/>
      <c r="BG43" s="20"/>
      <c r="BH43" s="24">
        <f t="shared" si="7"/>
        <v>44212</v>
      </c>
      <c r="BI43" s="24"/>
      <c r="BJ43" s="24"/>
      <c r="BK43" s="24">
        <f t="shared" si="8"/>
        <v>44302</v>
      </c>
      <c r="BL43" s="24"/>
      <c r="BM43" s="24"/>
      <c r="BN43" s="20">
        <f t="shared" si="9"/>
        <v>44393</v>
      </c>
      <c r="BO43" s="24"/>
      <c r="BP43" s="24"/>
      <c r="BQ43" s="20">
        <f t="shared" si="10"/>
        <v>44485</v>
      </c>
      <c r="BR43" s="24"/>
      <c r="BS43" s="24"/>
      <c r="BT43" s="20">
        <f t="shared" si="11"/>
        <v>44577</v>
      </c>
      <c r="BU43" s="24">
        <f t="shared" si="17"/>
        <v>45206</v>
      </c>
      <c r="BV43" s="61">
        <f t="shared" si="18"/>
        <v>45246</v>
      </c>
      <c r="BW43" s="21"/>
      <c r="BX43" s="21"/>
      <c r="BY43" s="20">
        <f t="shared" si="12"/>
        <v>44212</v>
      </c>
      <c r="BZ43" s="19"/>
    </row>
    <row r="44" spans="1:78" ht="39.75" customHeight="1" x14ac:dyDescent="0.25">
      <c r="A44" s="104"/>
      <c r="B44" s="107">
        <v>4600084096</v>
      </c>
      <c r="C44" s="103">
        <v>43826</v>
      </c>
      <c r="D44" s="24">
        <v>43846</v>
      </c>
      <c r="E44" s="24">
        <v>45306</v>
      </c>
      <c r="F44" s="61">
        <v>43846</v>
      </c>
      <c r="G44" s="60" t="s">
        <v>6</v>
      </c>
      <c r="H44" s="60" t="s">
        <v>6</v>
      </c>
      <c r="I44" s="48">
        <f t="shared" ca="1" si="15"/>
        <v>1014</v>
      </c>
      <c r="J44" s="47" t="str">
        <f t="shared" ca="1" si="16"/>
        <v>VIGENTE</v>
      </c>
      <c r="K44" s="101" t="s">
        <v>66</v>
      </c>
      <c r="L44" s="102" t="s">
        <v>66</v>
      </c>
      <c r="M44" s="102" t="s">
        <v>66</v>
      </c>
      <c r="N44" s="102" t="s">
        <v>66</v>
      </c>
      <c r="O44" s="101" t="s">
        <v>66</v>
      </c>
      <c r="P44" s="101" t="s">
        <v>66</v>
      </c>
      <c r="Q44" s="82" t="s">
        <v>257</v>
      </c>
      <c r="R44" s="100" t="s">
        <v>64</v>
      </c>
      <c r="S44" s="28" t="s">
        <v>4</v>
      </c>
      <c r="T44" s="99" t="s">
        <v>63</v>
      </c>
      <c r="U44" s="98" t="s">
        <v>62</v>
      </c>
      <c r="V44" s="96">
        <v>2116</v>
      </c>
      <c r="W44" s="97" t="s">
        <v>61</v>
      </c>
      <c r="X44" s="68">
        <v>5</v>
      </c>
      <c r="Y44" s="96">
        <v>1391</v>
      </c>
      <c r="Z44" s="38" t="s">
        <v>60</v>
      </c>
      <c r="AA44" s="95" t="s">
        <v>256</v>
      </c>
      <c r="AB44" s="94">
        <v>123242</v>
      </c>
      <c r="AC44" s="82" t="s">
        <v>255</v>
      </c>
      <c r="AD44" s="65">
        <v>1020393636</v>
      </c>
      <c r="AE44" s="31">
        <v>5860112</v>
      </c>
      <c r="AF44" s="31" t="s">
        <v>6</v>
      </c>
      <c r="AG44" s="63" t="s">
        <v>254</v>
      </c>
      <c r="AH44" s="82" t="s">
        <v>255</v>
      </c>
      <c r="AI44" s="154">
        <v>1020393636</v>
      </c>
      <c r="AJ44" s="31">
        <v>5860112</v>
      </c>
      <c r="AK44" s="31" t="s">
        <v>6</v>
      </c>
      <c r="AL44" s="63" t="s">
        <v>254</v>
      </c>
      <c r="AM44" s="30" t="s">
        <v>253</v>
      </c>
      <c r="AN44" s="31" t="s">
        <v>6</v>
      </c>
      <c r="AO44" s="31" t="s">
        <v>6</v>
      </c>
      <c r="AP44" s="30" t="s">
        <v>6</v>
      </c>
      <c r="AQ44" s="29" t="s">
        <v>56</v>
      </c>
      <c r="AR44" s="28" t="s">
        <v>4</v>
      </c>
      <c r="AS44" s="27" t="s">
        <v>55</v>
      </c>
      <c r="AT44" s="27"/>
      <c r="AU44" s="27"/>
      <c r="AV44" s="63"/>
      <c r="AW44" s="89" t="s">
        <v>28</v>
      </c>
      <c r="AX44" s="20">
        <v>44043</v>
      </c>
      <c r="AY44" s="26">
        <f t="shared" si="4"/>
        <v>43937</v>
      </c>
      <c r="AZ44" s="25"/>
      <c r="BA44" s="25"/>
      <c r="BB44" s="26">
        <f t="shared" si="5"/>
        <v>44028</v>
      </c>
      <c r="BC44" s="25"/>
      <c r="BD44" s="25"/>
      <c r="BE44" s="20">
        <f t="shared" si="6"/>
        <v>44120</v>
      </c>
      <c r="BF44" s="20"/>
      <c r="BG44" s="20"/>
      <c r="BH44" s="24">
        <f t="shared" si="7"/>
        <v>44212</v>
      </c>
      <c r="BI44" s="24"/>
      <c r="BJ44" s="24"/>
      <c r="BK44" s="24">
        <f t="shared" si="8"/>
        <v>44302</v>
      </c>
      <c r="BL44" s="24"/>
      <c r="BM44" s="24"/>
      <c r="BN44" s="20">
        <f t="shared" si="9"/>
        <v>44393</v>
      </c>
      <c r="BO44" s="24"/>
      <c r="BP44" s="24"/>
      <c r="BQ44" s="20">
        <f t="shared" si="10"/>
        <v>44485</v>
      </c>
      <c r="BR44" s="24"/>
      <c r="BS44" s="24"/>
      <c r="BT44" s="20">
        <f t="shared" si="11"/>
        <v>44577</v>
      </c>
      <c r="BU44" s="24">
        <f t="shared" si="17"/>
        <v>45206</v>
      </c>
      <c r="BV44" s="61">
        <f t="shared" si="18"/>
        <v>45246</v>
      </c>
      <c r="BW44" s="21"/>
      <c r="BX44" s="21"/>
      <c r="BY44" s="20">
        <f t="shared" si="12"/>
        <v>44212</v>
      </c>
      <c r="BZ44" s="19"/>
    </row>
    <row r="45" spans="1:78" ht="39.75" customHeight="1" x14ac:dyDescent="0.25">
      <c r="A45" s="104"/>
      <c r="B45" s="107">
        <v>4600084097</v>
      </c>
      <c r="C45" s="103">
        <v>43826</v>
      </c>
      <c r="D45" s="24">
        <v>43846</v>
      </c>
      <c r="E45" s="24">
        <v>45306</v>
      </c>
      <c r="F45" s="61">
        <v>43846</v>
      </c>
      <c r="G45" s="58" t="s">
        <v>472</v>
      </c>
      <c r="H45" s="24">
        <v>44187</v>
      </c>
      <c r="I45" s="48">
        <f t="shared" ca="1" si="15"/>
        <v>1014</v>
      </c>
      <c r="J45" s="47" t="str">
        <f t="shared" ca="1" si="16"/>
        <v>VIGENTE</v>
      </c>
      <c r="K45" s="101" t="s">
        <v>66</v>
      </c>
      <c r="L45" s="102" t="s">
        <v>66</v>
      </c>
      <c r="M45" s="102" t="s">
        <v>66</v>
      </c>
      <c r="N45" s="102" t="s">
        <v>66</v>
      </c>
      <c r="O45" s="101" t="s">
        <v>66</v>
      </c>
      <c r="P45" s="101" t="s">
        <v>66</v>
      </c>
      <c r="Q45" s="82" t="s">
        <v>249</v>
      </c>
      <c r="R45" s="100" t="s">
        <v>64</v>
      </c>
      <c r="S45" s="28" t="s">
        <v>4</v>
      </c>
      <c r="T45" s="99" t="s">
        <v>63</v>
      </c>
      <c r="U45" s="98" t="s">
        <v>62</v>
      </c>
      <c r="V45" s="96">
        <v>2116</v>
      </c>
      <c r="W45" s="97" t="s">
        <v>61</v>
      </c>
      <c r="X45" s="68">
        <v>5</v>
      </c>
      <c r="Y45" s="96">
        <v>1071</v>
      </c>
      <c r="Z45" s="38" t="s">
        <v>60</v>
      </c>
      <c r="AA45" s="95" t="s">
        <v>248</v>
      </c>
      <c r="AB45" s="94">
        <v>143323</v>
      </c>
      <c r="AC45" s="82" t="s">
        <v>247</v>
      </c>
      <c r="AD45" s="65">
        <v>1043026310</v>
      </c>
      <c r="AE45" s="31" t="s">
        <v>6</v>
      </c>
      <c r="AF45" s="31">
        <v>3115939840</v>
      </c>
      <c r="AG45" s="63" t="s">
        <v>246</v>
      </c>
      <c r="AH45" s="82" t="s">
        <v>247</v>
      </c>
      <c r="AI45" s="154">
        <v>1043026310</v>
      </c>
      <c r="AJ45" s="31" t="s">
        <v>6</v>
      </c>
      <c r="AK45" s="31">
        <v>3115939840</v>
      </c>
      <c r="AL45" s="63" t="s">
        <v>246</v>
      </c>
      <c r="AM45" s="30" t="s">
        <v>245</v>
      </c>
      <c r="AN45" s="31" t="s">
        <v>6</v>
      </c>
      <c r="AO45" s="31" t="s">
        <v>6</v>
      </c>
      <c r="AP45" s="30" t="s">
        <v>6</v>
      </c>
      <c r="AQ45" s="29" t="s">
        <v>56</v>
      </c>
      <c r="AR45" s="28" t="s">
        <v>4</v>
      </c>
      <c r="AS45" s="27" t="s">
        <v>55</v>
      </c>
      <c r="AT45" s="27"/>
      <c r="AU45" s="27"/>
      <c r="AV45" s="63"/>
      <c r="AW45" s="89" t="s">
        <v>28</v>
      </c>
      <c r="AX45" s="20">
        <v>44043</v>
      </c>
      <c r="AY45" s="26">
        <f t="shared" si="4"/>
        <v>43937</v>
      </c>
      <c r="AZ45" s="25"/>
      <c r="BA45" s="25"/>
      <c r="BB45" s="26">
        <f t="shared" si="5"/>
        <v>44028</v>
      </c>
      <c r="BC45" s="25"/>
      <c r="BD45" s="25"/>
      <c r="BE45" s="20">
        <f t="shared" si="6"/>
        <v>44120</v>
      </c>
      <c r="BF45" s="20"/>
      <c r="BG45" s="20"/>
      <c r="BH45" s="24">
        <f t="shared" si="7"/>
        <v>44212</v>
      </c>
      <c r="BI45" s="24"/>
      <c r="BJ45" s="24"/>
      <c r="BK45" s="24">
        <f t="shared" si="8"/>
        <v>44302</v>
      </c>
      <c r="BL45" s="24"/>
      <c r="BM45" s="24"/>
      <c r="BN45" s="20">
        <f t="shared" si="9"/>
        <v>44393</v>
      </c>
      <c r="BO45" s="24"/>
      <c r="BP45" s="24"/>
      <c r="BQ45" s="20">
        <f t="shared" si="10"/>
        <v>44485</v>
      </c>
      <c r="BR45" s="24"/>
      <c r="BS45" s="24"/>
      <c r="BT45" s="20">
        <f t="shared" si="11"/>
        <v>44577</v>
      </c>
      <c r="BU45" s="24">
        <f t="shared" si="17"/>
        <v>45206</v>
      </c>
      <c r="BV45" s="61">
        <f t="shared" si="18"/>
        <v>45246</v>
      </c>
      <c r="BW45" s="21"/>
      <c r="BX45" s="21"/>
      <c r="BY45" s="20">
        <f t="shared" si="12"/>
        <v>44212</v>
      </c>
      <c r="BZ45" s="19"/>
    </row>
    <row r="46" spans="1:78" ht="39.75" customHeight="1" x14ac:dyDescent="0.25">
      <c r="A46" s="104"/>
      <c r="B46" s="107">
        <v>4600084047</v>
      </c>
      <c r="C46" s="103">
        <v>43826</v>
      </c>
      <c r="D46" s="24">
        <v>43846</v>
      </c>
      <c r="E46" s="24">
        <v>45306</v>
      </c>
      <c r="F46" s="61">
        <v>43846</v>
      </c>
      <c r="G46" s="60" t="s">
        <v>6</v>
      </c>
      <c r="H46" s="60" t="s">
        <v>6</v>
      </c>
      <c r="I46" s="48">
        <f t="shared" ca="1" si="15"/>
        <v>1014</v>
      </c>
      <c r="J46" s="47" t="str">
        <f t="shared" ca="1" si="16"/>
        <v>VIGENTE</v>
      </c>
      <c r="K46" s="101" t="s">
        <v>66</v>
      </c>
      <c r="L46" s="102" t="s">
        <v>66</v>
      </c>
      <c r="M46" s="102" t="s">
        <v>66</v>
      </c>
      <c r="N46" s="102" t="s">
        <v>66</v>
      </c>
      <c r="O46" s="101" t="s">
        <v>66</v>
      </c>
      <c r="P46" s="101" t="s">
        <v>66</v>
      </c>
      <c r="Q46" s="82" t="s">
        <v>232</v>
      </c>
      <c r="R46" s="100" t="s">
        <v>64</v>
      </c>
      <c r="S46" s="28" t="s">
        <v>4</v>
      </c>
      <c r="T46" s="99" t="s">
        <v>63</v>
      </c>
      <c r="U46" s="98" t="s">
        <v>62</v>
      </c>
      <c r="V46" s="96">
        <v>2116</v>
      </c>
      <c r="W46" s="97" t="s">
        <v>61</v>
      </c>
      <c r="X46" s="68">
        <v>5</v>
      </c>
      <c r="Y46" s="96">
        <v>2237</v>
      </c>
      <c r="Z46" s="38" t="s">
        <v>60</v>
      </c>
      <c r="AA46" s="95" t="s">
        <v>244</v>
      </c>
      <c r="AB46" s="94">
        <v>129936</v>
      </c>
      <c r="AC46" s="82" t="s">
        <v>243</v>
      </c>
      <c r="AD46" s="65">
        <v>71330977</v>
      </c>
      <c r="AE46" s="31">
        <v>5046573</v>
      </c>
      <c r="AF46" s="31">
        <v>3216870574</v>
      </c>
      <c r="AG46" s="30" t="s">
        <v>6</v>
      </c>
      <c r="AH46" s="82" t="s">
        <v>243</v>
      </c>
      <c r="AI46" s="154">
        <v>71330977</v>
      </c>
      <c r="AJ46" s="31">
        <v>5046573</v>
      </c>
      <c r="AK46" s="31">
        <v>3216870574</v>
      </c>
      <c r="AL46" s="30" t="s">
        <v>6</v>
      </c>
      <c r="AM46" s="30" t="s">
        <v>242</v>
      </c>
      <c r="AN46" s="31" t="s">
        <v>6</v>
      </c>
      <c r="AO46" s="31" t="s">
        <v>6</v>
      </c>
      <c r="AP46" s="30" t="s">
        <v>6</v>
      </c>
      <c r="AQ46" s="29" t="s">
        <v>56</v>
      </c>
      <c r="AR46" s="28" t="s">
        <v>4</v>
      </c>
      <c r="AS46" s="27" t="s">
        <v>55</v>
      </c>
      <c r="AT46" s="27"/>
      <c r="AU46" s="27"/>
      <c r="AV46" s="63"/>
      <c r="AW46" s="89" t="s">
        <v>28</v>
      </c>
      <c r="AX46" s="20">
        <v>44043</v>
      </c>
      <c r="AY46" s="26">
        <f t="shared" si="4"/>
        <v>43937</v>
      </c>
      <c r="AZ46" s="25"/>
      <c r="BA46" s="25"/>
      <c r="BB46" s="26">
        <f t="shared" si="5"/>
        <v>44028</v>
      </c>
      <c r="BC46" s="25"/>
      <c r="BD46" s="25"/>
      <c r="BE46" s="20">
        <f t="shared" si="6"/>
        <v>44120</v>
      </c>
      <c r="BF46" s="20"/>
      <c r="BG46" s="20"/>
      <c r="BH46" s="24">
        <f t="shared" si="7"/>
        <v>44212</v>
      </c>
      <c r="BI46" s="24"/>
      <c r="BJ46" s="24"/>
      <c r="BK46" s="24">
        <f t="shared" si="8"/>
        <v>44302</v>
      </c>
      <c r="BL46" s="24"/>
      <c r="BM46" s="24"/>
      <c r="BN46" s="20">
        <f t="shared" si="9"/>
        <v>44393</v>
      </c>
      <c r="BO46" s="24"/>
      <c r="BP46" s="24"/>
      <c r="BQ46" s="20">
        <f t="shared" si="10"/>
        <v>44485</v>
      </c>
      <c r="BR46" s="24"/>
      <c r="BS46" s="24"/>
      <c r="BT46" s="20">
        <f t="shared" si="11"/>
        <v>44577</v>
      </c>
      <c r="BU46" s="24">
        <f t="shared" si="17"/>
        <v>45206</v>
      </c>
      <c r="BV46" s="61">
        <f t="shared" si="18"/>
        <v>45246</v>
      </c>
      <c r="BW46" s="21"/>
      <c r="BX46" s="21"/>
      <c r="BY46" s="20">
        <f t="shared" si="12"/>
        <v>44212</v>
      </c>
      <c r="BZ46" s="19"/>
    </row>
    <row r="47" spans="1:78" ht="45.75" customHeight="1" x14ac:dyDescent="0.25">
      <c r="A47" s="104"/>
      <c r="B47" s="108">
        <v>4600084021</v>
      </c>
      <c r="C47" s="103">
        <v>43826</v>
      </c>
      <c r="D47" s="24">
        <v>43846</v>
      </c>
      <c r="E47" s="24">
        <v>45306</v>
      </c>
      <c r="F47" s="61">
        <v>43846</v>
      </c>
      <c r="G47" s="60" t="s">
        <v>6</v>
      </c>
      <c r="H47" s="60" t="s">
        <v>6</v>
      </c>
      <c r="I47" s="48">
        <f t="shared" ca="1" si="15"/>
        <v>1014</v>
      </c>
      <c r="J47" s="47" t="str">
        <f t="shared" ca="1" si="16"/>
        <v>VIGENTE</v>
      </c>
      <c r="K47" s="101" t="s">
        <v>66</v>
      </c>
      <c r="L47" s="102" t="s">
        <v>66</v>
      </c>
      <c r="M47" s="102" t="s">
        <v>66</v>
      </c>
      <c r="N47" s="102" t="s">
        <v>66</v>
      </c>
      <c r="O47" s="101" t="s">
        <v>66</v>
      </c>
      <c r="P47" s="101" t="s">
        <v>66</v>
      </c>
      <c r="Q47" s="82" t="s">
        <v>232</v>
      </c>
      <c r="R47" s="100" t="s">
        <v>64</v>
      </c>
      <c r="S47" s="28" t="s">
        <v>4</v>
      </c>
      <c r="T47" s="99" t="s">
        <v>63</v>
      </c>
      <c r="U47" s="98" t="s">
        <v>62</v>
      </c>
      <c r="V47" s="96">
        <v>2116</v>
      </c>
      <c r="W47" s="97" t="s">
        <v>61</v>
      </c>
      <c r="X47" s="68">
        <v>5</v>
      </c>
      <c r="Y47" s="96">
        <v>2237</v>
      </c>
      <c r="Z47" s="38" t="s">
        <v>60</v>
      </c>
      <c r="AA47" s="95" t="s">
        <v>231</v>
      </c>
      <c r="AB47" s="94">
        <v>129936</v>
      </c>
      <c r="AC47" s="82" t="s">
        <v>230</v>
      </c>
      <c r="AD47" s="65">
        <v>1128392537</v>
      </c>
      <c r="AE47" s="31" t="s">
        <v>6</v>
      </c>
      <c r="AF47" s="31">
        <v>3002233832</v>
      </c>
      <c r="AG47" s="63" t="s">
        <v>229</v>
      </c>
      <c r="AH47" s="82" t="s">
        <v>230</v>
      </c>
      <c r="AI47" s="154">
        <v>1128392537</v>
      </c>
      <c r="AJ47" s="31" t="s">
        <v>6</v>
      </c>
      <c r="AK47" s="31">
        <v>3002233832</v>
      </c>
      <c r="AL47" s="63" t="s">
        <v>229</v>
      </c>
      <c r="AM47" s="30" t="s">
        <v>228</v>
      </c>
      <c r="AN47" s="31" t="s">
        <v>6</v>
      </c>
      <c r="AO47" s="31" t="s">
        <v>6</v>
      </c>
      <c r="AP47" s="30" t="s">
        <v>6</v>
      </c>
      <c r="AQ47" s="29" t="s">
        <v>56</v>
      </c>
      <c r="AR47" s="28" t="s">
        <v>4</v>
      </c>
      <c r="AS47" s="27" t="s">
        <v>55</v>
      </c>
      <c r="AT47" s="27"/>
      <c r="AU47" s="27"/>
      <c r="AV47" s="63"/>
      <c r="AW47" s="89" t="s">
        <v>28</v>
      </c>
      <c r="AX47" s="20">
        <v>44043</v>
      </c>
      <c r="AY47" s="26">
        <f t="shared" si="4"/>
        <v>43937</v>
      </c>
      <c r="AZ47" s="25"/>
      <c r="BA47" s="25"/>
      <c r="BB47" s="26">
        <f t="shared" si="5"/>
        <v>44028</v>
      </c>
      <c r="BC47" s="25"/>
      <c r="BD47" s="25"/>
      <c r="BE47" s="20">
        <f t="shared" si="6"/>
        <v>44120</v>
      </c>
      <c r="BF47" s="20"/>
      <c r="BG47" s="20"/>
      <c r="BH47" s="24">
        <f t="shared" si="7"/>
        <v>44212</v>
      </c>
      <c r="BI47" s="24"/>
      <c r="BJ47" s="24"/>
      <c r="BK47" s="24">
        <f t="shared" si="8"/>
        <v>44302</v>
      </c>
      <c r="BL47" s="24"/>
      <c r="BM47" s="24"/>
      <c r="BN47" s="20">
        <f t="shared" si="9"/>
        <v>44393</v>
      </c>
      <c r="BO47" s="24"/>
      <c r="BP47" s="24"/>
      <c r="BQ47" s="20">
        <f t="shared" si="10"/>
        <v>44485</v>
      </c>
      <c r="BR47" s="24"/>
      <c r="BS47" s="24"/>
      <c r="BT47" s="20">
        <f t="shared" si="11"/>
        <v>44577</v>
      </c>
      <c r="BU47" s="24">
        <f t="shared" si="17"/>
        <v>45206</v>
      </c>
      <c r="BV47" s="61">
        <f t="shared" si="18"/>
        <v>45246</v>
      </c>
      <c r="BW47" s="21"/>
      <c r="BX47" s="21"/>
      <c r="BY47" s="20">
        <f t="shared" si="12"/>
        <v>44212</v>
      </c>
      <c r="BZ47" s="19"/>
    </row>
    <row r="48" spans="1:78" s="17" customFormat="1" ht="39.75" customHeight="1" x14ac:dyDescent="0.25">
      <c r="A48" s="104"/>
      <c r="B48" s="107">
        <v>4600084014</v>
      </c>
      <c r="C48" s="103">
        <v>43826</v>
      </c>
      <c r="D48" s="20">
        <v>43851</v>
      </c>
      <c r="E48" s="20">
        <v>45311</v>
      </c>
      <c r="F48" s="86">
        <v>43851</v>
      </c>
      <c r="G48" s="60" t="s">
        <v>6</v>
      </c>
      <c r="H48" s="60" t="s">
        <v>6</v>
      </c>
      <c r="I48" s="48">
        <f t="shared" ca="1" si="15"/>
        <v>1019</v>
      </c>
      <c r="J48" s="47" t="str">
        <f t="shared" ca="1" si="16"/>
        <v>VIGENTE</v>
      </c>
      <c r="K48" s="101" t="s">
        <v>66</v>
      </c>
      <c r="L48" s="102" t="s">
        <v>66</v>
      </c>
      <c r="M48" s="102" t="s">
        <v>66</v>
      </c>
      <c r="N48" s="102" t="s">
        <v>66</v>
      </c>
      <c r="O48" s="101" t="s">
        <v>66</v>
      </c>
      <c r="P48" s="101" t="s">
        <v>66</v>
      </c>
      <c r="Q48" s="82" t="s">
        <v>210</v>
      </c>
      <c r="R48" s="100" t="s">
        <v>64</v>
      </c>
      <c r="S48" s="28" t="s">
        <v>4</v>
      </c>
      <c r="T48" s="99" t="s">
        <v>63</v>
      </c>
      <c r="U48" s="98" t="s">
        <v>62</v>
      </c>
      <c r="V48" s="96">
        <v>2116</v>
      </c>
      <c r="W48" s="97" t="s">
        <v>61</v>
      </c>
      <c r="X48" s="68">
        <v>5</v>
      </c>
      <c r="Y48" s="96">
        <v>2075</v>
      </c>
      <c r="Z48" s="38" t="s">
        <v>60</v>
      </c>
      <c r="AA48" s="95" t="s">
        <v>59</v>
      </c>
      <c r="AB48" s="94">
        <v>193794</v>
      </c>
      <c r="AC48" s="82" t="s">
        <v>209</v>
      </c>
      <c r="AD48" s="65">
        <v>71617639</v>
      </c>
      <c r="AE48" s="31" t="s">
        <v>6</v>
      </c>
      <c r="AF48" s="31">
        <v>3046504160</v>
      </c>
      <c r="AG48" s="30" t="s">
        <v>6</v>
      </c>
      <c r="AH48" s="82" t="s">
        <v>209</v>
      </c>
      <c r="AI48" s="154">
        <v>71617639</v>
      </c>
      <c r="AJ48" s="31" t="s">
        <v>6</v>
      </c>
      <c r="AK48" s="31">
        <v>3046504160</v>
      </c>
      <c r="AL48" s="30" t="s">
        <v>6</v>
      </c>
      <c r="AM48" s="30" t="s">
        <v>208</v>
      </c>
      <c r="AN48" s="31" t="s">
        <v>6</v>
      </c>
      <c r="AO48" s="31" t="s">
        <v>6</v>
      </c>
      <c r="AP48" s="30" t="s">
        <v>6</v>
      </c>
      <c r="AQ48" s="29" t="s">
        <v>5</v>
      </c>
      <c r="AR48" s="28" t="s">
        <v>4</v>
      </c>
      <c r="AS48" s="27" t="s">
        <v>3</v>
      </c>
      <c r="AT48" s="27"/>
      <c r="AU48" s="27"/>
      <c r="AV48" s="63"/>
      <c r="AW48" s="89" t="s">
        <v>28</v>
      </c>
      <c r="AX48" s="20">
        <v>43905</v>
      </c>
      <c r="AY48" s="26">
        <f t="shared" si="4"/>
        <v>43942</v>
      </c>
      <c r="AZ48" s="89" t="s">
        <v>27</v>
      </c>
      <c r="BA48" s="20">
        <v>44015</v>
      </c>
      <c r="BB48" s="26">
        <f t="shared" si="5"/>
        <v>44033</v>
      </c>
      <c r="BC48" s="89" t="s">
        <v>26</v>
      </c>
      <c r="BD48" s="20">
        <v>44124</v>
      </c>
      <c r="BE48" s="20">
        <f t="shared" si="6"/>
        <v>44125</v>
      </c>
      <c r="BF48" s="20"/>
      <c r="BG48" s="20"/>
      <c r="BH48" s="24">
        <f t="shared" si="7"/>
        <v>44217</v>
      </c>
      <c r="BI48" s="24"/>
      <c r="BJ48" s="24"/>
      <c r="BK48" s="24">
        <f t="shared" si="8"/>
        <v>44307</v>
      </c>
      <c r="BL48" s="24"/>
      <c r="BM48" s="24"/>
      <c r="BN48" s="20">
        <f t="shared" si="9"/>
        <v>44398</v>
      </c>
      <c r="BO48" s="24"/>
      <c r="BP48" s="24"/>
      <c r="BQ48" s="20">
        <f t="shared" si="10"/>
        <v>44490</v>
      </c>
      <c r="BR48" s="24"/>
      <c r="BS48" s="24"/>
      <c r="BT48" s="20">
        <f t="shared" si="11"/>
        <v>44582</v>
      </c>
      <c r="BU48" s="24">
        <f t="shared" si="17"/>
        <v>45211</v>
      </c>
      <c r="BV48" s="61">
        <f t="shared" si="18"/>
        <v>45251</v>
      </c>
      <c r="BW48" s="21"/>
      <c r="BX48" s="21"/>
      <c r="BY48" s="20">
        <f t="shared" si="12"/>
        <v>44217</v>
      </c>
      <c r="BZ48" s="19"/>
    </row>
    <row r="49" spans="1:78" ht="39.75" customHeight="1" x14ac:dyDescent="0.25">
      <c r="A49" s="104"/>
      <c r="B49" s="107">
        <v>4600084048</v>
      </c>
      <c r="C49" s="103">
        <v>43826</v>
      </c>
      <c r="D49" s="20">
        <v>43851</v>
      </c>
      <c r="E49" s="20">
        <v>45311</v>
      </c>
      <c r="F49" s="86">
        <v>43851</v>
      </c>
      <c r="G49" s="60" t="s">
        <v>6</v>
      </c>
      <c r="H49" s="60" t="s">
        <v>6</v>
      </c>
      <c r="I49" s="48">
        <f t="shared" ca="1" si="15"/>
        <v>1019</v>
      </c>
      <c r="J49" s="47" t="str">
        <f t="shared" ca="1" si="16"/>
        <v>VIGENTE</v>
      </c>
      <c r="K49" s="101" t="s">
        <v>66</v>
      </c>
      <c r="L49" s="102" t="s">
        <v>66</v>
      </c>
      <c r="M49" s="102" t="s">
        <v>66</v>
      </c>
      <c r="N49" s="102" t="s">
        <v>66</v>
      </c>
      <c r="O49" s="101" t="s">
        <v>66</v>
      </c>
      <c r="P49" s="101" t="s">
        <v>66</v>
      </c>
      <c r="Q49" s="82" t="s">
        <v>207</v>
      </c>
      <c r="R49" s="100" t="s">
        <v>64</v>
      </c>
      <c r="S49" s="28" t="s">
        <v>4</v>
      </c>
      <c r="T49" s="99" t="s">
        <v>63</v>
      </c>
      <c r="U49" s="98" t="s">
        <v>62</v>
      </c>
      <c r="V49" s="96">
        <v>2116</v>
      </c>
      <c r="W49" s="97" t="s">
        <v>61</v>
      </c>
      <c r="X49" s="68">
        <v>5</v>
      </c>
      <c r="Y49" s="96">
        <v>1459</v>
      </c>
      <c r="Z49" s="38" t="s">
        <v>60</v>
      </c>
      <c r="AA49" s="95" t="s">
        <v>206</v>
      </c>
      <c r="AB49" s="94">
        <v>129936</v>
      </c>
      <c r="AC49" s="82" t="s">
        <v>205</v>
      </c>
      <c r="AD49" s="65">
        <v>71695679</v>
      </c>
      <c r="AE49" s="31" t="s">
        <v>6</v>
      </c>
      <c r="AF49" s="31">
        <v>3004193509</v>
      </c>
      <c r="AG49" s="63" t="s">
        <v>204</v>
      </c>
      <c r="AH49" s="82" t="s">
        <v>205</v>
      </c>
      <c r="AI49" s="154">
        <v>71695679</v>
      </c>
      <c r="AJ49" s="31" t="s">
        <v>6</v>
      </c>
      <c r="AK49" s="31">
        <v>3004193509</v>
      </c>
      <c r="AL49" s="63" t="s">
        <v>204</v>
      </c>
      <c r="AM49" s="30" t="s">
        <v>203</v>
      </c>
      <c r="AN49" s="31" t="s">
        <v>6</v>
      </c>
      <c r="AO49" s="31" t="s">
        <v>6</v>
      </c>
      <c r="AP49" s="30" t="s">
        <v>6</v>
      </c>
      <c r="AQ49" s="29" t="s">
        <v>5</v>
      </c>
      <c r="AR49" s="28" t="s">
        <v>4</v>
      </c>
      <c r="AS49" s="27" t="s">
        <v>3</v>
      </c>
      <c r="AT49" s="27"/>
      <c r="AU49" s="27"/>
      <c r="AV49" s="63"/>
      <c r="AW49" s="89" t="s">
        <v>28</v>
      </c>
      <c r="AX49" s="20">
        <v>43905</v>
      </c>
      <c r="AY49" s="26">
        <f t="shared" ref="AY49:AY80" si="19">EDATE($F49,3)</f>
        <v>43942</v>
      </c>
      <c r="AZ49" s="89" t="s">
        <v>27</v>
      </c>
      <c r="BA49" s="20">
        <v>44015</v>
      </c>
      <c r="BB49" s="26">
        <f t="shared" ref="BB49:BB80" si="20">EDATE($F49,6)</f>
        <v>44033</v>
      </c>
      <c r="BC49" s="89" t="s">
        <v>26</v>
      </c>
      <c r="BD49" s="20">
        <v>44124</v>
      </c>
      <c r="BE49" s="20">
        <f t="shared" ref="BE49:BE80" si="21">EDATE($F49,9)</f>
        <v>44125</v>
      </c>
      <c r="BF49" s="20"/>
      <c r="BG49" s="20"/>
      <c r="BH49" s="24">
        <f t="shared" ref="BH49:BH80" si="22">EDATE($F49,12)</f>
        <v>44217</v>
      </c>
      <c r="BI49" s="24"/>
      <c r="BJ49" s="24"/>
      <c r="BK49" s="24">
        <f t="shared" ref="BK49:BK80" si="23">EDATE($F49,15)</f>
        <v>44307</v>
      </c>
      <c r="BL49" s="24"/>
      <c r="BM49" s="24"/>
      <c r="BN49" s="20">
        <f t="shared" ref="BN49:BN83" si="24">EDATE($F49,18)</f>
        <v>44398</v>
      </c>
      <c r="BO49" s="24"/>
      <c r="BP49" s="24"/>
      <c r="BQ49" s="20">
        <f t="shared" ref="BQ49:BQ80" si="25">EDATE($F49,21)</f>
        <v>44490</v>
      </c>
      <c r="BR49" s="24"/>
      <c r="BS49" s="24"/>
      <c r="BT49" s="20">
        <f t="shared" ref="BT49:BT80" si="26">EDATE($F49,24)</f>
        <v>44582</v>
      </c>
      <c r="BU49" s="24">
        <f t="shared" si="17"/>
        <v>45211</v>
      </c>
      <c r="BV49" s="61">
        <f t="shared" si="18"/>
        <v>45251</v>
      </c>
      <c r="BW49" s="21"/>
      <c r="BX49" s="21"/>
      <c r="BY49" s="20">
        <f t="shared" ref="BY49:BY83" si="27">EDATE($F49,12)</f>
        <v>44217</v>
      </c>
      <c r="BZ49" s="19"/>
    </row>
    <row r="50" spans="1:78" ht="39.75" customHeight="1" x14ac:dyDescent="0.25">
      <c r="A50" s="104"/>
      <c r="B50" s="107">
        <v>4600084070</v>
      </c>
      <c r="C50" s="103">
        <v>43826</v>
      </c>
      <c r="D50" s="20">
        <v>43851</v>
      </c>
      <c r="E50" s="20">
        <v>45311</v>
      </c>
      <c r="F50" s="86">
        <v>43851</v>
      </c>
      <c r="G50" s="58" t="s">
        <v>472</v>
      </c>
      <c r="H50" s="24">
        <v>44166</v>
      </c>
      <c r="I50" s="48">
        <f t="shared" ca="1" si="15"/>
        <v>1019</v>
      </c>
      <c r="J50" s="47" t="str">
        <f t="shared" ca="1" si="16"/>
        <v>VIGENTE</v>
      </c>
      <c r="K50" s="101" t="s">
        <v>66</v>
      </c>
      <c r="L50" s="102" t="s">
        <v>66</v>
      </c>
      <c r="M50" s="102" t="s">
        <v>66</v>
      </c>
      <c r="N50" s="102" t="s">
        <v>66</v>
      </c>
      <c r="O50" s="101" t="s">
        <v>66</v>
      </c>
      <c r="P50" s="101" t="s">
        <v>66</v>
      </c>
      <c r="Q50" s="82" t="s">
        <v>202</v>
      </c>
      <c r="R50" s="100" t="s">
        <v>64</v>
      </c>
      <c r="S50" s="28" t="s">
        <v>4</v>
      </c>
      <c r="T50" s="99" t="s">
        <v>63</v>
      </c>
      <c r="U50" s="98" t="s">
        <v>62</v>
      </c>
      <c r="V50" s="96">
        <v>2116</v>
      </c>
      <c r="W50" s="97" t="s">
        <v>61</v>
      </c>
      <c r="X50" s="68">
        <v>5</v>
      </c>
      <c r="Y50" s="96">
        <v>1041</v>
      </c>
      <c r="Z50" s="38" t="s">
        <v>60</v>
      </c>
      <c r="AA50" s="95" t="s">
        <v>201</v>
      </c>
      <c r="AB50" s="94">
        <v>143323</v>
      </c>
      <c r="AC50" s="82" t="s">
        <v>200</v>
      </c>
      <c r="AD50" s="65">
        <v>70559625</v>
      </c>
      <c r="AE50" s="31">
        <v>2367300</v>
      </c>
      <c r="AF50" s="31">
        <v>3105160974</v>
      </c>
      <c r="AG50" s="63" t="s">
        <v>199</v>
      </c>
      <c r="AH50" s="82" t="s">
        <v>200</v>
      </c>
      <c r="AI50" s="154">
        <v>70559625</v>
      </c>
      <c r="AJ50" s="31">
        <v>2367300</v>
      </c>
      <c r="AK50" s="31">
        <v>3105160974</v>
      </c>
      <c r="AL50" s="63" t="s">
        <v>199</v>
      </c>
      <c r="AM50" s="30" t="s">
        <v>198</v>
      </c>
      <c r="AN50" s="31" t="s">
        <v>6</v>
      </c>
      <c r="AO50" s="31" t="s">
        <v>6</v>
      </c>
      <c r="AP50" s="30" t="s">
        <v>6</v>
      </c>
      <c r="AQ50" s="29" t="s">
        <v>5</v>
      </c>
      <c r="AR50" s="28" t="s">
        <v>4</v>
      </c>
      <c r="AS50" s="27" t="s">
        <v>3</v>
      </c>
      <c r="AT50" s="27"/>
      <c r="AU50" s="27"/>
      <c r="AV50" s="63"/>
      <c r="AW50" s="25"/>
      <c r="AX50" s="25"/>
      <c r="AY50" s="26">
        <f t="shared" si="19"/>
        <v>43942</v>
      </c>
      <c r="AZ50" s="25"/>
      <c r="BA50" s="25"/>
      <c r="BB50" s="26">
        <f t="shared" si="20"/>
        <v>44033</v>
      </c>
      <c r="BC50" s="89" t="s">
        <v>26</v>
      </c>
      <c r="BD50" s="20">
        <v>44124</v>
      </c>
      <c r="BE50" s="20">
        <f t="shared" si="21"/>
        <v>44125</v>
      </c>
      <c r="BF50" s="86" t="s">
        <v>25</v>
      </c>
      <c r="BG50" s="20">
        <v>44229</v>
      </c>
      <c r="BH50" s="24">
        <f t="shared" si="22"/>
        <v>44217</v>
      </c>
      <c r="BI50" s="24"/>
      <c r="BJ50" s="24"/>
      <c r="BK50" s="24">
        <f t="shared" si="23"/>
        <v>44307</v>
      </c>
      <c r="BL50" s="24"/>
      <c r="BM50" s="24"/>
      <c r="BN50" s="20">
        <f t="shared" si="24"/>
        <v>44398</v>
      </c>
      <c r="BO50" s="24"/>
      <c r="BP50" s="24"/>
      <c r="BQ50" s="20">
        <f t="shared" si="25"/>
        <v>44490</v>
      </c>
      <c r="BR50" s="24"/>
      <c r="BS50" s="24"/>
      <c r="BT50" s="20">
        <f t="shared" si="26"/>
        <v>44582</v>
      </c>
      <c r="BU50" s="24">
        <f t="shared" si="17"/>
        <v>45211</v>
      </c>
      <c r="BV50" s="61">
        <f t="shared" si="18"/>
        <v>45251</v>
      </c>
      <c r="BW50" s="21"/>
      <c r="BX50" s="21"/>
      <c r="BY50" s="20">
        <f t="shared" si="27"/>
        <v>44217</v>
      </c>
      <c r="BZ50" s="19"/>
    </row>
    <row r="51" spans="1:78" ht="39.75" customHeight="1" x14ac:dyDescent="0.25">
      <c r="A51" s="104"/>
      <c r="B51" s="107">
        <v>4600084092</v>
      </c>
      <c r="C51" s="103">
        <v>43826</v>
      </c>
      <c r="D51" s="20">
        <v>43851</v>
      </c>
      <c r="E51" s="20">
        <v>45311</v>
      </c>
      <c r="F51" s="86">
        <v>43851</v>
      </c>
      <c r="G51" s="58" t="s">
        <v>472</v>
      </c>
      <c r="H51" s="24">
        <v>44187</v>
      </c>
      <c r="I51" s="48">
        <f t="shared" ca="1" si="15"/>
        <v>1019</v>
      </c>
      <c r="J51" s="47" t="str">
        <f t="shared" ca="1" si="16"/>
        <v>VIGENTE</v>
      </c>
      <c r="K51" s="101" t="s">
        <v>66</v>
      </c>
      <c r="L51" s="102" t="s">
        <v>66</v>
      </c>
      <c r="M51" s="102" t="s">
        <v>66</v>
      </c>
      <c r="N51" s="102" t="s">
        <v>66</v>
      </c>
      <c r="O51" s="101" t="s">
        <v>66</v>
      </c>
      <c r="P51" s="101" t="s">
        <v>66</v>
      </c>
      <c r="Q51" s="82" t="s">
        <v>197</v>
      </c>
      <c r="R51" s="100" t="s">
        <v>64</v>
      </c>
      <c r="S51" s="28" t="s">
        <v>4</v>
      </c>
      <c r="T51" s="99" t="s">
        <v>63</v>
      </c>
      <c r="U51" s="98" t="s">
        <v>62</v>
      </c>
      <c r="V51" s="96">
        <v>2116</v>
      </c>
      <c r="W51" s="97" t="s">
        <v>61</v>
      </c>
      <c r="X51" s="68">
        <v>5</v>
      </c>
      <c r="Y51" s="96">
        <v>1341</v>
      </c>
      <c r="Z51" s="38" t="s">
        <v>60</v>
      </c>
      <c r="AA51" s="95" t="s">
        <v>196</v>
      </c>
      <c r="AB51" s="94">
        <v>129936</v>
      </c>
      <c r="AC51" s="82" t="s">
        <v>195</v>
      </c>
      <c r="AD51" s="65">
        <v>70075126</v>
      </c>
      <c r="AE51" s="31">
        <v>4376526</v>
      </c>
      <c r="AF51" s="31" t="s">
        <v>6</v>
      </c>
      <c r="AG51" s="30" t="s">
        <v>6</v>
      </c>
      <c r="AH51" s="82" t="s">
        <v>195</v>
      </c>
      <c r="AI51" s="154">
        <v>70075126</v>
      </c>
      <c r="AJ51" s="31">
        <v>4376526</v>
      </c>
      <c r="AK51" s="31" t="s">
        <v>6</v>
      </c>
      <c r="AL51" s="30" t="s">
        <v>6</v>
      </c>
      <c r="AM51" s="30" t="s">
        <v>191</v>
      </c>
      <c r="AN51" s="31" t="s">
        <v>6</v>
      </c>
      <c r="AO51" s="31" t="s">
        <v>6</v>
      </c>
      <c r="AP51" s="30" t="s">
        <v>6</v>
      </c>
      <c r="AQ51" s="29" t="s">
        <v>5</v>
      </c>
      <c r="AR51" s="28" t="s">
        <v>4</v>
      </c>
      <c r="AS51" s="27" t="s">
        <v>3</v>
      </c>
      <c r="AT51" s="27"/>
      <c r="AU51" s="27"/>
      <c r="AV51" s="63"/>
      <c r="AW51" s="89" t="s">
        <v>28</v>
      </c>
      <c r="AX51" s="20">
        <v>44015</v>
      </c>
      <c r="AY51" s="26">
        <f t="shared" si="19"/>
        <v>43942</v>
      </c>
      <c r="AZ51" s="25"/>
      <c r="BA51" s="25"/>
      <c r="BB51" s="26">
        <f t="shared" si="20"/>
        <v>44033</v>
      </c>
      <c r="BC51" s="89" t="s">
        <v>26</v>
      </c>
      <c r="BD51" s="20">
        <v>44124</v>
      </c>
      <c r="BE51" s="20">
        <f t="shared" si="21"/>
        <v>44125</v>
      </c>
      <c r="BF51" s="86" t="s">
        <v>25</v>
      </c>
      <c r="BG51" s="20">
        <v>44229</v>
      </c>
      <c r="BH51" s="24">
        <f t="shared" si="22"/>
        <v>44217</v>
      </c>
      <c r="BI51" s="24"/>
      <c r="BJ51" s="24"/>
      <c r="BK51" s="24">
        <f t="shared" si="23"/>
        <v>44307</v>
      </c>
      <c r="BL51" s="24"/>
      <c r="BM51" s="24"/>
      <c r="BN51" s="20">
        <f t="shared" si="24"/>
        <v>44398</v>
      </c>
      <c r="BO51" s="24"/>
      <c r="BP51" s="24"/>
      <c r="BQ51" s="20">
        <f t="shared" si="25"/>
        <v>44490</v>
      </c>
      <c r="BR51" s="24"/>
      <c r="BS51" s="24"/>
      <c r="BT51" s="20">
        <f t="shared" si="26"/>
        <v>44582</v>
      </c>
      <c r="BU51" s="24">
        <f t="shared" si="17"/>
        <v>45211</v>
      </c>
      <c r="BV51" s="61">
        <f t="shared" si="18"/>
        <v>45251</v>
      </c>
      <c r="BW51" s="21"/>
      <c r="BX51" s="21"/>
      <c r="BY51" s="20">
        <f t="shared" si="27"/>
        <v>44217</v>
      </c>
      <c r="BZ51" s="19"/>
    </row>
    <row r="52" spans="1:78" ht="39.75" customHeight="1" x14ac:dyDescent="0.25">
      <c r="A52" s="104"/>
      <c r="B52" s="107">
        <v>4600084009</v>
      </c>
      <c r="C52" s="103">
        <v>43826</v>
      </c>
      <c r="D52" s="20">
        <v>43851</v>
      </c>
      <c r="E52" s="20">
        <v>45311</v>
      </c>
      <c r="F52" s="86">
        <v>43851</v>
      </c>
      <c r="G52" s="60" t="s">
        <v>6</v>
      </c>
      <c r="H52" s="60" t="s">
        <v>6</v>
      </c>
      <c r="I52" s="48">
        <f t="shared" ca="1" si="15"/>
        <v>1019</v>
      </c>
      <c r="J52" s="47" t="str">
        <f t="shared" ca="1" si="16"/>
        <v>VIGENTE</v>
      </c>
      <c r="K52" s="101" t="s">
        <v>66</v>
      </c>
      <c r="L52" s="102" t="s">
        <v>66</v>
      </c>
      <c r="M52" s="102" t="s">
        <v>66</v>
      </c>
      <c r="N52" s="102" t="s">
        <v>66</v>
      </c>
      <c r="O52" s="101" t="s">
        <v>66</v>
      </c>
      <c r="P52" s="101" t="s">
        <v>66</v>
      </c>
      <c r="Q52" s="82" t="s">
        <v>194</v>
      </c>
      <c r="R52" s="100" t="s">
        <v>64</v>
      </c>
      <c r="S52" s="28" t="s">
        <v>4</v>
      </c>
      <c r="T52" s="99" t="s">
        <v>63</v>
      </c>
      <c r="U52" s="98" t="s">
        <v>62</v>
      </c>
      <c r="V52" s="96">
        <v>2116</v>
      </c>
      <c r="W52" s="97" t="s">
        <v>61</v>
      </c>
      <c r="X52" s="68">
        <v>5</v>
      </c>
      <c r="Y52" s="96">
        <v>1495</v>
      </c>
      <c r="Z52" s="38" t="s">
        <v>60</v>
      </c>
      <c r="AA52" s="95" t="s">
        <v>193</v>
      </c>
      <c r="AB52" s="94">
        <v>129936</v>
      </c>
      <c r="AC52" s="82" t="s">
        <v>192</v>
      </c>
      <c r="AD52" s="65">
        <v>43425863</v>
      </c>
      <c r="AE52" s="31" t="s">
        <v>6</v>
      </c>
      <c r="AF52" s="31">
        <v>3113927028</v>
      </c>
      <c r="AG52" s="30" t="s">
        <v>6</v>
      </c>
      <c r="AH52" s="82" t="s">
        <v>192</v>
      </c>
      <c r="AI52" s="154">
        <v>43425863</v>
      </c>
      <c r="AJ52" s="31" t="s">
        <v>6</v>
      </c>
      <c r="AK52" s="31">
        <v>3113927028</v>
      </c>
      <c r="AL52" s="30" t="s">
        <v>6</v>
      </c>
      <c r="AM52" s="30" t="s">
        <v>191</v>
      </c>
      <c r="AN52" s="31" t="s">
        <v>6</v>
      </c>
      <c r="AO52" s="31" t="s">
        <v>6</v>
      </c>
      <c r="AP52" s="30" t="s">
        <v>6</v>
      </c>
      <c r="AQ52" s="29" t="s">
        <v>5</v>
      </c>
      <c r="AR52" s="28" t="s">
        <v>4</v>
      </c>
      <c r="AS52" s="27" t="s">
        <v>3</v>
      </c>
      <c r="AT52" s="27"/>
      <c r="AU52" s="27"/>
      <c r="AV52" s="63"/>
      <c r="AW52" s="89" t="s">
        <v>28</v>
      </c>
      <c r="AX52" s="20">
        <v>43901</v>
      </c>
      <c r="AY52" s="26">
        <f t="shared" si="19"/>
        <v>43942</v>
      </c>
      <c r="AZ52" s="89" t="s">
        <v>27</v>
      </c>
      <c r="BA52" s="20">
        <v>44015</v>
      </c>
      <c r="BB52" s="26">
        <f t="shared" si="20"/>
        <v>44033</v>
      </c>
      <c r="BC52" s="89" t="s">
        <v>26</v>
      </c>
      <c r="BD52" s="20">
        <v>44123</v>
      </c>
      <c r="BE52" s="20">
        <f t="shared" si="21"/>
        <v>44125</v>
      </c>
      <c r="BF52" s="20"/>
      <c r="BG52" s="20"/>
      <c r="BH52" s="24">
        <f t="shared" si="22"/>
        <v>44217</v>
      </c>
      <c r="BI52" s="24"/>
      <c r="BJ52" s="24"/>
      <c r="BK52" s="24">
        <f t="shared" si="23"/>
        <v>44307</v>
      </c>
      <c r="BL52" s="24"/>
      <c r="BM52" s="24"/>
      <c r="BN52" s="20">
        <f t="shared" si="24"/>
        <v>44398</v>
      </c>
      <c r="BO52" s="24"/>
      <c r="BP52" s="24"/>
      <c r="BQ52" s="20">
        <f t="shared" si="25"/>
        <v>44490</v>
      </c>
      <c r="BR52" s="24"/>
      <c r="BS52" s="24"/>
      <c r="BT52" s="20">
        <f t="shared" si="26"/>
        <v>44582</v>
      </c>
      <c r="BU52" s="24">
        <f t="shared" si="17"/>
        <v>45211</v>
      </c>
      <c r="BV52" s="61">
        <f t="shared" si="18"/>
        <v>45251</v>
      </c>
      <c r="BW52" s="21"/>
      <c r="BX52" s="21"/>
      <c r="BY52" s="20">
        <f t="shared" si="27"/>
        <v>44217</v>
      </c>
      <c r="BZ52" s="19"/>
    </row>
    <row r="53" spans="1:78" ht="39.75" customHeight="1" x14ac:dyDescent="0.25">
      <c r="A53" s="104"/>
      <c r="B53" s="107">
        <v>4600084020</v>
      </c>
      <c r="C53" s="103">
        <v>43826</v>
      </c>
      <c r="D53" s="20">
        <v>43851</v>
      </c>
      <c r="E53" s="20">
        <v>45311</v>
      </c>
      <c r="F53" s="86">
        <v>43851</v>
      </c>
      <c r="G53" s="60" t="s">
        <v>6</v>
      </c>
      <c r="H53" s="60" t="s">
        <v>6</v>
      </c>
      <c r="I53" s="48">
        <f t="shared" ca="1" si="15"/>
        <v>1019</v>
      </c>
      <c r="J53" s="47" t="str">
        <f t="shared" ca="1" si="16"/>
        <v>VIGENTE</v>
      </c>
      <c r="K53" s="101" t="s">
        <v>66</v>
      </c>
      <c r="L53" s="102" t="s">
        <v>66</v>
      </c>
      <c r="M53" s="102" t="s">
        <v>66</v>
      </c>
      <c r="N53" s="102" t="s">
        <v>66</v>
      </c>
      <c r="O53" s="101" t="s">
        <v>66</v>
      </c>
      <c r="P53" s="101" t="s">
        <v>66</v>
      </c>
      <c r="Q53" s="82" t="s">
        <v>190</v>
      </c>
      <c r="R53" s="100" t="s">
        <v>64</v>
      </c>
      <c r="S53" s="28" t="s">
        <v>4</v>
      </c>
      <c r="T53" s="99" t="s">
        <v>63</v>
      </c>
      <c r="U53" s="98" t="s">
        <v>62</v>
      </c>
      <c r="V53" s="96">
        <v>2116</v>
      </c>
      <c r="W53" s="97" t="s">
        <v>61</v>
      </c>
      <c r="X53" s="68">
        <v>5</v>
      </c>
      <c r="Y53" s="96">
        <v>2221</v>
      </c>
      <c r="Z53" s="38" t="s">
        <v>60</v>
      </c>
      <c r="AA53" s="95" t="s">
        <v>189</v>
      </c>
      <c r="AB53" s="94">
        <v>111863</v>
      </c>
      <c r="AC53" s="82" t="s">
        <v>188</v>
      </c>
      <c r="AD53" s="65">
        <v>22238249</v>
      </c>
      <c r="AE53" s="31" t="s">
        <v>6</v>
      </c>
      <c r="AF53" s="31">
        <v>3128034095</v>
      </c>
      <c r="AG53" s="63" t="s">
        <v>187</v>
      </c>
      <c r="AH53" s="82" t="s">
        <v>188</v>
      </c>
      <c r="AI53" s="154">
        <v>22238249</v>
      </c>
      <c r="AJ53" s="31" t="s">
        <v>6</v>
      </c>
      <c r="AK53" s="31">
        <v>3128034095</v>
      </c>
      <c r="AL53" s="63" t="s">
        <v>187</v>
      </c>
      <c r="AM53" s="30" t="s">
        <v>186</v>
      </c>
      <c r="AN53" s="31" t="s">
        <v>6</v>
      </c>
      <c r="AO53" s="31" t="s">
        <v>6</v>
      </c>
      <c r="AP53" s="30" t="s">
        <v>6</v>
      </c>
      <c r="AQ53" s="29" t="s">
        <v>5</v>
      </c>
      <c r="AR53" s="28" t="s">
        <v>4</v>
      </c>
      <c r="AS53" s="27" t="s">
        <v>3</v>
      </c>
      <c r="AT53" s="27"/>
      <c r="AU53" s="27"/>
      <c r="AV53" s="63"/>
      <c r="AW53" s="25"/>
      <c r="AX53" s="25"/>
      <c r="AY53" s="26">
        <f t="shared" si="19"/>
        <v>43942</v>
      </c>
      <c r="AZ53" s="25"/>
      <c r="BA53" s="25"/>
      <c r="BB53" s="26">
        <f t="shared" si="20"/>
        <v>44033</v>
      </c>
      <c r="BC53" s="89" t="s">
        <v>26</v>
      </c>
      <c r="BD53" s="20">
        <v>44124</v>
      </c>
      <c r="BE53" s="20">
        <f t="shared" si="21"/>
        <v>44125</v>
      </c>
      <c r="BF53" s="20"/>
      <c r="BG53" s="20"/>
      <c r="BH53" s="24">
        <f t="shared" si="22"/>
        <v>44217</v>
      </c>
      <c r="BI53" s="24"/>
      <c r="BJ53" s="24"/>
      <c r="BK53" s="24">
        <f t="shared" si="23"/>
        <v>44307</v>
      </c>
      <c r="BL53" s="24"/>
      <c r="BM53" s="24"/>
      <c r="BN53" s="20">
        <f t="shared" si="24"/>
        <v>44398</v>
      </c>
      <c r="BO53" s="24"/>
      <c r="BP53" s="24"/>
      <c r="BQ53" s="20">
        <f t="shared" si="25"/>
        <v>44490</v>
      </c>
      <c r="BR53" s="24"/>
      <c r="BS53" s="24"/>
      <c r="BT53" s="20">
        <f t="shared" si="26"/>
        <v>44582</v>
      </c>
      <c r="BU53" s="24">
        <f t="shared" si="17"/>
        <v>45211</v>
      </c>
      <c r="BV53" s="61">
        <f t="shared" si="18"/>
        <v>45251</v>
      </c>
      <c r="BW53" s="21"/>
      <c r="BX53" s="21"/>
      <c r="BY53" s="20">
        <f t="shared" si="27"/>
        <v>44217</v>
      </c>
      <c r="BZ53" s="19"/>
    </row>
    <row r="54" spans="1:78" ht="39.75" customHeight="1" x14ac:dyDescent="0.25">
      <c r="A54" s="104"/>
      <c r="B54" s="107">
        <v>4600083602</v>
      </c>
      <c r="C54" s="103">
        <v>43818</v>
      </c>
      <c r="D54" s="24">
        <v>43851</v>
      </c>
      <c r="E54" s="24">
        <v>45311</v>
      </c>
      <c r="F54" s="61">
        <v>43851</v>
      </c>
      <c r="G54" s="60" t="s">
        <v>6</v>
      </c>
      <c r="H54" s="60" t="s">
        <v>6</v>
      </c>
      <c r="I54" s="48">
        <f t="shared" ca="1" si="15"/>
        <v>1019</v>
      </c>
      <c r="J54" s="47" t="str">
        <f t="shared" ca="1" si="16"/>
        <v>VIGENTE</v>
      </c>
      <c r="K54" s="101" t="s">
        <v>66</v>
      </c>
      <c r="L54" s="102" t="s">
        <v>66</v>
      </c>
      <c r="M54" s="102" t="s">
        <v>66</v>
      </c>
      <c r="N54" s="102" t="s">
        <v>66</v>
      </c>
      <c r="O54" s="101" t="s">
        <v>66</v>
      </c>
      <c r="P54" s="101" t="s">
        <v>66</v>
      </c>
      <c r="Q54" s="82" t="s">
        <v>178</v>
      </c>
      <c r="R54" s="100" t="s">
        <v>64</v>
      </c>
      <c r="S54" s="28" t="s">
        <v>4</v>
      </c>
      <c r="T54" s="99" t="s">
        <v>63</v>
      </c>
      <c r="U54" s="98" t="s">
        <v>62</v>
      </c>
      <c r="V54" s="96">
        <v>2116</v>
      </c>
      <c r="W54" s="97" t="s">
        <v>61</v>
      </c>
      <c r="X54" s="68">
        <v>5</v>
      </c>
      <c r="Y54" s="96">
        <v>1197</v>
      </c>
      <c r="Z54" s="38" t="s">
        <v>60</v>
      </c>
      <c r="AA54" s="95" t="s">
        <v>177</v>
      </c>
      <c r="AB54" s="94">
        <v>129936</v>
      </c>
      <c r="AC54" s="82" t="s">
        <v>176</v>
      </c>
      <c r="AD54" s="65">
        <v>43040454</v>
      </c>
      <c r="AE54" s="31" t="s">
        <v>6</v>
      </c>
      <c r="AF54" s="31">
        <v>3145563660</v>
      </c>
      <c r="AG54" s="30" t="s">
        <v>6</v>
      </c>
      <c r="AH54" s="82" t="s">
        <v>176</v>
      </c>
      <c r="AI54" s="154">
        <v>43040454</v>
      </c>
      <c r="AJ54" s="31" t="s">
        <v>6</v>
      </c>
      <c r="AK54" s="31">
        <v>3145563660</v>
      </c>
      <c r="AL54" s="30" t="s">
        <v>6</v>
      </c>
      <c r="AM54" s="30" t="s">
        <v>175</v>
      </c>
      <c r="AN54" s="31" t="s">
        <v>6</v>
      </c>
      <c r="AO54" s="31" t="s">
        <v>6</v>
      </c>
      <c r="AP54" s="30" t="s">
        <v>6</v>
      </c>
      <c r="AQ54" s="29" t="s">
        <v>5</v>
      </c>
      <c r="AR54" s="28" t="s">
        <v>4</v>
      </c>
      <c r="AS54" s="27" t="s">
        <v>3</v>
      </c>
      <c r="AT54" s="27"/>
      <c r="AU54" s="27"/>
      <c r="AV54" s="63"/>
      <c r="AW54" s="89" t="s">
        <v>28</v>
      </c>
      <c r="AX54" s="20">
        <v>43901</v>
      </c>
      <c r="AY54" s="26">
        <f t="shared" si="19"/>
        <v>43942</v>
      </c>
      <c r="AZ54" s="89" t="s">
        <v>27</v>
      </c>
      <c r="BA54" s="20">
        <v>44015</v>
      </c>
      <c r="BB54" s="26">
        <f t="shared" si="20"/>
        <v>44033</v>
      </c>
      <c r="BC54" s="89" t="s">
        <v>26</v>
      </c>
      <c r="BD54" s="20">
        <v>44127</v>
      </c>
      <c r="BE54" s="20">
        <f t="shared" si="21"/>
        <v>44125</v>
      </c>
      <c r="BF54" s="20"/>
      <c r="BG54" s="20"/>
      <c r="BH54" s="24">
        <f t="shared" si="22"/>
        <v>44217</v>
      </c>
      <c r="BI54" s="24"/>
      <c r="BJ54" s="24"/>
      <c r="BK54" s="24">
        <f t="shared" si="23"/>
        <v>44307</v>
      </c>
      <c r="BL54" s="24"/>
      <c r="BM54" s="24"/>
      <c r="BN54" s="20">
        <f t="shared" si="24"/>
        <v>44398</v>
      </c>
      <c r="BO54" s="24"/>
      <c r="BP54" s="24"/>
      <c r="BQ54" s="20">
        <f t="shared" si="25"/>
        <v>44490</v>
      </c>
      <c r="BR54" s="24"/>
      <c r="BS54" s="24"/>
      <c r="BT54" s="20">
        <f t="shared" si="26"/>
        <v>44582</v>
      </c>
      <c r="BU54" s="24">
        <f t="shared" si="17"/>
        <v>45211</v>
      </c>
      <c r="BV54" s="61">
        <f t="shared" si="18"/>
        <v>45251</v>
      </c>
      <c r="BW54" s="21"/>
      <c r="BX54" s="21"/>
      <c r="BY54" s="20">
        <f t="shared" si="27"/>
        <v>44217</v>
      </c>
      <c r="BZ54" s="19"/>
    </row>
    <row r="55" spans="1:78" ht="39.75" customHeight="1" x14ac:dyDescent="0.25">
      <c r="A55" s="104"/>
      <c r="B55" s="107">
        <v>4600083616</v>
      </c>
      <c r="C55" s="103">
        <v>43818</v>
      </c>
      <c r="D55" s="24">
        <v>43851</v>
      </c>
      <c r="E55" s="24">
        <v>45311</v>
      </c>
      <c r="F55" s="61">
        <v>43851</v>
      </c>
      <c r="G55" s="58" t="s">
        <v>472</v>
      </c>
      <c r="H55" s="24">
        <v>44187</v>
      </c>
      <c r="I55" s="48">
        <f t="shared" ca="1" si="15"/>
        <v>1019</v>
      </c>
      <c r="J55" s="47" t="str">
        <f t="shared" ca="1" si="16"/>
        <v>VIGENTE</v>
      </c>
      <c r="K55" s="101" t="s">
        <v>66</v>
      </c>
      <c r="L55" s="102" t="s">
        <v>66</v>
      </c>
      <c r="M55" s="102" t="s">
        <v>66</v>
      </c>
      <c r="N55" s="102" t="s">
        <v>66</v>
      </c>
      <c r="O55" s="101" t="s">
        <v>66</v>
      </c>
      <c r="P55" s="101" t="s">
        <v>66</v>
      </c>
      <c r="Q55" s="82" t="s">
        <v>174</v>
      </c>
      <c r="R55" s="100" t="s">
        <v>64</v>
      </c>
      <c r="S55" s="28" t="s">
        <v>4</v>
      </c>
      <c r="T55" s="99" t="s">
        <v>63</v>
      </c>
      <c r="U55" s="98" t="s">
        <v>62</v>
      </c>
      <c r="V55" s="96">
        <v>2116</v>
      </c>
      <c r="W55" s="97" t="s">
        <v>61</v>
      </c>
      <c r="X55" s="68">
        <v>5</v>
      </c>
      <c r="Y55" s="96">
        <v>1509</v>
      </c>
      <c r="Z55" s="38" t="s">
        <v>60</v>
      </c>
      <c r="AA55" s="95" t="s">
        <v>173</v>
      </c>
      <c r="AB55" s="94">
        <v>129936</v>
      </c>
      <c r="AC55" s="82" t="s">
        <v>172</v>
      </c>
      <c r="AD55" s="65">
        <v>32352419</v>
      </c>
      <c r="AE55" s="31" t="s">
        <v>6</v>
      </c>
      <c r="AF55" s="31">
        <v>3123347353</v>
      </c>
      <c r="AG55" s="63" t="s">
        <v>171</v>
      </c>
      <c r="AH55" s="82" t="s">
        <v>172</v>
      </c>
      <c r="AI55" s="154">
        <v>32352419</v>
      </c>
      <c r="AJ55" s="31" t="s">
        <v>6</v>
      </c>
      <c r="AK55" s="31">
        <v>3123347353</v>
      </c>
      <c r="AL55" s="63" t="s">
        <v>171</v>
      </c>
      <c r="AM55" s="30" t="s">
        <v>170</v>
      </c>
      <c r="AN55" s="31" t="s">
        <v>6</v>
      </c>
      <c r="AO55" s="31" t="s">
        <v>6</v>
      </c>
      <c r="AP55" s="30" t="s">
        <v>6</v>
      </c>
      <c r="AQ55" s="29" t="s">
        <v>5</v>
      </c>
      <c r="AR55" s="28" t="s">
        <v>4</v>
      </c>
      <c r="AS55" s="27" t="s">
        <v>3</v>
      </c>
      <c r="AT55" s="27"/>
      <c r="AU55" s="27"/>
      <c r="AV55" s="63"/>
      <c r="AW55" s="89" t="s">
        <v>28</v>
      </c>
      <c r="AX55" s="20">
        <v>44015</v>
      </c>
      <c r="AY55" s="26">
        <f t="shared" si="19"/>
        <v>43942</v>
      </c>
      <c r="AZ55" s="89" t="s">
        <v>27</v>
      </c>
      <c r="BA55" s="20">
        <v>43985</v>
      </c>
      <c r="BB55" s="26">
        <f t="shared" si="20"/>
        <v>44033</v>
      </c>
      <c r="BC55" s="89" t="s">
        <v>26</v>
      </c>
      <c r="BD55" s="20">
        <v>44125</v>
      </c>
      <c r="BE55" s="20">
        <f t="shared" si="21"/>
        <v>44125</v>
      </c>
      <c r="BF55" s="86" t="s">
        <v>25</v>
      </c>
      <c r="BG55" s="20">
        <v>44216</v>
      </c>
      <c r="BH55" s="24">
        <f t="shared" si="22"/>
        <v>44217</v>
      </c>
      <c r="BI55" s="24"/>
      <c r="BJ55" s="24"/>
      <c r="BK55" s="24">
        <f t="shared" si="23"/>
        <v>44307</v>
      </c>
      <c r="BL55" s="24"/>
      <c r="BM55" s="24"/>
      <c r="BN55" s="20">
        <f t="shared" si="24"/>
        <v>44398</v>
      </c>
      <c r="BO55" s="24"/>
      <c r="BP55" s="24"/>
      <c r="BQ55" s="20">
        <f t="shared" si="25"/>
        <v>44490</v>
      </c>
      <c r="BR55" s="24"/>
      <c r="BS55" s="24"/>
      <c r="BT55" s="20">
        <f t="shared" si="26"/>
        <v>44582</v>
      </c>
      <c r="BU55" s="24">
        <f t="shared" si="17"/>
        <v>45211</v>
      </c>
      <c r="BV55" s="61">
        <f t="shared" si="18"/>
        <v>45251</v>
      </c>
      <c r="BW55" s="21"/>
      <c r="BX55" s="21"/>
      <c r="BY55" s="20">
        <f t="shared" si="27"/>
        <v>44217</v>
      </c>
      <c r="BZ55" s="19"/>
    </row>
    <row r="56" spans="1:78" ht="39.75" customHeight="1" x14ac:dyDescent="0.25">
      <c r="A56" s="104"/>
      <c r="B56" s="107">
        <v>4600083613</v>
      </c>
      <c r="C56" s="103">
        <v>43818</v>
      </c>
      <c r="D56" s="24">
        <v>43851</v>
      </c>
      <c r="E56" s="24">
        <v>45311</v>
      </c>
      <c r="F56" s="61">
        <v>43851</v>
      </c>
      <c r="G56" s="58" t="s">
        <v>472</v>
      </c>
      <c r="H56" s="24">
        <v>44187</v>
      </c>
      <c r="I56" s="48">
        <f t="shared" ca="1" si="15"/>
        <v>1019</v>
      </c>
      <c r="J56" s="47" t="str">
        <f t="shared" ca="1" si="16"/>
        <v>VIGENTE</v>
      </c>
      <c r="K56" s="101" t="s">
        <v>66</v>
      </c>
      <c r="L56" s="102" t="s">
        <v>66</v>
      </c>
      <c r="M56" s="102" t="s">
        <v>66</v>
      </c>
      <c r="N56" s="102" t="s">
        <v>66</v>
      </c>
      <c r="O56" s="101" t="s">
        <v>66</v>
      </c>
      <c r="P56" s="101" t="s">
        <v>66</v>
      </c>
      <c r="Q56" s="82" t="s">
        <v>169</v>
      </c>
      <c r="R56" s="100" t="s">
        <v>64</v>
      </c>
      <c r="S56" s="28" t="s">
        <v>4</v>
      </c>
      <c r="T56" s="99" t="s">
        <v>63</v>
      </c>
      <c r="U56" s="98" t="s">
        <v>62</v>
      </c>
      <c r="V56" s="96">
        <v>2116</v>
      </c>
      <c r="W56" s="97" t="s">
        <v>61</v>
      </c>
      <c r="X56" s="68">
        <v>5</v>
      </c>
      <c r="Y56" s="96">
        <v>1375</v>
      </c>
      <c r="Z56" s="38" t="s">
        <v>60</v>
      </c>
      <c r="AA56" s="95" t="s">
        <v>168</v>
      </c>
      <c r="AB56" s="94">
        <v>129936</v>
      </c>
      <c r="AC56" s="82" t="s">
        <v>167</v>
      </c>
      <c r="AD56" s="65">
        <v>11801355</v>
      </c>
      <c r="AE56" s="31" t="s">
        <v>6</v>
      </c>
      <c r="AF56" s="31">
        <v>3136063460</v>
      </c>
      <c r="AG56" s="30" t="s">
        <v>6</v>
      </c>
      <c r="AH56" s="82" t="s">
        <v>167</v>
      </c>
      <c r="AI56" s="154">
        <v>11801355</v>
      </c>
      <c r="AJ56" s="31" t="s">
        <v>6</v>
      </c>
      <c r="AK56" s="31">
        <v>3136063460</v>
      </c>
      <c r="AL56" s="30" t="s">
        <v>6</v>
      </c>
      <c r="AM56" s="30" t="s">
        <v>6</v>
      </c>
      <c r="AN56" s="31" t="s">
        <v>6</v>
      </c>
      <c r="AO56" s="31" t="s">
        <v>6</v>
      </c>
      <c r="AP56" s="30" t="s">
        <v>6</v>
      </c>
      <c r="AQ56" s="29" t="s">
        <v>5</v>
      </c>
      <c r="AR56" s="28" t="s">
        <v>4</v>
      </c>
      <c r="AS56" s="27" t="s">
        <v>3</v>
      </c>
      <c r="AT56" s="27"/>
      <c r="AU56" s="27"/>
      <c r="AV56" s="63"/>
      <c r="AW56" s="89" t="s">
        <v>28</v>
      </c>
      <c r="AX56" s="20">
        <v>43901</v>
      </c>
      <c r="AY56" s="26">
        <f t="shared" si="19"/>
        <v>43942</v>
      </c>
      <c r="AZ56" s="89" t="s">
        <v>27</v>
      </c>
      <c r="BA56" s="20">
        <v>43985</v>
      </c>
      <c r="BB56" s="26">
        <f t="shared" si="20"/>
        <v>44033</v>
      </c>
      <c r="BC56" s="89" t="s">
        <v>26</v>
      </c>
      <c r="BD56" s="20">
        <v>44127</v>
      </c>
      <c r="BE56" s="20">
        <f t="shared" si="21"/>
        <v>44125</v>
      </c>
      <c r="BF56" s="86" t="s">
        <v>25</v>
      </c>
      <c r="BG56" s="20">
        <v>44216</v>
      </c>
      <c r="BH56" s="24">
        <f t="shared" si="22"/>
        <v>44217</v>
      </c>
      <c r="BI56" s="24"/>
      <c r="BJ56" s="24"/>
      <c r="BK56" s="24">
        <f t="shared" si="23"/>
        <v>44307</v>
      </c>
      <c r="BL56" s="24"/>
      <c r="BM56" s="24"/>
      <c r="BN56" s="20">
        <f t="shared" si="24"/>
        <v>44398</v>
      </c>
      <c r="BO56" s="24"/>
      <c r="BP56" s="24"/>
      <c r="BQ56" s="20">
        <f t="shared" si="25"/>
        <v>44490</v>
      </c>
      <c r="BR56" s="24"/>
      <c r="BS56" s="24"/>
      <c r="BT56" s="20">
        <f t="shared" si="26"/>
        <v>44582</v>
      </c>
      <c r="BU56" s="24">
        <f t="shared" si="17"/>
        <v>45211</v>
      </c>
      <c r="BV56" s="61">
        <f t="shared" si="18"/>
        <v>45251</v>
      </c>
      <c r="BW56" s="21"/>
      <c r="BX56" s="21"/>
      <c r="BY56" s="20">
        <f t="shared" si="27"/>
        <v>44217</v>
      </c>
      <c r="BZ56" s="19"/>
    </row>
    <row r="57" spans="1:78" ht="39.75" customHeight="1" x14ac:dyDescent="0.25">
      <c r="A57" s="104"/>
      <c r="B57" s="107">
        <v>4600083610</v>
      </c>
      <c r="C57" s="103">
        <v>43818</v>
      </c>
      <c r="D57" s="24">
        <v>43851</v>
      </c>
      <c r="E57" s="24">
        <v>45311</v>
      </c>
      <c r="F57" s="61">
        <v>43851</v>
      </c>
      <c r="G57" s="58" t="s">
        <v>472</v>
      </c>
      <c r="H57" s="24">
        <v>44187</v>
      </c>
      <c r="I57" s="48">
        <f t="shared" ca="1" si="15"/>
        <v>1019</v>
      </c>
      <c r="J57" s="47" t="str">
        <f t="shared" ca="1" si="16"/>
        <v>VIGENTE</v>
      </c>
      <c r="K57" s="101" t="s">
        <v>66</v>
      </c>
      <c r="L57" s="102" t="s">
        <v>66</v>
      </c>
      <c r="M57" s="102" t="s">
        <v>66</v>
      </c>
      <c r="N57" s="102" t="s">
        <v>66</v>
      </c>
      <c r="O57" s="101" t="s">
        <v>66</v>
      </c>
      <c r="P57" s="101" t="s">
        <v>66</v>
      </c>
      <c r="Q57" s="82" t="s">
        <v>166</v>
      </c>
      <c r="R57" s="100" t="s">
        <v>64</v>
      </c>
      <c r="S57" s="28" t="s">
        <v>4</v>
      </c>
      <c r="T57" s="99" t="s">
        <v>63</v>
      </c>
      <c r="U57" s="98" t="s">
        <v>62</v>
      </c>
      <c r="V57" s="96">
        <v>2116</v>
      </c>
      <c r="W57" s="97" t="s">
        <v>61</v>
      </c>
      <c r="X57" s="68">
        <v>5</v>
      </c>
      <c r="Y57" s="96">
        <v>1397</v>
      </c>
      <c r="Z57" s="38" t="s">
        <v>60</v>
      </c>
      <c r="AA57" s="95" t="s">
        <v>165</v>
      </c>
      <c r="AB57" s="94">
        <v>129936</v>
      </c>
      <c r="AC57" s="82" t="s">
        <v>164</v>
      </c>
      <c r="AD57" s="65">
        <v>43611445</v>
      </c>
      <c r="AE57" s="31" t="s">
        <v>6</v>
      </c>
      <c r="AF57" s="31">
        <v>3043849693</v>
      </c>
      <c r="AG57" s="63" t="s">
        <v>162</v>
      </c>
      <c r="AH57" s="82" t="s">
        <v>163</v>
      </c>
      <c r="AI57" s="154">
        <v>43611445</v>
      </c>
      <c r="AJ57" s="31" t="s">
        <v>6</v>
      </c>
      <c r="AK57" s="31">
        <v>3043849693</v>
      </c>
      <c r="AL57" s="63" t="s">
        <v>162</v>
      </c>
      <c r="AM57" s="30" t="s">
        <v>161</v>
      </c>
      <c r="AN57" s="31" t="s">
        <v>6</v>
      </c>
      <c r="AO57" s="31" t="s">
        <v>6</v>
      </c>
      <c r="AP57" s="30" t="s">
        <v>6</v>
      </c>
      <c r="AQ57" s="29" t="s">
        <v>5</v>
      </c>
      <c r="AR57" s="28" t="s">
        <v>4</v>
      </c>
      <c r="AS57" s="27" t="s">
        <v>3</v>
      </c>
      <c r="AT57" s="27"/>
      <c r="AU57" s="27"/>
      <c r="AV57" s="63"/>
      <c r="AW57" s="89" t="s">
        <v>28</v>
      </c>
      <c r="AX57" s="20">
        <v>44015</v>
      </c>
      <c r="AY57" s="26">
        <f t="shared" si="19"/>
        <v>43942</v>
      </c>
      <c r="AZ57" s="89" t="s">
        <v>27</v>
      </c>
      <c r="BA57" s="20">
        <v>43985</v>
      </c>
      <c r="BB57" s="26">
        <f t="shared" si="20"/>
        <v>44033</v>
      </c>
      <c r="BC57" s="89" t="s">
        <v>26</v>
      </c>
      <c r="BD57" s="20">
        <v>44127</v>
      </c>
      <c r="BE57" s="20">
        <f t="shared" si="21"/>
        <v>44125</v>
      </c>
      <c r="BF57" s="86" t="s">
        <v>25</v>
      </c>
      <c r="BG57" s="20">
        <v>44216</v>
      </c>
      <c r="BH57" s="24">
        <f t="shared" si="22"/>
        <v>44217</v>
      </c>
      <c r="BI57" s="24"/>
      <c r="BJ57" s="24"/>
      <c r="BK57" s="24">
        <f t="shared" si="23"/>
        <v>44307</v>
      </c>
      <c r="BL57" s="24"/>
      <c r="BM57" s="24"/>
      <c r="BN57" s="20">
        <f t="shared" si="24"/>
        <v>44398</v>
      </c>
      <c r="BO57" s="24"/>
      <c r="BP57" s="24"/>
      <c r="BQ57" s="20">
        <f t="shared" si="25"/>
        <v>44490</v>
      </c>
      <c r="BR57" s="24"/>
      <c r="BS57" s="24"/>
      <c r="BT57" s="20">
        <f t="shared" si="26"/>
        <v>44582</v>
      </c>
      <c r="BU57" s="24">
        <f t="shared" si="17"/>
        <v>45211</v>
      </c>
      <c r="BV57" s="61">
        <f t="shared" si="18"/>
        <v>45251</v>
      </c>
      <c r="BW57" s="21"/>
      <c r="BX57" s="21"/>
      <c r="BY57" s="20">
        <f t="shared" si="27"/>
        <v>44217</v>
      </c>
      <c r="BZ57" s="19"/>
    </row>
    <row r="58" spans="1:78" ht="39.75" customHeight="1" x14ac:dyDescent="0.25">
      <c r="A58" s="53"/>
      <c r="B58" s="131" t="s">
        <v>3380</v>
      </c>
      <c r="C58" s="103">
        <v>44234</v>
      </c>
      <c r="D58" s="49">
        <v>44259</v>
      </c>
      <c r="E58" s="49">
        <v>44623</v>
      </c>
      <c r="F58" s="51">
        <v>44259</v>
      </c>
      <c r="G58" s="60" t="s">
        <v>6</v>
      </c>
      <c r="H58" s="60" t="s">
        <v>6</v>
      </c>
      <c r="I58" s="48">
        <f t="shared" ca="1" si="15"/>
        <v>331</v>
      </c>
      <c r="J58" s="47" t="str">
        <f t="shared" ca="1" si="16"/>
        <v>VIGENTE</v>
      </c>
      <c r="K58" s="101" t="s">
        <v>66</v>
      </c>
      <c r="L58" s="102" t="s">
        <v>66</v>
      </c>
      <c r="M58" s="102" t="s">
        <v>66</v>
      </c>
      <c r="N58" s="102" t="s">
        <v>66</v>
      </c>
      <c r="O58" s="101" t="s">
        <v>66</v>
      </c>
      <c r="P58" s="101" t="s">
        <v>66</v>
      </c>
      <c r="Q58" s="95" t="s">
        <v>154</v>
      </c>
      <c r="R58" s="95" t="s">
        <v>159</v>
      </c>
      <c r="S58" s="28" t="s">
        <v>4</v>
      </c>
      <c r="T58" s="113">
        <v>574809</v>
      </c>
      <c r="U58" s="130" t="s">
        <v>158</v>
      </c>
      <c r="V58" s="126">
        <v>5030</v>
      </c>
      <c r="W58" s="129">
        <v>39080</v>
      </c>
      <c r="X58" s="126">
        <v>26</v>
      </c>
      <c r="Y58" s="68" t="s">
        <v>6</v>
      </c>
      <c r="Z58" s="95" t="s">
        <v>157</v>
      </c>
      <c r="AA58" s="95" t="s">
        <v>115</v>
      </c>
      <c r="AB58" s="67">
        <v>155768</v>
      </c>
      <c r="AC58" s="95" t="s">
        <v>156</v>
      </c>
      <c r="AD58" s="65">
        <v>43758749</v>
      </c>
      <c r="AE58" s="31" t="s">
        <v>6</v>
      </c>
      <c r="AF58" s="31">
        <v>3103826288</v>
      </c>
      <c r="AG58" s="63" t="s">
        <v>155</v>
      </c>
      <c r="AH58" s="95" t="s">
        <v>156</v>
      </c>
      <c r="AI58" s="154">
        <v>43758749</v>
      </c>
      <c r="AJ58" s="31" t="s">
        <v>6</v>
      </c>
      <c r="AK58" s="31">
        <v>3103826288</v>
      </c>
      <c r="AL58" s="63" t="s">
        <v>155</v>
      </c>
      <c r="AM58" s="95" t="s">
        <v>154</v>
      </c>
      <c r="AN58" s="31" t="s">
        <v>6</v>
      </c>
      <c r="AO58" s="31" t="s">
        <v>6</v>
      </c>
      <c r="AP58" s="30" t="s">
        <v>6</v>
      </c>
      <c r="AQ58" s="128" t="s">
        <v>56</v>
      </c>
      <c r="AR58" s="109" t="s">
        <v>4</v>
      </c>
      <c r="AS58" s="27" t="s">
        <v>55</v>
      </c>
      <c r="AT58" s="27"/>
      <c r="AU58" s="27"/>
      <c r="AV58" s="63"/>
      <c r="AW58" s="25"/>
      <c r="AX58" s="25"/>
      <c r="AY58" s="26">
        <f t="shared" si="19"/>
        <v>44351</v>
      </c>
      <c r="AZ58" s="25"/>
      <c r="BA58" s="25"/>
      <c r="BB58" s="26">
        <f t="shared" si="20"/>
        <v>44443</v>
      </c>
      <c r="BC58" s="25"/>
      <c r="BD58" s="25"/>
      <c r="BE58" s="20">
        <f t="shared" si="21"/>
        <v>44534</v>
      </c>
      <c r="BF58" s="20"/>
      <c r="BG58" s="20"/>
      <c r="BH58" s="24">
        <f t="shared" si="22"/>
        <v>44624</v>
      </c>
      <c r="BI58" s="24"/>
      <c r="BJ58" s="24"/>
      <c r="BK58" s="24">
        <f t="shared" si="23"/>
        <v>44716</v>
      </c>
      <c r="BL58" s="24"/>
      <c r="BM58" s="24"/>
      <c r="BN58" s="20">
        <f t="shared" si="24"/>
        <v>44808</v>
      </c>
      <c r="BO58" s="24"/>
      <c r="BP58" s="24"/>
      <c r="BQ58" s="20">
        <f t="shared" si="25"/>
        <v>44899</v>
      </c>
      <c r="BR58" s="24"/>
      <c r="BS58" s="24"/>
      <c r="BT58" s="20">
        <f t="shared" si="26"/>
        <v>44989</v>
      </c>
      <c r="BU58" s="24">
        <f t="shared" si="17"/>
        <v>44523</v>
      </c>
      <c r="BV58" s="61">
        <f t="shared" si="18"/>
        <v>44563</v>
      </c>
      <c r="BW58" s="21"/>
      <c r="BX58" s="21"/>
      <c r="BY58" s="20">
        <f t="shared" si="27"/>
        <v>44624</v>
      </c>
      <c r="BZ58" s="125" t="s">
        <v>140</v>
      </c>
    </row>
    <row r="59" spans="1:78" s="2" customFormat="1" ht="45.75" customHeight="1" x14ac:dyDescent="0.25">
      <c r="A59" s="104"/>
      <c r="B59" s="108">
        <v>4600083581</v>
      </c>
      <c r="C59" s="103">
        <v>43818</v>
      </c>
      <c r="D59" s="24">
        <v>43851</v>
      </c>
      <c r="E59" s="24">
        <v>45311</v>
      </c>
      <c r="F59" s="61">
        <v>43851</v>
      </c>
      <c r="G59" s="58" t="s">
        <v>3236</v>
      </c>
      <c r="H59" s="24">
        <v>44160</v>
      </c>
      <c r="I59" s="48">
        <f t="shared" ca="1" si="15"/>
        <v>1019</v>
      </c>
      <c r="J59" s="47" t="str">
        <f t="shared" ca="1" si="16"/>
        <v>VIGENTE</v>
      </c>
      <c r="K59" s="101" t="s">
        <v>66</v>
      </c>
      <c r="L59" s="102" t="s">
        <v>66</v>
      </c>
      <c r="M59" s="102" t="s">
        <v>66</v>
      </c>
      <c r="N59" s="102" t="s">
        <v>66</v>
      </c>
      <c r="O59" s="101" t="s">
        <v>66</v>
      </c>
      <c r="P59" s="101" t="s">
        <v>66</v>
      </c>
      <c r="Q59" s="82" t="s">
        <v>153</v>
      </c>
      <c r="R59" s="100" t="s">
        <v>64</v>
      </c>
      <c r="S59" s="28" t="s">
        <v>4</v>
      </c>
      <c r="T59" s="99" t="s">
        <v>63</v>
      </c>
      <c r="U59" s="98" t="s">
        <v>62</v>
      </c>
      <c r="V59" s="96">
        <v>2116</v>
      </c>
      <c r="W59" s="97" t="s">
        <v>61</v>
      </c>
      <c r="X59" s="68">
        <v>5</v>
      </c>
      <c r="Y59" s="96">
        <v>1139</v>
      </c>
      <c r="Z59" s="38" t="s">
        <v>60</v>
      </c>
      <c r="AA59" s="95" t="s">
        <v>152</v>
      </c>
      <c r="AB59" s="94">
        <v>129936</v>
      </c>
      <c r="AC59" s="82" t="s">
        <v>151</v>
      </c>
      <c r="AD59" s="65">
        <v>32505502</v>
      </c>
      <c r="AE59" s="31" t="s">
        <v>6</v>
      </c>
      <c r="AF59" s="31">
        <v>3186863022</v>
      </c>
      <c r="AG59" s="30" t="s">
        <v>6</v>
      </c>
      <c r="AH59" s="82" t="s">
        <v>151</v>
      </c>
      <c r="AI59" s="154">
        <v>32505502</v>
      </c>
      <c r="AJ59" s="31" t="s">
        <v>6</v>
      </c>
      <c r="AK59" s="31">
        <v>3186863022</v>
      </c>
      <c r="AL59" s="30" t="s">
        <v>6</v>
      </c>
      <c r="AM59" s="30" t="s">
        <v>150</v>
      </c>
      <c r="AN59" s="31" t="s">
        <v>6</v>
      </c>
      <c r="AO59" s="31" t="s">
        <v>6</v>
      </c>
      <c r="AP59" s="30" t="s">
        <v>6</v>
      </c>
      <c r="AQ59" s="128" t="s">
        <v>56</v>
      </c>
      <c r="AR59" s="109" t="s">
        <v>4</v>
      </c>
      <c r="AS59" s="27" t="s">
        <v>55</v>
      </c>
      <c r="AT59" s="27"/>
      <c r="AU59" s="27"/>
      <c r="AV59" s="63"/>
      <c r="AW59" s="89" t="s">
        <v>28</v>
      </c>
      <c r="AX59" s="20">
        <v>44043</v>
      </c>
      <c r="AY59" s="26">
        <f t="shared" si="19"/>
        <v>43942</v>
      </c>
      <c r="AZ59" s="25"/>
      <c r="BA59" s="25"/>
      <c r="BB59" s="26">
        <f t="shared" si="20"/>
        <v>44033</v>
      </c>
      <c r="BC59" s="25"/>
      <c r="BD59" s="25"/>
      <c r="BE59" s="20">
        <f t="shared" si="21"/>
        <v>44125</v>
      </c>
      <c r="BF59" s="20"/>
      <c r="BG59" s="20"/>
      <c r="BH59" s="24">
        <f t="shared" si="22"/>
        <v>44217</v>
      </c>
      <c r="BI59" s="24"/>
      <c r="BJ59" s="24"/>
      <c r="BK59" s="24">
        <f t="shared" si="23"/>
        <v>44307</v>
      </c>
      <c r="BL59" s="24"/>
      <c r="BM59" s="24"/>
      <c r="BN59" s="20">
        <f t="shared" si="24"/>
        <v>44398</v>
      </c>
      <c r="BO59" s="24"/>
      <c r="BP59" s="24"/>
      <c r="BQ59" s="20">
        <f t="shared" si="25"/>
        <v>44490</v>
      </c>
      <c r="BR59" s="24"/>
      <c r="BS59" s="24"/>
      <c r="BT59" s="20">
        <f t="shared" si="26"/>
        <v>44582</v>
      </c>
      <c r="BU59" s="24">
        <f t="shared" si="17"/>
        <v>45211</v>
      </c>
      <c r="BV59" s="61">
        <f t="shared" si="18"/>
        <v>45251</v>
      </c>
      <c r="BW59" s="21"/>
      <c r="BX59" s="21"/>
      <c r="BY59" s="20">
        <f t="shared" si="27"/>
        <v>44217</v>
      </c>
      <c r="BZ59" s="19"/>
    </row>
    <row r="60" spans="1:78" ht="39.75" customHeight="1" x14ac:dyDescent="0.25">
      <c r="A60" s="104"/>
      <c r="B60" s="107">
        <v>4600084054</v>
      </c>
      <c r="C60" s="103">
        <v>43826</v>
      </c>
      <c r="D60" s="60" t="s">
        <v>6</v>
      </c>
      <c r="E60" s="60" t="s">
        <v>6</v>
      </c>
      <c r="F60" s="60" t="s">
        <v>6</v>
      </c>
      <c r="G60" s="60" t="s">
        <v>6</v>
      </c>
      <c r="H60" s="60" t="s">
        <v>6</v>
      </c>
      <c r="I60" s="48" t="e">
        <f t="shared" ca="1" si="15"/>
        <v>#VALUE!</v>
      </c>
      <c r="J60" s="47" t="e">
        <f t="shared" ca="1" si="16"/>
        <v>#VALUE!</v>
      </c>
      <c r="K60" s="101" t="s">
        <v>66</v>
      </c>
      <c r="L60" s="102" t="s">
        <v>66</v>
      </c>
      <c r="M60" s="102" t="s">
        <v>66</v>
      </c>
      <c r="N60" s="102" t="s">
        <v>66</v>
      </c>
      <c r="O60" s="101" t="s">
        <v>66</v>
      </c>
      <c r="P60" s="101" t="s">
        <v>66</v>
      </c>
      <c r="Q60" s="82" t="s">
        <v>141</v>
      </c>
      <c r="R60" s="100" t="s">
        <v>64</v>
      </c>
      <c r="S60" s="28" t="s">
        <v>4</v>
      </c>
      <c r="T60" s="99" t="s">
        <v>63</v>
      </c>
      <c r="U60" s="98" t="s">
        <v>62</v>
      </c>
      <c r="V60" s="96">
        <v>2116</v>
      </c>
      <c r="W60" s="97" t="s">
        <v>61</v>
      </c>
      <c r="X60" s="68">
        <v>5</v>
      </c>
      <c r="Y60" s="96">
        <v>1133</v>
      </c>
      <c r="Z60" s="38" t="s">
        <v>60</v>
      </c>
      <c r="AA60" s="95" t="s">
        <v>139</v>
      </c>
      <c r="AB60" s="94">
        <v>129936</v>
      </c>
      <c r="AC60" s="82" t="s">
        <v>142</v>
      </c>
      <c r="AD60" s="65">
        <v>71638476</v>
      </c>
      <c r="AE60" s="31" t="s">
        <v>6</v>
      </c>
      <c r="AF60" s="31">
        <v>3128624992</v>
      </c>
      <c r="AG60" s="30" t="s">
        <v>6</v>
      </c>
      <c r="AH60" s="82" t="s">
        <v>142</v>
      </c>
      <c r="AI60" s="154">
        <v>71638476</v>
      </c>
      <c r="AJ60" s="31" t="s">
        <v>6</v>
      </c>
      <c r="AK60" s="31">
        <v>3128624992</v>
      </c>
      <c r="AL60" s="30" t="s">
        <v>6</v>
      </c>
      <c r="AM60" s="82" t="s">
        <v>141</v>
      </c>
      <c r="AN60" s="31" t="s">
        <v>6</v>
      </c>
      <c r="AO60" s="31" t="s">
        <v>6</v>
      </c>
      <c r="AP60" s="30" t="s">
        <v>6</v>
      </c>
      <c r="AQ60" s="29" t="s">
        <v>70</v>
      </c>
      <c r="AR60" s="28" t="s">
        <v>4</v>
      </c>
      <c r="AS60" s="27" t="s">
        <v>69</v>
      </c>
      <c r="AT60" s="27"/>
      <c r="AU60" s="27"/>
      <c r="AV60" s="63"/>
      <c r="AW60" s="25"/>
      <c r="AX60" s="25"/>
      <c r="AY60" s="26" t="e">
        <f t="shared" si="19"/>
        <v>#VALUE!</v>
      </c>
      <c r="AZ60" s="25"/>
      <c r="BA60" s="25"/>
      <c r="BB60" s="26" t="e">
        <f t="shared" si="20"/>
        <v>#VALUE!</v>
      </c>
      <c r="BC60" s="25"/>
      <c r="BD60" s="25"/>
      <c r="BE60" s="20" t="e">
        <f t="shared" si="21"/>
        <v>#VALUE!</v>
      </c>
      <c r="BF60" s="20"/>
      <c r="BG60" s="20"/>
      <c r="BH60" s="24" t="e">
        <f t="shared" si="22"/>
        <v>#VALUE!</v>
      </c>
      <c r="BI60" s="24"/>
      <c r="BJ60" s="24"/>
      <c r="BK60" s="24" t="e">
        <f t="shared" si="23"/>
        <v>#VALUE!</v>
      </c>
      <c r="BL60" s="24"/>
      <c r="BM60" s="24"/>
      <c r="BN60" s="20" t="e">
        <f t="shared" si="24"/>
        <v>#VALUE!</v>
      </c>
      <c r="BO60" s="24"/>
      <c r="BP60" s="24"/>
      <c r="BQ60" s="20" t="e">
        <f t="shared" si="25"/>
        <v>#VALUE!</v>
      </c>
      <c r="BR60" s="24"/>
      <c r="BS60" s="24"/>
      <c r="BT60" s="20" t="e">
        <f t="shared" si="26"/>
        <v>#VALUE!</v>
      </c>
      <c r="BU60" s="24" t="e">
        <f t="shared" si="17"/>
        <v>#VALUE!</v>
      </c>
      <c r="BV60" s="61" t="e">
        <f t="shared" si="18"/>
        <v>#VALUE!</v>
      </c>
      <c r="BW60" s="21"/>
      <c r="BX60" s="21"/>
      <c r="BY60" s="20" t="e">
        <f t="shared" si="27"/>
        <v>#VALUE!</v>
      </c>
      <c r="BZ60" s="125" t="s">
        <v>140</v>
      </c>
    </row>
    <row r="61" spans="1:78" ht="39.75" customHeight="1" x14ac:dyDescent="0.25">
      <c r="A61" s="104"/>
      <c r="B61" s="107">
        <v>4600084018</v>
      </c>
      <c r="C61" s="103">
        <v>43826</v>
      </c>
      <c r="D61" s="24">
        <v>43846</v>
      </c>
      <c r="E61" s="24">
        <v>45306</v>
      </c>
      <c r="F61" s="61">
        <v>43846</v>
      </c>
      <c r="G61" s="58" t="s">
        <v>3236</v>
      </c>
      <c r="H61" s="24">
        <v>44193</v>
      </c>
      <c r="I61" s="48">
        <f t="shared" ca="1" si="15"/>
        <v>1014</v>
      </c>
      <c r="J61" s="47" t="str">
        <f t="shared" ca="1" si="16"/>
        <v>VIGENTE</v>
      </c>
      <c r="K61" s="101" t="s">
        <v>66</v>
      </c>
      <c r="L61" s="102" t="s">
        <v>66</v>
      </c>
      <c r="M61" s="102" t="s">
        <v>66</v>
      </c>
      <c r="N61" s="102" t="s">
        <v>66</v>
      </c>
      <c r="O61" s="101" t="s">
        <v>66</v>
      </c>
      <c r="P61" s="101" t="s">
        <v>66</v>
      </c>
      <c r="Q61" s="82" t="s">
        <v>137</v>
      </c>
      <c r="R61" s="100" t="s">
        <v>64</v>
      </c>
      <c r="S61" s="28" t="s">
        <v>4</v>
      </c>
      <c r="T61" s="99" t="s">
        <v>63</v>
      </c>
      <c r="U61" s="98" t="s">
        <v>62</v>
      </c>
      <c r="V61" s="96">
        <v>2116</v>
      </c>
      <c r="W61" s="97" t="s">
        <v>61</v>
      </c>
      <c r="X61" s="68">
        <v>5</v>
      </c>
      <c r="Y61" s="96">
        <v>1077</v>
      </c>
      <c r="Z61" s="38" t="s">
        <v>60</v>
      </c>
      <c r="AA61" s="95" t="s">
        <v>139</v>
      </c>
      <c r="AB61" s="94">
        <v>129936</v>
      </c>
      <c r="AC61" s="82" t="s">
        <v>138</v>
      </c>
      <c r="AD61" s="65">
        <v>8225808</v>
      </c>
      <c r="AE61" s="31" t="s">
        <v>6</v>
      </c>
      <c r="AF61" s="31">
        <v>3128624992</v>
      </c>
      <c r="AG61" s="30" t="s">
        <v>6</v>
      </c>
      <c r="AH61" s="82" t="s">
        <v>138</v>
      </c>
      <c r="AI61" s="65">
        <v>8225808</v>
      </c>
      <c r="AJ61" s="31" t="s">
        <v>6</v>
      </c>
      <c r="AK61" s="31">
        <v>3128624992</v>
      </c>
      <c r="AL61" s="30" t="s">
        <v>6</v>
      </c>
      <c r="AM61" s="82" t="s">
        <v>137</v>
      </c>
      <c r="AN61" s="31" t="s">
        <v>6</v>
      </c>
      <c r="AO61" s="31" t="s">
        <v>6</v>
      </c>
      <c r="AP61" s="30" t="s">
        <v>6</v>
      </c>
      <c r="AQ61" s="29" t="s">
        <v>70</v>
      </c>
      <c r="AR61" s="28" t="s">
        <v>4</v>
      </c>
      <c r="AS61" s="27" t="s">
        <v>69</v>
      </c>
      <c r="AT61" s="27"/>
      <c r="AU61" s="27"/>
      <c r="AV61" s="63"/>
      <c r="AW61" s="89" t="s">
        <v>28</v>
      </c>
      <c r="AX61" s="20">
        <v>43936</v>
      </c>
      <c r="AY61" s="26">
        <f t="shared" si="19"/>
        <v>43937</v>
      </c>
      <c r="AZ61" s="89" t="s">
        <v>27</v>
      </c>
      <c r="BA61" s="20">
        <v>44042</v>
      </c>
      <c r="BB61" s="26">
        <f t="shared" si="20"/>
        <v>44028</v>
      </c>
      <c r="BC61" s="89" t="s">
        <v>26</v>
      </c>
      <c r="BD61" s="20">
        <v>44127</v>
      </c>
      <c r="BE61" s="20">
        <f t="shared" si="21"/>
        <v>44120</v>
      </c>
      <c r="BF61" s="86" t="s">
        <v>25</v>
      </c>
      <c r="BG61" s="20">
        <v>44211</v>
      </c>
      <c r="BH61" s="24">
        <f t="shared" si="22"/>
        <v>44212</v>
      </c>
      <c r="BI61" s="24"/>
      <c r="BJ61" s="24"/>
      <c r="BK61" s="24">
        <f t="shared" si="23"/>
        <v>44302</v>
      </c>
      <c r="BL61" s="24"/>
      <c r="BM61" s="24"/>
      <c r="BN61" s="20">
        <f t="shared" si="24"/>
        <v>44393</v>
      </c>
      <c r="BO61" s="24"/>
      <c r="BP61" s="24"/>
      <c r="BQ61" s="20">
        <f t="shared" si="25"/>
        <v>44485</v>
      </c>
      <c r="BR61" s="24"/>
      <c r="BS61" s="24"/>
      <c r="BT61" s="20">
        <f t="shared" si="26"/>
        <v>44577</v>
      </c>
      <c r="BU61" s="24">
        <f t="shared" si="17"/>
        <v>45206</v>
      </c>
      <c r="BV61" s="61">
        <f t="shared" si="18"/>
        <v>45246</v>
      </c>
      <c r="BW61" s="21"/>
      <c r="BX61" s="21"/>
      <c r="BY61" s="20">
        <f t="shared" si="27"/>
        <v>44212</v>
      </c>
      <c r="BZ61" s="19"/>
    </row>
    <row r="62" spans="1:78" ht="39.75" customHeight="1" x14ac:dyDescent="0.25">
      <c r="A62" s="104"/>
      <c r="B62" s="107">
        <v>4600084007</v>
      </c>
      <c r="C62" s="103">
        <v>43826</v>
      </c>
      <c r="D62" s="24">
        <v>43846</v>
      </c>
      <c r="E62" s="24">
        <v>45306</v>
      </c>
      <c r="F62" s="61">
        <v>43846</v>
      </c>
      <c r="G62" s="60" t="s">
        <v>6</v>
      </c>
      <c r="H62" s="60" t="s">
        <v>6</v>
      </c>
      <c r="I62" s="48">
        <f t="shared" ca="1" si="15"/>
        <v>1014</v>
      </c>
      <c r="J62" s="47" t="str">
        <f t="shared" ca="1" si="16"/>
        <v>VIGENTE</v>
      </c>
      <c r="K62" s="101" t="s">
        <v>66</v>
      </c>
      <c r="L62" s="102" t="s">
        <v>66</v>
      </c>
      <c r="M62" s="102" t="s">
        <v>66</v>
      </c>
      <c r="N62" s="102" t="s">
        <v>66</v>
      </c>
      <c r="O62" s="101" t="s">
        <v>66</v>
      </c>
      <c r="P62" s="101" t="s">
        <v>66</v>
      </c>
      <c r="Q62" s="82" t="s">
        <v>135</v>
      </c>
      <c r="R62" s="100" t="s">
        <v>64</v>
      </c>
      <c r="S62" s="28" t="s">
        <v>4</v>
      </c>
      <c r="T62" s="99" t="s">
        <v>63</v>
      </c>
      <c r="U62" s="98" t="s">
        <v>62</v>
      </c>
      <c r="V62" s="96">
        <v>2116</v>
      </c>
      <c r="W62" s="97" t="s">
        <v>61</v>
      </c>
      <c r="X62" s="68">
        <v>5</v>
      </c>
      <c r="Y62" s="96">
        <v>1195</v>
      </c>
      <c r="Z62" s="38" t="s">
        <v>60</v>
      </c>
      <c r="AA62" s="95" t="s">
        <v>59</v>
      </c>
      <c r="AB62" s="94">
        <v>123242</v>
      </c>
      <c r="AC62" s="82" t="s">
        <v>136</v>
      </c>
      <c r="AD62" s="65">
        <v>98576079</v>
      </c>
      <c r="AE62" s="31" t="s">
        <v>6</v>
      </c>
      <c r="AF62" s="31" t="s">
        <v>6</v>
      </c>
      <c r="AG62" s="30" t="s">
        <v>6</v>
      </c>
      <c r="AH62" s="82" t="s">
        <v>136</v>
      </c>
      <c r="AI62" s="154">
        <v>98576079</v>
      </c>
      <c r="AJ62" s="31" t="s">
        <v>6</v>
      </c>
      <c r="AK62" s="31" t="s">
        <v>6</v>
      </c>
      <c r="AL62" s="30" t="s">
        <v>6</v>
      </c>
      <c r="AM62" s="82" t="s">
        <v>135</v>
      </c>
      <c r="AN62" s="31" t="s">
        <v>6</v>
      </c>
      <c r="AO62" s="31" t="s">
        <v>6</v>
      </c>
      <c r="AP62" s="30" t="s">
        <v>6</v>
      </c>
      <c r="AQ62" s="29" t="s">
        <v>70</v>
      </c>
      <c r="AR62" s="28" t="s">
        <v>4</v>
      </c>
      <c r="AS62" s="27" t="s">
        <v>69</v>
      </c>
      <c r="AT62" s="27"/>
      <c r="AU62" s="27"/>
      <c r="AV62" s="63"/>
      <c r="AW62" s="89" t="s">
        <v>28</v>
      </c>
      <c r="AX62" s="20">
        <v>43936</v>
      </c>
      <c r="AY62" s="26">
        <f t="shared" si="19"/>
        <v>43937</v>
      </c>
      <c r="AZ62" s="89" t="s">
        <v>27</v>
      </c>
      <c r="BA62" s="20">
        <v>44042</v>
      </c>
      <c r="BB62" s="26">
        <f t="shared" si="20"/>
        <v>44028</v>
      </c>
      <c r="BC62" s="89" t="s">
        <v>26</v>
      </c>
      <c r="BD62" s="20">
        <v>44127</v>
      </c>
      <c r="BE62" s="20">
        <f t="shared" si="21"/>
        <v>44120</v>
      </c>
      <c r="BF62" s="86" t="s">
        <v>25</v>
      </c>
      <c r="BG62" s="20">
        <v>44211</v>
      </c>
      <c r="BH62" s="24">
        <f t="shared" si="22"/>
        <v>44212</v>
      </c>
      <c r="BI62" s="24"/>
      <c r="BJ62" s="24"/>
      <c r="BK62" s="24">
        <f t="shared" si="23"/>
        <v>44302</v>
      </c>
      <c r="BL62" s="24"/>
      <c r="BM62" s="24"/>
      <c r="BN62" s="20">
        <f t="shared" si="24"/>
        <v>44393</v>
      </c>
      <c r="BO62" s="24"/>
      <c r="BP62" s="24"/>
      <c r="BQ62" s="20">
        <f t="shared" si="25"/>
        <v>44485</v>
      </c>
      <c r="BR62" s="24"/>
      <c r="BS62" s="24"/>
      <c r="BT62" s="20">
        <f t="shared" si="26"/>
        <v>44577</v>
      </c>
      <c r="BU62" s="24">
        <f t="shared" si="17"/>
        <v>45206</v>
      </c>
      <c r="BV62" s="61">
        <f t="shared" si="18"/>
        <v>45246</v>
      </c>
      <c r="BW62" s="21"/>
      <c r="BX62" s="21"/>
      <c r="BY62" s="20">
        <f t="shared" si="27"/>
        <v>44212</v>
      </c>
      <c r="BZ62" s="19"/>
    </row>
    <row r="63" spans="1:78" ht="39.75" customHeight="1" x14ac:dyDescent="0.25">
      <c r="A63" s="104"/>
      <c r="B63" s="107">
        <v>4600084071</v>
      </c>
      <c r="C63" s="103">
        <v>43826</v>
      </c>
      <c r="D63" s="24">
        <v>43846</v>
      </c>
      <c r="E63" s="24">
        <v>45306</v>
      </c>
      <c r="F63" s="61">
        <v>43846</v>
      </c>
      <c r="G63" s="60" t="s">
        <v>6</v>
      </c>
      <c r="H63" s="60" t="s">
        <v>6</v>
      </c>
      <c r="I63" s="48">
        <f t="shared" ca="1" si="15"/>
        <v>1014</v>
      </c>
      <c r="J63" s="47" t="str">
        <f t="shared" ca="1" si="16"/>
        <v>VIGENTE</v>
      </c>
      <c r="K63" s="101" t="s">
        <v>66</v>
      </c>
      <c r="L63" s="102" t="s">
        <v>66</v>
      </c>
      <c r="M63" s="102" t="s">
        <v>66</v>
      </c>
      <c r="N63" s="102" t="s">
        <v>66</v>
      </c>
      <c r="O63" s="101" t="s">
        <v>66</v>
      </c>
      <c r="P63" s="101" t="s">
        <v>66</v>
      </c>
      <c r="Q63" s="82" t="s">
        <v>133</v>
      </c>
      <c r="R63" s="100" t="s">
        <v>64</v>
      </c>
      <c r="S63" s="28" t="s">
        <v>4</v>
      </c>
      <c r="T63" s="99" t="s">
        <v>63</v>
      </c>
      <c r="U63" s="98" t="s">
        <v>62</v>
      </c>
      <c r="V63" s="96">
        <v>2116</v>
      </c>
      <c r="W63" s="97" t="s">
        <v>61</v>
      </c>
      <c r="X63" s="68">
        <v>5</v>
      </c>
      <c r="Y63" s="96">
        <v>2115</v>
      </c>
      <c r="Z63" s="38" t="s">
        <v>60</v>
      </c>
      <c r="AA63" s="95" t="s">
        <v>59</v>
      </c>
      <c r="AB63" s="94">
        <v>111863</v>
      </c>
      <c r="AC63" s="82" t="s">
        <v>134</v>
      </c>
      <c r="AD63" s="65">
        <v>15272267</v>
      </c>
      <c r="AE63" s="31" t="s">
        <v>6</v>
      </c>
      <c r="AF63" s="31" t="s">
        <v>6</v>
      </c>
      <c r="AG63" s="30" t="s">
        <v>6</v>
      </c>
      <c r="AH63" s="82" t="s">
        <v>134</v>
      </c>
      <c r="AI63" s="154">
        <v>15272267</v>
      </c>
      <c r="AJ63" s="31" t="s">
        <v>6</v>
      </c>
      <c r="AK63" s="31" t="s">
        <v>6</v>
      </c>
      <c r="AL63" s="30" t="s">
        <v>6</v>
      </c>
      <c r="AM63" s="82" t="s">
        <v>133</v>
      </c>
      <c r="AN63" s="31" t="s">
        <v>6</v>
      </c>
      <c r="AO63" s="31" t="s">
        <v>6</v>
      </c>
      <c r="AP63" s="30" t="s">
        <v>6</v>
      </c>
      <c r="AQ63" s="29" t="s">
        <v>70</v>
      </c>
      <c r="AR63" s="28" t="s">
        <v>4</v>
      </c>
      <c r="AS63" s="27" t="s">
        <v>69</v>
      </c>
      <c r="AT63" s="27"/>
      <c r="AU63" s="27"/>
      <c r="AV63" s="63"/>
      <c r="AW63" s="89" t="s">
        <v>28</v>
      </c>
      <c r="AX63" s="20">
        <v>43936</v>
      </c>
      <c r="AY63" s="26">
        <f t="shared" si="19"/>
        <v>43937</v>
      </c>
      <c r="AZ63" s="89" t="s">
        <v>27</v>
      </c>
      <c r="BA63" s="20">
        <v>44042</v>
      </c>
      <c r="BB63" s="26">
        <f t="shared" si="20"/>
        <v>44028</v>
      </c>
      <c r="BC63" s="89" t="s">
        <v>26</v>
      </c>
      <c r="BD63" s="20">
        <v>44127</v>
      </c>
      <c r="BE63" s="20">
        <f t="shared" si="21"/>
        <v>44120</v>
      </c>
      <c r="BF63" s="86" t="s">
        <v>25</v>
      </c>
      <c r="BG63" s="20">
        <v>44211</v>
      </c>
      <c r="BH63" s="24">
        <f t="shared" si="22"/>
        <v>44212</v>
      </c>
      <c r="BI63" s="24"/>
      <c r="BJ63" s="24"/>
      <c r="BK63" s="24">
        <f t="shared" si="23"/>
        <v>44302</v>
      </c>
      <c r="BL63" s="24"/>
      <c r="BM63" s="24"/>
      <c r="BN63" s="20">
        <f t="shared" si="24"/>
        <v>44393</v>
      </c>
      <c r="BO63" s="24"/>
      <c r="BP63" s="24"/>
      <c r="BQ63" s="20">
        <f t="shared" si="25"/>
        <v>44485</v>
      </c>
      <c r="BR63" s="24"/>
      <c r="BS63" s="24"/>
      <c r="BT63" s="20">
        <f t="shared" si="26"/>
        <v>44577</v>
      </c>
      <c r="BU63" s="24">
        <f t="shared" si="17"/>
        <v>45206</v>
      </c>
      <c r="BV63" s="61">
        <f t="shared" si="18"/>
        <v>45246</v>
      </c>
      <c r="BW63" s="21"/>
      <c r="BX63" s="21"/>
      <c r="BY63" s="20">
        <f t="shared" si="27"/>
        <v>44212</v>
      </c>
      <c r="BZ63" s="19"/>
    </row>
    <row r="64" spans="1:78" ht="39.75" customHeight="1" x14ac:dyDescent="0.25">
      <c r="A64" s="104"/>
      <c r="B64" s="107">
        <v>4600084022</v>
      </c>
      <c r="C64" s="103">
        <v>43826</v>
      </c>
      <c r="D64" s="24">
        <v>43846</v>
      </c>
      <c r="E64" s="24">
        <v>45306</v>
      </c>
      <c r="F64" s="61">
        <v>43846</v>
      </c>
      <c r="G64" s="60" t="s">
        <v>6</v>
      </c>
      <c r="H64" s="60" t="s">
        <v>6</v>
      </c>
      <c r="I64" s="48">
        <f t="shared" ca="1" si="15"/>
        <v>1014</v>
      </c>
      <c r="J64" s="47" t="str">
        <f t="shared" ca="1" si="16"/>
        <v>VIGENTE</v>
      </c>
      <c r="K64" s="101" t="s">
        <v>66</v>
      </c>
      <c r="L64" s="102" t="s">
        <v>66</v>
      </c>
      <c r="M64" s="102" t="s">
        <v>66</v>
      </c>
      <c r="N64" s="102" t="s">
        <v>66</v>
      </c>
      <c r="O64" s="101" t="s">
        <v>66</v>
      </c>
      <c r="P64" s="101" t="s">
        <v>66</v>
      </c>
      <c r="Q64" s="82" t="s">
        <v>131</v>
      </c>
      <c r="R64" s="100" t="s">
        <v>64</v>
      </c>
      <c r="S64" s="28" t="s">
        <v>4</v>
      </c>
      <c r="T64" s="99" t="s">
        <v>63</v>
      </c>
      <c r="U64" s="98" t="s">
        <v>62</v>
      </c>
      <c r="V64" s="96">
        <v>2116</v>
      </c>
      <c r="W64" s="97" t="s">
        <v>61</v>
      </c>
      <c r="X64" s="68">
        <v>5</v>
      </c>
      <c r="Y64" s="96">
        <v>2119</v>
      </c>
      <c r="Z64" s="38" t="s">
        <v>60</v>
      </c>
      <c r="AA64" s="95" t="s">
        <v>59</v>
      </c>
      <c r="AB64" s="94">
        <v>111863</v>
      </c>
      <c r="AC64" s="82" t="s">
        <v>132</v>
      </c>
      <c r="AD64" s="65">
        <v>70410500</v>
      </c>
      <c r="AE64" s="31" t="s">
        <v>6</v>
      </c>
      <c r="AF64" s="31" t="s">
        <v>6</v>
      </c>
      <c r="AG64" s="30" t="s">
        <v>6</v>
      </c>
      <c r="AH64" s="82" t="s">
        <v>132</v>
      </c>
      <c r="AI64" s="154">
        <v>70410500</v>
      </c>
      <c r="AJ64" s="31" t="s">
        <v>6</v>
      </c>
      <c r="AK64" s="31" t="s">
        <v>6</v>
      </c>
      <c r="AL64" s="30" t="s">
        <v>6</v>
      </c>
      <c r="AM64" s="82" t="s">
        <v>131</v>
      </c>
      <c r="AN64" s="31" t="s">
        <v>6</v>
      </c>
      <c r="AO64" s="31" t="s">
        <v>6</v>
      </c>
      <c r="AP64" s="30" t="s">
        <v>6</v>
      </c>
      <c r="AQ64" s="29" t="s">
        <v>70</v>
      </c>
      <c r="AR64" s="28" t="s">
        <v>4</v>
      </c>
      <c r="AS64" s="27" t="s">
        <v>69</v>
      </c>
      <c r="AT64" s="27"/>
      <c r="AU64" s="27"/>
      <c r="AV64" s="63"/>
      <c r="AW64" s="89" t="s">
        <v>28</v>
      </c>
      <c r="AX64" s="20">
        <v>43936</v>
      </c>
      <c r="AY64" s="26">
        <f t="shared" si="19"/>
        <v>43937</v>
      </c>
      <c r="AZ64" s="89" t="s">
        <v>27</v>
      </c>
      <c r="BA64" s="20">
        <v>44012</v>
      </c>
      <c r="BB64" s="26">
        <f t="shared" si="20"/>
        <v>44028</v>
      </c>
      <c r="BC64" s="89" t="s">
        <v>26</v>
      </c>
      <c r="BD64" s="20">
        <v>44127</v>
      </c>
      <c r="BE64" s="20">
        <f t="shared" si="21"/>
        <v>44120</v>
      </c>
      <c r="BF64" s="86" t="s">
        <v>25</v>
      </c>
      <c r="BG64" s="20">
        <v>44208</v>
      </c>
      <c r="BH64" s="24">
        <f t="shared" si="22"/>
        <v>44212</v>
      </c>
      <c r="BI64" s="24"/>
      <c r="BJ64" s="24"/>
      <c r="BK64" s="24">
        <f t="shared" si="23"/>
        <v>44302</v>
      </c>
      <c r="BL64" s="24"/>
      <c r="BM64" s="24"/>
      <c r="BN64" s="20">
        <f t="shared" si="24"/>
        <v>44393</v>
      </c>
      <c r="BO64" s="24"/>
      <c r="BP64" s="24"/>
      <c r="BQ64" s="20">
        <f t="shared" si="25"/>
        <v>44485</v>
      </c>
      <c r="BR64" s="24"/>
      <c r="BS64" s="24"/>
      <c r="BT64" s="20">
        <f t="shared" si="26"/>
        <v>44577</v>
      </c>
      <c r="BU64" s="24">
        <f t="shared" si="17"/>
        <v>45206</v>
      </c>
      <c r="BV64" s="61">
        <f t="shared" si="18"/>
        <v>45246</v>
      </c>
      <c r="BW64" s="21"/>
      <c r="BX64" s="21"/>
      <c r="BY64" s="20">
        <f t="shared" si="27"/>
        <v>44212</v>
      </c>
      <c r="BZ64" s="19"/>
    </row>
    <row r="65" spans="1:78" ht="39.75" customHeight="1" x14ac:dyDescent="0.25">
      <c r="A65" s="104"/>
      <c r="B65" s="107">
        <v>4600084052</v>
      </c>
      <c r="C65" s="103">
        <v>43826</v>
      </c>
      <c r="D65" s="24">
        <v>43846</v>
      </c>
      <c r="E65" s="24">
        <v>45306</v>
      </c>
      <c r="F65" s="61">
        <v>43846</v>
      </c>
      <c r="G65" s="58" t="s">
        <v>472</v>
      </c>
      <c r="H65" s="24">
        <v>44166</v>
      </c>
      <c r="I65" s="48">
        <f t="shared" ca="1" si="15"/>
        <v>1014</v>
      </c>
      <c r="J65" s="47" t="str">
        <f t="shared" ca="1" si="16"/>
        <v>VIGENTE</v>
      </c>
      <c r="K65" s="101" t="s">
        <v>66</v>
      </c>
      <c r="L65" s="102" t="s">
        <v>66</v>
      </c>
      <c r="M65" s="102" t="s">
        <v>66</v>
      </c>
      <c r="N65" s="102" t="s">
        <v>66</v>
      </c>
      <c r="O65" s="101" t="s">
        <v>66</v>
      </c>
      <c r="P65" s="101" t="s">
        <v>66</v>
      </c>
      <c r="Q65" s="82" t="s">
        <v>129</v>
      </c>
      <c r="R65" s="100" t="s">
        <v>64</v>
      </c>
      <c r="S65" s="28" t="s">
        <v>4</v>
      </c>
      <c r="T65" s="99" t="s">
        <v>63</v>
      </c>
      <c r="U65" s="98" t="s">
        <v>62</v>
      </c>
      <c r="V65" s="96">
        <v>2116</v>
      </c>
      <c r="W65" s="97" t="s">
        <v>61</v>
      </c>
      <c r="X65" s="68">
        <v>5</v>
      </c>
      <c r="Y65" s="96">
        <v>1155</v>
      </c>
      <c r="Z65" s="38" t="s">
        <v>60</v>
      </c>
      <c r="AA65" s="95" t="s">
        <v>59</v>
      </c>
      <c r="AB65" s="94">
        <v>129936</v>
      </c>
      <c r="AC65" s="82" t="s">
        <v>130</v>
      </c>
      <c r="AD65" s="65">
        <v>3524064</v>
      </c>
      <c r="AE65" s="31" t="s">
        <v>6</v>
      </c>
      <c r="AF65" s="31" t="s">
        <v>6</v>
      </c>
      <c r="AG65" s="30" t="s">
        <v>6</v>
      </c>
      <c r="AH65" s="82" t="s">
        <v>130</v>
      </c>
      <c r="AI65" s="154">
        <v>3524064</v>
      </c>
      <c r="AJ65" s="31" t="s">
        <v>6</v>
      </c>
      <c r="AK65" s="31" t="s">
        <v>6</v>
      </c>
      <c r="AL65" s="30" t="s">
        <v>6</v>
      </c>
      <c r="AM65" s="82" t="s">
        <v>129</v>
      </c>
      <c r="AN65" s="31" t="s">
        <v>6</v>
      </c>
      <c r="AO65" s="31" t="s">
        <v>6</v>
      </c>
      <c r="AP65" s="30" t="s">
        <v>6</v>
      </c>
      <c r="AQ65" s="29" t="s">
        <v>70</v>
      </c>
      <c r="AR65" s="28" t="s">
        <v>4</v>
      </c>
      <c r="AS65" s="27" t="s">
        <v>69</v>
      </c>
      <c r="AT65" s="27"/>
      <c r="AU65" s="27"/>
      <c r="AV65" s="63"/>
      <c r="AW65" s="89" t="s">
        <v>28</v>
      </c>
      <c r="AX65" s="20">
        <v>43936</v>
      </c>
      <c r="AY65" s="26">
        <f t="shared" si="19"/>
        <v>43937</v>
      </c>
      <c r="AZ65" s="89" t="s">
        <v>27</v>
      </c>
      <c r="BA65" s="20">
        <v>44012</v>
      </c>
      <c r="BB65" s="26">
        <f t="shared" si="20"/>
        <v>44028</v>
      </c>
      <c r="BC65" s="89" t="s">
        <v>26</v>
      </c>
      <c r="BD65" s="20">
        <v>44127</v>
      </c>
      <c r="BE65" s="20">
        <f t="shared" si="21"/>
        <v>44120</v>
      </c>
      <c r="BF65" s="86" t="s">
        <v>25</v>
      </c>
      <c r="BG65" s="20">
        <v>44210</v>
      </c>
      <c r="BH65" s="24">
        <f t="shared" si="22"/>
        <v>44212</v>
      </c>
      <c r="BI65" s="24"/>
      <c r="BJ65" s="24"/>
      <c r="BK65" s="24">
        <f t="shared" si="23"/>
        <v>44302</v>
      </c>
      <c r="BL65" s="24"/>
      <c r="BM65" s="24"/>
      <c r="BN65" s="20">
        <f t="shared" si="24"/>
        <v>44393</v>
      </c>
      <c r="BO65" s="24"/>
      <c r="BP65" s="24"/>
      <c r="BQ65" s="20">
        <f t="shared" si="25"/>
        <v>44485</v>
      </c>
      <c r="BR65" s="24"/>
      <c r="BS65" s="24"/>
      <c r="BT65" s="20">
        <f t="shared" si="26"/>
        <v>44577</v>
      </c>
      <c r="BU65" s="24">
        <f t="shared" si="17"/>
        <v>45206</v>
      </c>
      <c r="BV65" s="61">
        <f t="shared" si="18"/>
        <v>45246</v>
      </c>
      <c r="BW65" s="21"/>
      <c r="BX65" s="21"/>
      <c r="BY65" s="20">
        <f t="shared" si="27"/>
        <v>44212</v>
      </c>
      <c r="BZ65" s="19"/>
    </row>
    <row r="66" spans="1:78" ht="39.75" customHeight="1" x14ac:dyDescent="0.25">
      <c r="A66" s="104"/>
      <c r="B66" s="124">
        <v>4600084060</v>
      </c>
      <c r="C66" s="103">
        <v>43826</v>
      </c>
      <c r="D66" s="24">
        <v>43846</v>
      </c>
      <c r="E66" s="24">
        <v>45306</v>
      </c>
      <c r="F66" s="61">
        <v>43846</v>
      </c>
      <c r="G66" s="60" t="s">
        <v>6</v>
      </c>
      <c r="H66" s="60" t="s">
        <v>6</v>
      </c>
      <c r="I66" s="48">
        <f t="shared" ref="I66:I81" ca="1" si="28">E66-$DC$1</f>
        <v>1014</v>
      </c>
      <c r="J66" s="47" t="str">
        <f t="shared" ref="J66:J97" ca="1" si="29">IF(I66&gt;130,"VIGENTE",IF(I66&lt;1,"TERMINADO",IF(AND(I66&lt;120,I66&gt;110),"TRAMITES",IF(I66&lt;50,"POR VENCERSE","RENOVAR"))))</f>
        <v>VIGENTE</v>
      </c>
      <c r="K66" s="101" t="s">
        <v>66</v>
      </c>
      <c r="L66" s="102" t="s">
        <v>66</v>
      </c>
      <c r="M66" s="102" t="s">
        <v>66</v>
      </c>
      <c r="N66" s="102" t="s">
        <v>66</v>
      </c>
      <c r="O66" s="101" t="s">
        <v>66</v>
      </c>
      <c r="P66" s="101" t="s">
        <v>66</v>
      </c>
      <c r="Q66" s="95" t="s">
        <v>128</v>
      </c>
      <c r="R66" s="36" t="s">
        <v>127</v>
      </c>
      <c r="S66" s="28" t="s">
        <v>4</v>
      </c>
      <c r="T66" s="110">
        <v>5227157</v>
      </c>
      <c r="U66" s="112">
        <v>10180070029</v>
      </c>
      <c r="V66" s="112">
        <v>1806</v>
      </c>
      <c r="W66" s="103">
        <v>38097</v>
      </c>
      <c r="X66" s="112">
        <v>29</v>
      </c>
      <c r="Y66" s="122">
        <v>1111</v>
      </c>
      <c r="Z66" s="95" t="s">
        <v>126</v>
      </c>
      <c r="AA66" s="95" t="s">
        <v>125</v>
      </c>
      <c r="AB66" s="94">
        <v>131607</v>
      </c>
      <c r="AC66" s="82" t="s">
        <v>124</v>
      </c>
      <c r="AD66" s="65">
        <v>98572740</v>
      </c>
      <c r="AE66" s="31" t="s">
        <v>6</v>
      </c>
      <c r="AF66" s="31" t="s">
        <v>6</v>
      </c>
      <c r="AG66" s="30" t="s">
        <v>6</v>
      </c>
      <c r="AH66" s="82" t="s">
        <v>124</v>
      </c>
      <c r="AI66" s="154">
        <v>98572740</v>
      </c>
      <c r="AJ66" s="122">
        <v>5590285</v>
      </c>
      <c r="AK66" s="80">
        <v>3122600016</v>
      </c>
      <c r="AL66" s="705" t="s">
        <v>123</v>
      </c>
      <c r="AM66" s="30" t="s">
        <v>6</v>
      </c>
      <c r="AN66" s="31" t="s">
        <v>6</v>
      </c>
      <c r="AO66" s="31" t="s">
        <v>6</v>
      </c>
      <c r="AP66" s="30" t="s">
        <v>6</v>
      </c>
      <c r="AQ66" s="64" t="s">
        <v>70</v>
      </c>
      <c r="AR66" s="28" t="s">
        <v>4</v>
      </c>
      <c r="AS66" s="63" t="s">
        <v>69</v>
      </c>
      <c r="AT66" s="28" t="s">
        <v>122</v>
      </c>
      <c r="AU66" s="28" t="s">
        <v>121</v>
      </c>
      <c r="AV66" s="63"/>
      <c r="AW66" s="89" t="s">
        <v>28</v>
      </c>
      <c r="AX66" s="20">
        <v>43942</v>
      </c>
      <c r="AY66" s="26">
        <f t="shared" si="19"/>
        <v>43937</v>
      </c>
      <c r="AZ66" s="86" t="s">
        <v>27</v>
      </c>
      <c r="BA66" s="20">
        <v>44042</v>
      </c>
      <c r="BB66" s="26">
        <f t="shared" si="20"/>
        <v>44028</v>
      </c>
      <c r="BC66" s="89" t="s">
        <v>26</v>
      </c>
      <c r="BD66" s="20">
        <v>44127</v>
      </c>
      <c r="BE66" s="20">
        <f t="shared" si="21"/>
        <v>44120</v>
      </c>
      <c r="BF66" s="86" t="s">
        <v>25</v>
      </c>
      <c r="BG66" s="20">
        <v>44210</v>
      </c>
      <c r="BH66" s="24">
        <f t="shared" si="22"/>
        <v>44212</v>
      </c>
      <c r="BI66" s="24"/>
      <c r="BJ66" s="24"/>
      <c r="BK66" s="24">
        <f t="shared" si="23"/>
        <v>44302</v>
      </c>
      <c r="BL66" s="24"/>
      <c r="BM66" s="24"/>
      <c r="BN66" s="20">
        <f t="shared" si="24"/>
        <v>44393</v>
      </c>
      <c r="BO66" s="24"/>
      <c r="BP66" s="24"/>
      <c r="BQ66" s="20">
        <f t="shared" si="25"/>
        <v>44485</v>
      </c>
      <c r="BR66" s="24"/>
      <c r="BS66" s="24"/>
      <c r="BT66" s="20">
        <f t="shared" si="26"/>
        <v>44577</v>
      </c>
      <c r="BU66" s="24">
        <f t="shared" si="17"/>
        <v>45206</v>
      </c>
      <c r="BV66" s="61">
        <f t="shared" si="18"/>
        <v>45246</v>
      </c>
      <c r="BW66" s="21"/>
      <c r="BX66" s="21"/>
      <c r="BY66" s="20">
        <f t="shared" si="27"/>
        <v>44212</v>
      </c>
      <c r="BZ66" s="19" t="s">
        <v>120</v>
      </c>
    </row>
    <row r="67" spans="1:78" ht="39.75" customHeight="1" x14ac:dyDescent="0.25">
      <c r="A67" s="104"/>
      <c r="B67" s="108">
        <v>4600083618</v>
      </c>
      <c r="C67" s="103">
        <v>43826</v>
      </c>
      <c r="D67" s="24">
        <v>43864</v>
      </c>
      <c r="E67" s="24">
        <v>45324</v>
      </c>
      <c r="F67" s="61">
        <v>43864</v>
      </c>
      <c r="G67" s="58" t="s">
        <v>472</v>
      </c>
      <c r="H67" s="24">
        <v>44187</v>
      </c>
      <c r="I67" s="48">
        <f t="shared" ca="1" si="28"/>
        <v>1032</v>
      </c>
      <c r="J67" s="47" t="str">
        <f t="shared" ca="1" si="29"/>
        <v>VIGENTE</v>
      </c>
      <c r="K67" s="101" t="s">
        <v>66</v>
      </c>
      <c r="L67" s="102" t="s">
        <v>66</v>
      </c>
      <c r="M67" s="102" t="s">
        <v>66</v>
      </c>
      <c r="N67" s="102" t="s">
        <v>66</v>
      </c>
      <c r="O67" s="101" t="s">
        <v>66</v>
      </c>
      <c r="P67" s="101" t="s">
        <v>66</v>
      </c>
      <c r="Q67" s="82" t="s">
        <v>110</v>
      </c>
      <c r="R67" s="100" t="s">
        <v>64</v>
      </c>
      <c r="S67" s="28" t="s">
        <v>4</v>
      </c>
      <c r="T67" s="99" t="s">
        <v>63</v>
      </c>
      <c r="U67" s="98" t="s">
        <v>62</v>
      </c>
      <c r="V67" s="96">
        <v>2116</v>
      </c>
      <c r="W67" s="97" t="s">
        <v>61</v>
      </c>
      <c r="X67" s="68">
        <v>5</v>
      </c>
      <c r="Y67" s="96">
        <v>1001</v>
      </c>
      <c r="Z67" s="38" t="s">
        <v>60</v>
      </c>
      <c r="AA67" s="95" t="s">
        <v>59</v>
      </c>
      <c r="AB67" s="94">
        <v>368471</v>
      </c>
      <c r="AC67" s="82" t="s">
        <v>111</v>
      </c>
      <c r="AD67" s="65">
        <v>1027946260</v>
      </c>
      <c r="AE67" s="31" t="s">
        <v>6</v>
      </c>
      <c r="AF67" s="31" t="s">
        <v>6</v>
      </c>
      <c r="AG67" s="30" t="s">
        <v>6</v>
      </c>
      <c r="AH67" s="82" t="s">
        <v>111</v>
      </c>
      <c r="AI67" s="154">
        <v>1027946260</v>
      </c>
      <c r="AJ67" s="31" t="s">
        <v>6</v>
      </c>
      <c r="AK67" s="31" t="s">
        <v>6</v>
      </c>
      <c r="AL67" s="30" t="s">
        <v>6</v>
      </c>
      <c r="AM67" s="82" t="s">
        <v>110</v>
      </c>
      <c r="AN67" s="31" t="s">
        <v>6</v>
      </c>
      <c r="AO67" s="31" t="s">
        <v>6</v>
      </c>
      <c r="AP67" s="30" t="s">
        <v>6</v>
      </c>
      <c r="AQ67" s="29" t="s">
        <v>5</v>
      </c>
      <c r="AR67" s="28" t="s">
        <v>4</v>
      </c>
      <c r="AS67" s="27" t="s">
        <v>3</v>
      </c>
      <c r="AT67" s="27"/>
      <c r="AU67" s="27"/>
      <c r="AV67" s="63"/>
      <c r="AW67" s="89" t="s">
        <v>28</v>
      </c>
      <c r="AX67" s="20">
        <v>43891</v>
      </c>
      <c r="AY67" s="26">
        <f t="shared" si="19"/>
        <v>43954</v>
      </c>
      <c r="AZ67" s="89" t="s">
        <v>27</v>
      </c>
      <c r="BA67" s="20">
        <v>44032</v>
      </c>
      <c r="BB67" s="26">
        <f t="shared" si="20"/>
        <v>44046</v>
      </c>
      <c r="BC67" s="89" t="s">
        <v>26</v>
      </c>
      <c r="BD67" s="20">
        <v>44107</v>
      </c>
      <c r="BE67" s="20">
        <f t="shared" si="21"/>
        <v>44138</v>
      </c>
      <c r="BF67" s="86" t="s">
        <v>25</v>
      </c>
      <c r="BG67" s="20">
        <v>44216</v>
      </c>
      <c r="BH67" s="24">
        <f t="shared" si="22"/>
        <v>44230</v>
      </c>
      <c r="BI67" s="24"/>
      <c r="BJ67" s="24"/>
      <c r="BK67" s="24">
        <f t="shared" si="23"/>
        <v>44319</v>
      </c>
      <c r="BL67" s="24"/>
      <c r="BM67" s="24"/>
      <c r="BN67" s="20">
        <f t="shared" si="24"/>
        <v>44411</v>
      </c>
      <c r="BO67" s="24"/>
      <c r="BP67" s="24"/>
      <c r="BQ67" s="20">
        <f t="shared" si="25"/>
        <v>44503</v>
      </c>
      <c r="BR67" s="24"/>
      <c r="BS67" s="24"/>
      <c r="BT67" s="20">
        <f t="shared" si="26"/>
        <v>44595</v>
      </c>
      <c r="BU67" s="24">
        <f t="shared" si="17"/>
        <v>45224</v>
      </c>
      <c r="BV67" s="61">
        <f t="shared" si="18"/>
        <v>45264</v>
      </c>
      <c r="BW67" s="21"/>
      <c r="BX67" s="21"/>
      <c r="BY67" s="20">
        <f t="shared" si="27"/>
        <v>44230</v>
      </c>
      <c r="BZ67" s="19"/>
    </row>
    <row r="68" spans="1:78" ht="39.75" customHeight="1" x14ac:dyDescent="0.25">
      <c r="A68" s="104"/>
      <c r="B68" s="107">
        <v>4600083615</v>
      </c>
      <c r="C68" s="103">
        <v>43826</v>
      </c>
      <c r="D68" s="24">
        <v>43864</v>
      </c>
      <c r="E68" s="24">
        <v>45324</v>
      </c>
      <c r="F68" s="61">
        <v>43864</v>
      </c>
      <c r="G68" s="60" t="s">
        <v>6</v>
      </c>
      <c r="H68" s="60" t="s">
        <v>6</v>
      </c>
      <c r="I68" s="48">
        <f t="shared" ca="1" si="28"/>
        <v>1032</v>
      </c>
      <c r="J68" s="47" t="str">
        <f t="shared" ca="1" si="29"/>
        <v>VIGENTE</v>
      </c>
      <c r="K68" s="101" t="s">
        <v>66</v>
      </c>
      <c r="L68" s="102" t="s">
        <v>66</v>
      </c>
      <c r="M68" s="102" t="s">
        <v>66</v>
      </c>
      <c r="N68" s="102" t="s">
        <v>66</v>
      </c>
      <c r="O68" s="101" t="s">
        <v>66</v>
      </c>
      <c r="P68" s="101" t="s">
        <v>66</v>
      </c>
      <c r="Q68" s="82" t="s">
        <v>108</v>
      </c>
      <c r="R68" s="100" t="s">
        <v>64</v>
      </c>
      <c r="S68" s="28" t="s">
        <v>4</v>
      </c>
      <c r="T68" s="99" t="s">
        <v>63</v>
      </c>
      <c r="U68" s="98" t="s">
        <v>62</v>
      </c>
      <c r="V68" s="96">
        <v>2116</v>
      </c>
      <c r="W68" s="97" t="s">
        <v>61</v>
      </c>
      <c r="X68" s="68">
        <v>5</v>
      </c>
      <c r="Y68" s="96">
        <v>1027</v>
      </c>
      <c r="Z68" s="38" t="s">
        <v>60</v>
      </c>
      <c r="AA68" s="95" t="s">
        <v>59</v>
      </c>
      <c r="AB68" s="94">
        <v>239089</v>
      </c>
      <c r="AC68" s="82" t="s">
        <v>109</v>
      </c>
      <c r="AD68" s="65">
        <v>43813516</v>
      </c>
      <c r="AE68" s="31" t="s">
        <v>6</v>
      </c>
      <c r="AF68" s="31" t="s">
        <v>6</v>
      </c>
      <c r="AG68" s="30" t="s">
        <v>6</v>
      </c>
      <c r="AH68" s="82" t="s">
        <v>109</v>
      </c>
      <c r="AI68" s="154">
        <v>43813516</v>
      </c>
      <c r="AJ68" s="31" t="s">
        <v>6</v>
      </c>
      <c r="AK68" s="31" t="s">
        <v>6</v>
      </c>
      <c r="AL68" s="30" t="s">
        <v>6</v>
      </c>
      <c r="AM68" s="82" t="s">
        <v>108</v>
      </c>
      <c r="AN68" s="31" t="s">
        <v>6</v>
      </c>
      <c r="AO68" s="31" t="s">
        <v>6</v>
      </c>
      <c r="AP68" s="30" t="s">
        <v>6</v>
      </c>
      <c r="AQ68" s="29" t="s">
        <v>70</v>
      </c>
      <c r="AR68" s="28" t="s">
        <v>4</v>
      </c>
      <c r="AS68" s="27" t="s">
        <v>69</v>
      </c>
      <c r="AT68" s="27"/>
      <c r="AU68" s="27"/>
      <c r="AV68" s="63"/>
      <c r="AW68" s="89" t="s">
        <v>28</v>
      </c>
      <c r="AX68" s="20">
        <v>44012</v>
      </c>
      <c r="AY68" s="26">
        <f t="shared" si="19"/>
        <v>43954</v>
      </c>
      <c r="AZ68" s="89" t="s">
        <v>27</v>
      </c>
      <c r="BA68" s="20">
        <v>44042</v>
      </c>
      <c r="BB68" s="26">
        <f t="shared" si="20"/>
        <v>44046</v>
      </c>
      <c r="BC68" s="89" t="s">
        <v>26</v>
      </c>
      <c r="BD68" s="20">
        <v>44127</v>
      </c>
      <c r="BE68" s="20">
        <f t="shared" si="21"/>
        <v>44138</v>
      </c>
      <c r="BF68" s="20"/>
      <c r="BG68" s="20"/>
      <c r="BH68" s="24">
        <f t="shared" si="22"/>
        <v>44230</v>
      </c>
      <c r="BI68" s="24"/>
      <c r="BJ68" s="24"/>
      <c r="BK68" s="24">
        <f t="shared" si="23"/>
        <v>44319</v>
      </c>
      <c r="BL68" s="24"/>
      <c r="BM68" s="24"/>
      <c r="BN68" s="20">
        <f t="shared" si="24"/>
        <v>44411</v>
      </c>
      <c r="BO68" s="24"/>
      <c r="BP68" s="24"/>
      <c r="BQ68" s="20">
        <f t="shared" si="25"/>
        <v>44503</v>
      </c>
      <c r="BR68" s="24"/>
      <c r="BS68" s="24"/>
      <c r="BT68" s="20">
        <f t="shared" si="26"/>
        <v>44595</v>
      </c>
      <c r="BU68" s="24">
        <f t="shared" si="17"/>
        <v>45224</v>
      </c>
      <c r="BV68" s="61">
        <f t="shared" si="18"/>
        <v>45264</v>
      </c>
      <c r="BW68" s="21"/>
      <c r="BX68" s="21"/>
      <c r="BY68" s="20">
        <f t="shared" si="27"/>
        <v>44230</v>
      </c>
      <c r="BZ68" s="19"/>
    </row>
    <row r="69" spans="1:78" ht="39.75" customHeight="1" x14ac:dyDescent="0.25">
      <c r="A69" s="104"/>
      <c r="B69" s="107">
        <v>4600083614</v>
      </c>
      <c r="C69" s="103">
        <v>43826</v>
      </c>
      <c r="D69" s="24">
        <v>43864</v>
      </c>
      <c r="E69" s="24">
        <v>45324</v>
      </c>
      <c r="F69" s="61">
        <v>43864</v>
      </c>
      <c r="G69" s="58" t="s">
        <v>472</v>
      </c>
      <c r="H69" s="24">
        <v>44166</v>
      </c>
      <c r="I69" s="48">
        <f t="shared" ca="1" si="28"/>
        <v>1032</v>
      </c>
      <c r="J69" s="47" t="str">
        <f t="shared" ca="1" si="29"/>
        <v>VIGENTE</v>
      </c>
      <c r="K69" s="101" t="s">
        <v>66</v>
      </c>
      <c r="L69" s="102" t="s">
        <v>66</v>
      </c>
      <c r="M69" s="102" t="s">
        <v>66</v>
      </c>
      <c r="N69" s="102" t="s">
        <v>66</v>
      </c>
      <c r="O69" s="101" t="s">
        <v>66</v>
      </c>
      <c r="P69" s="101" t="s">
        <v>66</v>
      </c>
      <c r="Q69" s="82" t="s">
        <v>106</v>
      </c>
      <c r="R69" s="100" t="s">
        <v>64</v>
      </c>
      <c r="S69" s="28" t="s">
        <v>4</v>
      </c>
      <c r="T69" s="99" t="s">
        <v>63</v>
      </c>
      <c r="U69" s="98" t="s">
        <v>62</v>
      </c>
      <c r="V69" s="96">
        <v>2116</v>
      </c>
      <c r="W69" s="97" t="s">
        <v>61</v>
      </c>
      <c r="X69" s="68">
        <v>5</v>
      </c>
      <c r="Y69" s="96">
        <v>1317</v>
      </c>
      <c r="Z69" s="38" t="s">
        <v>60</v>
      </c>
      <c r="AA69" s="95" t="s">
        <v>59</v>
      </c>
      <c r="AB69" s="94">
        <v>143323</v>
      </c>
      <c r="AC69" s="82" t="s">
        <v>107</v>
      </c>
      <c r="AD69" s="65">
        <v>21862514</v>
      </c>
      <c r="AE69" s="31" t="s">
        <v>6</v>
      </c>
      <c r="AF69" s="31" t="s">
        <v>6</v>
      </c>
      <c r="AG69" s="30" t="s">
        <v>6</v>
      </c>
      <c r="AH69" s="82" t="s">
        <v>107</v>
      </c>
      <c r="AI69" s="154">
        <v>21862514</v>
      </c>
      <c r="AJ69" s="31" t="s">
        <v>6</v>
      </c>
      <c r="AK69" s="31" t="s">
        <v>6</v>
      </c>
      <c r="AL69" s="30" t="s">
        <v>6</v>
      </c>
      <c r="AM69" s="82" t="s">
        <v>106</v>
      </c>
      <c r="AN69" s="31" t="s">
        <v>6</v>
      </c>
      <c r="AO69" s="31" t="s">
        <v>6</v>
      </c>
      <c r="AP69" s="30" t="s">
        <v>6</v>
      </c>
      <c r="AQ69" s="29" t="s">
        <v>70</v>
      </c>
      <c r="AR69" s="28" t="s">
        <v>4</v>
      </c>
      <c r="AS69" s="27" t="s">
        <v>69</v>
      </c>
      <c r="AT69" s="27"/>
      <c r="AU69" s="27"/>
      <c r="AV69" s="63"/>
      <c r="AW69" s="89" t="s">
        <v>28</v>
      </c>
      <c r="AX69" s="20">
        <v>44012</v>
      </c>
      <c r="AY69" s="26">
        <f t="shared" si="19"/>
        <v>43954</v>
      </c>
      <c r="AZ69" s="89" t="s">
        <v>27</v>
      </c>
      <c r="BA69" s="20">
        <v>44042</v>
      </c>
      <c r="BB69" s="26">
        <f t="shared" si="20"/>
        <v>44046</v>
      </c>
      <c r="BC69" s="89" t="s">
        <v>26</v>
      </c>
      <c r="BD69" s="20">
        <v>44127</v>
      </c>
      <c r="BE69" s="20">
        <f t="shared" si="21"/>
        <v>44138</v>
      </c>
      <c r="BF69" s="86" t="s">
        <v>25</v>
      </c>
      <c r="BG69" s="20">
        <v>44232</v>
      </c>
      <c r="BH69" s="24">
        <f t="shared" si="22"/>
        <v>44230</v>
      </c>
      <c r="BI69" s="24"/>
      <c r="BJ69" s="24"/>
      <c r="BK69" s="24">
        <f t="shared" si="23"/>
        <v>44319</v>
      </c>
      <c r="BL69" s="24"/>
      <c r="BM69" s="24"/>
      <c r="BN69" s="20">
        <f t="shared" si="24"/>
        <v>44411</v>
      </c>
      <c r="BO69" s="24"/>
      <c r="BP69" s="24"/>
      <c r="BQ69" s="20">
        <f t="shared" si="25"/>
        <v>44503</v>
      </c>
      <c r="BR69" s="24"/>
      <c r="BS69" s="24"/>
      <c r="BT69" s="20">
        <f t="shared" si="26"/>
        <v>44595</v>
      </c>
      <c r="BU69" s="24">
        <f t="shared" si="17"/>
        <v>45224</v>
      </c>
      <c r="BV69" s="61">
        <f t="shared" si="18"/>
        <v>45264</v>
      </c>
      <c r="BW69" s="21"/>
      <c r="BX69" s="21"/>
      <c r="BY69" s="20">
        <f t="shared" si="27"/>
        <v>44230</v>
      </c>
      <c r="BZ69" s="19"/>
    </row>
    <row r="70" spans="1:78" ht="39.75" customHeight="1" x14ac:dyDescent="0.25">
      <c r="A70" s="104"/>
      <c r="B70" s="107">
        <v>4600083609</v>
      </c>
      <c r="C70" s="103">
        <v>43826</v>
      </c>
      <c r="D70" s="24">
        <v>43864</v>
      </c>
      <c r="E70" s="24">
        <v>45324</v>
      </c>
      <c r="F70" s="61">
        <v>43864</v>
      </c>
      <c r="G70" s="58" t="s">
        <v>472</v>
      </c>
      <c r="H70" s="24">
        <v>44175</v>
      </c>
      <c r="I70" s="48">
        <f t="shared" ca="1" si="28"/>
        <v>1032</v>
      </c>
      <c r="J70" s="47" t="str">
        <f t="shared" ca="1" si="29"/>
        <v>VIGENTE</v>
      </c>
      <c r="K70" s="101" t="s">
        <v>66</v>
      </c>
      <c r="L70" s="102" t="s">
        <v>66</v>
      </c>
      <c r="M70" s="102" t="s">
        <v>66</v>
      </c>
      <c r="N70" s="102" t="s">
        <v>66</v>
      </c>
      <c r="O70" s="101" t="s">
        <v>66</v>
      </c>
      <c r="P70" s="101" t="s">
        <v>66</v>
      </c>
      <c r="Q70" s="82" t="s">
        <v>104</v>
      </c>
      <c r="R70" s="100" t="s">
        <v>64</v>
      </c>
      <c r="S70" s="28" t="s">
        <v>4</v>
      </c>
      <c r="T70" s="99" t="s">
        <v>63</v>
      </c>
      <c r="U70" s="98" t="s">
        <v>62</v>
      </c>
      <c r="V70" s="96">
        <v>2116</v>
      </c>
      <c r="W70" s="97" t="s">
        <v>61</v>
      </c>
      <c r="X70" s="68">
        <v>5</v>
      </c>
      <c r="Y70" s="96">
        <v>1349</v>
      </c>
      <c r="Z70" s="38" t="s">
        <v>60</v>
      </c>
      <c r="AA70" s="95" t="s">
        <v>59</v>
      </c>
      <c r="AB70" s="94">
        <v>123242</v>
      </c>
      <c r="AC70" s="82" t="s">
        <v>105</v>
      </c>
      <c r="AD70" s="65">
        <v>70039579</v>
      </c>
      <c r="AE70" s="31" t="s">
        <v>6</v>
      </c>
      <c r="AF70" s="31" t="s">
        <v>6</v>
      </c>
      <c r="AG70" s="30" t="s">
        <v>6</v>
      </c>
      <c r="AH70" s="82" t="s">
        <v>105</v>
      </c>
      <c r="AI70" s="154">
        <v>70039579</v>
      </c>
      <c r="AJ70" s="31" t="s">
        <v>6</v>
      </c>
      <c r="AK70" s="31" t="s">
        <v>6</v>
      </c>
      <c r="AL70" s="30" t="s">
        <v>6</v>
      </c>
      <c r="AM70" s="82" t="s">
        <v>104</v>
      </c>
      <c r="AN70" s="31" t="s">
        <v>6</v>
      </c>
      <c r="AO70" s="31" t="s">
        <v>6</v>
      </c>
      <c r="AP70" s="30" t="s">
        <v>6</v>
      </c>
      <c r="AQ70" s="29" t="s">
        <v>70</v>
      </c>
      <c r="AR70" s="28" t="s">
        <v>4</v>
      </c>
      <c r="AS70" s="27" t="s">
        <v>69</v>
      </c>
      <c r="AT70" s="27"/>
      <c r="AU70" s="27"/>
      <c r="AV70" s="63"/>
      <c r="AW70" s="89" t="s">
        <v>28</v>
      </c>
      <c r="AX70" s="20">
        <v>43936</v>
      </c>
      <c r="AY70" s="26">
        <f t="shared" si="19"/>
        <v>43954</v>
      </c>
      <c r="AZ70" s="89" t="s">
        <v>27</v>
      </c>
      <c r="BA70" s="20">
        <v>44042</v>
      </c>
      <c r="BB70" s="26">
        <f t="shared" si="20"/>
        <v>44046</v>
      </c>
      <c r="BC70" s="89" t="s">
        <v>26</v>
      </c>
      <c r="BD70" s="20">
        <v>44113</v>
      </c>
      <c r="BE70" s="20">
        <f t="shared" si="21"/>
        <v>44138</v>
      </c>
      <c r="BF70" s="86" t="s">
        <v>25</v>
      </c>
      <c r="BG70" s="20">
        <v>44232</v>
      </c>
      <c r="BH70" s="24">
        <f t="shared" si="22"/>
        <v>44230</v>
      </c>
      <c r="BI70" s="24"/>
      <c r="BJ70" s="24"/>
      <c r="BK70" s="24">
        <f t="shared" si="23"/>
        <v>44319</v>
      </c>
      <c r="BL70" s="24"/>
      <c r="BM70" s="24"/>
      <c r="BN70" s="20">
        <f t="shared" si="24"/>
        <v>44411</v>
      </c>
      <c r="BO70" s="24"/>
      <c r="BP70" s="24"/>
      <c r="BQ70" s="20">
        <f t="shared" si="25"/>
        <v>44503</v>
      </c>
      <c r="BR70" s="24"/>
      <c r="BS70" s="24"/>
      <c r="BT70" s="20">
        <f t="shared" si="26"/>
        <v>44595</v>
      </c>
      <c r="BU70" s="24">
        <f t="shared" si="17"/>
        <v>45224</v>
      </c>
      <c r="BV70" s="61">
        <f t="shared" si="18"/>
        <v>45264</v>
      </c>
      <c r="BW70" s="21"/>
      <c r="BX70" s="21"/>
      <c r="BY70" s="20">
        <f t="shared" si="27"/>
        <v>44230</v>
      </c>
      <c r="BZ70" s="19"/>
    </row>
    <row r="71" spans="1:78" ht="39.75" customHeight="1" x14ac:dyDescent="0.25">
      <c r="A71" s="104"/>
      <c r="B71" s="107">
        <v>4600083612</v>
      </c>
      <c r="C71" s="103">
        <v>43826</v>
      </c>
      <c r="D71" s="24">
        <v>43864</v>
      </c>
      <c r="E71" s="24">
        <v>45324</v>
      </c>
      <c r="F71" s="61">
        <v>43864</v>
      </c>
      <c r="G71" s="58" t="s">
        <v>472</v>
      </c>
      <c r="H71" s="24">
        <v>44166</v>
      </c>
      <c r="I71" s="48">
        <f t="shared" ca="1" si="28"/>
        <v>1032</v>
      </c>
      <c r="J71" s="47" t="str">
        <f t="shared" ca="1" si="29"/>
        <v>VIGENTE</v>
      </c>
      <c r="K71" s="101" t="s">
        <v>66</v>
      </c>
      <c r="L71" s="102" t="s">
        <v>66</v>
      </c>
      <c r="M71" s="102" t="s">
        <v>66</v>
      </c>
      <c r="N71" s="102" t="s">
        <v>66</v>
      </c>
      <c r="O71" s="101" t="s">
        <v>66</v>
      </c>
      <c r="P71" s="101" t="s">
        <v>66</v>
      </c>
      <c r="Q71" s="82" t="s">
        <v>103</v>
      </c>
      <c r="R71" s="100" t="s">
        <v>64</v>
      </c>
      <c r="S71" s="28" t="s">
        <v>4</v>
      </c>
      <c r="T71" s="99" t="s">
        <v>63</v>
      </c>
      <c r="U71" s="98" t="s">
        <v>62</v>
      </c>
      <c r="V71" s="96">
        <v>2116</v>
      </c>
      <c r="W71" s="97" t="s">
        <v>61</v>
      </c>
      <c r="X71" s="68">
        <v>5</v>
      </c>
      <c r="Y71" s="96">
        <v>1367</v>
      </c>
      <c r="Z71" s="38" t="s">
        <v>60</v>
      </c>
      <c r="AA71" s="95" t="s">
        <v>59</v>
      </c>
      <c r="AB71" s="94">
        <v>129936</v>
      </c>
      <c r="AC71" s="82" t="s">
        <v>101</v>
      </c>
      <c r="AD71" s="65">
        <v>43494624</v>
      </c>
      <c r="AE71" s="31" t="s">
        <v>6</v>
      </c>
      <c r="AF71" s="31" t="s">
        <v>6</v>
      </c>
      <c r="AG71" s="30" t="s">
        <v>6</v>
      </c>
      <c r="AH71" s="82" t="s">
        <v>101</v>
      </c>
      <c r="AI71" s="154">
        <v>43494624</v>
      </c>
      <c r="AJ71" s="31" t="s">
        <v>6</v>
      </c>
      <c r="AK71" s="31" t="s">
        <v>6</v>
      </c>
      <c r="AL71" s="30" t="s">
        <v>6</v>
      </c>
      <c r="AM71" s="82" t="s">
        <v>103</v>
      </c>
      <c r="AN71" s="31" t="s">
        <v>6</v>
      </c>
      <c r="AO71" s="31" t="s">
        <v>6</v>
      </c>
      <c r="AP71" s="30" t="s">
        <v>6</v>
      </c>
      <c r="AQ71" s="29" t="s">
        <v>5</v>
      </c>
      <c r="AR71" s="28" t="s">
        <v>4</v>
      </c>
      <c r="AS71" s="621" t="s">
        <v>3</v>
      </c>
      <c r="AT71" s="27"/>
      <c r="AU71" s="27"/>
      <c r="AV71" s="63"/>
      <c r="AW71" s="25"/>
      <c r="AX71" s="25"/>
      <c r="AY71" s="26">
        <f t="shared" si="19"/>
        <v>43954</v>
      </c>
      <c r="AZ71" s="89" t="s">
        <v>27</v>
      </c>
      <c r="BA71" s="20">
        <v>44123</v>
      </c>
      <c r="BB71" s="26">
        <f t="shared" si="20"/>
        <v>44046</v>
      </c>
      <c r="BC71" s="25"/>
      <c r="BD71" s="25"/>
      <c r="BE71" s="20">
        <f t="shared" si="21"/>
        <v>44138</v>
      </c>
      <c r="BF71" s="86" t="s">
        <v>25</v>
      </c>
      <c r="BG71" s="20">
        <v>44216</v>
      </c>
      <c r="BH71" s="24">
        <f t="shared" si="22"/>
        <v>44230</v>
      </c>
      <c r="BI71" s="24"/>
      <c r="BJ71" s="24"/>
      <c r="BK71" s="24">
        <f t="shared" si="23"/>
        <v>44319</v>
      </c>
      <c r="BL71" s="24"/>
      <c r="BM71" s="24"/>
      <c r="BN71" s="20">
        <f t="shared" si="24"/>
        <v>44411</v>
      </c>
      <c r="BO71" s="24"/>
      <c r="BP71" s="24"/>
      <c r="BQ71" s="20">
        <f t="shared" si="25"/>
        <v>44503</v>
      </c>
      <c r="BR71" s="24"/>
      <c r="BS71" s="24"/>
      <c r="BT71" s="20">
        <f t="shared" si="26"/>
        <v>44595</v>
      </c>
      <c r="BU71" s="24">
        <f t="shared" si="17"/>
        <v>45224</v>
      </c>
      <c r="BV71" s="61">
        <f t="shared" si="18"/>
        <v>45264</v>
      </c>
      <c r="BW71" s="21"/>
      <c r="BX71" s="21"/>
      <c r="BY71" s="20">
        <f t="shared" si="27"/>
        <v>44230</v>
      </c>
      <c r="BZ71" s="19"/>
    </row>
    <row r="72" spans="1:78" ht="39.75" customHeight="1" x14ac:dyDescent="0.25">
      <c r="A72" s="104"/>
      <c r="B72" s="107">
        <v>4600083582</v>
      </c>
      <c r="C72" s="103">
        <v>43818</v>
      </c>
      <c r="D72" s="24">
        <v>43875</v>
      </c>
      <c r="E72" s="24">
        <v>45335</v>
      </c>
      <c r="F72" s="61">
        <v>43875</v>
      </c>
      <c r="G72" s="58" t="s">
        <v>472</v>
      </c>
      <c r="H72" s="24">
        <v>44166</v>
      </c>
      <c r="I72" s="48">
        <f t="shared" ca="1" si="28"/>
        <v>1043</v>
      </c>
      <c r="J72" s="47" t="str">
        <f t="shared" ca="1" si="29"/>
        <v>VIGENTE</v>
      </c>
      <c r="K72" s="101" t="s">
        <v>66</v>
      </c>
      <c r="L72" s="102" t="s">
        <v>66</v>
      </c>
      <c r="M72" s="102" t="s">
        <v>66</v>
      </c>
      <c r="N72" s="102" t="s">
        <v>66</v>
      </c>
      <c r="O72" s="101" t="s">
        <v>66</v>
      </c>
      <c r="P72" s="101" t="s">
        <v>66</v>
      </c>
      <c r="Q72" s="82" t="s">
        <v>100</v>
      </c>
      <c r="R72" s="100" t="s">
        <v>64</v>
      </c>
      <c r="S72" s="28" t="s">
        <v>4</v>
      </c>
      <c r="T72" s="99" t="s">
        <v>63</v>
      </c>
      <c r="U72" s="98" t="s">
        <v>62</v>
      </c>
      <c r="V72" s="96">
        <v>2116</v>
      </c>
      <c r="W72" s="97" t="s">
        <v>61</v>
      </c>
      <c r="X72" s="68">
        <v>5</v>
      </c>
      <c r="Y72" s="96">
        <v>1365</v>
      </c>
      <c r="Z72" s="38" t="s">
        <v>60</v>
      </c>
      <c r="AA72" s="95" t="s">
        <v>98</v>
      </c>
      <c r="AB72" s="94">
        <v>129936</v>
      </c>
      <c r="AC72" s="82" t="s">
        <v>102</v>
      </c>
      <c r="AD72" s="65">
        <v>32456355</v>
      </c>
      <c r="AE72" s="31" t="s">
        <v>6</v>
      </c>
      <c r="AF72" s="31">
        <v>3207876541</v>
      </c>
      <c r="AG72" s="30" t="s">
        <v>6</v>
      </c>
      <c r="AH72" s="82" t="s">
        <v>101</v>
      </c>
      <c r="AI72" s="154">
        <v>43494624</v>
      </c>
      <c r="AJ72" s="31" t="s">
        <v>6</v>
      </c>
      <c r="AK72" s="31">
        <v>3207876541</v>
      </c>
      <c r="AL72" s="30" t="s">
        <v>6</v>
      </c>
      <c r="AM72" s="82" t="s">
        <v>100</v>
      </c>
      <c r="AN72" s="31" t="s">
        <v>6</v>
      </c>
      <c r="AO72" s="31" t="s">
        <v>6</v>
      </c>
      <c r="AP72" s="30" t="s">
        <v>6</v>
      </c>
      <c r="AQ72" s="29" t="s">
        <v>56</v>
      </c>
      <c r="AR72" s="28" t="s">
        <v>4</v>
      </c>
      <c r="AS72" s="27" t="s">
        <v>55</v>
      </c>
      <c r="AT72" s="27"/>
      <c r="AU72" s="27"/>
      <c r="AV72" s="63"/>
      <c r="AW72" s="89" t="s">
        <v>28</v>
      </c>
      <c r="AX72" s="20">
        <v>44043</v>
      </c>
      <c r="AY72" s="26">
        <f t="shared" si="19"/>
        <v>43965</v>
      </c>
      <c r="AZ72" s="25"/>
      <c r="BA72" s="25"/>
      <c r="BB72" s="26">
        <f t="shared" si="20"/>
        <v>44057</v>
      </c>
      <c r="BC72" s="25"/>
      <c r="BD72" s="25"/>
      <c r="BE72" s="20">
        <f t="shared" si="21"/>
        <v>44149</v>
      </c>
      <c r="BF72" s="20"/>
      <c r="BG72" s="20"/>
      <c r="BH72" s="24">
        <f t="shared" si="22"/>
        <v>44241</v>
      </c>
      <c r="BI72" s="24"/>
      <c r="BJ72" s="24"/>
      <c r="BK72" s="24">
        <f t="shared" si="23"/>
        <v>44330</v>
      </c>
      <c r="BL72" s="24"/>
      <c r="BM72" s="24"/>
      <c r="BN72" s="20">
        <f t="shared" si="24"/>
        <v>44422</v>
      </c>
      <c r="BO72" s="24"/>
      <c r="BP72" s="24"/>
      <c r="BQ72" s="20">
        <f t="shared" si="25"/>
        <v>44514</v>
      </c>
      <c r="BR72" s="24"/>
      <c r="BS72" s="24"/>
      <c r="BT72" s="20">
        <f t="shared" si="26"/>
        <v>44606</v>
      </c>
      <c r="BU72" s="24">
        <f t="shared" si="17"/>
        <v>45235</v>
      </c>
      <c r="BV72" s="61">
        <f t="shared" si="18"/>
        <v>45275</v>
      </c>
      <c r="BW72" s="21"/>
      <c r="BX72" s="21"/>
      <c r="BY72" s="20">
        <f t="shared" si="27"/>
        <v>44241</v>
      </c>
      <c r="BZ72" s="19"/>
    </row>
    <row r="73" spans="1:78" ht="39.75" customHeight="1" x14ac:dyDescent="0.25">
      <c r="A73" s="104"/>
      <c r="B73" s="107">
        <v>4600083605</v>
      </c>
      <c r="C73" s="103">
        <v>43818</v>
      </c>
      <c r="D73" s="24">
        <v>43875</v>
      </c>
      <c r="E73" s="24">
        <v>45335</v>
      </c>
      <c r="F73" s="61">
        <v>43875</v>
      </c>
      <c r="G73" s="60" t="s">
        <v>6</v>
      </c>
      <c r="H73" s="60" t="s">
        <v>6</v>
      </c>
      <c r="I73" s="48">
        <f t="shared" ca="1" si="28"/>
        <v>1043</v>
      </c>
      <c r="J73" s="47" t="str">
        <f t="shared" ca="1" si="29"/>
        <v>VIGENTE</v>
      </c>
      <c r="K73" s="101" t="s">
        <v>66</v>
      </c>
      <c r="L73" s="102" t="s">
        <v>66</v>
      </c>
      <c r="M73" s="102" t="s">
        <v>66</v>
      </c>
      <c r="N73" s="102" t="s">
        <v>66</v>
      </c>
      <c r="O73" s="101" t="s">
        <v>66</v>
      </c>
      <c r="P73" s="101" t="s">
        <v>66</v>
      </c>
      <c r="Q73" s="82" t="s">
        <v>99</v>
      </c>
      <c r="R73" s="100" t="s">
        <v>64</v>
      </c>
      <c r="S73" s="28" t="s">
        <v>4</v>
      </c>
      <c r="T73" s="99" t="s">
        <v>63</v>
      </c>
      <c r="U73" s="98" t="s">
        <v>62</v>
      </c>
      <c r="V73" s="96">
        <v>2116</v>
      </c>
      <c r="W73" s="97" t="s">
        <v>61</v>
      </c>
      <c r="X73" s="68">
        <v>5</v>
      </c>
      <c r="Y73" s="96">
        <v>2133</v>
      </c>
      <c r="Z73" s="38" t="s">
        <v>60</v>
      </c>
      <c r="AA73" s="95" t="s">
        <v>98</v>
      </c>
      <c r="AB73" s="94">
        <v>226326</v>
      </c>
      <c r="AC73" s="82" t="s">
        <v>97</v>
      </c>
      <c r="AD73" s="65">
        <v>71615268</v>
      </c>
      <c r="AE73" s="31" t="s">
        <v>6</v>
      </c>
      <c r="AF73" s="31">
        <v>3016598224</v>
      </c>
      <c r="AG73" s="63" t="s">
        <v>96</v>
      </c>
      <c r="AH73" s="82" t="s">
        <v>97</v>
      </c>
      <c r="AI73" s="154">
        <v>71615268</v>
      </c>
      <c r="AJ73" s="31" t="s">
        <v>6</v>
      </c>
      <c r="AK73" s="31">
        <v>3016598224</v>
      </c>
      <c r="AL73" s="63" t="s">
        <v>96</v>
      </c>
      <c r="AM73" s="82" t="s">
        <v>95</v>
      </c>
      <c r="AN73" s="31" t="s">
        <v>6</v>
      </c>
      <c r="AO73" s="31" t="s">
        <v>6</v>
      </c>
      <c r="AP73" s="30" t="s">
        <v>6</v>
      </c>
      <c r="AQ73" s="29" t="s">
        <v>56</v>
      </c>
      <c r="AR73" s="28" t="s">
        <v>4</v>
      </c>
      <c r="AS73" s="27" t="s">
        <v>55</v>
      </c>
      <c r="AT73" s="27"/>
      <c r="AU73" s="27"/>
      <c r="AV73" s="63"/>
      <c r="AW73" s="89" t="s">
        <v>28</v>
      </c>
      <c r="AX73" s="20">
        <v>44043</v>
      </c>
      <c r="AY73" s="26">
        <f t="shared" si="19"/>
        <v>43965</v>
      </c>
      <c r="AZ73" s="25"/>
      <c r="BA73" s="25"/>
      <c r="BB73" s="26">
        <f t="shared" si="20"/>
        <v>44057</v>
      </c>
      <c r="BC73" s="25"/>
      <c r="BD73" s="25"/>
      <c r="BE73" s="20">
        <f t="shared" si="21"/>
        <v>44149</v>
      </c>
      <c r="BF73" s="20"/>
      <c r="BG73" s="20"/>
      <c r="BH73" s="24">
        <f t="shared" si="22"/>
        <v>44241</v>
      </c>
      <c r="BI73" s="24"/>
      <c r="BJ73" s="24"/>
      <c r="BK73" s="24">
        <f t="shared" si="23"/>
        <v>44330</v>
      </c>
      <c r="BL73" s="24"/>
      <c r="BM73" s="24"/>
      <c r="BN73" s="20">
        <f t="shared" si="24"/>
        <v>44422</v>
      </c>
      <c r="BO73" s="24"/>
      <c r="BP73" s="24"/>
      <c r="BQ73" s="20">
        <f t="shared" si="25"/>
        <v>44514</v>
      </c>
      <c r="BR73" s="24"/>
      <c r="BS73" s="24"/>
      <c r="BT73" s="20">
        <f t="shared" si="26"/>
        <v>44606</v>
      </c>
      <c r="BU73" s="24">
        <f t="shared" si="17"/>
        <v>45235</v>
      </c>
      <c r="BV73" s="61">
        <f t="shared" si="18"/>
        <v>45275</v>
      </c>
      <c r="BW73" s="21"/>
      <c r="BX73" s="21"/>
      <c r="BY73" s="20">
        <f t="shared" si="27"/>
        <v>44241</v>
      </c>
      <c r="BZ73" s="19"/>
    </row>
    <row r="74" spans="1:78" ht="39.75" customHeight="1" x14ac:dyDescent="0.25">
      <c r="A74" s="104"/>
      <c r="B74" s="107">
        <v>4600083624</v>
      </c>
      <c r="C74" s="103">
        <v>43818</v>
      </c>
      <c r="D74" s="24">
        <v>43846</v>
      </c>
      <c r="E74" s="24">
        <v>45306</v>
      </c>
      <c r="F74" s="61">
        <v>43846</v>
      </c>
      <c r="G74" s="60" t="s">
        <v>6</v>
      </c>
      <c r="H74" s="60" t="s">
        <v>6</v>
      </c>
      <c r="I74" s="48">
        <f t="shared" ca="1" si="28"/>
        <v>1014</v>
      </c>
      <c r="J74" s="47" t="str">
        <f t="shared" ca="1" si="29"/>
        <v>VIGENTE</v>
      </c>
      <c r="K74" s="101" t="s">
        <v>66</v>
      </c>
      <c r="L74" s="102" t="s">
        <v>66</v>
      </c>
      <c r="M74" s="102" t="s">
        <v>66</v>
      </c>
      <c r="N74" s="102" t="s">
        <v>66</v>
      </c>
      <c r="O74" s="101" t="s">
        <v>66</v>
      </c>
      <c r="P74" s="101" t="s">
        <v>66</v>
      </c>
      <c r="Q74" s="82" t="s">
        <v>93</v>
      </c>
      <c r="R74" s="100" t="s">
        <v>64</v>
      </c>
      <c r="S74" s="28" t="s">
        <v>4</v>
      </c>
      <c r="T74" s="99" t="s">
        <v>63</v>
      </c>
      <c r="U74" s="98" t="s">
        <v>62</v>
      </c>
      <c r="V74" s="96">
        <v>2116</v>
      </c>
      <c r="W74" s="97" t="s">
        <v>61</v>
      </c>
      <c r="X74" s="68">
        <v>5</v>
      </c>
      <c r="Y74" s="96">
        <v>2161</v>
      </c>
      <c r="Z74" s="38" t="s">
        <v>60</v>
      </c>
      <c r="AA74" s="95" t="s">
        <v>59</v>
      </c>
      <c r="AB74" s="94">
        <v>111863</v>
      </c>
      <c r="AC74" s="82" t="s">
        <v>94</v>
      </c>
      <c r="AD74" s="65">
        <v>71584623</v>
      </c>
      <c r="AE74" s="31" t="s">
        <v>6</v>
      </c>
      <c r="AF74" s="31" t="s">
        <v>6</v>
      </c>
      <c r="AG74" s="30" t="s">
        <v>6</v>
      </c>
      <c r="AH74" s="82" t="s">
        <v>94</v>
      </c>
      <c r="AI74" s="154">
        <v>71584623</v>
      </c>
      <c r="AJ74" s="31" t="s">
        <v>6</v>
      </c>
      <c r="AK74" s="31" t="s">
        <v>6</v>
      </c>
      <c r="AL74" s="30" t="s">
        <v>6</v>
      </c>
      <c r="AM74" s="82" t="s">
        <v>93</v>
      </c>
      <c r="AN74" s="31" t="s">
        <v>6</v>
      </c>
      <c r="AO74" s="31" t="s">
        <v>6</v>
      </c>
      <c r="AP74" s="30" t="s">
        <v>6</v>
      </c>
      <c r="AQ74" s="29" t="s">
        <v>70</v>
      </c>
      <c r="AR74" s="28" t="s">
        <v>4</v>
      </c>
      <c r="AS74" s="27" t="s">
        <v>69</v>
      </c>
      <c r="AT74" s="27"/>
      <c r="AU74" s="27"/>
      <c r="AV74" s="63"/>
      <c r="AW74" s="703" t="s">
        <v>28</v>
      </c>
      <c r="AX74" s="20">
        <v>43936</v>
      </c>
      <c r="AY74" s="26">
        <f t="shared" si="19"/>
        <v>43937</v>
      </c>
      <c r="AZ74" s="89" t="s">
        <v>27</v>
      </c>
      <c r="BA74" s="20">
        <v>44042</v>
      </c>
      <c r="BB74" s="26">
        <f t="shared" si="20"/>
        <v>44028</v>
      </c>
      <c r="BC74" s="89" t="s">
        <v>26</v>
      </c>
      <c r="BD74" s="20">
        <v>44127</v>
      </c>
      <c r="BE74" s="20">
        <f t="shared" si="21"/>
        <v>44120</v>
      </c>
      <c r="BF74" s="86" t="s">
        <v>25</v>
      </c>
      <c r="BG74" s="20">
        <v>44211</v>
      </c>
      <c r="BH74" s="24">
        <f t="shared" si="22"/>
        <v>44212</v>
      </c>
      <c r="BI74" s="24"/>
      <c r="BJ74" s="24"/>
      <c r="BK74" s="24">
        <f t="shared" si="23"/>
        <v>44302</v>
      </c>
      <c r="BL74" s="24"/>
      <c r="BM74" s="24"/>
      <c r="BN74" s="20">
        <f t="shared" si="24"/>
        <v>44393</v>
      </c>
      <c r="BO74" s="24"/>
      <c r="BP74" s="24"/>
      <c r="BQ74" s="20">
        <f t="shared" si="25"/>
        <v>44485</v>
      </c>
      <c r="BR74" s="24"/>
      <c r="BS74" s="24"/>
      <c r="BT74" s="20">
        <f t="shared" si="26"/>
        <v>44577</v>
      </c>
      <c r="BU74" s="24">
        <f t="shared" si="17"/>
        <v>45206</v>
      </c>
      <c r="BV74" s="61">
        <f t="shared" si="18"/>
        <v>45246</v>
      </c>
      <c r="BW74" s="21"/>
      <c r="BX74" s="21"/>
      <c r="BY74" s="20">
        <f t="shared" si="27"/>
        <v>44212</v>
      </c>
      <c r="BZ74" s="19"/>
    </row>
    <row r="75" spans="1:78" s="2" customFormat="1" ht="45.75" customHeight="1" x14ac:dyDescent="0.25">
      <c r="A75" s="104"/>
      <c r="B75" s="108">
        <v>4600084076</v>
      </c>
      <c r="C75" s="103">
        <v>43818</v>
      </c>
      <c r="D75" s="24">
        <v>43846</v>
      </c>
      <c r="E75" s="24">
        <v>45306</v>
      </c>
      <c r="F75" s="61">
        <v>43846</v>
      </c>
      <c r="G75" s="60" t="s">
        <v>6</v>
      </c>
      <c r="H75" s="60" t="s">
        <v>6</v>
      </c>
      <c r="I75" s="48">
        <f t="shared" ca="1" si="28"/>
        <v>1014</v>
      </c>
      <c r="J75" s="47" t="str">
        <f t="shared" ca="1" si="29"/>
        <v>VIGENTE</v>
      </c>
      <c r="K75" s="101" t="s">
        <v>66</v>
      </c>
      <c r="L75" s="102" t="s">
        <v>66</v>
      </c>
      <c r="M75" s="102" t="s">
        <v>66</v>
      </c>
      <c r="N75" s="102" t="s">
        <v>66</v>
      </c>
      <c r="O75" s="101" t="s">
        <v>66</v>
      </c>
      <c r="P75" s="101" t="s">
        <v>66</v>
      </c>
      <c r="Q75" s="82" t="s">
        <v>85</v>
      </c>
      <c r="R75" s="100" t="s">
        <v>64</v>
      </c>
      <c r="S75" s="28" t="s">
        <v>4</v>
      </c>
      <c r="T75" s="99" t="s">
        <v>63</v>
      </c>
      <c r="U75" s="98" t="s">
        <v>62</v>
      </c>
      <c r="V75" s="96">
        <v>2116</v>
      </c>
      <c r="W75" s="97" t="s">
        <v>61</v>
      </c>
      <c r="X75" s="68">
        <v>5</v>
      </c>
      <c r="Y75" s="96">
        <v>2451</v>
      </c>
      <c r="Z75" s="38" t="s">
        <v>60</v>
      </c>
      <c r="AA75" s="95" t="s">
        <v>59</v>
      </c>
      <c r="AB75" s="94">
        <v>117887</v>
      </c>
      <c r="AC75" s="82" t="s">
        <v>86</v>
      </c>
      <c r="AD75" s="65">
        <v>32423033</v>
      </c>
      <c r="AE75" s="31" t="s">
        <v>6</v>
      </c>
      <c r="AF75" s="31" t="s">
        <v>6</v>
      </c>
      <c r="AG75" s="30" t="s">
        <v>6</v>
      </c>
      <c r="AH75" s="82" t="s">
        <v>86</v>
      </c>
      <c r="AI75" s="154">
        <v>32423033</v>
      </c>
      <c r="AJ75" s="31" t="s">
        <v>6</v>
      </c>
      <c r="AK75" s="31" t="s">
        <v>6</v>
      </c>
      <c r="AL75" s="30" t="s">
        <v>6</v>
      </c>
      <c r="AM75" s="82" t="s">
        <v>85</v>
      </c>
      <c r="AN75" s="31" t="s">
        <v>6</v>
      </c>
      <c r="AO75" s="31" t="s">
        <v>6</v>
      </c>
      <c r="AP75" s="30" t="s">
        <v>6</v>
      </c>
      <c r="AQ75" s="29" t="s">
        <v>70</v>
      </c>
      <c r="AR75" s="28" t="s">
        <v>4</v>
      </c>
      <c r="AS75" s="27" t="s">
        <v>69</v>
      </c>
      <c r="AT75" s="27"/>
      <c r="AU75" s="27"/>
      <c r="AV75" s="63"/>
      <c r="AW75" s="89" t="s">
        <v>28</v>
      </c>
      <c r="AX75" s="20">
        <v>43936</v>
      </c>
      <c r="AY75" s="26">
        <f t="shared" si="19"/>
        <v>43937</v>
      </c>
      <c r="AZ75" s="89" t="s">
        <v>27</v>
      </c>
      <c r="BA75" s="20">
        <v>44012</v>
      </c>
      <c r="BB75" s="26">
        <f t="shared" si="20"/>
        <v>44028</v>
      </c>
      <c r="BC75" s="89" t="s">
        <v>26</v>
      </c>
      <c r="BD75" s="20">
        <v>44127</v>
      </c>
      <c r="BE75" s="20">
        <f t="shared" si="21"/>
        <v>44120</v>
      </c>
      <c r="BF75" s="86" t="s">
        <v>25</v>
      </c>
      <c r="BG75" s="20">
        <v>44210</v>
      </c>
      <c r="BH75" s="24">
        <f t="shared" si="22"/>
        <v>44212</v>
      </c>
      <c r="BI75" s="24"/>
      <c r="BJ75" s="24"/>
      <c r="BK75" s="24">
        <f t="shared" si="23"/>
        <v>44302</v>
      </c>
      <c r="BL75" s="24"/>
      <c r="BM75" s="24"/>
      <c r="BN75" s="20">
        <f t="shared" si="24"/>
        <v>44393</v>
      </c>
      <c r="BO75" s="24"/>
      <c r="BP75" s="24"/>
      <c r="BQ75" s="20">
        <f t="shared" si="25"/>
        <v>44485</v>
      </c>
      <c r="BR75" s="24"/>
      <c r="BS75" s="24"/>
      <c r="BT75" s="20">
        <f t="shared" si="26"/>
        <v>44577</v>
      </c>
      <c r="BU75" s="24">
        <f t="shared" si="17"/>
        <v>45206</v>
      </c>
      <c r="BV75" s="61">
        <f t="shared" si="18"/>
        <v>45246</v>
      </c>
      <c r="BW75" s="21"/>
      <c r="BX75" s="21"/>
      <c r="BY75" s="20">
        <f t="shared" si="27"/>
        <v>44212</v>
      </c>
      <c r="BZ75" s="19"/>
    </row>
    <row r="76" spans="1:78" ht="39.75" customHeight="1" x14ac:dyDescent="0.25">
      <c r="A76" s="104"/>
      <c r="B76" s="107">
        <v>4600083413</v>
      </c>
      <c r="C76" s="103">
        <v>43818</v>
      </c>
      <c r="D76" s="24">
        <v>43846</v>
      </c>
      <c r="E76" s="24">
        <v>45306</v>
      </c>
      <c r="F76" s="61">
        <v>43846</v>
      </c>
      <c r="G76" s="60" t="s">
        <v>6</v>
      </c>
      <c r="H76" s="60" t="s">
        <v>6</v>
      </c>
      <c r="I76" s="48">
        <f t="shared" ca="1" si="28"/>
        <v>1014</v>
      </c>
      <c r="J76" s="47" t="str">
        <f t="shared" ca="1" si="29"/>
        <v>VIGENTE</v>
      </c>
      <c r="K76" s="101" t="s">
        <v>66</v>
      </c>
      <c r="L76" s="102" t="s">
        <v>66</v>
      </c>
      <c r="M76" s="102" t="s">
        <v>66</v>
      </c>
      <c r="N76" s="102" t="s">
        <v>66</v>
      </c>
      <c r="O76" s="101" t="s">
        <v>66</v>
      </c>
      <c r="P76" s="101" t="s">
        <v>66</v>
      </c>
      <c r="Q76" s="82" t="s">
        <v>83</v>
      </c>
      <c r="R76" s="100" t="s">
        <v>64</v>
      </c>
      <c r="S76" s="28" t="s">
        <v>4</v>
      </c>
      <c r="T76" s="99" t="s">
        <v>63</v>
      </c>
      <c r="U76" s="98" t="s">
        <v>62</v>
      </c>
      <c r="V76" s="96">
        <v>2116</v>
      </c>
      <c r="W76" s="97" t="s">
        <v>61</v>
      </c>
      <c r="X76" s="68">
        <v>5</v>
      </c>
      <c r="Y76" s="96">
        <v>2299</v>
      </c>
      <c r="Z76" s="38" t="s">
        <v>60</v>
      </c>
      <c r="AA76" s="95" t="s">
        <v>59</v>
      </c>
      <c r="AB76" s="94">
        <v>117887</v>
      </c>
      <c r="AC76" s="82" t="s">
        <v>84</v>
      </c>
      <c r="AD76" s="65">
        <v>39274568</v>
      </c>
      <c r="AE76" s="31" t="s">
        <v>6</v>
      </c>
      <c r="AF76" s="31" t="s">
        <v>6</v>
      </c>
      <c r="AG76" s="30" t="s">
        <v>6</v>
      </c>
      <c r="AH76" s="82" t="s">
        <v>84</v>
      </c>
      <c r="AI76" s="154">
        <v>39274568</v>
      </c>
      <c r="AJ76" s="31" t="s">
        <v>6</v>
      </c>
      <c r="AK76" s="31" t="s">
        <v>6</v>
      </c>
      <c r="AL76" s="30" t="s">
        <v>6</v>
      </c>
      <c r="AM76" s="82" t="s">
        <v>83</v>
      </c>
      <c r="AN76" s="31" t="s">
        <v>6</v>
      </c>
      <c r="AO76" s="31" t="s">
        <v>6</v>
      </c>
      <c r="AP76" s="30" t="s">
        <v>6</v>
      </c>
      <c r="AQ76" s="29" t="s">
        <v>70</v>
      </c>
      <c r="AR76" s="28" t="s">
        <v>4</v>
      </c>
      <c r="AS76" s="27" t="s">
        <v>69</v>
      </c>
      <c r="AT76" s="27"/>
      <c r="AU76" s="27"/>
      <c r="AV76" s="63"/>
      <c r="AW76" s="704" t="s">
        <v>28</v>
      </c>
      <c r="AX76" s="20">
        <v>43936</v>
      </c>
      <c r="AY76" s="26">
        <f t="shared" si="19"/>
        <v>43937</v>
      </c>
      <c r="AZ76" s="89" t="s">
        <v>27</v>
      </c>
      <c r="BA76" s="20">
        <v>44042</v>
      </c>
      <c r="BB76" s="26">
        <f t="shared" si="20"/>
        <v>44028</v>
      </c>
      <c r="BC76" s="89" t="s">
        <v>26</v>
      </c>
      <c r="BD76" s="20">
        <v>44127</v>
      </c>
      <c r="BE76" s="20">
        <f t="shared" si="21"/>
        <v>44120</v>
      </c>
      <c r="BF76" s="86" t="s">
        <v>25</v>
      </c>
      <c r="BG76" s="20">
        <v>44217</v>
      </c>
      <c r="BH76" s="24">
        <f t="shared" si="22"/>
        <v>44212</v>
      </c>
      <c r="BI76" s="24"/>
      <c r="BJ76" s="24"/>
      <c r="BK76" s="24">
        <f t="shared" si="23"/>
        <v>44302</v>
      </c>
      <c r="BL76" s="24"/>
      <c r="BM76" s="24"/>
      <c r="BN76" s="20">
        <f t="shared" si="24"/>
        <v>44393</v>
      </c>
      <c r="BO76" s="24"/>
      <c r="BP76" s="24"/>
      <c r="BQ76" s="20">
        <f t="shared" si="25"/>
        <v>44485</v>
      </c>
      <c r="BR76" s="24"/>
      <c r="BS76" s="24"/>
      <c r="BT76" s="20">
        <f t="shared" si="26"/>
        <v>44577</v>
      </c>
      <c r="BU76" s="24">
        <f t="shared" si="17"/>
        <v>45206</v>
      </c>
      <c r="BV76" s="61">
        <f t="shared" si="18"/>
        <v>45246</v>
      </c>
      <c r="BW76" s="21"/>
      <c r="BX76" s="21"/>
      <c r="BY76" s="20">
        <f t="shared" si="27"/>
        <v>44212</v>
      </c>
      <c r="BZ76" s="19"/>
    </row>
    <row r="77" spans="1:78" ht="39.75" customHeight="1" x14ac:dyDescent="0.25">
      <c r="A77" s="104"/>
      <c r="B77" s="107">
        <v>4600084012</v>
      </c>
      <c r="C77" s="103">
        <v>43818</v>
      </c>
      <c r="D77" s="24">
        <v>43846</v>
      </c>
      <c r="E77" s="24">
        <v>45306</v>
      </c>
      <c r="F77" s="61">
        <v>43846</v>
      </c>
      <c r="G77" s="60" t="s">
        <v>472</v>
      </c>
      <c r="H77" s="24">
        <v>44187</v>
      </c>
      <c r="I77" s="48">
        <f t="shared" ca="1" si="28"/>
        <v>1014</v>
      </c>
      <c r="J77" s="47" t="str">
        <f t="shared" ca="1" si="29"/>
        <v>VIGENTE</v>
      </c>
      <c r="K77" s="101" t="s">
        <v>66</v>
      </c>
      <c r="L77" s="102" t="s">
        <v>66</v>
      </c>
      <c r="M77" s="102" t="s">
        <v>66</v>
      </c>
      <c r="N77" s="102" t="s">
        <v>66</v>
      </c>
      <c r="O77" s="101" t="s">
        <v>66</v>
      </c>
      <c r="P77" s="101" t="s">
        <v>66</v>
      </c>
      <c r="Q77" s="82" t="s">
        <v>81</v>
      </c>
      <c r="R77" s="100" t="s">
        <v>64</v>
      </c>
      <c r="S77" s="28" t="s">
        <v>4</v>
      </c>
      <c r="T77" s="99" t="s">
        <v>63</v>
      </c>
      <c r="U77" s="98" t="s">
        <v>62</v>
      </c>
      <c r="V77" s="96">
        <v>2116</v>
      </c>
      <c r="W77" s="97" t="s">
        <v>61</v>
      </c>
      <c r="X77" s="68">
        <v>5</v>
      </c>
      <c r="Y77" s="96">
        <v>2087</v>
      </c>
      <c r="Z77" s="38" t="s">
        <v>60</v>
      </c>
      <c r="AA77" s="95" t="s">
        <v>59</v>
      </c>
      <c r="AB77" s="94">
        <v>193794</v>
      </c>
      <c r="AC77" s="82" t="s">
        <v>82</v>
      </c>
      <c r="AD77" s="65">
        <v>3398972</v>
      </c>
      <c r="AE77" s="31" t="s">
        <v>6</v>
      </c>
      <c r="AF77" s="31" t="s">
        <v>6</v>
      </c>
      <c r="AG77" s="30" t="s">
        <v>6</v>
      </c>
      <c r="AH77" s="82" t="s">
        <v>82</v>
      </c>
      <c r="AI77" s="154">
        <v>3398972</v>
      </c>
      <c r="AJ77" s="31" t="s">
        <v>6</v>
      </c>
      <c r="AK77" s="31" t="s">
        <v>6</v>
      </c>
      <c r="AL77" s="30" t="s">
        <v>6</v>
      </c>
      <c r="AM77" s="82" t="s">
        <v>81</v>
      </c>
      <c r="AN77" s="31" t="s">
        <v>6</v>
      </c>
      <c r="AO77" s="31" t="s">
        <v>6</v>
      </c>
      <c r="AP77" s="30" t="s">
        <v>6</v>
      </c>
      <c r="AQ77" s="29" t="s">
        <v>70</v>
      </c>
      <c r="AR77" s="28" t="s">
        <v>4</v>
      </c>
      <c r="AS77" s="27" t="s">
        <v>69</v>
      </c>
      <c r="AT77" s="27"/>
      <c r="AU77" s="27"/>
      <c r="AV77" s="63"/>
      <c r="AW77" s="703" t="s">
        <v>28</v>
      </c>
      <c r="AX77" s="20">
        <v>43936</v>
      </c>
      <c r="AY77" s="26">
        <f t="shared" si="19"/>
        <v>43937</v>
      </c>
      <c r="AZ77" s="89" t="s">
        <v>27</v>
      </c>
      <c r="BA77" s="20">
        <v>44042</v>
      </c>
      <c r="BB77" s="26">
        <f t="shared" si="20"/>
        <v>44028</v>
      </c>
      <c r="BC77" s="89" t="s">
        <v>26</v>
      </c>
      <c r="BD77" s="20">
        <v>44127</v>
      </c>
      <c r="BE77" s="20">
        <f t="shared" si="21"/>
        <v>44120</v>
      </c>
      <c r="BF77" s="86" t="s">
        <v>25</v>
      </c>
      <c r="BG77" s="20">
        <v>44210</v>
      </c>
      <c r="BH77" s="24">
        <f t="shared" si="22"/>
        <v>44212</v>
      </c>
      <c r="BI77" s="24"/>
      <c r="BJ77" s="24"/>
      <c r="BK77" s="24">
        <f t="shared" si="23"/>
        <v>44302</v>
      </c>
      <c r="BL77" s="24"/>
      <c r="BM77" s="24"/>
      <c r="BN77" s="20">
        <f t="shared" si="24"/>
        <v>44393</v>
      </c>
      <c r="BO77" s="24"/>
      <c r="BP77" s="24"/>
      <c r="BQ77" s="20">
        <f t="shared" si="25"/>
        <v>44485</v>
      </c>
      <c r="BR77" s="24"/>
      <c r="BS77" s="24"/>
      <c r="BT77" s="20">
        <f t="shared" si="26"/>
        <v>44577</v>
      </c>
      <c r="BU77" s="24">
        <f t="shared" si="17"/>
        <v>45206</v>
      </c>
      <c r="BV77" s="61">
        <f t="shared" si="18"/>
        <v>45246</v>
      </c>
      <c r="BW77" s="21"/>
      <c r="BX77" s="21"/>
      <c r="BY77" s="20">
        <f t="shared" si="27"/>
        <v>44212</v>
      </c>
      <c r="BZ77" s="19"/>
    </row>
    <row r="78" spans="1:78" ht="39.75" customHeight="1" x14ac:dyDescent="0.25">
      <c r="A78" s="104"/>
      <c r="B78" s="107">
        <v>4600084095</v>
      </c>
      <c r="C78" s="103">
        <v>43818</v>
      </c>
      <c r="D78" s="24">
        <v>43846</v>
      </c>
      <c r="E78" s="24">
        <v>45306</v>
      </c>
      <c r="F78" s="61">
        <v>43846</v>
      </c>
      <c r="G78" s="60" t="s">
        <v>6</v>
      </c>
      <c r="H78" s="60" t="s">
        <v>6</v>
      </c>
      <c r="I78" s="48">
        <f t="shared" ca="1" si="28"/>
        <v>1014</v>
      </c>
      <c r="J78" s="47" t="str">
        <f t="shared" ca="1" si="29"/>
        <v>VIGENTE</v>
      </c>
      <c r="K78" s="101" t="s">
        <v>66</v>
      </c>
      <c r="L78" s="102" t="s">
        <v>66</v>
      </c>
      <c r="M78" s="102" t="s">
        <v>66</v>
      </c>
      <c r="N78" s="102" t="s">
        <v>66</v>
      </c>
      <c r="O78" s="101" t="s">
        <v>66</v>
      </c>
      <c r="P78" s="101" t="s">
        <v>66</v>
      </c>
      <c r="Q78" s="82" t="s">
        <v>77</v>
      </c>
      <c r="R78" s="100" t="s">
        <v>64</v>
      </c>
      <c r="S78" s="28" t="s">
        <v>4</v>
      </c>
      <c r="T78" s="99" t="s">
        <v>63</v>
      </c>
      <c r="U78" s="98" t="s">
        <v>62</v>
      </c>
      <c r="V78" s="96">
        <v>2116</v>
      </c>
      <c r="W78" s="97" t="s">
        <v>61</v>
      </c>
      <c r="X78" s="68">
        <v>5</v>
      </c>
      <c r="Y78" s="96">
        <v>1191</v>
      </c>
      <c r="Z78" s="38" t="s">
        <v>60</v>
      </c>
      <c r="AA78" s="95" t="s">
        <v>59</v>
      </c>
      <c r="AB78" s="94">
        <v>123242</v>
      </c>
      <c r="AC78" s="82" t="s">
        <v>80</v>
      </c>
      <c r="AD78" s="65">
        <v>1045079754</v>
      </c>
      <c r="AE78" s="31" t="s">
        <v>6</v>
      </c>
      <c r="AF78" s="31" t="s">
        <v>6</v>
      </c>
      <c r="AG78" s="30" t="s">
        <v>6</v>
      </c>
      <c r="AH78" s="82" t="s">
        <v>80</v>
      </c>
      <c r="AI78" s="154">
        <v>1045079754</v>
      </c>
      <c r="AJ78" s="31" t="s">
        <v>6</v>
      </c>
      <c r="AK78" s="31" t="s">
        <v>6</v>
      </c>
      <c r="AL78" s="30" t="s">
        <v>6</v>
      </c>
      <c r="AM78" s="82" t="s">
        <v>77</v>
      </c>
      <c r="AN78" s="31" t="s">
        <v>6</v>
      </c>
      <c r="AO78" s="31" t="s">
        <v>6</v>
      </c>
      <c r="AP78" s="30" t="s">
        <v>6</v>
      </c>
      <c r="AQ78" s="29" t="s">
        <v>70</v>
      </c>
      <c r="AR78" s="28" t="s">
        <v>4</v>
      </c>
      <c r="AS78" s="27" t="s">
        <v>69</v>
      </c>
      <c r="AT78" s="27"/>
      <c r="AU78" s="27"/>
      <c r="AV78" s="63"/>
      <c r="AW78" s="89" t="s">
        <v>28</v>
      </c>
      <c r="AX78" s="20">
        <v>43942</v>
      </c>
      <c r="AY78" s="26">
        <f t="shared" si="19"/>
        <v>43937</v>
      </c>
      <c r="AZ78" s="89" t="s">
        <v>27</v>
      </c>
      <c r="BA78" s="20">
        <v>44042</v>
      </c>
      <c r="BB78" s="26">
        <f t="shared" si="20"/>
        <v>44028</v>
      </c>
      <c r="BC78" s="89" t="s">
        <v>26</v>
      </c>
      <c r="BD78" s="20">
        <v>44127</v>
      </c>
      <c r="BE78" s="20">
        <f t="shared" si="21"/>
        <v>44120</v>
      </c>
      <c r="BF78" s="86" t="s">
        <v>25</v>
      </c>
      <c r="BG78" s="20">
        <v>44210</v>
      </c>
      <c r="BH78" s="24">
        <f t="shared" si="22"/>
        <v>44212</v>
      </c>
      <c r="BI78" s="24"/>
      <c r="BJ78" s="24"/>
      <c r="BK78" s="24">
        <f t="shared" si="23"/>
        <v>44302</v>
      </c>
      <c r="BL78" s="24"/>
      <c r="BM78" s="24"/>
      <c r="BN78" s="20">
        <f t="shared" si="24"/>
        <v>44393</v>
      </c>
      <c r="BO78" s="24"/>
      <c r="BP78" s="24"/>
      <c r="BQ78" s="20">
        <f t="shared" si="25"/>
        <v>44485</v>
      </c>
      <c r="BR78" s="24"/>
      <c r="BS78" s="24"/>
      <c r="BT78" s="20">
        <f t="shared" si="26"/>
        <v>44577</v>
      </c>
      <c r="BU78" s="24">
        <f t="shared" si="17"/>
        <v>45206</v>
      </c>
      <c r="BV78" s="61">
        <f t="shared" si="18"/>
        <v>45246</v>
      </c>
      <c r="BW78" s="21"/>
      <c r="BX78" s="21"/>
      <c r="BY78" s="20">
        <f t="shared" si="27"/>
        <v>44212</v>
      </c>
      <c r="BZ78" s="19"/>
    </row>
    <row r="79" spans="1:78" ht="39.75" customHeight="1" x14ac:dyDescent="0.25">
      <c r="A79" s="104"/>
      <c r="B79" s="107">
        <v>4600084019</v>
      </c>
      <c r="C79" s="103">
        <v>43818</v>
      </c>
      <c r="D79" s="24">
        <v>43846</v>
      </c>
      <c r="E79" s="24">
        <v>45306</v>
      </c>
      <c r="F79" s="61">
        <v>43846</v>
      </c>
      <c r="G79" s="60" t="s">
        <v>6</v>
      </c>
      <c r="H79" s="60" t="s">
        <v>6</v>
      </c>
      <c r="I79" s="48">
        <f t="shared" ca="1" si="28"/>
        <v>1014</v>
      </c>
      <c r="J79" s="47" t="str">
        <f t="shared" ca="1" si="29"/>
        <v>VIGENTE</v>
      </c>
      <c r="K79" s="101" t="s">
        <v>66</v>
      </c>
      <c r="L79" s="102" t="s">
        <v>66</v>
      </c>
      <c r="M79" s="102" t="s">
        <v>66</v>
      </c>
      <c r="N79" s="102" t="s">
        <v>66</v>
      </c>
      <c r="O79" s="101" t="s">
        <v>66</v>
      </c>
      <c r="P79" s="101" t="s">
        <v>66</v>
      </c>
      <c r="Q79" s="82" t="s">
        <v>79</v>
      </c>
      <c r="R79" s="100" t="s">
        <v>64</v>
      </c>
      <c r="S79" s="28" t="s">
        <v>4</v>
      </c>
      <c r="T79" s="99" t="s">
        <v>63</v>
      </c>
      <c r="U79" s="98" t="s">
        <v>62</v>
      </c>
      <c r="V79" s="96">
        <v>2116</v>
      </c>
      <c r="W79" s="97" t="s">
        <v>61</v>
      </c>
      <c r="X79" s="68">
        <v>5</v>
      </c>
      <c r="Y79" s="96">
        <v>1051</v>
      </c>
      <c r="Z79" s="38" t="s">
        <v>60</v>
      </c>
      <c r="AA79" s="95" t="s">
        <v>59</v>
      </c>
      <c r="AB79" s="94">
        <v>365389</v>
      </c>
      <c r="AC79" s="82" t="s">
        <v>78</v>
      </c>
      <c r="AD79" s="65">
        <v>43560177</v>
      </c>
      <c r="AE79" s="31" t="s">
        <v>6</v>
      </c>
      <c r="AF79" s="31" t="s">
        <v>6</v>
      </c>
      <c r="AG79" s="30" t="s">
        <v>6</v>
      </c>
      <c r="AH79" s="82" t="s">
        <v>78</v>
      </c>
      <c r="AI79" s="154">
        <v>43560177</v>
      </c>
      <c r="AJ79" s="31" t="s">
        <v>6</v>
      </c>
      <c r="AK79" s="31" t="s">
        <v>6</v>
      </c>
      <c r="AL79" s="30" t="s">
        <v>6</v>
      </c>
      <c r="AM79" s="82" t="s">
        <v>77</v>
      </c>
      <c r="AN79" s="31" t="s">
        <v>6</v>
      </c>
      <c r="AO79" s="31" t="s">
        <v>6</v>
      </c>
      <c r="AP79" s="30" t="s">
        <v>6</v>
      </c>
      <c r="AQ79" s="29" t="s">
        <v>70</v>
      </c>
      <c r="AR79" s="28" t="s">
        <v>4</v>
      </c>
      <c r="AS79" s="27" t="s">
        <v>69</v>
      </c>
      <c r="AT79" s="27"/>
      <c r="AU79" s="27"/>
      <c r="AV79" s="63"/>
      <c r="AW79" s="89" t="s">
        <v>28</v>
      </c>
      <c r="AX79" s="20">
        <v>43936</v>
      </c>
      <c r="AY79" s="26">
        <f t="shared" si="19"/>
        <v>43937</v>
      </c>
      <c r="AZ79" s="89" t="s">
        <v>27</v>
      </c>
      <c r="BA79" s="20">
        <v>44012</v>
      </c>
      <c r="BB79" s="26">
        <f t="shared" si="20"/>
        <v>44028</v>
      </c>
      <c r="BC79" s="89" t="s">
        <v>26</v>
      </c>
      <c r="BD79" s="20">
        <v>44123</v>
      </c>
      <c r="BE79" s="20">
        <f t="shared" si="21"/>
        <v>44120</v>
      </c>
      <c r="BF79" s="86" t="s">
        <v>25</v>
      </c>
      <c r="BG79" s="20">
        <v>44210</v>
      </c>
      <c r="BH79" s="24">
        <f t="shared" si="22"/>
        <v>44212</v>
      </c>
      <c r="BI79" s="24"/>
      <c r="BJ79" s="24"/>
      <c r="BK79" s="24">
        <f t="shared" si="23"/>
        <v>44302</v>
      </c>
      <c r="BL79" s="24"/>
      <c r="BM79" s="24"/>
      <c r="BN79" s="20">
        <f t="shared" si="24"/>
        <v>44393</v>
      </c>
      <c r="BO79" s="24"/>
      <c r="BP79" s="24"/>
      <c r="BQ79" s="20">
        <f t="shared" si="25"/>
        <v>44485</v>
      </c>
      <c r="BR79" s="24"/>
      <c r="BS79" s="24"/>
      <c r="BT79" s="20">
        <f t="shared" si="26"/>
        <v>44577</v>
      </c>
      <c r="BU79" s="24">
        <f t="shared" si="17"/>
        <v>45206</v>
      </c>
      <c r="BV79" s="61">
        <f t="shared" si="18"/>
        <v>45246</v>
      </c>
      <c r="BW79" s="21"/>
      <c r="BX79" s="21"/>
      <c r="BY79" s="20">
        <f t="shared" si="27"/>
        <v>44212</v>
      </c>
      <c r="BZ79" s="19"/>
    </row>
    <row r="80" spans="1:78" ht="39.75" customHeight="1" x14ac:dyDescent="0.25">
      <c r="A80" s="104"/>
      <c r="B80" s="107">
        <v>4600088379</v>
      </c>
      <c r="C80" s="20">
        <v>44212</v>
      </c>
      <c r="D80" s="24">
        <v>44215</v>
      </c>
      <c r="E80" s="24">
        <v>44579</v>
      </c>
      <c r="F80" s="61">
        <v>44215</v>
      </c>
      <c r="G80" s="60" t="s">
        <v>6</v>
      </c>
      <c r="H80" s="60" t="s">
        <v>6</v>
      </c>
      <c r="I80" s="48">
        <f t="shared" ca="1" si="28"/>
        <v>287</v>
      </c>
      <c r="J80" s="47" t="str">
        <f t="shared" ca="1" si="29"/>
        <v>VIGENTE</v>
      </c>
      <c r="K80" s="101" t="s">
        <v>66</v>
      </c>
      <c r="L80" s="102" t="s">
        <v>66</v>
      </c>
      <c r="M80" s="102" t="s">
        <v>66</v>
      </c>
      <c r="N80" s="102" t="s">
        <v>66</v>
      </c>
      <c r="O80" s="101" t="s">
        <v>66</v>
      </c>
      <c r="P80" s="101" t="s">
        <v>66</v>
      </c>
      <c r="Q80" s="82" t="s">
        <v>71</v>
      </c>
      <c r="R80" s="100" t="s">
        <v>76</v>
      </c>
      <c r="S80" s="28" t="s">
        <v>4</v>
      </c>
      <c r="T80" s="99">
        <v>97558</v>
      </c>
      <c r="U80" s="98">
        <v>10060220029</v>
      </c>
      <c r="V80" s="96">
        <v>1568</v>
      </c>
      <c r="W80" s="97" t="s">
        <v>75</v>
      </c>
      <c r="X80" s="106">
        <v>3</v>
      </c>
      <c r="Y80" s="80">
        <v>147</v>
      </c>
      <c r="Z80" s="38" t="s">
        <v>74</v>
      </c>
      <c r="AA80" s="95" t="s">
        <v>73</v>
      </c>
      <c r="AB80" s="94">
        <v>422020</v>
      </c>
      <c r="AC80" s="82" t="s">
        <v>72</v>
      </c>
      <c r="AD80" s="65">
        <v>8290689</v>
      </c>
      <c r="AE80" s="31" t="s">
        <v>6</v>
      </c>
      <c r="AF80" s="31" t="s">
        <v>6</v>
      </c>
      <c r="AG80" s="30" t="s">
        <v>6</v>
      </c>
      <c r="AH80" s="82" t="s">
        <v>72</v>
      </c>
      <c r="AI80" s="154">
        <v>8290689</v>
      </c>
      <c r="AJ80" s="31" t="s">
        <v>6</v>
      </c>
      <c r="AK80" s="31" t="s">
        <v>6</v>
      </c>
      <c r="AL80" s="30" t="s">
        <v>6</v>
      </c>
      <c r="AM80" s="82" t="s">
        <v>71</v>
      </c>
      <c r="AN80" s="31" t="s">
        <v>6</v>
      </c>
      <c r="AO80" s="31" t="s">
        <v>6</v>
      </c>
      <c r="AP80" s="30" t="s">
        <v>6</v>
      </c>
      <c r="AQ80" s="78" t="s">
        <v>70</v>
      </c>
      <c r="AR80" s="28" t="s">
        <v>4</v>
      </c>
      <c r="AS80" s="105" t="s">
        <v>69</v>
      </c>
      <c r="AT80" s="105"/>
      <c r="AU80" s="105"/>
      <c r="AV80" s="63"/>
      <c r="AW80" s="58"/>
      <c r="AX80" s="20"/>
      <c r="AY80" s="26">
        <f t="shared" si="19"/>
        <v>44305</v>
      </c>
      <c r="AZ80" s="89"/>
      <c r="BA80" s="20"/>
      <c r="BB80" s="26">
        <f t="shared" si="20"/>
        <v>44396</v>
      </c>
      <c r="BC80" s="89"/>
      <c r="BD80" s="20"/>
      <c r="BE80" s="20">
        <f t="shared" si="21"/>
        <v>44488</v>
      </c>
      <c r="BF80" s="20"/>
      <c r="BG80" s="20"/>
      <c r="BH80" s="24">
        <f t="shared" si="22"/>
        <v>44580</v>
      </c>
      <c r="BI80" s="24"/>
      <c r="BJ80" s="24"/>
      <c r="BK80" s="24">
        <f t="shared" si="23"/>
        <v>44670</v>
      </c>
      <c r="BL80" s="24"/>
      <c r="BM80" s="24"/>
      <c r="BN80" s="20">
        <f t="shared" si="24"/>
        <v>44761</v>
      </c>
      <c r="BO80" s="24"/>
      <c r="BP80" s="24"/>
      <c r="BQ80" s="20">
        <f t="shared" si="25"/>
        <v>44853</v>
      </c>
      <c r="BR80" s="24"/>
      <c r="BS80" s="24"/>
      <c r="BT80" s="20">
        <f t="shared" si="26"/>
        <v>44945</v>
      </c>
      <c r="BU80" s="24">
        <f t="shared" si="17"/>
        <v>44479</v>
      </c>
      <c r="BV80" s="61">
        <f t="shared" si="18"/>
        <v>44519</v>
      </c>
      <c r="BW80" s="21"/>
      <c r="BX80" s="21"/>
      <c r="BY80" s="20">
        <f t="shared" si="27"/>
        <v>44580</v>
      </c>
      <c r="BZ80" s="19"/>
    </row>
    <row r="81" spans="1:85" s="90" customFormat="1" ht="39.75" customHeight="1" x14ac:dyDescent="0.25">
      <c r="A81" s="104"/>
      <c r="B81" s="57">
        <v>4600084072</v>
      </c>
      <c r="C81" s="103">
        <v>43826</v>
      </c>
      <c r="D81" s="24">
        <v>43852</v>
      </c>
      <c r="E81" s="24">
        <v>45312</v>
      </c>
      <c r="F81" s="51">
        <v>43852</v>
      </c>
      <c r="G81" s="60" t="s">
        <v>6</v>
      </c>
      <c r="H81" s="60" t="s">
        <v>6</v>
      </c>
      <c r="I81" s="48">
        <f t="shared" ca="1" si="28"/>
        <v>1020</v>
      </c>
      <c r="J81" s="47" t="str">
        <f t="shared" ca="1" si="29"/>
        <v>VIGENTE</v>
      </c>
      <c r="K81" s="101" t="s">
        <v>66</v>
      </c>
      <c r="L81" s="102" t="s">
        <v>66</v>
      </c>
      <c r="M81" s="102" t="s">
        <v>66</v>
      </c>
      <c r="N81" s="102" t="s">
        <v>66</v>
      </c>
      <c r="O81" s="101" t="s">
        <v>66</v>
      </c>
      <c r="P81" s="101" t="s">
        <v>66</v>
      </c>
      <c r="Q81" s="82" t="s">
        <v>65</v>
      </c>
      <c r="R81" s="100" t="s">
        <v>64</v>
      </c>
      <c r="S81" s="28" t="s">
        <v>4</v>
      </c>
      <c r="T81" s="99" t="s">
        <v>63</v>
      </c>
      <c r="U81" s="98" t="s">
        <v>62</v>
      </c>
      <c r="V81" s="96">
        <v>2116</v>
      </c>
      <c r="W81" s="97" t="s">
        <v>61</v>
      </c>
      <c r="X81" s="68">
        <v>5</v>
      </c>
      <c r="Y81" s="96">
        <v>1289</v>
      </c>
      <c r="Z81" s="38" t="s">
        <v>60</v>
      </c>
      <c r="AA81" s="95" t="s">
        <v>59</v>
      </c>
      <c r="AB81" s="94">
        <v>143323</v>
      </c>
      <c r="AC81" s="82" t="s">
        <v>58</v>
      </c>
      <c r="AD81" s="65">
        <v>98567823</v>
      </c>
      <c r="AE81" s="31" t="s">
        <v>6</v>
      </c>
      <c r="AF81" s="31">
        <v>3176060428</v>
      </c>
      <c r="AG81" s="30" t="s">
        <v>6</v>
      </c>
      <c r="AH81" s="82" t="s">
        <v>58</v>
      </c>
      <c r="AI81" s="154">
        <v>98567823</v>
      </c>
      <c r="AJ81" s="31" t="s">
        <v>6</v>
      </c>
      <c r="AK81" s="31">
        <v>3176060428</v>
      </c>
      <c r="AL81" s="30" t="s">
        <v>6</v>
      </c>
      <c r="AM81" s="82" t="s">
        <v>57</v>
      </c>
      <c r="AN81" s="31" t="s">
        <v>6</v>
      </c>
      <c r="AO81" s="31" t="s">
        <v>6</v>
      </c>
      <c r="AP81" s="30" t="s">
        <v>6</v>
      </c>
      <c r="AQ81" s="29" t="s">
        <v>56</v>
      </c>
      <c r="AR81" s="28" t="s">
        <v>4</v>
      </c>
      <c r="AS81" s="92" t="s">
        <v>55</v>
      </c>
      <c r="AT81" s="27"/>
      <c r="AU81" s="27"/>
      <c r="AV81" s="63"/>
      <c r="AW81" s="89" t="s">
        <v>28</v>
      </c>
      <c r="AX81" s="20">
        <v>44043</v>
      </c>
      <c r="AY81" s="26">
        <f t="shared" ref="AY81:AY112" si="30">EDATE($F81,3)</f>
        <v>43943</v>
      </c>
      <c r="AZ81" s="25"/>
      <c r="BA81" s="25"/>
      <c r="BB81" s="26">
        <f t="shared" ref="BB81:BB112" si="31">EDATE($F81,6)</f>
        <v>44034</v>
      </c>
      <c r="BC81" s="25"/>
      <c r="BD81" s="25"/>
      <c r="BE81" s="20">
        <f t="shared" ref="BE81:BE112" si="32">EDATE($F81,9)</f>
        <v>44126</v>
      </c>
      <c r="BF81" s="20"/>
      <c r="BG81" s="20"/>
      <c r="BH81" s="24">
        <f t="shared" ref="BH81:BH112" si="33">EDATE($F81,12)</f>
        <v>44218</v>
      </c>
      <c r="BI81" s="24"/>
      <c r="BJ81" s="24"/>
      <c r="BK81" s="24">
        <f t="shared" ref="BK81:BK88" si="34">EDATE($F81,15)</f>
        <v>44308</v>
      </c>
      <c r="BL81" s="24"/>
      <c r="BM81" s="24"/>
      <c r="BN81" s="20">
        <f t="shared" si="24"/>
        <v>44399</v>
      </c>
      <c r="BO81" s="24"/>
      <c r="BP81" s="24"/>
      <c r="BQ81" s="20">
        <f t="shared" ref="BQ81:BQ88" si="35">EDATE($F81,21)</f>
        <v>44491</v>
      </c>
      <c r="BR81" s="24"/>
      <c r="BS81" s="24"/>
      <c r="BT81" s="20">
        <f t="shared" ref="BT81:BT112" si="36">EDATE($F81,24)</f>
        <v>44583</v>
      </c>
      <c r="BU81" s="24">
        <f t="shared" si="17"/>
        <v>45212</v>
      </c>
      <c r="BV81" s="61">
        <f t="shared" si="18"/>
        <v>45252</v>
      </c>
      <c r="BW81" s="21"/>
      <c r="BX81" s="21"/>
      <c r="BY81" s="20">
        <f t="shared" si="27"/>
        <v>44218</v>
      </c>
      <c r="BZ81" s="19"/>
    </row>
    <row r="82" spans="1:85" ht="39.75" customHeight="1" x14ac:dyDescent="0.25">
      <c r="A82" s="53" t="s">
        <v>53</v>
      </c>
      <c r="B82" s="57">
        <v>4600083896</v>
      </c>
      <c r="C82" s="49">
        <v>43815</v>
      </c>
      <c r="D82" s="49">
        <v>44014</v>
      </c>
      <c r="E82" s="49">
        <v>44378</v>
      </c>
      <c r="F82" s="51">
        <v>44014</v>
      </c>
      <c r="G82" s="58" t="s">
        <v>472</v>
      </c>
      <c r="H82" s="24">
        <v>44175</v>
      </c>
      <c r="I82" s="48">
        <f ca="1">E82-'ARR Vigentes'!$DC$1</f>
        <v>86</v>
      </c>
      <c r="J82" s="47" t="str">
        <f t="shared" ca="1" si="29"/>
        <v>RENOVAR</v>
      </c>
      <c r="K82" s="46" t="s">
        <v>52</v>
      </c>
      <c r="L82" s="45">
        <v>43894</v>
      </c>
      <c r="M82" s="44">
        <v>43815</v>
      </c>
      <c r="N82" s="44">
        <v>44302</v>
      </c>
      <c r="O82" s="43">
        <f ca="1">N82-'ARR Vigentes'!$DC$1</f>
        <v>10</v>
      </c>
      <c r="P82" s="56" t="str">
        <f ca="1">IF(O82&gt;80,"VIGENTE",IF(O82&lt;1,"VENCIDO",IF(O82&lt;50,"POR VENCERSE","RENOVAR")))</f>
        <v>POR VENCERSE</v>
      </c>
      <c r="Q82" s="36" t="s">
        <v>51</v>
      </c>
      <c r="R82" s="36" t="s">
        <v>12</v>
      </c>
      <c r="S82" s="28" t="s">
        <v>4</v>
      </c>
      <c r="T82" s="39">
        <v>5302808</v>
      </c>
      <c r="U82" s="41">
        <v>60980380114</v>
      </c>
      <c r="V82" s="41">
        <v>2711</v>
      </c>
      <c r="W82" s="40">
        <v>40137</v>
      </c>
      <c r="X82" s="39">
        <v>26</v>
      </c>
      <c r="Y82" s="33">
        <v>3</v>
      </c>
      <c r="Z82" s="38" t="s">
        <v>11</v>
      </c>
      <c r="AA82" s="38" t="s">
        <v>10</v>
      </c>
      <c r="AB82" s="37">
        <v>603330</v>
      </c>
      <c r="AC82" s="36" t="s">
        <v>50</v>
      </c>
      <c r="AD82" s="65">
        <v>43905771</v>
      </c>
      <c r="AE82" s="31" t="s">
        <v>6</v>
      </c>
      <c r="AF82" s="33">
        <v>3052430831</v>
      </c>
      <c r="AG82" s="32" t="s">
        <v>48</v>
      </c>
      <c r="AH82" s="35" t="s">
        <v>50</v>
      </c>
      <c r="AI82" s="154">
        <v>43905771</v>
      </c>
      <c r="AJ82" s="31" t="s">
        <v>6</v>
      </c>
      <c r="AK82" s="33">
        <v>3052430831</v>
      </c>
      <c r="AL82" s="29" t="s">
        <v>48</v>
      </c>
      <c r="AM82" s="35" t="s">
        <v>49</v>
      </c>
      <c r="AN82" s="33">
        <v>5780766</v>
      </c>
      <c r="AO82" s="33">
        <v>3147173556</v>
      </c>
      <c r="AP82" s="32" t="s">
        <v>48</v>
      </c>
      <c r="AQ82" s="29" t="s">
        <v>5</v>
      </c>
      <c r="AR82" s="28" t="s">
        <v>4</v>
      </c>
      <c r="AS82" s="27" t="s">
        <v>3</v>
      </c>
      <c r="AT82" s="27"/>
      <c r="AU82" s="27"/>
      <c r="AV82" s="63"/>
      <c r="AW82" s="58" t="s">
        <v>28</v>
      </c>
      <c r="AX82" s="24">
        <v>44106</v>
      </c>
      <c r="AY82" s="26">
        <f t="shared" si="30"/>
        <v>44106</v>
      </c>
      <c r="AZ82" s="58" t="s">
        <v>27</v>
      </c>
      <c r="BA82" s="20">
        <v>44210</v>
      </c>
      <c r="BB82" s="26">
        <f t="shared" si="31"/>
        <v>44198</v>
      </c>
      <c r="BC82" s="89" t="s">
        <v>26</v>
      </c>
      <c r="BD82" s="20">
        <v>43664</v>
      </c>
      <c r="BE82" s="20">
        <f t="shared" si="32"/>
        <v>44288</v>
      </c>
      <c r="BF82" s="20"/>
      <c r="BG82" s="20"/>
      <c r="BH82" s="24">
        <f t="shared" si="33"/>
        <v>44379</v>
      </c>
      <c r="BI82" s="24"/>
      <c r="BJ82" s="24"/>
      <c r="BK82" s="24">
        <f t="shared" si="34"/>
        <v>44471</v>
      </c>
      <c r="BL82" s="24"/>
      <c r="BM82" s="24"/>
      <c r="BN82" s="20">
        <f t="shared" si="24"/>
        <v>44563</v>
      </c>
      <c r="BO82" s="24"/>
      <c r="BP82" s="24"/>
      <c r="BQ82" s="20">
        <f t="shared" si="35"/>
        <v>44653</v>
      </c>
      <c r="BR82" s="24"/>
      <c r="BS82" s="24"/>
      <c r="BT82" s="20">
        <f t="shared" si="36"/>
        <v>44744</v>
      </c>
      <c r="BU82" s="23">
        <v>201930315381</v>
      </c>
      <c r="BV82" s="88" t="s">
        <v>2</v>
      </c>
      <c r="BW82" s="21"/>
      <c r="BX82" s="21"/>
      <c r="BY82" s="20">
        <f t="shared" si="27"/>
        <v>44379</v>
      </c>
      <c r="BZ82" s="19"/>
    </row>
    <row r="83" spans="1:85" s="17" customFormat="1" ht="39.75" customHeight="1" x14ac:dyDescent="0.25">
      <c r="A83" s="53" t="s">
        <v>46</v>
      </c>
      <c r="B83" s="87">
        <v>4600083956</v>
      </c>
      <c r="C83" s="20">
        <v>43815</v>
      </c>
      <c r="D83" s="20">
        <v>44014</v>
      </c>
      <c r="E83" s="20">
        <v>44378</v>
      </c>
      <c r="F83" s="86">
        <v>44014</v>
      </c>
      <c r="G83" s="58" t="s">
        <v>472</v>
      </c>
      <c r="H83" s="20">
        <v>44175</v>
      </c>
      <c r="I83" s="48">
        <f ca="1">E83-'ARR Vigentes'!$DC$1</f>
        <v>86</v>
      </c>
      <c r="J83" s="47" t="str">
        <f t="shared" ca="1" si="29"/>
        <v>RENOVAR</v>
      </c>
      <c r="K83" s="85" t="s">
        <v>45</v>
      </c>
      <c r="L83" s="84">
        <v>43972</v>
      </c>
      <c r="M83" s="20" t="s">
        <v>44</v>
      </c>
      <c r="N83" s="20">
        <v>44344</v>
      </c>
      <c r="O83" s="43">
        <v>315</v>
      </c>
      <c r="P83" s="56" t="str">
        <f>IF(O83&gt;80,"VIGENTE",IF(O83&lt;1,"VENCIDO",IF(O83&lt;50,"POR VENCERSE","RENOVAR")))</f>
        <v>VIGENTE</v>
      </c>
      <c r="Q83" s="82" t="s">
        <v>43</v>
      </c>
      <c r="R83" s="82" t="s">
        <v>12</v>
      </c>
      <c r="S83" s="28" t="s">
        <v>4</v>
      </c>
      <c r="T83" s="39">
        <v>5302808</v>
      </c>
      <c r="U83" s="41">
        <v>60980380114</v>
      </c>
      <c r="V83" s="83">
        <v>2711</v>
      </c>
      <c r="W83" s="40">
        <v>40137</v>
      </c>
      <c r="X83" s="39">
        <v>26</v>
      </c>
      <c r="Y83" s="80">
        <v>5</v>
      </c>
      <c r="Z83" s="38" t="s">
        <v>11</v>
      </c>
      <c r="AA83" s="38" t="s">
        <v>10</v>
      </c>
      <c r="AB83" s="37">
        <v>484330</v>
      </c>
      <c r="AC83" s="82" t="s">
        <v>42</v>
      </c>
      <c r="AD83" s="65">
        <v>43106487</v>
      </c>
      <c r="AE83" s="80">
        <v>5785807</v>
      </c>
      <c r="AF83" s="80">
        <v>3013896373</v>
      </c>
      <c r="AG83" s="707" t="s">
        <v>41</v>
      </c>
      <c r="AH83" s="81" t="s">
        <v>42</v>
      </c>
      <c r="AI83" s="154">
        <v>43106487</v>
      </c>
      <c r="AJ83" s="80">
        <v>5785807</v>
      </c>
      <c r="AK83" s="80">
        <v>3013896373</v>
      </c>
      <c r="AL83" s="707" t="s">
        <v>41</v>
      </c>
      <c r="AM83" s="30" t="s">
        <v>40</v>
      </c>
      <c r="AN83" s="31" t="s">
        <v>6</v>
      </c>
      <c r="AO83" s="31" t="s">
        <v>6</v>
      </c>
      <c r="AP83" s="30" t="s">
        <v>6</v>
      </c>
      <c r="AQ83" s="78" t="s">
        <v>5</v>
      </c>
      <c r="AR83" s="28" t="s">
        <v>4</v>
      </c>
      <c r="AS83" s="27" t="s">
        <v>3</v>
      </c>
      <c r="AT83" s="27"/>
      <c r="AU83" s="27"/>
      <c r="AV83" s="63"/>
      <c r="AW83" s="89" t="s">
        <v>28</v>
      </c>
      <c r="AX83" s="20">
        <v>44106</v>
      </c>
      <c r="AY83" s="26">
        <f t="shared" si="30"/>
        <v>44106</v>
      </c>
      <c r="AZ83" s="89" t="s">
        <v>27</v>
      </c>
      <c r="BA83" s="20">
        <v>44210</v>
      </c>
      <c r="BB83" s="26">
        <f t="shared" si="31"/>
        <v>44198</v>
      </c>
      <c r="BC83" s="25"/>
      <c r="BD83" s="25"/>
      <c r="BE83" s="20">
        <f t="shared" si="32"/>
        <v>44288</v>
      </c>
      <c r="BF83" s="20"/>
      <c r="BG83" s="20"/>
      <c r="BH83" s="24">
        <f t="shared" si="33"/>
        <v>44379</v>
      </c>
      <c r="BI83" s="24"/>
      <c r="BJ83" s="24"/>
      <c r="BK83" s="24">
        <f t="shared" si="34"/>
        <v>44471</v>
      </c>
      <c r="BL83" s="24"/>
      <c r="BM83" s="24"/>
      <c r="BN83" s="20">
        <f t="shared" si="24"/>
        <v>44563</v>
      </c>
      <c r="BO83" s="24"/>
      <c r="BP83" s="24"/>
      <c r="BQ83" s="20">
        <f t="shared" si="35"/>
        <v>44653</v>
      </c>
      <c r="BR83" s="24"/>
      <c r="BS83" s="24"/>
      <c r="BT83" s="20">
        <f t="shared" si="36"/>
        <v>44744</v>
      </c>
      <c r="BU83" s="23">
        <v>201930315870</v>
      </c>
      <c r="BV83" s="22" t="s">
        <v>2</v>
      </c>
      <c r="BW83" s="21"/>
      <c r="BX83" s="21"/>
      <c r="BY83" s="20">
        <f t="shared" si="27"/>
        <v>44379</v>
      </c>
      <c r="BZ83" s="19"/>
    </row>
    <row r="84" spans="1:85" s="17" customFormat="1" ht="39.75" customHeight="1" x14ac:dyDescent="0.25">
      <c r="A84" s="53" t="s">
        <v>39</v>
      </c>
      <c r="B84" s="77" t="s">
        <v>38</v>
      </c>
      <c r="C84" s="26">
        <v>43818</v>
      </c>
      <c r="D84" s="74">
        <v>44014</v>
      </c>
      <c r="E84" s="74">
        <v>44378</v>
      </c>
      <c r="F84" s="76">
        <v>44014</v>
      </c>
      <c r="G84" s="58" t="s">
        <v>472</v>
      </c>
      <c r="H84" s="20">
        <v>44174</v>
      </c>
      <c r="I84" s="48">
        <f>E84-'[2]ARR Vigentes muestra'!$DN$1</f>
        <v>324</v>
      </c>
      <c r="J84" s="42" t="str">
        <f>IF(I84&gt;80,"VIGENTE",IF(I84&lt;1,"TERMINADO",IF(I84&lt;50,"POR VENCERSE","RENOVAR")))</f>
        <v>VIGENTE</v>
      </c>
      <c r="K84" s="75" t="s">
        <v>37</v>
      </c>
      <c r="L84" s="74">
        <v>43818</v>
      </c>
      <c r="M84" s="74">
        <v>43818</v>
      </c>
      <c r="N84" s="74">
        <v>44305</v>
      </c>
      <c r="O84" s="48">
        <f>N84-$EG$1</f>
        <v>44305</v>
      </c>
      <c r="P84" s="73" t="str">
        <f>IF(O84&gt;80,"VIGENTE",IF(O84&lt;1,"VENCIDO",IF(O84&lt;50,"POR VENCERSE","RENOVAR")))</f>
        <v>VIGENTE</v>
      </c>
      <c r="Q84" s="66" t="s">
        <v>36</v>
      </c>
      <c r="R84" s="66" t="s">
        <v>35</v>
      </c>
      <c r="S84" s="28" t="s">
        <v>4</v>
      </c>
      <c r="T84" s="72">
        <v>38948</v>
      </c>
      <c r="U84" s="69">
        <v>10150080044</v>
      </c>
      <c r="V84" s="71" t="s">
        <v>34</v>
      </c>
      <c r="W84" s="70">
        <v>29916</v>
      </c>
      <c r="X84" s="69">
        <v>9</v>
      </c>
      <c r="Y84" s="68" t="s">
        <v>6</v>
      </c>
      <c r="Z84" s="66" t="s">
        <v>33</v>
      </c>
      <c r="AA84" s="66" t="s">
        <v>32</v>
      </c>
      <c r="AB84" s="67">
        <v>423640</v>
      </c>
      <c r="AC84" s="66" t="s">
        <v>31</v>
      </c>
      <c r="AD84" s="65">
        <v>71636189</v>
      </c>
      <c r="AE84" s="31">
        <v>2173253</v>
      </c>
      <c r="AF84" s="31">
        <v>3185563492</v>
      </c>
      <c r="AG84" s="63" t="s">
        <v>30</v>
      </c>
      <c r="AH84" s="66" t="s">
        <v>31</v>
      </c>
      <c r="AI84" s="154">
        <v>71636189</v>
      </c>
      <c r="AJ84" s="31">
        <v>2173253</v>
      </c>
      <c r="AK84" s="31">
        <v>3185563492</v>
      </c>
      <c r="AL84" s="63" t="s">
        <v>30</v>
      </c>
      <c r="AM84" s="30" t="s">
        <v>29</v>
      </c>
      <c r="AN84" s="31">
        <v>2173253</v>
      </c>
      <c r="AO84" s="31" t="s">
        <v>6</v>
      </c>
      <c r="AP84" s="30" t="s">
        <v>6</v>
      </c>
      <c r="AQ84" s="64" t="s">
        <v>5</v>
      </c>
      <c r="AR84" s="28" t="s">
        <v>4</v>
      </c>
      <c r="AS84" s="63" t="s">
        <v>3</v>
      </c>
      <c r="AT84" s="63"/>
      <c r="AU84" s="63"/>
      <c r="AV84" s="63"/>
      <c r="AW84" s="58" t="s">
        <v>1220</v>
      </c>
      <c r="AX84" s="24">
        <v>44106</v>
      </c>
      <c r="AY84" s="26">
        <f t="shared" si="30"/>
        <v>44106</v>
      </c>
      <c r="AZ84" s="62" t="s">
        <v>27</v>
      </c>
      <c r="BA84" s="24">
        <v>43844</v>
      </c>
      <c r="BB84" s="26">
        <f t="shared" si="31"/>
        <v>44198</v>
      </c>
      <c r="BC84" s="58"/>
      <c r="BD84" s="24"/>
      <c r="BE84" s="20">
        <f t="shared" si="32"/>
        <v>44288</v>
      </c>
      <c r="BF84" s="61"/>
      <c r="BG84" s="24"/>
      <c r="BH84" s="24">
        <f t="shared" si="33"/>
        <v>44379</v>
      </c>
      <c r="BI84" s="58"/>
      <c r="BJ84" s="24"/>
      <c r="BK84" s="24">
        <f t="shared" si="34"/>
        <v>44471</v>
      </c>
      <c r="BL84" s="24"/>
      <c r="BM84" s="24"/>
      <c r="BN84" s="20">
        <f>EDATE($F84,54)</f>
        <v>45659</v>
      </c>
      <c r="BO84" s="24"/>
      <c r="BP84" s="24"/>
      <c r="BQ84" s="20">
        <f t="shared" si="35"/>
        <v>44653</v>
      </c>
      <c r="BR84" s="24"/>
      <c r="BS84" s="24"/>
      <c r="BT84" s="20">
        <f t="shared" si="36"/>
        <v>44744</v>
      </c>
      <c r="BU84" s="23">
        <v>201930264354</v>
      </c>
      <c r="BV84" s="59" t="s">
        <v>2</v>
      </c>
      <c r="BW84" s="58"/>
      <c r="BX84" s="58"/>
      <c r="BY84" s="24">
        <f>EDATE($F84,48)</f>
        <v>45475</v>
      </c>
      <c r="BZ84" s="18"/>
    </row>
    <row r="85" spans="1:85" ht="45.75" customHeight="1" x14ac:dyDescent="0.25">
      <c r="A85" s="53" t="s">
        <v>22</v>
      </c>
      <c r="B85" s="57">
        <v>4600083975</v>
      </c>
      <c r="C85" s="49">
        <v>43819</v>
      </c>
      <c r="D85" s="49">
        <v>44014</v>
      </c>
      <c r="E85" s="49">
        <v>44378</v>
      </c>
      <c r="F85" s="51">
        <v>44014</v>
      </c>
      <c r="G85" s="121" t="s">
        <v>472</v>
      </c>
      <c r="H85" s="49">
        <v>44166</v>
      </c>
      <c r="I85" s="48">
        <f ca="1">E85-'ARR Vigentes'!$DC$1</f>
        <v>86</v>
      </c>
      <c r="J85" s="47" t="str">
        <f ca="1">IF(I85&gt;130,"VIGENTE",IF(I85&lt;1,"TERMINADO",IF(AND(I85&lt;120,I85&gt;110),"TRAMITES",IF(I85&lt;50,"POR VENCERSE","RENOVAR"))))</f>
        <v>RENOVAR</v>
      </c>
      <c r="K85" s="46" t="s">
        <v>21</v>
      </c>
      <c r="L85" s="45">
        <v>43832</v>
      </c>
      <c r="M85" s="45">
        <v>43832</v>
      </c>
      <c r="N85" s="44">
        <v>44305</v>
      </c>
      <c r="O85" s="43">
        <v>315</v>
      </c>
      <c r="P85" s="56" t="str">
        <f>IF(O85&gt;80,"VIGENTE",IF(O85&lt;1,"VENCIDO",IF(O85&lt;50,"POR VENCERSE","RENOVAR")))</f>
        <v>VIGENTE</v>
      </c>
      <c r="Q85" s="36" t="s">
        <v>20</v>
      </c>
      <c r="R85" s="36" t="s">
        <v>12</v>
      </c>
      <c r="S85" s="28" t="s">
        <v>4</v>
      </c>
      <c r="T85" s="39">
        <v>5302808</v>
      </c>
      <c r="U85" s="41">
        <v>60980380114</v>
      </c>
      <c r="V85" s="41">
        <v>2711</v>
      </c>
      <c r="W85" s="40">
        <v>40137</v>
      </c>
      <c r="X85" s="39">
        <v>26</v>
      </c>
      <c r="Y85" s="33">
        <v>2</v>
      </c>
      <c r="Z85" s="38" t="s">
        <v>11</v>
      </c>
      <c r="AA85" s="38" t="s">
        <v>10</v>
      </c>
      <c r="AB85" s="37">
        <v>527170</v>
      </c>
      <c r="AC85" s="36" t="s">
        <v>19</v>
      </c>
      <c r="AD85" s="65">
        <v>71716910</v>
      </c>
      <c r="AE85" s="33">
        <v>2690859</v>
      </c>
      <c r="AF85" s="33">
        <v>2973351</v>
      </c>
      <c r="AG85" s="32" t="s">
        <v>18</v>
      </c>
      <c r="AH85" s="35" t="s">
        <v>19</v>
      </c>
      <c r="AI85" s="154">
        <v>71716910</v>
      </c>
      <c r="AJ85" s="33">
        <v>2690859</v>
      </c>
      <c r="AK85" s="33">
        <v>2973351</v>
      </c>
      <c r="AL85" s="32" t="s">
        <v>18</v>
      </c>
      <c r="AM85" s="30" t="s">
        <v>17</v>
      </c>
      <c r="AN85" s="31" t="s">
        <v>6</v>
      </c>
      <c r="AO85" s="31" t="s">
        <v>6</v>
      </c>
      <c r="AP85" s="30" t="s">
        <v>6</v>
      </c>
      <c r="AQ85" s="55" t="s">
        <v>5</v>
      </c>
      <c r="AR85" s="28" t="s">
        <v>4</v>
      </c>
      <c r="AS85" s="27" t="s">
        <v>3</v>
      </c>
      <c r="AT85" s="27"/>
      <c r="AU85" s="27"/>
      <c r="AV85" s="63"/>
      <c r="AW85" s="89" t="s">
        <v>28</v>
      </c>
      <c r="AX85" s="20">
        <v>44106</v>
      </c>
      <c r="AY85" s="26">
        <f t="shared" si="30"/>
        <v>44106</v>
      </c>
      <c r="AZ85" s="89" t="s">
        <v>27</v>
      </c>
      <c r="BA85" s="24">
        <v>43844</v>
      </c>
      <c r="BB85" s="26">
        <f t="shared" si="31"/>
        <v>44198</v>
      </c>
      <c r="BC85" s="25"/>
      <c r="BD85" s="25"/>
      <c r="BE85" s="20">
        <f t="shared" si="32"/>
        <v>44288</v>
      </c>
      <c r="BF85" s="20"/>
      <c r="BG85" s="20"/>
      <c r="BH85" s="24">
        <f t="shared" si="33"/>
        <v>44379</v>
      </c>
      <c r="BI85" s="24"/>
      <c r="BJ85" s="24"/>
      <c r="BK85" s="24">
        <f t="shared" si="34"/>
        <v>44471</v>
      </c>
      <c r="BL85" s="24"/>
      <c r="BM85" s="24"/>
      <c r="BN85" s="20">
        <f>EDATE($F85,18)</f>
        <v>44563</v>
      </c>
      <c r="BO85" s="24"/>
      <c r="BP85" s="24"/>
      <c r="BQ85" s="20">
        <f t="shared" si="35"/>
        <v>44653</v>
      </c>
      <c r="BR85" s="24"/>
      <c r="BS85" s="24"/>
      <c r="BT85" s="20">
        <f t="shared" si="36"/>
        <v>44744</v>
      </c>
      <c r="BU85" s="23">
        <v>201930315846</v>
      </c>
      <c r="BV85" s="22" t="s">
        <v>2</v>
      </c>
      <c r="BW85" s="21"/>
      <c r="BX85" s="21"/>
      <c r="BY85" s="20">
        <f>EDATE($F85,12)</f>
        <v>44379</v>
      </c>
      <c r="BZ85" s="19"/>
    </row>
    <row r="86" spans="1:85" s="17" customFormat="1" ht="39.75" customHeight="1" x14ac:dyDescent="0.25">
      <c r="A86" s="53" t="s">
        <v>16</v>
      </c>
      <c r="B86" s="52">
        <v>4600083968</v>
      </c>
      <c r="C86" s="49">
        <v>43818</v>
      </c>
      <c r="D86" s="49">
        <v>44035</v>
      </c>
      <c r="E86" s="49">
        <v>44399</v>
      </c>
      <c r="F86" s="51">
        <v>44035</v>
      </c>
      <c r="G86" s="121" t="s">
        <v>472</v>
      </c>
      <c r="H86" s="49">
        <v>44174</v>
      </c>
      <c r="I86" s="48">
        <f ca="1">E86-'ARR Vigentes'!$DC$1</f>
        <v>107</v>
      </c>
      <c r="J86" s="47" t="str">
        <f ca="1">IF(I86&gt;130,"VIGENTE",IF(I86&lt;1,"TERMINADO",IF(AND(I86&lt;120,I86&gt;110),"TRAMITES",IF(I86&lt;50,"POR VENCERSE","RENOVAR"))))</f>
        <v>RENOVAR</v>
      </c>
      <c r="K86" s="46" t="s">
        <v>14</v>
      </c>
      <c r="L86" s="45">
        <v>43860</v>
      </c>
      <c r="M86" s="45">
        <v>43860</v>
      </c>
      <c r="N86" s="44">
        <v>44345</v>
      </c>
      <c r="O86" s="43">
        <v>315</v>
      </c>
      <c r="P86" s="42" t="str">
        <f>IF(O86&gt;80,"VIGENTE",IF(O86&lt;1,"VENCIDO",IF(O86&lt;50,"POR VENCERSE","RENOVAR")))</f>
        <v>VIGENTE</v>
      </c>
      <c r="Q86" s="36" t="s">
        <v>13</v>
      </c>
      <c r="R86" s="36" t="s">
        <v>12</v>
      </c>
      <c r="S86" s="28" t="s">
        <v>4</v>
      </c>
      <c r="T86" s="39">
        <v>5302808</v>
      </c>
      <c r="U86" s="41">
        <v>60980380114</v>
      </c>
      <c r="V86" s="41">
        <v>2711</v>
      </c>
      <c r="W86" s="40">
        <v>40137</v>
      </c>
      <c r="X86" s="39">
        <v>26</v>
      </c>
      <c r="Y86" s="33">
        <v>1</v>
      </c>
      <c r="Z86" s="38" t="s">
        <v>11</v>
      </c>
      <c r="AA86" s="38" t="s">
        <v>10</v>
      </c>
      <c r="AB86" s="37">
        <v>527170</v>
      </c>
      <c r="AC86" s="36" t="s">
        <v>9</v>
      </c>
      <c r="AD86" s="65">
        <v>32321217</v>
      </c>
      <c r="AE86" s="33">
        <v>5818442</v>
      </c>
      <c r="AF86" s="33">
        <v>3046647046</v>
      </c>
      <c r="AG86" s="32" t="s">
        <v>8</v>
      </c>
      <c r="AH86" s="35" t="s">
        <v>9</v>
      </c>
      <c r="AI86" s="154">
        <v>32321217</v>
      </c>
      <c r="AJ86" s="33">
        <v>5818442</v>
      </c>
      <c r="AK86" s="33">
        <v>3046647046</v>
      </c>
      <c r="AL86" s="32" t="s">
        <v>8</v>
      </c>
      <c r="AM86" s="30" t="s">
        <v>7</v>
      </c>
      <c r="AN86" s="31" t="s">
        <v>6</v>
      </c>
      <c r="AO86" s="31" t="s">
        <v>6</v>
      </c>
      <c r="AP86" s="30" t="s">
        <v>6</v>
      </c>
      <c r="AQ86" s="29" t="s">
        <v>5</v>
      </c>
      <c r="AR86" s="28" t="s">
        <v>4</v>
      </c>
      <c r="AS86" s="27" t="s">
        <v>3</v>
      </c>
      <c r="AT86" s="27"/>
      <c r="AU86" s="27"/>
      <c r="AV86" s="63"/>
      <c r="AW86" s="89" t="s">
        <v>28</v>
      </c>
      <c r="AX86" s="20">
        <v>44106</v>
      </c>
      <c r="AY86" s="26">
        <f t="shared" si="30"/>
        <v>44127</v>
      </c>
      <c r="AZ86" s="89" t="s">
        <v>27</v>
      </c>
      <c r="BA86" s="24">
        <v>43844</v>
      </c>
      <c r="BB86" s="26">
        <f t="shared" si="31"/>
        <v>44219</v>
      </c>
      <c r="BC86" s="25"/>
      <c r="BD86" s="25"/>
      <c r="BE86" s="20">
        <f t="shared" si="32"/>
        <v>44309</v>
      </c>
      <c r="BF86" s="20"/>
      <c r="BG86" s="20"/>
      <c r="BH86" s="24">
        <f t="shared" si="33"/>
        <v>44400</v>
      </c>
      <c r="BI86" s="24"/>
      <c r="BJ86" s="24"/>
      <c r="BK86" s="24">
        <f t="shared" si="34"/>
        <v>44492</v>
      </c>
      <c r="BL86" s="24"/>
      <c r="BM86" s="24"/>
      <c r="BN86" s="20">
        <f>EDATE($F86,18)</f>
        <v>44584</v>
      </c>
      <c r="BO86" s="24"/>
      <c r="BP86" s="24"/>
      <c r="BQ86" s="20">
        <f t="shared" si="35"/>
        <v>44674</v>
      </c>
      <c r="BR86" s="24"/>
      <c r="BS86" s="24"/>
      <c r="BT86" s="20">
        <f t="shared" si="36"/>
        <v>44765</v>
      </c>
      <c r="BU86" s="23">
        <v>201930315785</v>
      </c>
      <c r="BV86" s="22" t="s">
        <v>2</v>
      </c>
      <c r="BW86" s="21"/>
      <c r="BX86" s="21"/>
      <c r="BY86" s="20">
        <f>EDATE($F86,12)</f>
        <v>44400</v>
      </c>
      <c r="BZ86" s="19"/>
    </row>
    <row r="87" spans="1:85" ht="39.75" customHeight="1" x14ac:dyDescent="0.25">
      <c r="A87" s="139"/>
      <c r="B87" s="120">
        <v>4600078466</v>
      </c>
      <c r="C87" s="26">
        <v>43571</v>
      </c>
      <c r="D87" s="24" t="s">
        <v>6</v>
      </c>
      <c r="E87" s="24" t="s">
        <v>6</v>
      </c>
      <c r="F87" s="61" t="s">
        <v>6</v>
      </c>
      <c r="G87" s="60" t="s">
        <v>6</v>
      </c>
      <c r="H87" s="60" t="s">
        <v>6</v>
      </c>
      <c r="I87" s="48" t="e">
        <f ca="1">E87-$DC$1</f>
        <v>#VALUE!</v>
      </c>
      <c r="J87" s="47" t="e">
        <f ca="1">IF(I87&gt;130,"VIGENTE",IF(I87&lt;1,"TERMINADO",IF(AND(I87&lt;120,I87&gt;110),"TRAMITES",IF(I87&lt;50,"POR VENCERSE","RENOVAR"))))</f>
        <v>#VALUE!</v>
      </c>
      <c r="K87" s="101" t="s">
        <v>66</v>
      </c>
      <c r="L87" s="102" t="s">
        <v>66</v>
      </c>
      <c r="M87" s="102" t="s">
        <v>66</v>
      </c>
      <c r="N87" s="102" t="s">
        <v>66</v>
      </c>
      <c r="O87" s="101" t="s">
        <v>66</v>
      </c>
      <c r="P87" s="101" t="s">
        <v>66</v>
      </c>
      <c r="Q87" s="66" t="s">
        <v>3231</v>
      </c>
      <c r="R87" s="100" t="s">
        <v>76</v>
      </c>
      <c r="S87" s="28" t="s">
        <v>4</v>
      </c>
      <c r="T87" s="72">
        <v>5245417</v>
      </c>
      <c r="U87" s="118">
        <v>10060480003</v>
      </c>
      <c r="V87" s="118">
        <v>3161</v>
      </c>
      <c r="W87" s="117">
        <v>38635</v>
      </c>
      <c r="X87" s="72">
        <v>26</v>
      </c>
      <c r="Y87" s="68">
        <v>319</v>
      </c>
      <c r="Z87" s="95" t="s">
        <v>224</v>
      </c>
      <c r="AA87" s="95" t="s">
        <v>1121</v>
      </c>
      <c r="AB87" s="67">
        <v>215588</v>
      </c>
      <c r="AC87" s="66" t="s">
        <v>3232</v>
      </c>
      <c r="AD87" s="65">
        <v>16209333</v>
      </c>
      <c r="AE87" s="31" t="s">
        <v>6</v>
      </c>
      <c r="AF87" s="31">
        <v>3185917880</v>
      </c>
      <c r="AG87" s="30" t="s">
        <v>6</v>
      </c>
      <c r="AH87" s="66" t="s">
        <v>3232</v>
      </c>
      <c r="AI87" s="154">
        <v>16209333</v>
      </c>
      <c r="AJ87" s="31" t="s">
        <v>6</v>
      </c>
      <c r="AK87" s="31">
        <v>3185917880</v>
      </c>
      <c r="AL87" s="30" t="s">
        <v>6</v>
      </c>
      <c r="AM87" s="66" t="s">
        <v>3233</v>
      </c>
      <c r="AN87" s="31" t="s">
        <v>6</v>
      </c>
      <c r="AO87" s="31" t="s">
        <v>6</v>
      </c>
      <c r="AP87" s="30" t="s">
        <v>6</v>
      </c>
      <c r="AQ87" s="78" t="s">
        <v>70</v>
      </c>
      <c r="AR87" s="28" t="s">
        <v>4</v>
      </c>
      <c r="AS87" s="27" t="s">
        <v>69</v>
      </c>
      <c r="AT87" s="27"/>
      <c r="AU87" s="27"/>
      <c r="AV87" s="63"/>
      <c r="AW87" s="25"/>
      <c r="AX87" s="25"/>
      <c r="AY87" s="26" t="e">
        <f t="shared" si="30"/>
        <v>#VALUE!</v>
      </c>
      <c r="AZ87" s="25"/>
      <c r="BA87" s="20"/>
      <c r="BB87" s="26" t="e">
        <f t="shared" si="31"/>
        <v>#VALUE!</v>
      </c>
      <c r="BC87" s="25"/>
      <c r="BD87" s="25"/>
      <c r="BE87" s="20" t="e">
        <f t="shared" si="32"/>
        <v>#VALUE!</v>
      </c>
      <c r="BF87" s="20"/>
      <c r="BG87" s="20"/>
      <c r="BH87" s="24" t="e">
        <f t="shared" si="33"/>
        <v>#VALUE!</v>
      </c>
      <c r="BI87" s="24"/>
      <c r="BJ87" s="24"/>
      <c r="BK87" s="24" t="e">
        <f t="shared" si="34"/>
        <v>#VALUE!</v>
      </c>
      <c r="BL87" s="24"/>
      <c r="BM87" s="24"/>
      <c r="BN87" s="20" t="e">
        <f>EDATE($F87,18)</f>
        <v>#VALUE!</v>
      </c>
      <c r="BO87" s="24"/>
      <c r="BP87" s="24"/>
      <c r="BQ87" s="20" t="e">
        <f t="shared" si="35"/>
        <v>#VALUE!</v>
      </c>
      <c r="BR87" s="24"/>
      <c r="BS87" s="24"/>
      <c r="BT87" s="20" t="e">
        <f t="shared" si="36"/>
        <v>#VALUE!</v>
      </c>
      <c r="BU87" s="24" t="e">
        <f t="shared" ref="BU87:BU134" si="37">E87-100</f>
        <v>#VALUE!</v>
      </c>
      <c r="BV87" s="61" t="e">
        <f t="shared" ref="BV87:BV108" si="38">E87-60</f>
        <v>#VALUE!</v>
      </c>
      <c r="BW87" s="21"/>
      <c r="BX87" s="21"/>
      <c r="BY87" s="20" t="e">
        <f>EDATE($F87,12)</f>
        <v>#VALUE!</v>
      </c>
      <c r="BZ87" s="19"/>
    </row>
    <row r="88" spans="1:85" s="17" customFormat="1" ht="45.75" customHeight="1" x14ac:dyDescent="0.25">
      <c r="A88" s="373" t="s">
        <v>1660</v>
      </c>
      <c r="B88" s="708">
        <v>4600087463</v>
      </c>
      <c r="C88" s="74">
        <v>44127</v>
      </c>
      <c r="D88" s="74">
        <v>44193</v>
      </c>
      <c r="E88" s="74">
        <v>44557</v>
      </c>
      <c r="F88" s="76">
        <v>44193</v>
      </c>
      <c r="G88" s="60" t="s">
        <v>6</v>
      </c>
      <c r="H88" s="60" t="s">
        <v>6</v>
      </c>
      <c r="I88" s="48">
        <f>E88-'[3]ARR Vigentes muestra'!$DN$1</f>
        <v>495</v>
      </c>
      <c r="J88" s="47" t="str">
        <f>IF(I88&gt;80,"VIGENTE",IF(I88&lt;1,"TERMINADO",IF(I88&lt;50,"POR VENCERSE","RENOVAR")))</f>
        <v>VIGENTE</v>
      </c>
      <c r="K88" s="166">
        <v>2822189</v>
      </c>
      <c r="L88" s="102">
        <v>44127</v>
      </c>
      <c r="M88" s="102">
        <v>44127</v>
      </c>
      <c r="N88" s="102">
        <v>44614</v>
      </c>
      <c r="O88" s="43">
        <v>315</v>
      </c>
      <c r="P88" s="42" t="str">
        <f>IF(O88&gt;80,"VIGENTE",IF(O88&lt;1,"VENCIDO",IF(O88&lt;50,"POR VENCERSE","RENOVAR")))</f>
        <v>VIGENTE</v>
      </c>
      <c r="Q88" s="66" t="s">
        <v>1662</v>
      </c>
      <c r="R88" s="100" t="s">
        <v>76</v>
      </c>
      <c r="S88" s="375" t="s">
        <v>1395</v>
      </c>
      <c r="T88" s="72">
        <v>5045180</v>
      </c>
      <c r="U88" s="152" t="s">
        <v>1631</v>
      </c>
      <c r="V88" s="118">
        <v>2447</v>
      </c>
      <c r="W88" s="117">
        <v>31008</v>
      </c>
      <c r="X88" s="72">
        <v>2</v>
      </c>
      <c r="Y88" s="68" t="s">
        <v>6</v>
      </c>
      <c r="Z88" s="66" t="s">
        <v>1663</v>
      </c>
      <c r="AA88" s="66" t="s">
        <v>1664</v>
      </c>
      <c r="AB88" s="415">
        <v>1507953</v>
      </c>
      <c r="AC88" s="66" t="s">
        <v>1525</v>
      </c>
      <c r="AD88" s="65">
        <v>890903938</v>
      </c>
      <c r="AE88" s="31">
        <v>4042409</v>
      </c>
      <c r="AF88" s="31" t="s">
        <v>6</v>
      </c>
      <c r="AG88" s="63" t="s">
        <v>3237</v>
      </c>
      <c r="AH88" s="66" t="s">
        <v>3238</v>
      </c>
      <c r="AI88" s="65">
        <v>71788617</v>
      </c>
      <c r="AJ88" s="31">
        <v>4042409</v>
      </c>
      <c r="AK88" s="31" t="s">
        <v>6</v>
      </c>
      <c r="AL88" s="63" t="s">
        <v>3237</v>
      </c>
      <c r="AM88" s="709" t="s">
        <v>3239</v>
      </c>
      <c r="AN88" s="31" t="s">
        <v>6</v>
      </c>
      <c r="AO88" s="31" t="s">
        <v>6</v>
      </c>
      <c r="AP88" s="30" t="s">
        <v>6</v>
      </c>
      <c r="AQ88" s="64" t="s">
        <v>5</v>
      </c>
      <c r="AR88" s="66" t="s">
        <v>4</v>
      </c>
      <c r="AS88" s="63" t="s">
        <v>311</v>
      </c>
      <c r="AT88" s="28" t="s">
        <v>3226</v>
      </c>
      <c r="AU88" s="28" t="s">
        <v>3227</v>
      </c>
      <c r="AV88" s="63"/>
      <c r="AW88" s="25"/>
      <c r="AX88" s="25"/>
      <c r="AY88" s="26">
        <f t="shared" si="30"/>
        <v>44283</v>
      </c>
      <c r="AZ88" s="25"/>
      <c r="BA88" s="20"/>
      <c r="BB88" s="26">
        <f t="shared" si="31"/>
        <v>44375</v>
      </c>
      <c r="BC88" s="25"/>
      <c r="BD88" s="25"/>
      <c r="BE88" s="20">
        <f t="shared" si="32"/>
        <v>44467</v>
      </c>
      <c r="BF88" s="20"/>
      <c r="BG88" s="20"/>
      <c r="BH88" s="24">
        <f t="shared" si="33"/>
        <v>44558</v>
      </c>
      <c r="BI88" s="24"/>
      <c r="BJ88" s="24"/>
      <c r="BK88" s="24">
        <f t="shared" si="34"/>
        <v>44648</v>
      </c>
      <c r="BL88" s="24"/>
      <c r="BM88" s="24"/>
      <c r="BN88" s="20">
        <f>EDATE($F88,18)</f>
        <v>44740</v>
      </c>
      <c r="BO88" s="24"/>
      <c r="BP88" s="24"/>
      <c r="BQ88" s="20">
        <f t="shared" si="35"/>
        <v>44832</v>
      </c>
      <c r="BR88" s="24"/>
      <c r="BS88" s="24"/>
      <c r="BT88" s="20">
        <f t="shared" si="36"/>
        <v>44923</v>
      </c>
      <c r="BU88" s="24">
        <f t="shared" si="37"/>
        <v>44457</v>
      </c>
      <c r="BV88" s="61">
        <f t="shared" si="38"/>
        <v>44497</v>
      </c>
      <c r="BW88" s="21"/>
      <c r="BX88" s="21"/>
      <c r="BY88" s="20">
        <f>EDATE($F88,12)</f>
        <v>44558</v>
      </c>
      <c r="BZ88" s="19"/>
      <c r="CA88" s="199"/>
      <c r="CB88" s="431"/>
      <c r="CC88" s="199"/>
      <c r="CD88" s="431"/>
      <c r="CE88" s="431"/>
      <c r="CF88" s="199"/>
      <c r="CG88" s="431"/>
    </row>
    <row r="89" spans="1:85" s="17" customFormat="1" ht="45.75" customHeight="1" x14ac:dyDescent="0.25">
      <c r="A89" s="373" t="s">
        <v>1728</v>
      </c>
      <c r="B89" s="374">
        <v>4600087464</v>
      </c>
      <c r="C89" s="26">
        <v>44126</v>
      </c>
      <c r="D89" s="194">
        <v>44189</v>
      </c>
      <c r="E89" s="74">
        <v>44553</v>
      </c>
      <c r="F89" s="250">
        <v>44189</v>
      </c>
      <c r="G89" s="60" t="s">
        <v>6</v>
      </c>
      <c r="H89" s="60" t="s">
        <v>6</v>
      </c>
      <c r="I89" s="48">
        <f>E89-'[3]ARR Vigentes muestra'!$DN$1</f>
        <v>491</v>
      </c>
      <c r="J89" s="47" t="str">
        <f>IF(I89&gt;80,"VIGENTE",IF(I89&lt;1,"TERMINADO",IF(I89&lt;50,"POR VENCERSE","RENOVAR")))</f>
        <v>VIGENTE</v>
      </c>
      <c r="K89" s="166">
        <v>2822117</v>
      </c>
      <c r="L89" s="102">
        <v>44127</v>
      </c>
      <c r="M89" s="102">
        <v>44127</v>
      </c>
      <c r="N89" s="102">
        <v>44614</v>
      </c>
      <c r="O89" s="43">
        <v>315</v>
      </c>
      <c r="P89" s="42" t="str">
        <f>IF(O89&gt;80,"VIGENTE",IF(O89&lt;1,"VENCIDO",IF(O89&lt;50,"POR VENCERSE","RENOVAR")))</f>
        <v>VIGENTE</v>
      </c>
      <c r="Q89" s="66" t="s">
        <v>1730</v>
      </c>
      <c r="R89" s="66" t="s">
        <v>318</v>
      </c>
      <c r="S89" s="375" t="s">
        <v>1395</v>
      </c>
      <c r="T89" s="118">
        <v>93223</v>
      </c>
      <c r="U89" s="69">
        <v>10100030004</v>
      </c>
      <c r="V89" s="69">
        <v>3070</v>
      </c>
      <c r="W89" s="155">
        <v>34272</v>
      </c>
      <c r="X89" s="141">
        <v>12</v>
      </c>
      <c r="Y89" s="68" t="s">
        <v>6</v>
      </c>
      <c r="Z89" s="66" t="s">
        <v>401</v>
      </c>
      <c r="AA89" s="66" t="s">
        <v>2657</v>
      </c>
      <c r="AB89" s="67">
        <v>1068126</v>
      </c>
      <c r="AC89" s="66" t="s">
        <v>1525</v>
      </c>
      <c r="AD89" s="65">
        <v>890903938</v>
      </c>
      <c r="AE89" s="31">
        <v>4042409</v>
      </c>
      <c r="AF89" s="31" t="s">
        <v>6</v>
      </c>
      <c r="AG89" s="63" t="s">
        <v>3237</v>
      </c>
      <c r="AH89" s="66" t="s">
        <v>3238</v>
      </c>
      <c r="AI89" s="65">
        <v>71788617</v>
      </c>
      <c r="AJ89" s="31">
        <v>4042409</v>
      </c>
      <c r="AK89" s="31" t="s">
        <v>6</v>
      </c>
      <c r="AL89" s="63" t="s">
        <v>3237</v>
      </c>
      <c r="AM89" s="709" t="s">
        <v>3239</v>
      </c>
      <c r="AN89" s="31" t="s">
        <v>6</v>
      </c>
      <c r="AO89" s="31" t="s">
        <v>6</v>
      </c>
      <c r="AP89" s="30" t="s">
        <v>6</v>
      </c>
      <c r="AQ89" s="64" t="s">
        <v>56</v>
      </c>
      <c r="AR89" s="375" t="s">
        <v>4</v>
      </c>
      <c r="AS89" s="63" t="s">
        <v>55</v>
      </c>
      <c r="AT89" s="28" t="s">
        <v>3226</v>
      </c>
      <c r="AU89" s="28" t="s">
        <v>3227</v>
      </c>
      <c r="AV89" s="63"/>
      <c r="AW89" s="710"/>
      <c r="AX89" s="24">
        <f>EDATE($F89,39)</f>
        <v>45375</v>
      </c>
      <c r="AY89" s="26">
        <f t="shared" si="30"/>
        <v>44279</v>
      </c>
      <c r="AZ89" s="61"/>
      <c r="BA89" s="24">
        <f>EDATE($F89,42)</f>
        <v>45467</v>
      </c>
      <c r="BB89" s="26">
        <f t="shared" si="31"/>
        <v>44371</v>
      </c>
      <c r="BC89" s="61"/>
      <c r="BD89" s="60"/>
      <c r="BE89" s="20">
        <f t="shared" si="32"/>
        <v>44463</v>
      </c>
      <c r="BF89" s="60" t="s">
        <v>24</v>
      </c>
      <c r="BG89" s="60" t="s">
        <v>24</v>
      </c>
      <c r="BH89" s="24">
        <f t="shared" si="33"/>
        <v>44554</v>
      </c>
      <c r="BI89" s="60" t="s">
        <v>24</v>
      </c>
      <c r="BJ89" s="60" t="s">
        <v>24</v>
      </c>
      <c r="BK89" s="24">
        <f>EDATE($F89,51)</f>
        <v>45740</v>
      </c>
      <c r="BL89" s="60" t="s">
        <v>24</v>
      </c>
      <c r="BM89" s="60" t="s">
        <v>24</v>
      </c>
      <c r="BN89" s="24">
        <f>EDATE($F89,54)</f>
        <v>45832</v>
      </c>
      <c r="BO89" s="60" t="s">
        <v>24</v>
      </c>
      <c r="BP89" s="60" t="s">
        <v>24</v>
      </c>
      <c r="BQ89" s="24">
        <f>EDATE($F89,57)</f>
        <v>45924</v>
      </c>
      <c r="BR89" s="60" t="s">
        <v>24</v>
      </c>
      <c r="BS89" s="60" t="s">
        <v>24</v>
      </c>
      <c r="BT89" s="24">
        <f t="shared" si="36"/>
        <v>44919</v>
      </c>
      <c r="BU89" s="24">
        <f t="shared" si="37"/>
        <v>44453</v>
      </c>
      <c r="BV89" s="61">
        <f t="shared" si="38"/>
        <v>44493</v>
      </c>
      <c r="BW89" s="24"/>
      <c r="BX89" s="61"/>
      <c r="BY89" s="24" t="s">
        <v>66</v>
      </c>
      <c r="BZ89" s="66"/>
    </row>
    <row r="90" spans="1:85" s="17" customFormat="1" ht="39.75" customHeight="1" x14ac:dyDescent="0.25">
      <c r="A90" s="53"/>
      <c r="B90" s="120">
        <v>4600087439</v>
      </c>
      <c r="C90" s="26">
        <v>44138</v>
      </c>
      <c r="D90" s="24" t="s">
        <v>6</v>
      </c>
      <c r="E90" s="24" t="s">
        <v>6</v>
      </c>
      <c r="F90" s="61" t="s">
        <v>6</v>
      </c>
      <c r="G90" s="60" t="s">
        <v>6</v>
      </c>
      <c r="H90" s="60" t="s">
        <v>6</v>
      </c>
      <c r="I90" s="48" t="e">
        <f ca="1">E90-$DC$1</f>
        <v>#VALUE!</v>
      </c>
      <c r="J90" s="47" t="e">
        <f ca="1">IF(I90&gt;130,"VIGENTE",IF(I90&lt;1,"TERMINADO",IF(AND(I90&lt;120,I90&gt;110),"TRAMITES",IF(I90&lt;50,"POR VENCERSE","RENOVAR"))))</f>
        <v>#VALUE!</v>
      </c>
      <c r="K90" s="101" t="s">
        <v>66</v>
      </c>
      <c r="L90" s="102" t="s">
        <v>66</v>
      </c>
      <c r="M90" s="102" t="s">
        <v>66</v>
      </c>
      <c r="N90" s="102" t="s">
        <v>66</v>
      </c>
      <c r="O90" s="101" t="s">
        <v>66</v>
      </c>
      <c r="P90" s="101" t="s">
        <v>66</v>
      </c>
      <c r="Q90" s="66" t="s">
        <v>296</v>
      </c>
      <c r="R90" s="36" t="s">
        <v>1032</v>
      </c>
      <c r="S90" s="28" t="s">
        <v>4</v>
      </c>
      <c r="T90" s="72">
        <v>5045180</v>
      </c>
      <c r="U90" s="118" t="s">
        <v>1031</v>
      </c>
      <c r="V90" s="118">
        <v>2447</v>
      </c>
      <c r="W90" s="117">
        <v>31008</v>
      </c>
      <c r="X90" s="72">
        <v>2</v>
      </c>
      <c r="Y90" s="68" t="s">
        <v>6</v>
      </c>
      <c r="Z90" s="95" t="s">
        <v>11</v>
      </c>
      <c r="AA90" s="66" t="s">
        <v>1030</v>
      </c>
      <c r="AB90" s="67">
        <v>5967046</v>
      </c>
      <c r="AC90" s="66" t="s">
        <v>1029</v>
      </c>
      <c r="AD90" s="65" t="s">
        <v>1028</v>
      </c>
      <c r="AE90" s="31" t="s">
        <v>6</v>
      </c>
      <c r="AF90" s="31">
        <v>3207973285</v>
      </c>
      <c r="AG90" s="63" t="s">
        <v>3221</v>
      </c>
      <c r="AH90" s="66" t="s">
        <v>3220</v>
      </c>
      <c r="AI90" s="154">
        <v>52028419</v>
      </c>
      <c r="AJ90" s="31" t="s">
        <v>6</v>
      </c>
      <c r="AK90" s="31">
        <v>3207973285</v>
      </c>
      <c r="AL90" s="63" t="s">
        <v>3241</v>
      </c>
      <c r="AM90" s="30" t="s">
        <v>3222</v>
      </c>
      <c r="AN90" s="31" t="s">
        <v>6</v>
      </c>
      <c r="AO90" s="31" t="s">
        <v>6</v>
      </c>
      <c r="AP90" s="30" t="s">
        <v>6</v>
      </c>
      <c r="AQ90" s="64" t="s">
        <v>70</v>
      </c>
      <c r="AR90" s="28" t="s">
        <v>4</v>
      </c>
      <c r="AS90" s="63" t="s">
        <v>69</v>
      </c>
      <c r="AT90" s="28" t="s">
        <v>3226</v>
      </c>
      <c r="AU90" s="28" t="s">
        <v>3227</v>
      </c>
      <c r="AV90" s="63"/>
      <c r="AW90" s="25"/>
      <c r="AX90" s="25"/>
      <c r="AY90" s="26" t="e">
        <f t="shared" si="30"/>
        <v>#VALUE!</v>
      </c>
      <c r="AZ90" s="25"/>
      <c r="BA90" s="25"/>
      <c r="BB90" s="26" t="e">
        <f t="shared" si="31"/>
        <v>#VALUE!</v>
      </c>
      <c r="BC90" s="25"/>
      <c r="BD90" s="25"/>
      <c r="BE90" s="20" t="e">
        <f t="shared" si="32"/>
        <v>#VALUE!</v>
      </c>
      <c r="BF90" s="20"/>
      <c r="BG90" s="20"/>
      <c r="BH90" s="24" t="e">
        <f t="shared" si="33"/>
        <v>#VALUE!</v>
      </c>
      <c r="BI90" s="24"/>
      <c r="BJ90" s="24"/>
      <c r="BK90" s="24" t="e">
        <f t="shared" ref="BK90:BK108" si="39">EDATE($F90,15)</f>
        <v>#VALUE!</v>
      </c>
      <c r="BL90" s="24"/>
      <c r="BM90" s="24"/>
      <c r="BN90" s="20" t="e">
        <f t="shared" ref="BN90:BN121" si="40">EDATE($F90,18)</f>
        <v>#VALUE!</v>
      </c>
      <c r="BO90" s="24"/>
      <c r="BP90" s="24"/>
      <c r="BQ90" s="20" t="e">
        <f t="shared" ref="BQ90:BQ121" si="41">EDATE($F90,21)</f>
        <v>#VALUE!</v>
      </c>
      <c r="BR90" s="24"/>
      <c r="BS90" s="24"/>
      <c r="BT90" s="20" t="e">
        <f t="shared" si="36"/>
        <v>#VALUE!</v>
      </c>
      <c r="BU90" s="24" t="e">
        <f t="shared" si="37"/>
        <v>#VALUE!</v>
      </c>
      <c r="BV90" s="61" t="e">
        <f t="shared" si="38"/>
        <v>#VALUE!</v>
      </c>
      <c r="BW90" s="21"/>
      <c r="BX90" s="21"/>
      <c r="BY90" s="20" t="e">
        <f t="shared" ref="BY90:BY121" si="42">EDATE($F90,12)</f>
        <v>#VALUE!</v>
      </c>
      <c r="BZ90" s="19"/>
    </row>
    <row r="91" spans="1:85" ht="39.75" customHeight="1" x14ac:dyDescent="0.25">
      <c r="A91" s="139"/>
      <c r="B91" s="75">
        <v>4600087804</v>
      </c>
      <c r="C91" s="24">
        <v>44159</v>
      </c>
      <c r="D91" s="24">
        <v>44162</v>
      </c>
      <c r="E91" s="24">
        <v>44526</v>
      </c>
      <c r="F91" s="61">
        <v>44162</v>
      </c>
      <c r="G91" s="60" t="s">
        <v>6</v>
      </c>
      <c r="H91" s="60" t="s">
        <v>6</v>
      </c>
      <c r="I91" s="48">
        <f ca="1">E91-$DC$1</f>
        <v>234</v>
      </c>
      <c r="J91" s="47" t="str">
        <f ca="1">IF(I91&gt;130,"VIGENTE",IF(I91&lt;1,"TERMINADO",IF(AND(I91&lt;120,I91&gt;110),"TRAMITES",IF(I91&lt;50,"POR VENCERSE","RENOVAR"))))</f>
        <v>VIGENTE</v>
      </c>
      <c r="K91" s="101" t="s">
        <v>66</v>
      </c>
      <c r="L91" s="102" t="s">
        <v>66</v>
      </c>
      <c r="M91" s="102" t="s">
        <v>66</v>
      </c>
      <c r="N91" s="102" t="s">
        <v>66</v>
      </c>
      <c r="O91" s="101" t="s">
        <v>66</v>
      </c>
      <c r="P91" s="101" t="s">
        <v>66</v>
      </c>
      <c r="Q91" s="144" t="s">
        <v>3244</v>
      </c>
      <c r="R91" s="100" t="s">
        <v>76</v>
      </c>
      <c r="S91" s="28" t="s">
        <v>4</v>
      </c>
      <c r="T91" s="106">
        <v>804743</v>
      </c>
      <c r="U91" s="98">
        <v>10130340011</v>
      </c>
      <c r="V91" s="96" t="s">
        <v>238</v>
      </c>
      <c r="W91" s="84">
        <v>37178</v>
      </c>
      <c r="X91" s="106">
        <v>24</v>
      </c>
      <c r="Y91" s="68">
        <v>1134</v>
      </c>
      <c r="Z91" s="95" t="s">
        <v>324</v>
      </c>
      <c r="AA91" s="95" t="s">
        <v>432</v>
      </c>
      <c r="AB91" s="94">
        <v>204402</v>
      </c>
      <c r="AC91" s="100" t="s">
        <v>3245</v>
      </c>
      <c r="AD91" s="65">
        <v>43536807</v>
      </c>
      <c r="AE91" s="31" t="s">
        <v>6</v>
      </c>
      <c r="AF91" s="68">
        <v>3022156165</v>
      </c>
      <c r="AG91" s="30" t="s">
        <v>6</v>
      </c>
      <c r="AH91" s="100" t="s">
        <v>3245</v>
      </c>
      <c r="AI91" s="65">
        <v>43536807</v>
      </c>
      <c r="AJ91" s="31" t="s">
        <v>6</v>
      </c>
      <c r="AK91" s="68">
        <v>3022156165</v>
      </c>
      <c r="AL91" s="30" t="s">
        <v>6</v>
      </c>
      <c r="AM91" s="156" t="s">
        <v>3246</v>
      </c>
      <c r="AN91" s="31" t="s">
        <v>6</v>
      </c>
      <c r="AO91" s="31" t="s">
        <v>6</v>
      </c>
      <c r="AP91" s="30" t="s">
        <v>6</v>
      </c>
      <c r="AQ91" s="64" t="s">
        <v>70</v>
      </c>
      <c r="AR91" s="28" t="s">
        <v>4</v>
      </c>
      <c r="AS91" s="63" t="s">
        <v>69</v>
      </c>
      <c r="AT91" s="28"/>
      <c r="AU91" s="28"/>
      <c r="AV91" s="63"/>
      <c r="AW91" s="25"/>
      <c r="AX91" s="25"/>
      <c r="AY91" s="26">
        <f t="shared" si="30"/>
        <v>44254</v>
      </c>
      <c r="AZ91" s="25"/>
      <c r="BA91" s="25"/>
      <c r="BB91" s="26">
        <f t="shared" si="31"/>
        <v>44343</v>
      </c>
      <c r="BC91" s="25"/>
      <c r="BD91" s="25"/>
      <c r="BE91" s="20">
        <f t="shared" si="32"/>
        <v>44435</v>
      </c>
      <c r="BF91" s="20"/>
      <c r="BG91" s="20"/>
      <c r="BH91" s="24">
        <f t="shared" si="33"/>
        <v>44527</v>
      </c>
      <c r="BI91" s="24"/>
      <c r="BJ91" s="24"/>
      <c r="BK91" s="24">
        <f t="shared" si="39"/>
        <v>44619</v>
      </c>
      <c r="BL91" s="24"/>
      <c r="BM91" s="24"/>
      <c r="BN91" s="20">
        <f t="shared" si="40"/>
        <v>44708</v>
      </c>
      <c r="BO91" s="24"/>
      <c r="BP91" s="24"/>
      <c r="BQ91" s="20">
        <f t="shared" si="41"/>
        <v>44800</v>
      </c>
      <c r="BR91" s="24"/>
      <c r="BS91" s="24"/>
      <c r="BT91" s="20">
        <f t="shared" si="36"/>
        <v>44892</v>
      </c>
      <c r="BU91" s="24">
        <f t="shared" si="37"/>
        <v>44426</v>
      </c>
      <c r="BV91" s="61">
        <f t="shared" si="38"/>
        <v>44466</v>
      </c>
      <c r="BW91" s="21"/>
      <c r="BX91" s="21"/>
      <c r="BY91" s="20">
        <f t="shared" si="42"/>
        <v>44527</v>
      </c>
      <c r="BZ91" s="19"/>
    </row>
    <row r="92" spans="1:85" ht="39.75" customHeight="1" x14ac:dyDescent="0.25">
      <c r="A92" s="139" t="s">
        <v>1568</v>
      </c>
      <c r="B92" s="75">
        <v>4600087805</v>
      </c>
      <c r="C92" s="24">
        <v>44158</v>
      </c>
      <c r="D92" s="24">
        <v>44159</v>
      </c>
      <c r="E92" s="24">
        <v>44523</v>
      </c>
      <c r="F92" s="61">
        <v>44159</v>
      </c>
      <c r="G92" s="60" t="s">
        <v>6</v>
      </c>
      <c r="H92" s="60" t="s">
        <v>6</v>
      </c>
      <c r="I92" s="48">
        <f ca="1">E92-$DC$1</f>
        <v>231</v>
      </c>
      <c r="J92" s="47" t="str">
        <f ca="1">IF(I92&gt;130,"VIGENTE",IF(I92&lt;1,"TERMINADO",IF(AND(I92&lt;120,I92&gt;110),"TRAMITES",IF(I92&lt;50,"POR VENCERSE","RENOVAR"))))</f>
        <v>VIGENTE</v>
      </c>
      <c r="K92" s="101" t="s">
        <v>66</v>
      </c>
      <c r="L92" s="102" t="s">
        <v>66</v>
      </c>
      <c r="M92" s="102" t="s">
        <v>66</v>
      </c>
      <c r="N92" s="102" t="s">
        <v>66</v>
      </c>
      <c r="O92" s="101" t="s">
        <v>66</v>
      </c>
      <c r="P92" s="101" t="s">
        <v>66</v>
      </c>
      <c r="Q92" s="144" t="s">
        <v>3247</v>
      </c>
      <c r="R92" s="100" t="s">
        <v>456</v>
      </c>
      <c r="S92" s="28" t="s">
        <v>1395</v>
      </c>
      <c r="T92" s="106">
        <v>804610</v>
      </c>
      <c r="U92" s="98">
        <v>10130340011</v>
      </c>
      <c r="V92" s="96" t="s">
        <v>238</v>
      </c>
      <c r="W92" s="84">
        <v>37178</v>
      </c>
      <c r="X92" s="106">
        <v>24</v>
      </c>
      <c r="Y92" s="68">
        <v>1322</v>
      </c>
      <c r="Z92" s="95" t="s">
        <v>11</v>
      </c>
      <c r="AA92" s="95" t="s">
        <v>1570</v>
      </c>
      <c r="AB92" s="94">
        <v>228619</v>
      </c>
      <c r="AC92" s="100" t="s">
        <v>3248</v>
      </c>
      <c r="AD92" s="65">
        <v>71770022</v>
      </c>
      <c r="AE92" s="31" t="s">
        <v>6</v>
      </c>
      <c r="AF92" s="68">
        <v>3105471865</v>
      </c>
      <c r="AG92" s="63" t="s">
        <v>3249</v>
      </c>
      <c r="AH92" s="100" t="s">
        <v>3248</v>
      </c>
      <c r="AI92" s="65">
        <v>71770022</v>
      </c>
      <c r="AJ92" s="31" t="s">
        <v>6</v>
      </c>
      <c r="AK92" s="68">
        <v>3105471865</v>
      </c>
      <c r="AL92" s="63" t="s">
        <v>3249</v>
      </c>
      <c r="AM92" s="156" t="s">
        <v>3250</v>
      </c>
      <c r="AN92" s="31">
        <v>5700895</v>
      </c>
      <c r="AO92" s="31">
        <v>3205559013</v>
      </c>
      <c r="AP92" s="30" t="s">
        <v>6</v>
      </c>
      <c r="AQ92" s="64" t="s">
        <v>5</v>
      </c>
      <c r="AR92" s="28" t="s">
        <v>4</v>
      </c>
      <c r="AS92" s="63" t="s">
        <v>311</v>
      </c>
      <c r="AT92" s="28"/>
      <c r="AU92" s="28"/>
      <c r="AV92" s="63"/>
      <c r="AW92" s="25"/>
      <c r="AX92" s="25"/>
      <c r="AY92" s="26">
        <f t="shared" si="30"/>
        <v>44251</v>
      </c>
      <c r="AZ92" s="25"/>
      <c r="BA92" s="25"/>
      <c r="BB92" s="26">
        <f t="shared" si="31"/>
        <v>44340</v>
      </c>
      <c r="BC92" s="25"/>
      <c r="BD92" s="25"/>
      <c r="BE92" s="20">
        <f t="shared" si="32"/>
        <v>44432</v>
      </c>
      <c r="BF92" s="20"/>
      <c r="BG92" s="20"/>
      <c r="BH92" s="24">
        <f t="shared" si="33"/>
        <v>44524</v>
      </c>
      <c r="BI92" s="24"/>
      <c r="BJ92" s="24"/>
      <c r="BK92" s="24">
        <f t="shared" si="39"/>
        <v>44616</v>
      </c>
      <c r="BL92" s="24"/>
      <c r="BM92" s="24"/>
      <c r="BN92" s="20">
        <f t="shared" si="40"/>
        <v>44705</v>
      </c>
      <c r="BO92" s="24"/>
      <c r="BP92" s="24"/>
      <c r="BQ92" s="20">
        <f t="shared" si="41"/>
        <v>44797</v>
      </c>
      <c r="BR92" s="24"/>
      <c r="BS92" s="24"/>
      <c r="BT92" s="20">
        <f t="shared" si="36"/>
        <v>44889</v>
      </c>
      <c r="BU92" s="24">
        <f t="shared" si="37"/>
        <v>44423</v>
      </c>
      <c r="BV92" s="61">
        <f t="shared" si="38"/>
        <v>44463</v>
      </c>
      <c r="BW92" s="21"/>
      <c r="BX92" s="21"/>
      <c r="BY92" s="20">
        <f t="shared" si="42"/>
        <v>44524</v>
      </c>
      <c r="BZ92" s="19"/>
    </row>
    <row r="93" spans="1:85" ht="39.75" customHeight="1" x14ac:dyDescent="0.25">
      <c r="A93" s="104"/>
      <c r="B93" s="107">
        <v>4600087670</v>
      </c>
      <c r="C93" s="24">
        <v>44158</v>
      </c>
      <c r="D93" s="24">
        <v>44159</v>
      </c>
      <c r="E93" s="24">
        <v>44523</v>
      </c>
      <c r="F93" s="61">
        <v>44159</v>
      </c>
      <c r="G93" s="60" t="s">
        <v>6</v>
      </c>
      <c r="H93" s="60" t="s">
        <v>6</v>
      </c>
      <c r="I93" s="48">
        <f ca="1">E93-$DC$1</f>
        <v>231</v>
      </c>
      <c r="J93" s="47" t="str">
        <f ca="1">IF(I93&gt;130,"VIGENTE",IF(I93&lt;1,"TERMINADO",IF(AND(I93&lt;120,I93&gt;110),"TRAMITES",IF(I93&lt;50,"POR VENCERSE","RENOVAR"))))</f>
        <v>VIGENTE</v>
      </c>
      <c r="K93" s="101" t="s">
        <v>66</v>
      </c>
      <c r="L93" s="102" t="s">
        <v>66</v>
      </c>
      <c r="M93" s="102" t="s">
        <v>66</v>
      </c>
      <c r="N93" s="102" t="s">
        <v>66</v>
      </c>
      <c r="O93" s="101" t="s">
        <v>66</v>
      </c>
      <c r="P93" s="101" t="s">
        <v>66</v>
      </c>
      <c r="Q93" s="82" t="s">
        <v>3251</v>
      </c>
      <c r="R93" s="100" t="s">
        <v>76</v>
      </c>
      <c r="S93" s="28" t="s">
        <v>4</v>
      </c>
      <c r="T93" s="99">
        <v>97558</v>
      </c>
      <c r="U93" s="98">
        <v>10060220029</v>
      </c>
      <c r="V93" s="96">
        <v>1568</v>
      </c>
      <c r="W93" s="97" t="s">
        <v>75</v>
      </c>
      <c r="X93" s="106">
        <v>3</v>
      </c>
      <c r="Y93" s="80">
        <v>125</v>
      </c>
      <c r="Z93" s="38" t="s">
        <v>74</v>
      </c>
      <c r="AA93" s="95" t="s">
        <v>73</v>
      </c>
      <c r="AB93" s="94">
        <v>157311</v>
      </c>
      <c r="AC93" s="82" t="s">
        <v>3252</v>
      </c>
      <c r="AD93" s="65">
        <v>78108059</v>
      </c>
      <c r="AE93" s="80" t="s">
        <v>6</v>
      </c>
      <c r="AF93" s="31">
        <v>300579596</v>
      </c>
      <c r="AG93" s="30" t="s">
        <v>6</v>
      </c>
      <c r="AH93" s="82" t="s">
        <v>3252</v>
      </c>
      <c r="AI93" s="65">
        <v>78108059</v>
      </c>
      <c r="AJ93" s="80" t="s">
        <v>6</v>
      </c>
      <c r="AK93" s="31">
        <v>300579596</v>
      </c>
      <c r="AL93" s="30" t="s">
        <v>6</v>
      </c>
      <c r="AM93" s="30" t="s">
        <v>3253</v>
      </c>
      <c r="AN93" s="31" t="s">
        <v>6</v>
      </c>
      <c r="AO93" s="31" t="s">
        <v>6</v>
      </c>
      <c r="AP93" s="30" t="s">
        <v>6</v>
      </c>
      <c r="AQ93" s="78" t="s">
        <v>5</v>
      </c>
      <c r="AR93" s="28" t="s">
        <v>4</v>
      </c>
      <c r="AS93" s="105" t="s">
        <v>3</v>
      </c>
      <c r="AT93" s="105"/>
      <c r="AU93" s="28"/>
      <c r="AV93" s="63"/>
      <c r="AW93" s="25"/>
      <c r="AX93" s="25"/>
      <c r="AY93" s="26">
        <f t="shared" si="30"/>
        <v>44251</v>
      </c>
      <c r="AZ93" s="25"/>
      <c r="BA93" s="25"/>
      <c r="BB93" s="26">
        <f t="shared" si="31"/>
        <v>44340</v>
      </c>
      <c r="BC93" s="25"/>
      <c r="BD93" s="25"/>
      <c r="BE93" s="20">
        <f t="shared" si="32"/>
        <v>44432</v>
      </c>
      <c r="BF93" s="20"/>
      <c r="BG93" s="20"/>
      <c r="BH93" s="24">
        <f t="shared" si="33"/>
        <v>44524</v>
      </c>
      <c r="BI93" s="24"/>
      <c r="BJ93" s="24"/>
      <c r="BK93" s="24">
        <f t="shared" si="39"/>
        <v>44616</v>
      </c>
      <c r="BL93" s="24"/>
      <c r="BM93" s="24"/>
      <c r="BN93" s="20">
        <f t="shared" si="40"/>
        <v>44705</v>
      </c>
      <c r="BO93" s="24"/>
      <c r="BP93" s="24"/>
      <c r="BQ93" s="20">
        <f t="shared" si="41"/>
        <v>44797</v>
      </c>
      <c r="BR93" s="24"/>
      <c r="BS93" s="24"/>
      <c r="BT93" s="20">
        <f t="shared" si="36"/>
        <v>44889</v>
      </c>
      <c r="BU93" s="24">
        <f t="shared" si="37"/>
        <v>44423</v>
      </c>
      <c r="BV93" s="61">
        <f t="shared" si="38"/>
        <v>44463</v>
      </c>
      <c r="BW93" s="21"/>
      <c r="BX93" s="21"/>
      <c r="BY93" s="20">
        <f t="shared" si="42"/>
        <v>44524</v>
      </c>
      <c r="BZ93" s="19"/>
    </row>
    <row r="94" spans="1:85" s="17" customFormat="1" ht="39.75" customHeight="1" x14ac:dyDescent="0.25">
      <c r="A94" s="711"/>
      <c r="B94" s="176">
        <v>4600087686</v>
      </c>
      <c r="C94" s="24">
        <v>44153</v>
      </c>
      <c r="D94" s="24">
        <v>44154</v>
      </c>
      <c r="E94" s="24">
        <v>44518</v>
      </c>
      <c r="F94" s="61">
        <v>44154</v>
      </c>
      <c r="G94" s="60" t="s">
        <v>6</v>
      </c>
      <c r="H94" s="24" t="s">
        <v>6</v>
      </c>
      <c r="I94" s="48">
        <f>E94-'[3]ARR Vigentes'!$DF$1</f>
        <v>456</v>
      </c>
      <c r="J94" s="47" t="str">
        <f t="shared" ref="J94:J110" si="43">IF(I94&gt;130,"VIGENTE",IF(I94&lt;1,"TERMINADO",IF(AND(I94&lt;120,I94&gt;110),"TRAMITES",IF(I94&lt;50,"POR VENCERSE","RENOVAR"))))</f>
        <v>VIGENTE</v>
      </c>
      <c r="K94" s="678" t="s">
        <v>66</v>
      </c>
      <c r="L94" s="138" t="s">
        <v>66</v>
      </c>
      <c r="M94" s="138" t="s">
        <v>66</v>
      </c>
      <c r="N94" s="138" t="s">
        <v>66</v>
      </c>
      <c r="O94" s="678" t="s">
        <v>66</v>
      </c>
      <c r="P94" s="678" t="s">
        <v>66</v>
      </c>
      <c r="Q94" s="100" t="s">
        <v>2197</v>
      </c>
      <c r="R94" s="100" t="s">
        <v>76</v>
      </c>
      <c r="S94" s="28" t="s">
        <v>4</v>
      </c>
      <c r="T94" s="119">
        <v>97558</v>
      </c>
      <c r="U94" s="712">
        <v>10060220029</v>
      </c>
      <c r="V94" s="713">
        <v>1568</v>
      </c>
      <c r="W94" s="714" t="s">
        <v>75</v>
      </c>
      <c r="X94" s="715">
        <v>3</v>
      </c>
      <c r="Y94" s="68">
        <v>149</v>
      </c>
      <c r="Z94" s="66" t="s">
        <v>74</v>
      </c>
      <c r="AA94" s="66" t="s">
        <v>73</v>
      </c>
      <c r="AB94" s="67">
        <v>271859</v>
      </c>
      <c r="AC94" s="100" t="s">
        <v>2198</v>
      </c>
      <c r="AD94" s="65">
        <v>42779177</v>
      </c>
      <c r="AE94" s="31" t="s">
        <v>6</v>
      </c>
      <c r="AF94" s="68">
        <v>3132328875</v>
      </c>
      <c r="AG94" s="702" t="s">
        <v>2199</v>
      </c>
      <c r="AH94" s="100" t="s">
        <v>2198</v>
      </c>
      <c r="AI94" s="65">
        <v>42779177</v>
      </c>
      <c r="AJ94" s="31" t="s">
        <v>6</v>
      </c>
      <c r="AK94" s="68">
        <v>3132328875</v>
      </c>
      <c r="AL94" s="702" t="s">
        <v>2199</v>
      </c>
      <c r="AM94" s="30" t="s">
        <v>3254</v>
      </c>
      <c r="AN94" s="31" t="s">
        <v>6</v>
      </c>
      <c r="AO94" s="31" t="s">
        <v>6</v>
      </c>
      <c r="AP94" s="30" t="s">
        <v>6</v>
      </c>
      <c r="AQ94" s="64" t="s">
        <v>70</v>
      </c>
      <c r="AR94" s="28" t="s">
        <v>4</v>
      </c>
      <c r="AS94" s="63" t="s">
        <v>69</v>
      </c>
      <c r="AT94" s="63"/>
      <c r="AU94" s="63"/>
      <c r="AV94" s="63"/>
      <c r="AW94" s="89" t="s">
        <v>28</v>
      </c>
      <c r="AX94" s="20">
        <v>44246</v>
      </c>
      <c r="AY94" s="26">
        <f t="shared" si="30"/>
        <v>44246</v>
      </c>
      <c r="AZ94" s="25"/>
      <c r="BA94" s="25"/>
      <c r="BB94" s="26">
        <f t="shared" si="31"/>
        <v>44335</v>
      </c>
      <c r="BC94" s="25"/>
      <c r="BD94" s="25"/>
      <c r="BE94" s="20">
        <f t="shared" si="32"/>
        <v>44427</v>
      </c>
      <c r="BF94" s="20"/>
      <c r="BG94" s="20"/>
      <c r="BH94" s="24">
        <f t="shared" si="33"/>
        <v>44519</v>
      </c>
      <c r="BI94" s="24"/>
      <c r="BJ94" s="24"/>
      <c r="BK94" s="24">
        <f t="shared" si="39"/>
        <v>44611</v>
      </c>
      <c r="BL94" s="24"/>
      <c r="BM94" s="24"/>
      <c r="BN94" s="20">
        <f t="shared" si="40"/>
        <v>44700</v>
      </c>
      <c r="BO94" s="24"/>
      <c r="BP94" s="24"/>
      <c r="BQ94" s="20">
        <f t="shared" si="41"/>
        <v>44792</v>
      </c>
      <c r="BR94" s="24"/>
      <c r="BS94" s="24"/>
      <c r="BT94" s="20">
        <f t="shared" si="36"/>
        <v>44884</v>
      </c>
      <c r="BU94" s="24">
        <f t="shared" si="37"/>
        <v>44418</v>
      </c>
      <c r="BV94" s="61">
        <f t="shared" si="38"/>
        <v>44458</v>
      </c>
      <c r="BW94" s="21"/>
      <c r="BX94" s="21"/>
      <c r="BY94" s="20">
        <f t="shared" si="42"/>
        <v>44519</v>
      </c>
      <c r="BZ94" s="18"/>
    </row>
    <row r="95" spans="1:85" s="17" customFormat="1" ht="39.75" customHeight="1" x14ac:dyDescent="0.25">
      <c r="A95" s="711"/>
      <c r="B95" s="176">
        <v>4600087714</v>
      </c>
      <c r="C95" s="24">
        <v>44153</v>
      </c>
      <c r="D95" s="24">
        <v>44154</v>
      </c>
      <c r="E95" s="24">
        <v>44518</v>
      </c>
      <c r="F95" s="61">
        <v>44154</v>
      </c>
      <c r="G95" s="60" t="s">
        <v>6</v>
      </c>
      <c r="H95" s="24" t="s">
        <v>6</v>
      </c>
      <c r="I95" s="48">
        <f>E95-'[3]ARR Vigentes'!$DF$1</f>
        <v>456</v>
      </c>
      <c r="J95" s="47" t="str">
        <f t="shared" si="43"/>
        <v>VIGENTE</v>
      </c>
      <c r="K95" s="678" t="s">
        <v>66</v>
      </c>
      <c r="L95" s="138" t="s">
        <v>66</v>
      </c>
      <c r="M95" s="138" t="s">
        <v>66</v>
      </c>
      <c r="N95" s="138" t="s">
        <v>66</v>
      </c>
      <c r="O95" s="678" t="s">
        <v>66</v>
      </c>
      <c r="P95" s="678" t="s">
        <v>66</v>
      </c>
      <c r="Q95" s="100" t="s">
        <v>3255</v>
      </c>
      <c r="R95" s="100" t="s">
        <v>76</v>
      </c>
      <c r="S95" s="28" t="s">
        <v>4</v>
      </c>
      <c r="T95" s="119">
        <v>97558</v>
      </c>
      <c r="U95" s="712">
        <v>10060220029</v>
      </c>
      <c r="V95" s="713">
        <v>1568</v>
      </c>
      <c r="W95" s="714" t="s">
        <v>75</v>
      </c>
      <c r="X95" s="715">
        <v>3</v>
      </c>
      <c r="Y95" s="68">
        <v>146</v>
      </c>
      <c r="Z95" s="66" t="s">
        <v>74</v>
      </c>
      <c r="AA95" s="66" t="s">
        <v>73</v>
      </c>
      <c r="AB95" s="67">
        <v>549041</v>
      </c>
      <c r="AC95" s="100" t="s">
        <v>3256</v>
      </c>
      <c r="AD95" s="65">
        <v>8298444</v>
      </c>
      <c r="AE95" s="31">
        <v>6056554</v>
      </c>
      <c r="AF95" s="68">
        <v>3113334630</v>
      </c>
      <c r="AG95" s="30" t="s">
        <v>6</v>
      </c>
      <c r="AH95" s="100" t="s">
        <v>3256</v>
      </c>
      <c r="AI95" s="65">
        <v>8298444</v>
      </c>
      <c r="AJ95" s="31">
        <v>6056554</v>
      </c>
      <c r="AK95" s="68">
        <v>3113334630</v>
      </c>
      <c r="AL95" s="30" t="s">
        <v>6</v>
      </c>
      <c r="AM95" s="30" t="s">
        <v>3257</v>
      </c>
      <c r="AN95" s="31" t="s">
        <v>6</v>
      </c>
      <c r="AO95" s="31" t="s">
        <v>6</v>
      </c>
      <c r="AP95" s="30" t="s">
        <v>6</v>
      </c>
      <c r="AQ95" s="64" t="s">
        <v>56</v>
      </c>
      <c r="AR95" s="28" t="s">
        <v>4</v>
      </c>
      <c r="AS95" s="63" t="s">
        <v>55</v>
      </c>
      <c r="AT95" s="63"/>
      <c r="AU95" s="63"/>
      <c r="AV95" s="63"/>
      <c r="AW95" s="25"/>
      <c r="AX95" s="25"/>
      <c r="AY95" s="26">
        <f t="shared" si="30"/>
        <v>44246</v>
      </c>
      <c r="AZ95" s="25"/>
      <c r="BA95" s="25"/>
      <c r="BB95" s="26">
        <f t="shared" si="31"/>
        <v>44335</v>
      </c>
      <c r="BC95" s="25"/>
      <c r="BD95" s="25"/>
      <c r="BE95" s="20">
        <f t="shared" si="32"/>
        <v>44427</v>
      </c>
      <c r="BF95" s="20"/>
      <c r="BG95" s="20"/>
      <c r="BH95" s="24">
        <f t="shared" si="33"/>
        <v>44519</v>
      </c>
      <c r="BI95" s="24"/>
      <c r="BJ95" s="24"/>
      <c r="BK95" s="24">
        <f t="shared" si="39"/>
        <v>44611</v>
      </c>
      <c r="BL95" s="24"/>
      <c r="BM95" s="24"/>
      <c r="BN95" s="20">
        <f t="shared" si="40"/>
        <v>44700</v>
      </c>
      <c r="BO95" s="24"/>
      <c r="BP95" s="24"/>
      <c r="BQ95" s="20">
        <f t="shared" si="41"/>
        <v>44792</v>
      </c>
      <c r="BR95" s="24"/>
      <c r="BS95" s="24"/>
      <c r="BT95" s="20">
        <f t="shared" si="36"/>
        <v>44884</v>
      </c>
      <c r="BU95" s="24">
        <f t="shared" si="37"/>
        <v>44418</v>
      </c>
      <c r="BV95" s="61">
        <f t="shared" si="38"/>
        <v>44458</v>
      </c>
      <c r="BW95" s="21"/>
      <c r="BX95" s="21"/>
      <c r="BY95" s="20">
        <f t="shared" si="42"/>
        <v>44519</v>
      </c>
      <c r="BZ95" s="18"/>
    </row>
    <row r="96" spans="1:85" s="17" customFormat="1" ht="39.75" customHeight="1" x14ac:dyDescent="0.25">
      <c r="A96" s="711"/>
      <c r="B96" s="176">
        <v>4600087755</v>
      </c>
      <c r="C96" s="24">
        <v>44152</v>
      </c>
      <c r="D96" s="24">
        <v>44154</v>
      </c>
      <c r="E96" s="24">
        <v>44518</v>
      </c>
      <c r="F96" s="61">
        <v>44154</v>
      </c>
      <c r="G96" s="60" t="s">
        <v>6</v>
      </c>
      <c r="H96" s="24" t="s">
        <v>6</v>
      </c>
      <c r="I96" s="48">
        <f>E96-'[3]ARR Vigentes'!$DF$1</f>
        <v>456</v>
      </c>
      <c r="J96" s="47" t="str">
        <f t="shared" si="43"/>
        <v>VIGENTE</v>
      </c>
      <c r="K96" s="678" t="s">
        <v>66</v>
      </c>
      <c r="L96" s="138" t="s">
        <v>66</v>
      </c>
      <c r="M96" s="138" t="s">
        <v>66</v>
      </c>
      <c r="N96" s="138" t="s">
        <v>66</v>
      </c>
      <c r="O96" s="678" t="s">
        <v>66</v>
      </c>
      <c r="P96" s="678" t="s">
        <v>66</v>
      </c>
      <c r="Q96" s="100" t="s">
        <v>3258</v>
      </c>
      <c r="R96" s="100" t="s">
        <v>76</v>
      </c>
      <c r="S96" s="28" t="s">
        <v>4</v>
      </c>
      <c r="T96" s="119">
        <v>97558</v>
      </c>
      <c r="U96" s="712">
        <v>10060220029</v>
      </c>
      <c r="V96" s="713">
        <v>1568</v>
      </c>
      <c r="W96" s="714" t="s">
        <v>75</v>
      </c>
      <c r="X96" s="715">
        <v>3</v>
      </c>
      <c r="Y96" s="68">
        <v>146</v>
      </c>
      <c r="Z96" s="66" t="s">
        <v>74</v>
      </c>
      <c r="AA96" s="66" t="s">
        <v>73</v>
      </c>
      <c r="AB96" s="67">
        <v>574895</v>
      </c>
      <c r="AC96" s="100" t="s">
        <v>3259</v>
      </c>
      <c r="AD96" s="65">
        <v>10898844</v>
      </c>
      <c r="AE96" s="31">
        <v>5897608</v>
      </c>
      <c r="AF96" s="68">
        <v>3218311882</v>
      </c>
      <c r="AG96" s="30" t="s">
        <v>6</v>
      </c>
      <c r="AH96" s="100" t="s">
        <v>3259</v>
      </c>
      <c r="AI96" s="65">
        <v>10898844</v>
      </c>
      <c r="AJ96" s="31">
        <v>5897608</v>
      </c>
      <c r="AK96" s="68">
        <v>3218311882</v>
      </c>
      <c r="AL96" s="30" t="s">
        <v>6</v>
      </c>
      <c r="AM96" s="30" t="s">
        <v>3260</v>
      </c>
      <c r="AN96" s="31" t="s">
        <v>6</v>
      </c>
      <c r="AO96" s="31" t="s">
        <v>6</v>
      </c>
      <c r="AP96" s="30" t="s">
        <v>6</v>
      </c>
      <c r="AQ96" s="64" t="s">
        <v>70</v>
      </c>
      <c r="AR96" s="28" t="s">
        <v>4</v>
      </c>
      <c r="AS96" s="63" t="s">
        <v>69</v>
      </c>
      <c r="AT96" s="63"/>
      <c r="AU96" s="63"/>
      <c r="AV96" s="63"/>
      <c r="AW96" s="89" t="s">
        <v>28</v>
      </c>
      <c r="AX96" s="20">
        <v>44246</v>
      </c>
      <c r="AY96" s="26">
        <f t="shared" si="30"/>
        <v>44246</v>
      </c>
      <c r="AZ96" s="25"/>
      <c r="BA96" s="25"/>
      <c r="BB96" s="26">
        <f t="shared" si="31"/>
        <v>44335</v>
      </c>
      <c r="BC96" s="25"/>
      <c r="BD96" s="25"/>
      <c r="BE96" s="20">
        <f t="shared" si="32"/>
        <v>44427</v>
      </c>
      <c r="BF96" s="20"/>
      <c r="BG96" s="20"/>
      <c r="BH96" s="24">
        <f t="shared" si="33"/>
        <v>44519</v>
      </c>
      <c r="BI96" s="24"/>
      <c r="BJ96" s="24"/>
      <c r="BK96" s="24">
        <f t="shared" si="39"/>
        <v>44611</v>
      </c>
      <c r="BL96" s="24"/>
      <c r="BM96" s="24"/>
      <c r="BN96" s="20">
        <f t="shared" si="40"/>
        <v>44700</v>
      </c>
      <c r="BO96" s="24"/>
      <c r="BP96" s="24"/>
      <c r="BQ96" s="20">
        <f t="shared" si="41"/>
        <v>44792</v>
      </c>
      <c r="BR96" s="24"/>
      <c r="BS96" s="24"/>
      <c r="BT96" s="20">
        <f t="shared" si="36"/>
        <v>44884</v>
      </c>
      <c r="BU96" s="24">
        <f t="shared" si="37"/>
        <v>44418</v>
      </c>
      <c r="BV96" s="61">
        <f t="shared" si="38"/>
        <v>44458</v>
      </c>
      <c r="BW96" s="21"/>
      <c r="BX96" s="21"/>
      <c r="BY96" s="20">
        <f t="shared" si="42"/>
        <v>44519</v>
      </c>
      <c r="BZ96" s="18"/>
    </row>
    <row r="97" spans="1:78" s="17" customFormat="1" ht="39.75" customHeight="1" x14ac:dyDescent="0.25">
      <c r="A97" s="711"/>
      <c r="B97" s="176">
        <v>4600087730</v>
      </c>
      <c r="C97" s="24">
        <v>44153</v>
      </c>
      <c r="D97" s="24">
        <v>44159</v>
      </c>
      <c r="E97" s="24">
        <v>44523</v>
      </c>
      <c r="F97" s="61">
        <v>44159</v>
      </c>
      <c r="G97" s="60" t="s">
        <v>6</v>
      </c>
      <c r="H97" s="24" t="s">
        <v>6</v>
      </c>
      <c r="I97" s="48">
        <f>E97-'[3]ARR Vigentes'!$DF$1</f>
        <v>461</v>
      </c>
      <c r="J97" s="47" t="str">
        <f t="shared" si="43"/>
        <v>VIGENTE</v>
      </c>
      <c r="K97" s="678" t="s">
        <v>66</v>
      </c>
      <c r="L97" s="138" t="s">
        <v>66</v>
      </c>
      <c r="M97" s="138" t="s">
        <v>66</v>
      </c>
      <c r="N97" s="138" t="s">
        <v>66</v>
      </c>
      <c r="O97" s="678" t="s">
        <v>66</v>
      </c>
      <c r="P97" s="678" t="s">
        <v>66</v>
      </c>
      <c r="Q97" s="100" t="s">
        <v>3261</v>
      </c>
      <c r="R97" s="100" t="s">
        <v>76</v>
      </c>
      <c r="S97" s="28" t="s">
        <v>4</v>
      </c>
      <c r="T97" s="119">
        <v>97558</v>
      </c>
      <c r="U97" s="712">
        <v>10060220029</v>
      </c>
      <c r="V97" s="713">
        <v>1568</v>
      </c>
      <c r="W97" s="714" t="s">
        <v>75</v>
      </c>
      <c r="X97" s="715">
        <v>3</v>
      </c>
      <c r="Y97" s="68">
        <v>131</v>
      </c>
      <c r="Z97" s="66" t="s">
        <v>74</v>
      </c>
      <c r="AA97" s="66" t="s">
        <v>73</v>
      </c>
      <c r="AB97" s="67">
        <v>117753</v>
      </c>
      <c r="AC97" s="100" t="s">
        <v>3262</v>
      </c>
      <c r="AD97" s="65">
        <v>1039758002</v>
      </c>
      <c r="AE97" s="31" t="s">
        <v>6</v>
      </c>
      <c r="AF97" s="68">
        <v>3045345801</v>
      </c>
      <c r="AG97" s="30" t="s">
        <v>6</v>
      </c>
      <c r="AH97" s="100" t="s">
        <v>3262</v>
      </c>
      <c r="AI97" s="65">
        <v>1039758002</v>
      </c>
      <c r="AJ97" s="31" t="s">
        <v>6</v>
      </c>
      <c r="AK97" s="68">
        <v>3045345801</v>
      </c>
      <c r="AL97" s="30" t="s">
        <v>6</v>
      </c>
      <c r="AM97" s="30" t="s">
        <v>3263</v>
      </c>
      <c r="AN97" s="31" t="s">
        <v>6</v>
      </c>
      <c r="AO97" s="31" t="s">
        <v>6</v>
      </c>
      <c r="AP97" s="30" t="s">
        <v>6</v>
      </c>
      <c r="AQ97" s="64" t="s">
        <v>5</v>
      </c>
      <c r="AR97" s="28" t="s">
        <v>4</v>
      </c>
      <c r="AS97" s="63" t="s">
        <v>69</v>
      </c>
      <c r="AT97" s="63"/>
      <c r="AU97" s="63"/>
      <c r="AV97" s="63"/>
      <c r="AW97" s="25"/>
      <c r="AX97" s="25"/>
      <c r="AY97" s="26">
        <f t="shared" si="30"/>
        <v>44251</v>
      </c>
      <c r="AZ97" s="25"/>
      <c r="BA97" s="25"/>
      <c r="BB97" s="26">
        <f t="shared" si="31"/>
        <v>44340</v>
      </c>
      <c r="BC97" s="25"/>
      <c r="BD97" s="25"/>
      <c r="BE97" s="20">
        <f t="shared" si="32"/>
        <v>44432</v>
      </c>
      <c r="BF97" s="20"/>
      <c r="BG97" s="20"/>
      <c r="BH97" s="24">
        <f t="shared" si="33"/>
        <v>44524</v>
      </c>
      <c r="BI97" s="24"/>
      <c r="BJ97" s="24"/>
      <c r="BK97" s="24">
        <f t="shared" si="39"/>
        <v>44616</v>
      </c>
      <c r="BL97" s="24"/>
      <c r="BM97" s="24"/>
      <c r="BN97" s="20">
        <f t="shared" si="40"/>
        <v>44705</v>
      </c>
      <c r="BO97" s="24"/>
      <c r="BP97" s="24"/>
      <c r="BQ97" s="20">
        <f t="shared" si="41"/>
        <v>44797</v>
      </c>
      <c r="BR97" s="24"/>
      <c r="BS97" s="24"/>
      <c r="BT97" s="20">
        <f t="shared" si="36"/>
        <v>44889</v>
      </c>
      <c r="BU97" s="24">
        <f t="shared" si="37"/>
        <v>44423</v>
      </c>
      <c r="BV97" s="61">
        <f t="shared" si="38"/>
        <v>44463</v>
      </c>
      <c r="BW97" s="21"/>
      <c r="BX97" s="21"/>
      <c r="BY97" s="20">
        <f t="shared" si="42"/>
        <v>44524</v>
      </c>
      <c r="BZ97" s="18"/>
    </row>
    <row r="98" spans="1:78" s="17" customFormat="1" ht="39.75" customHeight="1" x14ac:dyDescent="0.25">
      <c r="A98" s="711"/>
      <c r="B98" s="176">
        <v>4600087672</v>
      </c>
      <c r="C98" s="24">
        <v>44158</v>
      </c>
      <c r="D98" s="24">
        <v>44166</v>
      </c>
      <c r="E98" s="24">
        <v>44530</v>
      </c>
      <c r="F98" s="61">
        <v>44166</v>
      </c>
      <c r="G98" s="60" t="s">
        <v>6</v>
      </c>
      <c r="H98" s="24" t="s">
        <v>6</v>
      </c>
      <c r="I98" s="48">
        <f>E98-'[3]ARR Vigentes'!$DF$1</f>
        <v>468</v>
      </c>
      <c r="J98" s="47" t="str">
        <f t="shared" si="43"/>
        <v>VIGENTE</v>
      </c>
      <c r="K98" s="678" t="s">
        <v>66</v>
      </c>
      <c r="L98" s="138" t="s">
        <v>66</v>
      </c>
      <c r="M98" s="138" t="s">
        <v>66</v>
      </c>
      <c r="N98" s="138" t="s">
        <v>66</v>
      </c>
      <c r="O98" s="678" t="s">
        <v>66</v>
      </c>
      <c r="P98" s="678" t="s">
        <v>66</v>
      </c>
      <c r="Q98" s="100" t="s">
        <v>3264</v>
      </c>
      <c r="R98" s="100" t="s">
        <v>76</v>
      </c>
      <c r="S98" s="28" t="s">
        <v>4</v>
      </c>
      <c r="T98" s="119">
        <v>97558</v>
      </c>
      <c r="U98" s="712">
        <v>10060220029</v>
      </c>
      <c r="V98" s="713">
        <v>1568</v>
      </c>
      <c r="W98" s="714" t="s">
        <v>75</v>
      </c>
      <c r="X98" s="715">
        <v>3</v>
      </c>
      <c r="Y98" s="68">
        <v>127</v>
      </c>
      <c r="Z98" s="66" t="s">
        <v>74</v>
      </c>
      <c r="AA98" s="66" t="s">
        <v>73</v>
      </c>
      <c r="AB98" s="67">
        <v>149031</v>
      </c>
      <c r="AC98" s="100" t="s">
        <v>3265</v>
      </c>
      <c r="AD98" s="65">
        <v>71745709</v>
      </c>
      <c r="AE98" s="31">
        <v>2517948</v>
      </c>
      <c r="AF98" s="68">
        <v>3137534535</v>
      </c>
      <c r="AG98" s="63" t="s">
        <v>3266</v>
      </c>
      <c r="AH98" s="100" t="s">
        <v>3265</v>
      </c>
      <c r="AI98" s="65">
        <v>71745709</v>
      </c>
      <c r="AJ98" s="31">
        <v>2517948</v>
      </c>
      <c r="AK98" s="68">
        <v>3137534535</v>
      </c>
      <c r="AL98" s="63" t="s">
        <v>3266</v>
      </c>
      <c r="AM98" s="30" t="s">
        <v>3254</v>
      </c>
      <c r="AN98" s="31" t="s">
        <v>6</v>
      </c>
      <c r="AO98" s="31" t="s">
        <v>6</v>
      </c>
      <c r="AP98" s="30" t="s">
        <v>6</v>
      </c>
      <c r="AQ98" s="64" t="s">
        <v>56</v>
      </c>
      <c r="AR98" s="28" t="s">
        <v>4</v>
      </c>
      <c r="AS98" s="63" t="s">
        <v>55</v>
      </c>
      <c r="AT98" s="63"/>
      <c r="AU98" s="63"/>
      <c r="AV98" s="63"/>
      <c r="AW98" s="25"/>
      <c r="AX98" s="25"/>
      <c r="AY98" s="26">
        <f t="shared" si="30"/>
        <v>44256</v>
      </c>
      <c r="AZ98" s="25"/>
      <c r="BA98" s="25"/>
      <c r="BB98" s="26">
        <f t="shared" si="31"/>
        <v>44348</v>
      </c>
      <c r="BC98" s="25"/>
      <c r="BD98" s="25"/>
      <c r="BE98" s="20">
        <f t="shared" si="32"/>
        <v>44440</v>
      </c>
      <c r="BF98" s="20"/>
      <c r="BG98" s="20"/>
      <c r="BH98" s="24">
        <f t="shared" si="33"/>
        <v>44531</v>
      </c>
      <c r="BI98" s="24"/>
      <c r="BJ98" s="24"/>
      <c r="BK98" s="24">
        <f t="shared" si="39"/>
        <v>44621</v>
      </c>
      <c r="BL98" s="24"/>
      <c r="BM98" s="24"/>
      <c r="BN98" s="20">
        <f t="shared" si="40"/>
        <v>44713</v>
      </c>
      <c r="BO98" s="24"/>
      <c r="BP98" s="24"/>
      <c r="BQ98" s="20">
        <f t="shared" si="41"/>
        <v>44805</v>
      </c>
      <c r="BR98" s="24"/>
      <c r="BS98" s="24"/>
      <c r="BT98" s="20">
        <f t="shared" si="36"/>
        <v>44896</v>
      </c>
      <c r="BU98" s="24">
        <f t="shared" si="37"/>
        <v>44430</v>
      </c>
      <c r="BV98" s="61">
        <f t="shared" si="38"/>
        <v>44470</v>
      </c>
      <c r="BW98" s="21"/>
      <c r="BX98" s="21"/>
      <c r="BY98" s="20">
        <f t="shared" si="42"/>
        <v>44531</v>
      </c>
      <c r="BZ98" s="18"/>
    </row>
    <row r="99" spans="1:78" s="17" customFormat="1" ht="39.75" customHeight="1" x14ac:dyDescent="0.25">
      <c r="A99" s="711"/>
      <c r="B99" s="176">
        <v>4600087671</v>
      </c>
      <c r="C99" s="24">
        <v>44152</v>
      </c>
      <c r="D99" s="24">
        <v>44154</v>
      </c>
      <c r="E99" s="24">
        <v>44518</v>
      </c>
      <c r="F99" s="61">
        <v>44154</v>
      </c>
      <c r="G99" s="60" t="s">
        <v>6</v>
      </c>
      <c r="H99" s="24" t="s">
        <v>6</v>
      </c>
      <c r="I99" s="48">
        <f>E99-'[3]ARR Vigentes'!$DF$1</f>
        <v>456</v>
      </c>
      <c r="J99" s="47" t="str">
        <f t="shared" si="43"/>
        <v>VIGENTE</v>
      </c>
      <c r="K99" s="678" t="s">
        <v>66</v>
      </c>
      <c r="L99" s="138" t="s">
        <v>66</v>
      </c>
      <c r="M99" s="138" t="s">
        <v>66</v>
      </c>
      <c r="N99" s="138" t="s">
        <v>66</v>
      </c>
      <c r="O99" s="678" t="s">
        <v>66</v>
      </c>
      <c r="P99" s="678" t="s">
        <v>66</v>
      </c>
      <c r="Q99" s="100" t="s">
        <v>3267</v>
      </c>
      <c r="R99" s="100" t="s">
        <v>76</v>
      </c>
      <c r="S99" s="28" t="s">
        <v>4</v>
      </c>
      <c r="T99" s="119">
        <v>97558</v>
      </c>
      <c r="U99" s="712">
        <v>10060220029</v>
      </c>
      <c r="V99" s="713">
        <v>1568</v>
      </c>
      <c r="W99" s="714" t="s">
        <v>75</v>
      </c>
      <c r="X99" s="715">
        <v>3</v>
      </c>
      <c r="Y99" s="68">
        <v>126</v>
      </c>
      <c r="Z99" s="66" t="s">
        <v>74</v>
      </c>
      <c r="AA99" s="66" t="s">
        <v>73</v>
      </c>
      <c r="AB99" s="67">
        <v>149031</v>
      </c>
      <c r="AC99" s="100" t="s">
        <v>3268</v>
      </c>
      <c r="AD99" s="65">
        <v>1066726775</v>
      </c>
      <c r="AE99" s="31" t="s">
        <v>6</v>
      </c>
      <c r="AF99" s="68">
        <v>3148097933</v>
      </c>
      <c r="AG99" s="63" t="s">
        <v>3269</v>
      </c>
      <c r="AH99" s="100" t="s">
        <v>3268</v>
      </c>
      <c r="AI99" s="65">
        <v>1066726775</v>
      </c>
      <c r="AJ99" s="31" t="s">
        <v>6</v>
      </c>
      <c r="AK99" s="68">
        <v>3148097933</v>
      </c>
      <c r="AL99" s="63" t="s">
        <v>3269</v>
      </c>
      <c r="AM99" s="30" t="s">
        <v>3270</v>
      </c>
      <c r="AN99" s="31" t="s">
        <v>6</v>
      </c>
      <c r="AO99" s="31" t="s">
        <v>6</v>
      </c>
      <c r="AP99" s="30" t="s">
        <v>6</v>
      </c>
      <c r="AQ99" s="64" t="s">
        <v>70</v>
      </c>
      <c r="AR99" s="28" t="s">
        <v>4</v>
      </c>
      <c r="AS99" s="63" t="s">
        <v>69</v>
      </c>
      <c r="AT99" s="63"/>
      <c r="AU99" s="63"/>
      <c r="AV99" s="63"/>
      <c r="AW99" s="89" t="s">
        <v>28</v>
      </c>
      <c r="AX99" s="20">
        <v>44246</v>
      </c>
      <c r="AY99" s="26">
        <f t="shared" si="30"/>
        <v>44246</v>
      </c>
      <c r="AZ99" s="25"/>
      <c r="BA99" s="25"/>
      <c r="BB99" s="26">
        <f t="shared" si="31"/>
        <v>44335</v>
      </c>
      <c r="BC99" s="25"/>
      <c r="BD99" s="25"/>
      <c r="BE99" s="20">
        <f t="shared" si="32"/>
        <v>44427</v>
      </c>
      <c r="BF99" s="20"/>
      <c r="BG99" s="20"/>
      <c r="BH99" s="24">
        <f t="shared" si="33"/>
        <v>44519</v>
      </c>
      <c r="BI99" s="24"/>
      <c r="BJ99" s="24"/>
      <c r="BK99" s="24">
        <f t="shared" si="39"/>
        <v>44611</v>
      </c>
      <c r="BL99" s="24"/>
      <c r="BM99" s="24"/>
      <c r="BN99" s="20">
        <f t="shared" si="40"/>
        <v>44700</v>
      </c>
      <c r="BO99" s="24"/>
      <c r="BP99" s="24"/>
      <c r="BQ99" s="20">
        <f t="shared" si="41"/>
        <v>44792</v>
      </c>
      <c r="BR99" s="24"/>
      <c r="BS99" s="24"/>
      <c r="BT99" s="20">
        <f t="shared" si="36"/>
        <v>44884</v>
      </c>
      <c r="BU99" s="24">
        <f t="shared" si="37"/>
        <v>44418</v>
      </c>
      <c r="BV99" s="61">
        <f t="shared" si="38"/>
        <v>44458</v>
      </c>
      <c r="BW99" s="21"/>
      <c r="BX99" s="21"/>
      <c r="BY99" s="20">
        <f t="shared" si="42"/>
        <v>44519</v>
      </c>
      <c r="BZ99" s="18"/>
    </row>
    <row r="100" spans="1:78" s="17" customFormat="1" ht="39.75" customHeight="1" x14ac:dyDescent="0.25">
      <c r="A100" s="711"/>
      <c r="B100" s="176">
        <v>4600087675</v>
      </c>
      <c r="C100" s="24">
        <v>44152</v>
      </c>
      <c r="D100" s="24">
        <v>44154</v>
      </c>
      <c r="E100" s="24">
        <v>44518</v>
      </c>
      <c r="F100" s="61">
        <v>44154</v>
      </c>
      <c r="G100" s="60" t="s">
        <v>6</v>
      </c>
      <c r="H100" s="24" t="s">
        <v>6</v>
      </c>
      <c r="I100" s="48">
        <f>E100-'[3]ARR Vigentes'!$DF$1</f>
        <v>456</v>
      </c>
      <c r="J100" s="47" t="str">
        <f t="shared" si="43"/>
        <v>VIGENTE</v>
      </c>
      <c r="K100" s="678" t="s">
        <v>66</v>
      </c>
      <c r="L100" s="138" t="s">
        <v>66</v>
      </c>
      <c r="M100" s="138" t="s">
        <v>66</v>
      </c>
      <c r="N100" s="138" t="s">
        <v>66</v>
      </c>
      <c r="O100" s="678" t="s">
        <v>66</v>
      </c>
      <c r="P100" s="678" t="s">
        <v>66</v>
      </c>
      <c r="Q100" s="100" t="s">
        <v>3271</v>
      </c>
      <c r="R100" s="100" t="s">
        <v>76</v>
      </c>
      <c r="S100" s="28" t="s">
        <v>4</v>
      </c>
      <c r="T100" s="119">
        <v>97558</v>
      </c>
      <c r="U100" s="712">
        <v>10060220029</v>
      </c>
      <c r="V100" s="713">
        <v>1568</v>
      </c>
      <c r="W100" s="714" t="s">
        <v>75</v>
      </c>
      <c r="X100" s="715">
        <v>3</v>
      </c>
      <c r="Y100" s="68">
        <v>119</v>
      </c>
      <c r="Z100" s="66" t="s">
        <v>74</v>
      </c>
      <c r="AA100" s="66" t="s">
        <v>73</v>
      </c>
      <c r="AB100" s="67">
        <v>149031</v>
      </c>
      <c r="AC100" s="100" t="s">
        <v>3272</v>
      </c>
      <c r="AD100" s="65">
        <v>36050016</v>
      </c>
      <c r="AE100" s="31" t="s">
        <v>6</v>
      </c>
      <c r="AF100" s="68">
        <v>32226954466</v>
      </c>
      <c r="AG100" s="30" t="s">
        <v>6</v>
      </c>
      <c r="AH100" s="100" t="s">
        <v>3272</v>
      </c>
      <c r="AI100" s="65">
        <v>36050016</v>
      </c>
      <c r="AJ100" s="31" t="s">
        <v>6</v>
      </c>
      <c r="AK100" s="68">
        <v>32226954466</v>
      </c>
      <c r="AL100" s="30" t="s">
        <v>6</v>
      </c>
      <c r="AM100" s="30" t="s">
        <v>3254</v>
      </c>
      <c r="AN100" s="31" t="s">
        <v>6</v>
      </c>
      <c r="AO100" s="31" t="s">
        <v>6</v>
      </c>
      <c r="AP100" s="30" t="s">
        <v>6</v>
      </c>
      <c r="AQ100" s="64" t="s">
        <v>56</v>
      </c>
      <c r="AR100" s="28" t="s">
        <v>4</v>
      </c>
      <c r="AS100" s="63" t="s">
        <v>55</v>
      </c>
      <c r="AT100" s="63"/>
      <c r="AU100" s="63"/>
      <c r="AV100" s="63"/>
      <c r="AW100" s="25"/>
      <c r="AX100" s="25"/>
      <c r="AY100" s="26">
        <f t="shared" si="30"/>
        <v>44246</v>
      </c>
      <c r="AZ100" s="25"/>
      <c r="BA100" s="25"/>
      <c r="BB100" s="26">
        <f t="shared" si="31"/>
        <v>44335</v>
      </c>
      <c r="BC100" s="25"/>
      <c r="BD100" s="25"/>
      <c r="BE100" s="20">
        <f t="shared" si="32"/>
        <v>44427</v>
      </c>
      <c r="BF100" s="20"/>
      <c r="BG100" s="20"/>
      <c r="BH100" s="24">
        <f t="shared" si="33"/>
        <v>44519</v>
      </c>
      <c r="BI100" s="24"/>
      <c r="BJ100" s="24"/>
      <c r="BK100" s="24">
        <f t="shared" si="39"/>
        <v>44611</v>
      </c>
      <c r="BL100" s="24"/>
      <c r="BM100" s="24"/>
      <c r="BN100" s="20">
        <f t="shared" si="40"/>
        <v>44700</v>
      </c>
      <c r="BO100" s="24"/>
      <c r="BP100" s="24"/>
      <c r="BQ100" s="20">
        <f t="shared" si="41"/>
        <v>44792</v>
      </c>
      <c r="BR100" s="24"/>
      <c r="BS100" s="24"/>
      <c r="BT100" s="20">
        <f t="shared" si="36"/>
        <v>44884</v>
      </c>
      <c r="BU100" s="24">
        <f t="shared" si="37"/>
        <v>44418</v>
      </c>
      <c r="BV100" s="61">
        <f t="shared" si="38"/>
        <v>44458</v>
      </c>
      <c r="BW100" s="21"/>
      <c r="BX100" s="21"/>
      <c r="BY100" s="20">
        <f t="shared" si="42"/>
        <v>44519</v>
      </c>
      <c r="BZ100" s="18"/>
    </row>
    <row r="101" spans="1:78" s="17" customFormat="1" ht="39.75" customHeight="1" x14ac:dyDescent="0.25">
      <c r="A101" s="711"/>
      <c r="B101" s="176">
        <v>4600087677</v>
      </c>
      <c r="C101" s="24">
        <v>44152</v>
      </c>
      <c r="D101" s="24">
        <v>44154</v>
      </c>
      <c r="E101" s="24">
        <v>44518</v>
      </c>
      <c r="F101" s="61">
        <v>44154</v>
      </c>
      <c r="G101" s="60" t="s">
        <v>6</v>
      </c>
      <c r="H101" s="24" t="s">
        <v>6</v>
      </c>
      <c r="I101" s="48">
        <f>E101-'[3]ARR Vigentes'!$DF$1</f>
        <v>456</v>
      </c>
      <c r="J101" s="47" t="str">
        <f t="shared" si="43"/>
        <v>VIGENTE</v>
      </c>
      <c r="K101" s="678" t="s">
        <v>66</v>
      </c>
      <c r="L101" s="138" t="s">
        <v>66</v>
      </c>
      <c r="M101" s="138" t="s">
        <v>66</v>
      </c>
      <c r="N101" s="138" t="s">
        <v>66</v>
      </c>
      <c r="O101" s="678" t="s">
        <v>66</v>
      </c>
      <c r="P101" s="678" t="s">
        <v>66</v>
      </c>
      <c r="Q101" s="100" t="s">
        <v>2200</v>
      </c>
      <c r="R101" s="100" t="s">
        <v>76</v>
      </c>
      <c r="S101" s="28" t="s">
        <v>4</v>
      </c>
      <c r="T101" s="119">
        <v>97558</v>
      </c>
      <c r="U101" s="712">
        <v>10060220029</v>
      </c>
      <c r="V101" s="713">
        <v>1568</v>
      </c>
      <c r="W101" s="714" t="s">
        <v>75</v>
      </c>
      <c r="X101" s="715">
        <v>3</v>
      </c>
      <c r="Y101" s="68">
        <v>115</v>
      </c>
      <c r="Z101" s="66" t="s">
        <v>74</v>
      </c>
      <c r="AA101" s="66" t="s">
        <v>73</v>
      </c>
      <c r="AB101" s="67">
        <v>474563</v>
      </c>
      <c r="AC101" s="100" t="s">
        <v>2201</v>
      </c>
      <c r="AD101" s="65">
        <v>4561768</v>
      </c>
      <c r="AE101" s="68">
        <v>5083867</v>
      </c>
      <c r="AF101" s="68">
        <v>3127380102</v>
      </c>
      <c r="AG101" s="702" t="s">
        <v>2202</v>
      </c>
      <c r="AH101" s="100" t="s">
        <v>2201</v>
      </c>
      <c r="AI101" s="65">
        <v>4561768</v>
      </c>
      <c r="AJ101" s="68">
        <v>5083867</v>
      </c>
      <c r="AK101" s="68">
        <v>3127380102</v>
      </c>
      <c r="AL101" s="702" t="s">
        <v>2202</v>
      </c>
      <c r="AM101" s="30" t="s">
        <v>3273</v>
      </c>
      <c r="AN101" s="31" t="s">
        <v>6</v>
      </c>
      <c r="AO101" s="31" t="s">
        <v>6</v>
      </c>
      <c r="AP101" s="30" t="s">
        <v>6</v>
      </c>
      <c r="AQ101" s="716" t="s">
        <v>70</v>
      </c>
      <c r="AR101" s="28" t="s">
        <v>4</v>
      </c>
      <c r="AS101" s="702" t="s">
        <v>69</v>
      </c>
      <c r="AT101" s="702"/>
      <c r="AU101" s="28"/>
      <c r="AV101" s="63"/>
      <c r="AW101" s="89" t="s">
        <v>28</v>
      </c>
      <c r="AX101" s="20">
        <v>44246</v>
      </c>
      <c r="AY101" s="26">
        <f t="shared" si="30"/>
        <v>44246</v>
      </c>
      <c r="AZ101" s="25"/>
      <c r="BA101" s="25"/>
      <c r="BB101" s="26">
        <f t="shared" si="31"/>
        <v>44335</v>
      </c>
      <c r="BC101" s="25"/>
      <c r="BD101" s="25"/>
      <c r="BE101" s="20">
        <f t="shared" si="32"/>
        <v>44427</v>
      </c>
      <c r="BF101" s="20"/>
      <c r="BG101" s="20"/>
      <c r="BH101" s="24">
        <f t="shared" si="33"/>
        <v>44519</v>
      </c>
      <c r="BI101" s="24"/>
      <c r="BJ101" s="24"/>
      <c r="BK101" s="24">
        <f t="shared" si="39"/>
        <v>44611</v>
      </c>
      <c r="BL101" s="24"/>
      <c r="BM101" s="24"/>
      <c r="BN101" s="20">
        <f t="shared" si="40"/>
        <v>44700</v>
      </c>
      <c r="BO101" s="24"/>
      <c r="BP101" s="24"/>
      <c r="BQ101" s="20">
        <f t="shared" si="41"/>
        <v>44792</v>
      </c>
      <c r="BR101" s="24"/>
      <c r="BS101" s="24"/>
      <c r="BT101" s="20">
        <f t="shared" si="36"/>
        <v>44884</v>
      </c>
      <c r="BU101" s="24">
        <f t="shared" si="37"/>
        <v>44418</v>
      </c>
      <c r="BV101" s="61">
        <f t="shared" si="38"/>
        <v>44458</v>
      </c>
      <c r="BW101" s="21"/>
      <c r="BX101" s="21"/>
      <c r="BY101" s="20">
        <f t="shared" si="42"/>
        <v>44519</v>
      </c>
      <c r="BZ101" s="18"/>
    </row>
    <row r="102" spans="1:78" s="17" customFormat="1" ht="39.75" customHeight="1" x14ac:dyDescent="0.25">
      <c r="A102" s="711"/>
      <c r="B102" s="176">
        <v>4600087702</v>
      </c>
      <c r="C102" s="24">
        <v>44158</v>
      </c>
      <c r="D102" s="24">
        <v>44159</v>
      </c>
      <c r="E102" s="24">
        <v>44523</v>
      </c>
      <c r="F102" s="61">
        <v>44159</v>
      </c>
      <c r="G102" s="60" t="s">
        <v>6</v>
      </c>
      <c r="H102" s="24" t="s">
        <v>6</v>
      </c>
      <c r="I102" s="48">
        <f>E102-'[3]ARR Vigentes'!$DF$1</f>
        <v>461</v>
      </c>
      <c r="J102" s="47" t="str">
        <f t="shared" si="43"/>
        <v>VIGENTE</v>
      </c>
      <c r="K102" s="678" t="s">
        <v>66</v>
      </c>
      <c r="L102" s="138" t="s">
        <v>66</v>
      </c>
      <c r="M102" s="138" t="s">
        <v>66</v>
      </c>
      <c r="N102" s="138" t="s">
        <v>66</v>
      </c>
      <c r="O102" s="678" t="s">
        <v>66</v>
      </c>
      <c r="P102" s="678" t="s">
        <v>66</v>
      </c>
      <c r="Q102" s="100" t="s">
        <v>3274</v>
      </c>
      <c r="R102" s="100" t="s">
        <v>76</v>
      </c>
      <c r="S102" s="28" t="s">
        <v>4</v>
      </c>
      <c r="T102" s="119">
        <v>97558</v>
      </c>
      <c r="U102" s="712">
        <v>10060220029</v>
      </c>
      <c r="V102" s="713">
        <v>1568</v>
      </c>
      <c r="W102" s="714" t="s">
        <v>75</v>
      </c>
      <c r="X102" s="715">
        <v>3</v>
      </c>
      <c r="Y102" s="68">
        <v>112</v>
      </c>
      <c r="Z102" s="66" t="s">
        <v>74</v>
      </c>
      <c r="AA102" s="66" t="s">
        <v>73</v>
      </c>
      <c r="AB102" s="67">
        <v>419754</v>
      </c>
      <c r="AC102" s="100" t="s">
        <v>3275</v>
      </c>
      <c r="AD102" s="65">
        <v>71602155</v>
      </c>
      <c r="AE102" s="68">
        <v>4715063</v>
      </c>
      <c r="AF102" s="68">
        <v>3104656119</v>
      </c>
      <c r="AG102" s="702" t="s">
        <v>3276</v>
      </c>
      <c r="AH102" s="100" t="s">
        <v>3275</v>
      </c>
      <c r="AI102" s="65">
        <v>71602155</v>
      </c>
      <c r="AJ102" s="68">
        <v>4715063</v>
      </c>
      <c r="AK102" s="68">
        <v>3104656119</v>
      </c>
      <c r="AL102" s="702" t="s">
        <v>3276</v>
      </c>
      <c r="AM102" s="30" t="s">
        <v>3277</v>
      </c>
      <c r="AN102" s="31" t="s">
        <v>6</v>
      </c>
      <c r="AO102" s="31" t="s">
        <v>6</v>
      </c>
      <c r="AP102" s="30" t="s">
        <v>6</v>
      </c>
      <c r="AQ102" s="716" t="s">
        <v>5</v>
      </c>
      <c r="AR102" s="28" t="s">
        <v>4</v>
      </c>
      <c r="AS102" s="702" t="s">
        <v>311</v>
      </c>
      <c r="AT102" s="702"/>
      <c r="AU102" s="28"/>
      <c r="AV102" s="63"/>
      <c r="AW102" s="25"/>
      <c r="AX102" s="25"/>
      <c r="AY102" s="26">
        <f t="shared" si="30"/>
        <v>44251</v>
      </c>
      <c r="AZ102" s="25"/>
      <c r="BA102" s="25"/>
      <c r="BB102" s="26">
        <f t="shared" si="31"/>
        <v>44340</v>
      </c>
      <c r="BC102" s="25"/>
      <c r="BD102" s="25"/>
      <c r="BE102" s="20">
        <f t="shared" si="32"/>
        <v>44432</v>
      </c>
      <c r="BF102" s="20"/>
      <c r="BG102" s="20"/>
      <c r="BH102" s="24">
        <f t="shared" si="33"/>
        <v>44524</v>
      </c>
      <c r="BI102" s="24"/>
      <c r="BJ102" s="24"/>
      <c r="BK102" s="24">
        <f t="shared" si="39"/>
        <v>44616</v>
      </c>
      <c r="BL102" s="24"/>
      <c r="BM102" s="24"/>
      <c r="BN102" s="20">
        <f t="shared" si="40"/>
        <v>44705</v>
      </c>
      <c r="BO102" s="24"/>
      <c r="BP102" s="24"/>
      <c r="BQ102" s="20">
        <f t="shared" si="41"/>
        <v>44797</v>
      </c>
      <c r="BR102" s="24"/>
      <c r="BS102" s="24"/>
      <c r="BT102" s="20">
        <f t="shared" si="36"/>
        <v>44889</v>
      </c>
      <c r="BU102" s="24">
        <f t="shared" si="37"/>
        <v>44423</v>
      </c>
      <c r="BV102" s="61">
        <f t="shared" si="38"/>
        <v>44463</v>
      </c>
      <c r="BW102" s="21"/>
      <c r="BX102" s="21"/>
      <c r="BY102" s="20">
        <f t="shared" si="42"/>
        <v>44524</v>
      </c>
      <c r="BZ102" s="18"/>
    </row>
    <row r="103" spans="1:78" s="17" customFormat="1" ht="39.75" customHeight="1" x14ac:dyDescent="0.25">
      <c r="A103" s="711"/>
      <c r="B103" s="176">
        <v>4600087678</v>
      </c>
      <c r="C103" s="24">
        <v>44147</v>
      </c>
      <c r="D103" s="24">
        <v>44154</v>
      </c>
      <c r="E103" s="24">
        <v>44518</v>
      </c>
      <c r="F103" s="61">
        <v>44154</v>
      </c>
      <c r="G103" s="60" t="s">
        <v>6</v>
      </c>
      <c r="H103" s="24" t="s">
        <v>6</v>
      </c>
      <c r="I103" s="48">
        <f>E103-'[3]ARR Vigentes'!$DF$1</f>
        <v>456</v>
      </c>
      <c r="J103" s="47" t="str">
        <f t="shared" si="43"/>
        <v>VIGENTE</v>
      </c>
      <c r="K103" s="678" t="s">
        <v>66</v>
      </c>
      <c r="L103" s="138" t="s">
        <v>66</v>
      </c>
      <c r="M103" s="138" t="s">
        <v>66</v>
      </c>
      <c r="N103" s="138" t="s">
        <v>66</v>
      </c>
      <c r="O103" s="678" t="s">
        <v>66</v>
      </c>
      <c r="P103" s="678" t="s">
        <v>66</v>
      </c>
      <c r="Q103" s="100" t="s">
        <v>372</v>
      </c>
      <c r="R103" s="100" t="s">
        <v>76</v>
      </c>
      <c r="S103" s="28" t="s">
        <v>4</v>
      </c>
      <c r="T103" s="119">
        <v>97558</v>
      </c>
      <c r="U103" s="712">
        <v>10060220029</v>
      </c>
      <c r="V103" s="713">
        <v>1568</v>
      </c>
      <c r="W103" s="714" t="s">
        <v>75</v>
      </c>
      <c r="X103" s="715">
        <v>3</v>
      </c>
      <c r="Y103" s="68">
        <v>108</v>
      </c>
      <c r="Z103" s="66" t="s">
        <v>74</v>
      </c>
      <c r="AA103" s="66" t="s">
        <v>73</v>
      </c>
      <c r="AB103" s="67">
        <v>373456</v>
      </c>
      <c r="AC103" s="100" t="s">
        <v>3278</v>
      </c>
      <c r="AD103" s="65">
        <v>19788186</v>
      </c>
      <c r="AE103" s="68" t="s">
        <v>6</v>
      </c>
      <c r="AF103" s="68">
        <v>3017192322</v>
      </c>
      <c r="AG103" s="702" t="s">
        <v>3279</v>
      </c>
      <c r="AH103" s="100" t="s">
        <v>3278</v>
      </c>
      <c r="AI103" s="65">
        <v>19788186</v>
      </c>
      <c r="AJ103" s="68" t="s">
        <v>6</v>
      </c>
      <c r="AK103" s="68">
        <v>3017192322</v>
      </c>
      <c r="AL103" s="702" t="s">
        <v>3279</v>
      </c>
      <c r="AM103" s="30" t="s">
        <v>3280</v>
      </c>
      <c r="AN103" s="31" t="s">
        <v>6</v>
      </c>
      <c r="AO103" s="31" t="s">
        <v>6</v>
      </c>
      <c r="AP103" s="30" t="s">
        <v>6</v>
      </c>
      <c r="AQ103" s="716" t="s">
        <v>56</v>
      </c>
      <c r="AR103" s="28" t="s">
        <v>4</v>
      </c>
      <c r="AS103" s="702" t="s">
        <v>55</v>
      </c>
      <c r="AT103" s="702"/>
      <c r="AU103" s="28"/>
      <c r="AV103" s="63"/>
      <c r="AW103" s="25"/>
      <c r="AX103" s="25"/>
      <c r="AY103" s="26">
        <f t="shared" si="30"/>
        <v>44246</v>
      </c>
      <c r="AZ103" s="25"/>
      <c r="BA103" s="25"/>
      <c r="BB103" s="26">
        <f t="shared" si="31"/>
        <v>44335</v>
      </c>
      <c r="BC103" s="25"/>
      <c r="BD103" s="25"/>
      <c r="BE103" s="20">
        <f t="shared" si="32"/>
        <v>44427</v>
      </c>
      <c r="BF103" s="20"/>
      <c r="BG103" s="20"/>
      <c r="BH103" s="24">
        <f t="shared" si="33"/>
        <v>44519</v>
      </c>
      <c r="BI103" s="24"/>
      <c r="BJ103" s="24"/>
      <c r="BK103" s="24">
        <f t="shared" si="39"/>
        <v>44611</v>
      </c>
      <c r="BL103" s="24"/>
      <c r="BM103" s="24"/>
      <c r="BN103" s="20">
        <f t="shared" si="40"/>
        <v>44700</v>
      </c>
      <c r="BO103" s="24"/>
      <c r="BP103" s="24"/>
      <c r="BQ103" s="20">
        <f t="shared" si="41"/>
        <v>44792</v>
      </c>
      <c r="BR103" s="24"/>
      <c r="BS103" s="24"/>
      <c r="BT103" s="20">
        <f t="shared" si="36"/>
        <v>44884</v>
      </c>
      <c r="BU103" s="24">
        <f t="shared" si="37"/>
        <v>44418</v>
      </c>
      <c r="BV103" s="61">
        <f t="shared" si="38"/>
        <v>44458</v>
      </c>
      <c r="BW103" s="21"/>
      <c r="BX103" s="21"/>
      <c r="BY103" s="20">
        <f t="shared" si="42"/>
        <v>44519</v>
      </c>
      <c r="BZ103" s="18"/>
    </row>
    <row r="104" spans="1:78" s="17" customFormat="1" ht="39.75" customHeight="1" x14ac:dyDescent="0.25">
      <c r="A104" s="711"/>
      <c r="B104" s="176">
        <v>4600087841</v>
      </c>
      <c r="C104" s="24">
        <v>44169</v>
      </c>
      <c r="D104" s="24">
        <v>44174</v>
      </c>
      <c r="E104" s="24">
        <v>44538</v>
      </c>
      <c r="F104" s="61">
        <v>44174</v>
      </c>
      <c r="G104" s="60" t="s">
        <v>6</v>
      </c>
      <c r="H104" s="24" t="s">
        <v>6</v>
      </c>
      <c r="I104" s="48">
        <f>E104-'[3]ARR Vigentes'!$DF$1</f>
        <v>476</v>
      </c>
      <c r="J104" s="73" t="str">
        <f t="shared" si="43"/>
        <v>VIGENTE</v>
      </c>
      <c r="K104" s="678" t="s">
        <v>66</v>
      </c>
      <c r="L104" s="138" t="s">
        <v>66</v>
      </c>
      <c r="M104" s="138" t="s">
        <v>66</v>
      </c>
      <c r="N104" s="138" t="s">
        <v>66</v>
      </c>
      <c r="O104" s="678" t="s">
        <v>66</v>
      </c>
      <c r="P104" s="678" t="s">
        <v>66</v>
      </c>
      <c r="Q104" s="100" t="s">
        <v>2217</v>
      </c>
      <c r="R104" s="100" t="s">
        <v>76</v>
      </c>
      <c r="S104" s="28" t="s">
        <v>4</v>
      </c>
      <c r="T104" s="119">
        <v>5169813</v>
      </c>
      <c r="U104" s="712">
        <v>10180220012</v>
      </c>
      <c r="V104" s="713">
        <v>2116</v>
      </c>
      <c r="W104" s="714" t="s">
        <v>61</v>
      </c>
      <c r="X104" s="68">
        <v>5</v>
      </c>
      <c r="Y104" s="713">
        <v>1181</v>
      </c>
      <c r="Z104" s="66" t="s">
        <v>60</v>
      </c>
      <c r="AA104" s="66" t="s">
        <v>2218</v>
      </c>
      <c r="AB104" s="67">
        <v>157973</v>
      </c>
      <c r="AC104" s="100" t="s">
        <v>2219</v>
      </c>
      <c r="AD104" s="65">
        <v>22018862</v>
      </c>
      <c r="AE104" s="31" t="s">
        <v>6</v>
      </c>
      <c r="AF104" s="68">
        <v>3137637005</v>
      </c>
      <c r="AG104" s="30" t="s">
        <v>6</v>
      </c>
      <c r="AH104" s="100" t="s">
        <v>2219</v>
      </c>
      <c r="AI104" s="65">
        <v>22018862</v>
      </c>
      <c r="AJ104" s="31" t="s">
        <v>6</v>
      </c>
      <c r="AK104" s="68">
        <v>3137637005</v>
      </c>
      <c r="AL104" s="30" t="s">
        <v>6</v>
      </c>
      <c r="AM104" s="30" t="s">
        <v>3281</v>
      </c>
      <c r="AN104" s="31" t="s">
        <v>6</v>
      </c>
      <c r="AO104" s="31" t="s">
        <v>6</v>
      </c>
      <c r="AP104" s="30" t="s">
        <v>6</v>
      </c>
      <c r="AQ104" s="64" t="s">
        <v>5</v>
      </c>
      <c r="AR104" s="28" t="s">
        <v>4</v>
      </c>
      <c r="AS104" s="63" t="s">
        <v>3</v>
      </c>
      <c r="AT104" s="63"/>
      <c r="AU104" s="28"/>
      <c r="AV104" s="63"/>
      <c r="AW104" s="25"/>
      <c r="AX104" s="25"/>
      <c r="AY104" s="26">
        <f t="shared" si="30"/>
        <v>44264</v>
      </c>
      <c r="AZ104" s="25"/>
      <c r="BA104" s="25"/>
      <c r="BB104" s="26">
        <f t="shared" si="31"/>
        <v>44356</v>
      </c>
      <c r="BC104" s="25"/>
      <c r="BD104" s="25"/>
      <c r="BE104" s="20">
        <f t="shared" si="32"/>
        <v>44448</v>
      </c>
      <c r="BF104" s="20"/>
      <c r="BG104" s="20"/>
      <c r="BH104" s="24">
        <f t="shared" si="33"/>
        <v>44539</v>
      </c>
      <c r="BI104" s="24"/>
      <c r="BJ104" s="24"/>
      <c r="BK104" s="24">
        <f t="shared" si="39"/>
        <v>44629</v>
      </c>
      <c r="BL104" s="24"/>
      <c r="BM104" s="24"/>
      <c r="BN104" s="20">
        <f t="shared" si="40"/>
        <v>44721</v>
      </c>
      <c r="BO104" s="24"/>
      <c r="BP104" s="24"/>
      <c r="BQ104" s="20">
        <f t="shared" si="41"/>
        <v>44813</v>
      </c>
      <c r="BR104" s="24"/>
      <c r="BS104" s="24"/>
      <c r="BT104" s="20">
        <f t="shared" si="36"/>
        <v>44904</v>
      </c>
      <c r="BU104" s="24">
        <f t="shared" si="37"/>
        <v>44438</v>
      </c>
      <c r="BV104" s="61">
        <f t="shared" si="38"/>
        <v>44478</v>
      </c>
      <c r="BW104" s="21"/>
      <c r="BX104" s="21"/>
      <c r="BY104" s="20">
        <f t="shared" si="42"/>
        <v>44539</v>
      </c>
      <c r="BZ104" s="18"/>
    </row>
    <row r="105" spans="1:78" s="17" customFormat="1" ht="39.75" customHeight="1" x14ac:dyDescent="0.25">
      <c r="A105" s="104"/>
      <c r="B105" s="107">
        <v>4600087806</v>
      </c>
      <c r="C105" s="20">
        <v>44168</v>
      </c>
      <c r="D105" s="24">
        <v>44174</v>
      </c>
      <c r="E105" s="24">
        <v>44538</v>
      </c>
      <c r="F105" s="61">
        <v>44174</v>
      </c>
      <c r="G105" s="60" t="s">
        <v>6</v>
      </c>
      <c r="H105" s="60" t="s">
        <v>6</v>
      </c>
      <c r="I105" s="48">
        <f ca="1">E105-$DC$1</f>
        <v>246</v>
      </c>
      <c r="J105" s="47" t="str">
        <f ca="1">IF(I105&gt;130,"VIGENTE",IF(I105&lt;1,"TERMINADO",IF(AND(I105&lt;120,I105&gt;110),"TRAMITES",IF(I105&lt;50,"POR VENCERSE","RENOVAR"))))</f>
        <v>VIGENTE</v>
      </c>
      <c r="K105" s="101" t="s">
        <v>66</v>
      </c>
      <c r="L105" s="102" t="s">
        <v>66</v>
      </c>
      <c r="M105" s="102" t="s">
        <v>66</v>
      </c>
      <c r="N105" s="102" t="s">
        <v>66</v>
      </c>
      <c r="O105" s="101" t="s">
        <v>66</v>
      </c>
      <c r="P105" s="101" t="s">
        <v>66</v>
      </c>
      <c r="Q105" s="82" t="s">
        <v>3282</v>
      </c>
      <c r="R105" s="100" t="s">
        <v>76</v>
      </c>
      <c r="S105" s="28" t="s">
        <v>4</v>
      </c>
      <c r="T105" s="99" t="s">
        <v>63</v>
      </c>
      <c r="U105" s="98" t="s">
        <v>62</v>
      </c>
      <c r="V105" s="96">
        <v>2116</v>
      </c>
      <c r="W105" s="97" t="s">
        <v>61</v>
      </c>
      <c r="X105" s="68">
        <v>5</v>
      </c>
      <c r="Y105" s="96">
        <v>1329</v>
      </c>
      <c r="Z105" s="38" t="s">
        <v>60</v>
      </c>
      <c r="AA105" s="95" t="s">
        <v>338</v>
      </c>
      <c r="AB105" s="94">
        <v>149940</v>
      </c>
      <c r="AC105" s="82" t="s">
        <v>3283</v>
      </c>
      <c r="AD105" s="65">
        <v>39177338</v>
      </c>
      <c r="AE105" s="31" t="s">
        <v>6</v>
      </c>
      <c r="AF105" s="80">
        <v>3106914244</v>
      </c>
      <c r="AG105" s="105" t="s">
        <v>3284</v>
      </c>
      <c r="AH105" s="82" t="s">
        <v>3283</v>
      </c>
      <c r="AI105" s="65">
        <v>39177338</v>
      </c>
      <c r="AJ105" s="31" t="s">
        <v>6</v>
      </c>
      <c r="AK105" s="80">
        <v>3106914244</v>
      </c>
      <c r="AL105" s="105" t="s">
        <v>3284</v>
      </c>
      <c r="AM105" s="30" t="s">
        <v>3281</v>
      </c>
      <c r="AN105" s="31" t="s">
        <v>6</v>
      </c>
      <c r="AO105" s="31" t="s">
        <v>6</v>
      </c>
      <c r="AP105" s="30" t="s">
        <v>6</v>
      </c>
      <c r="AQ105" s="29" t="s">
        <v>5</v>
      </c>
      <c r="AR105" s="28" t="s">
        <v>4</v>
      </c>
      <c r="AS105" s="27" t="s">
        <v>311</v>
      </c>
      <c r="AT105" s="27"/>
      <c r="AU105" s="27"/>
      <c r="AV105" s="63"/>
      <c r="AW105" s="25"/>
      <c r="AX105" s="25"/>
      <c r="AY105" s="26">
        <f t="shared" si="30"/>
        <v>44264</v>
      </c>
      <c r="AZ105" s="25"/>
      <c r="BA105" s="25"/>
      <c r="BB105" s="26">
        <f t="shared" si="31"/>
        <v>44356</v>
      </c>
      <c r="BC105" s="25"/>
      <c r="BD105" s="25"/>
      <c r="BE105" s="20">
        <f t="shared" si="32"/>
        <v>44448</v>
      </c>
      <c r="BF105" s="20"/>
      <c r="BG105" s="20"/>
      <c r="BH105" s="24">
        <f t="shared" si="33"/>
        <v>44539</v>
      </c>
      <c r="BI105" s="24"/>
      <c r="BJ105" s="24"/>
      <c r="BK105" s="24">
        <f t="shared" si="39"/>
        <v>44629</v>
      </c>
      <c r="BL105" s="24"/>
      <c r="BM105" s="24"/>
      <c r="BN105" s="20">
        <f t="shared" si="40"/>
        <v>44721</v>
      </c>
      <c r="BO105" s="24"/>
      <c r="BP105" s="24"/>
      <c r="BQ105" s="20">
        <f t="shared" si="41"/>
        <v>44813</v>
      </c>
      <c r="BR105" s="24"/>
      <c r="BS105" s="24"/>
      <c r="BT105" s="20">
        <f t="shared" si="36"/>
        <v>44904</v>
      </c>
      <c r="BU105" s="24">
        <f t="shared" si="37"/>
        <v>44438</v>
      </c>
      <c r="BV105" s="61">
        <f t="shared" si="38"/>
        <v>44478</v>
      </c>
      <c r="BW105" s="21"/>
      <c r="BX105" s="21"/>
      <c r="BY105" s="20">
        <f t="shared" si="42"/>
        <v>44539</v>
      </c>
      <c r="BZ105" s="18"/>
    </row>
    <row r="106" spans="1:78" s="17" customFormat="1" ht="39.75" customHeight="1" x14ac:dyDescent="0.25">
      <c r="A106" s="104"/>
      <c r="B106" s="107">
        <v>4600088109</v>
      </c>
      <c r="C106" s="20">
        <v>44180</v>
      </c>
      <c r="D106" s="24">
        <v>44182</v>
      </c>
      <c r="E106" s="24">
        <v>44546</v>
      </c>
      <c r="F106" s="61">
        <v>44182</v>
      </c>
      <c r="G106" s="60" t="s">
        <v>6</v>
      </c>
      <c r="H106" s="60" t="s">
        <v>6</v>
      </c>
      <c r="I106" s="48">
        <f ca="1">E106-$DC$1</f>
        <v>254</v>
      </c>
      <c r="J106" s="47" t="str">
        <f ca="1">IF(I106&gt;130,"VIGENTE",IF(I106&lt;1,"TERMINADO",IF(AND(I106&lt;120,I106&gt;110),"TRAMITES",IF(I106&lt;50,"POR VENCERSE","RENOVAR"))))</f>
        <v>VIGENTE</v>
      </c>
      <c r="K106" s="101" t="s">
        <v>66</v>
      </c>
      <c r="L106" s="102" t="s">
        <v>66</v>
      </c>
      <c r="M106" s="102" t="s">
        <v>66</v>
      </c>
      <c r="N106" s="102" t="s">
        <v>66</v>
      </c>
      <c r="O106" s="101" t="s">
        <v>66</v>
      </c>
      <c r="P106" s="101" t="s">
        <v>66</v>
      </c>
      <c r="Q106" s="82" t="s">
        <v>3290</v>
      </c>
      <c r="R106" s="100" t="s">
        <v>76</v>
      </c>
      <c r="S106" s="28" t="s">
        <v>4</v>
      </c>
      <c r="T106" s="99" t="s">
        <v>63</v>
      </c>
      <c r="U106" s="98" t="s">
        <v>62</v>
      </c>
      <c r="V106" s="96">
        <v>2116</v>
      </c>
      <c r="W106" s="97" t="s">
        <v>61</v>
      </c>
      <c r="X106" s="68">
        <v>5</v>
      </c>
      <c r="Y106" s="96">
        <v>1231</v>
      </c>
      <c r="Z106" s="38" t="s">
        <v>60</v>
      </c>
      <c r="AA106" s="95" t="s">
        <v>338</v>
      </c>
      <c r="AB106" s="94">
        <v>149940</v>
      </c>
      <c r="AC106" s="82" t="s">
        <v>3291</v>
      </c>
      <c r="AD106" s="65">
        <v>71591881</v>
      </c>
      <c r="AE106" s="31" t="s">
        <v>6</v>
      </c>
      <c r="AF106" s="80">
        <v>3146015340</v>
      </c>
      <c r="AG106" s="30" t="s">
        <v>6</v>
      </c>
      <c r="AH106" s="82" t="s">
        <v>3291</v>
      </c>
      <c r="AI106" s="65">
        <v>71591881</v>
      </c>
      <c r="AJ106" s="31" t="s">
        <v>6</v>
      </c>
      <c r="AK106" s="80">
        <v>3146015340</v>
      </c>
      <c r="AL106" s="30" t="s">
        <v>6</v>
      </c>
      <c r="AM106" s="30" t="s">
        <v>3292</v>
      </c>
      <c r="AN106" s="31" t="s">
        <v>6</v>
      </c>
      <c r="AO106" s="31" t="s">
        <v>6</v>
      </c>
      <c r="AP106" s="30" t="s">
        <v>6</v>
      </c>
      <c r="AQ106" s="29" t="s">
        <v>5</v>
      </c>
      <c r="AR106" s="28" t="s">
        <v>4</v>
      </c>
      <c r="AS106" s="27" t="s">
        <v>55</v>
      </c>
      <c r="AT106" s="27"/>
      <c r="AU106" s="27"/>
      <c r="AV106" s="63"/>
      <c r="AW106" s="25"/>
      <c r="AX106" s="25"/>
      <c r="AY106" s="26">
        <f t="shared" si="30"/>
        <v>44272</v>
      </c>
      <c r="AZ106" s="25"/>
      <c r="BA106" s="25"/>
      <c r="BB106" s="26">
        <f t="shared" si="31"/>
        <v>44364</v>
      </c>
      <c r="BC106" s="25"/>
      <c r="BD106" s="25"/>
      <c r="BE106" s="20">
        <f t="shared" si="32"/>
        <v>44456</v>
      </c>
      <c r="BF106" s="20"/>
      <c r="BG106" s="20"/>
      <c r="BH106" s="24">
        <f t="shared" si="33"/>
        <v>44547</v>
      </c>
      <c r="BI106" s="24"/>
      <c r="BJ106" s="24"/>
      <c r="BK106" s="24">
        <f t="shared" si="39"/>
        <v>44637</v>
      </c>
      <c r="BL106" s="24"/>
      <c r="BM106" s="24"/>
      <c r="BN106" s="20">
        <f t="shared" si="40"/>
        <v>44729</v>
      </c>
      <c r="BO106" s="24"/>
      <c r="BP106" s="24"/>
      <c r="BQ106" s="20">
        <f t="shared" si="41"/>
        <v>44821</v>
      </c>
      <c r="BR106" s="24"/>
      <c r="BS106" s="24"/>
      <c r="BT106" s="20">
        <f t="shared" si="36"/>
        <v>44912</v>
      </c>
      <c r="BU106" s="24">
        <f t="shared" si="37"/>
        <v>44446</v>
      </c>
      <c r="BV106" s="61">
        <f t="shared" si="38"/>
        <v>44486</v>
      </c>
      <c r="BW106" s="21"/>
      <c r="BX106" s="21"/>
      <c r="BY106" s="20">
        <f t="shared" si="42"/>
        <v>44547</v>
      </c>
      <c r="BZ106" s="18"/>
    </row>
    <row r="107" spans="1:78" s="17" customFormat="1" ht="39.75" customHeight="1" x14ac:dyDescent="0.25">
      <c r="A107" s="711"/>
      <c r="B107" s="718">
        <v>4600088111</v>
      </c>
      <c r="C107" s="24">
        <v>44162</v>
      </c>
      <c r="D107" s="24">
        <v>44175</v>
      </c>
      <c r="E107" s="24">
        <v>44531</v>
      </c>
      <c r="F107" s="61">
        <v>44175</v>
      </c>
      <c r="G107" s="60" t="s">
        <v>6</v>
      </c>
      <c r="H107" s="24" t="s">
        <v>6</v>
      </c>
      <c r="I107" s="48">
        <f>E107-'[3]ARR Vigentes'!$DF$1</f>
        <v>469</v>
      </c>
      <c r="J107" s="47" t="str">
        <f t="shared" si="43"/>
        <v>VIGENTE</v>
      </c>
      <c r="K107" s="145" t="s">
        <v>3383</v>
      </c>
      <c r="L107" s="102">
        <v>44162</v>
      </c>
      <c r="M107" s="102">
        <v>44162</v>
      </c>
      <c r="N107" s="102">
        <v>44647</v>
      </c>
      <c r="O107" s="156">
        <f>N107-'[3]ARR Vigentes'!$DF$1</f>
        <v>585</v>
      </c>
      <c r="P107" s="73" t="str">
        <f>IF(O107&gt;80,"VIGENTE",IF(O107&lt;1,"VENCIDO",IF(O107&lt;50,"POR VENCERSE","RENOVAR")))</f>
        <v>VIGENTE</v>
      </c>
      <c r="Q107" s="100" t="s">
        <v>2171</v>
      </c>
      <c r="R107" s="100" t="s">
        <v>76</v>
      </c>
      <c r="S107" s="28" t="s">
        <v>4</v>
      </c>
      <c r="T107" s="119">
        <v>666413</v>
      </c>
      <c r="U107" s="68">
        <v>80980020045</v>
      </c>
      <c r="V107" s="68">
        <v>6484</v>
      </c>
      <c r="W107" s="175">
        <v>40359</v>
      </c>
      <c r="X107" s="68" t="s">
        <v>2172</v>
      </c>
      <c r="Y107" s="68" t="s">
        <v>6</v>
      </c>
      <c r="Z107" s="66" t="s">
        <v>11</v>
      </c>
      <c r="AA107" s="66" t="s">
        <v>2173</v>
      </c>
      <c r="AB107" s="67">
        <v>431613</v>
      </c>
      <c r="AC107" s="100" t="s">
        <v>2174</v>
      </c>
      <c r="AD107" s="65">
        <v>42745665</v>
      </c>
      <c r="AE107" s="31" t="s">
        <v>6</v>
      </c>
      <c r="AF107" s="68">
        <v>3116544576</v>
      </c>
      <c r="AG107" s="702" t="s">
        <v>3293</v>
      </c>
      <c r="AH107" s="100" t="s">
        <v>2174</v>
      </c>
      <c r="AI107" s="65">
        <v>42745665</v>
      </c>
      <c r="AJ107" s="68">
        <v>2866746</v>
      </c>
      <c r="AK107" s="68">
        <v>3116544576</v>
      </c>
      <c r="AL107" s="702" t="s">
        <v>3293</v>
      </c>
      <c r="AM107" s="100" t="s">
        <v>3294</v>
      </c>
      <c r="AN107" s="68">
        <v>2866746</v>
      </c>
      <c r="AO107" s="68">
        <v>3122844749</v>
      </c>
      <c r="AP107" s="702" t="s">
        <v>2175</v>
      </c>
      <c r="AQ107" s="64" t="s">
        <v>70</v>
      </c>
      <c r="AR107" s="28" t="s">
        <v>4</v>
      </c>
      <c r="AS107" s="63" t="s">
        <v>3</v>
      </c>
      <c r="AT107" s="63"/>
      <c r="AU107" s="63"/>
      <c r="AV107" s="63"/>
      <c r="AW107" s="25"/>
      <c r="AX107" s="25"/>
      <c r="AY107" s="26">
        <f t="shared" si="30"/>
        <v>44265</v>
      </c>
      <c r="AZ107" s="25"/>
      <c r="BA107" s="25"/>
      <c r="BB107" s="26">
        <f t="shared" si="31"/>
        <v>44357</v>
      </c>
      <c r="BC107" s="25"/>
      <c r="BD107" s="25"/>
      <c r="BE107" s="20">
        <f t="shared" si="32"/>
        <v>44449</v>
      </c>
      <c r="BF107" s="20"/>
      <c r="BG107" s="20"/>
      <c r="BH107" s="24">
        <f t="shared" si="33"/>
        <v>44540</v>
      </c>
      <c r="BI107" s="24"/>
      <c r="BJ107" s="24"/>
      <c r="BK107" s="24">
        <f t="shared" si="39"/>
        <v>44630</v>
      </c>
      <c r="BL107" s="24"/>
      <c r="BM107" s="24"/>
      <c r="BN107" s="20">
        <f t="shared" si="40"/>
        <v>44722</v>
      </c>
      <c r="BO107" s="24"/>
      <c r="BP107" s="24"/>
      <c r="BQ107" s="20">
        <f t="shared" si="41"/>
        <v>44814</v>
      </c>
      <c r="BR107" s="24"/>
      <c r="BS107" s="24"/>
      <c r="BT107" s="20">
        <f t="shared" si="36"/>
        <v>44905</v>
      </c>
      <c r="BU107" s="24">
        <f t="shared" si="37"/>
        <v>44431</v>
      </c>
      <c r="BV107" s="61">
        <f t="shared" si="38"/>
        <v>44471</v>
      </c>
      <c r="BW107" s="21"/>
      <c r="BX107" s="21"/>
      <c r="BY107" s="20">
        <f t="shared" si="42"/>
        <v>44540</v>
      </c>
      <c r="BZ107" s="18"/>
    </row>
    <row r="108" spans="1:78" s="17" customFormat="1" ht="39.75" customHeight="1" x14ac:dyDescent="0.25">
      <c r="A108" s="104"/>
      <c r="B108" s="107">
        <v>4600088375</v>
      </c>
      <c r="C108" s="20">
        <v>44180</v>
      </c>
      <c r="D108" s="24">
        <v>44181</v>
      </c>
      <c r="E108" s="24">
        <v>44515</v>
      </c>
      <c r="F108" s="61">
        <v>44181</v>
      </c>
      <c r="G108" s="60" t="s">
        <v>6</v>
      </c>
      <c r="H108" s="60" t="s">
        <v>6</v>
      </c>
      <c r="I108" s="48">
        <f ca="1">E108-$DC$1</f>
        <v>223</v>
      </c>
      <c r="J108" s="47" t="str">
        <f ca="1">IF(I108&gt;130,"VIGENTE",IF(I108&lt;1,"TERMINADO",IF(AND(I108&lt;120,I108&gt;110),"TRAMITES",IF(I108&lt;50,"POR VENCERSE","RENOVAR"))))</f>
        <v>VIGENTE</v>
      </c>
      <c r="K108" s="101" t="s">
        <v>66</v>
      </c>
      <c r="L108" s="102" t="s">
        <v>66</v>
      </c>
      <c r="M108" s="102" t="s">
        <v>66</v>
      </c>
      <c r="N108" s="102" t="s">
        <v>66</v>
      </c>
      <c r="O108" s="101" t="s">
        <v>66</v>
      </c>
      <c r="P108" s="101" t="s">
        <v>66</v>
      </c>
      <c r="Q108" s="82" t="s">
        <v>3295</v>
      </c>
      <c r="R108" s="100" t="s">
        <v>76</v>
      </c>
      <c r="S108" s="28" t="s">
        <v>4</v>
      </c>
      <c r="T108" s="99" t="s">
        <v>63</v>
      </c>
      <c r="U108" s="98" t="s">
        <v>62</v>
      </c>
      <c r="V108" s="96">
        <v>2116</v>
      </c>
      <c r="W108" s="97" t="s">
        <v>61</v>
      </c>
      <c r="X108" s="68">
        <v>5</v>
      </c>
      <c r="Y108" s="96">
        <v>1033</v>
      </c>
      <c r="Z108" s="38" t="s">
        <v>60</v>
      </c>
      <c r="AA108" s="95" t="s">
        <v>338</v>
      </c>
      <c r="AB108" s="94">
        <v>157973</v>
      </c>
      <c r="AC108" s="82" t="s">
        <v>3296</v>
      </c>
      <c r="AD108" s="65">
        <v>1088311058</v>
      </c>
      <c r="AE108" s="31" t="s">
        <v>6</v>
      </c>
      <c r="AF108" s="80">
        <v>3128633547</v>
      </c>
      <c r="AG108" s="63" t="s">
        <v>3297</v>
      </c>
      <c r="AH108" s="82" t="s">
        <v>3296</v>
      </c>
      <c r="AI108" s="65">
        <v>1088311058</v>
      </c>
      <c r="AJ108" s="31" t="s">
        <v>6</v>
      </c>
      <c r="AK108" s="80">
        <v>3128633547</v>
      </c>
      <c r="AL108" s="63" t="s">
        <v>3297</v>
      </c>
      <c r="AM108" s="30" t="s">
        <v>3292</v>
      </c>
      <c r="AN108" s="31" t="s">
        <v>6</v>
      </c>
      <c r="AO108" s="31" t="s">
        <v>6</v>
      </c>
      <c r="AP108" s="30" t="s">
        <v>6</v>
      </c>
      <c r="AQ108" s="29" t="s">
        <v>70</v>
      </c>
      <c r="AR108" s="28" t="s">
        <v>4</v>
      </c>
      <c r="AS108" s="27" t="s">
        <v>69</v>
      </c>
      <c r="AT108" s="27"/>
      <c r="AU108" s="27"/>
      <c r="AV108" s="63"/>
      <c r="AW108" s="25"/>
      <c r="AX108" s="25"/>
      <c r="AY108" s="26">
        <f t="shared" si="30"/>
        <v>44271</v>
      </c>
      <c r="AZ108" s="25"/>
      <c r="BA108" s="25"/>
      <c r="BB108" s="26">
        <f t="shared" si="31"/>
        <v>44363</v>
      </c>
      <c r="BC108" s="25"/>
      <c r="BD108" s="25"/>
      <c r="BE108" s="20">
        <f t="shared" si="32"/>
        <v>44455</v>
      </c>
      <c r="BF108" s="20"/>
      <c r="BG108" s="20"/>
      <c r="BH108" s="24">
        <f t="shared" si="33"/>
        <v>44546</v>
      </c>
      <c r="BI108" s="24"/>
      <c r="BJ108" s="24"/>
      <c r="BK108" s="24">
        <f t="shared" si="39"/>
        <v>44636</v>
      </c>
      <c r="BL108" s="24"/>
      <c r="BM108" s="24"/>
      <c r="BN108" s="20">
        <f t="shared" si="40"/>
        <v>44728</v>
      </c>
      <c r="BO108" s="24"/>
      <c r="BP108" s="24"/>
      <c r="BQ108" s="20">
        <f t="shared" si="41"/>
        <v>44820</v>
      </c>
      <c r="BR108" s="24"/>
      <c r="BS108" s="24"/>
      <c r="BT108" s="20">
        <f t="shared" si="36"/>
        <v>44911</v>
      </c>
      <c r="BU108" s="24">
        <f t="shared" si="37"/>
        <v>44415</v>
      </c>
      <c r="BV108" s="61">
        <f t="shared" si="38"/>
        <v>44455</v>
      </c>
      <c r="BW108" s="21"/>
      <c r="BX108" s="21"/>
      <c r="BY108" s="20">
        <f t="shared" si="42"/>
        <v>44546</v>
      </c>
      <c r="BZ108" s="18"/>
    </row>
    <row r="109" spans="1:78" s="17" customFormat="1" ht="39.75" customHeight="1" x14ac:dyDescent="0.25">
      <c r="A109" s="711"/>
      <c r="B109" s="176">
        <v>4600088434</v>
      </c>
      <c r="C109" s="24">
        <v>44186</v>
      </c>
      <c r="D109" s="24">
        <v>44186</v>
      </c>
      <c r="E109" s="24">
        <v>44550</v>
      </c>
      <c r="F109" s="61">
        <v>44186</v>
      </c>
      <c r="G109" s="60" t="s">
        <v>6</v>
      </c>
      <c r="H109" s="24" t="s">
        <v>6</v>
      </c>
      <c r="I109" s="48">
        <f>E109-'[3]ARR Vigentes'!$DF$1</f>
        <v>488</v>
      </c>
      <c r="J109" s="73" t="str">
        <f t="shared" si="43"/>
        <v>VIGENTE</v>
      </c>
      <c r="K109" s="163" t="s">
        <v>3298</v>
      </c>
      <c r="L109" s="138">
        <v>44187</v>
      </c>
      <c r="M109" s="138">
        <v>44186</v>
      </c>
      <c r="N109" s="138">
        <v>44672</v>
      </c>
      <c r="O109" s="156">
        <f>N109-'[3]ARR Vigentes'!$DF$1</f>
        <v>610</v>
      </c>
      <c r="P109" s="73" t="str">
        <f>IF(O109&gt;80,"VIGENTE",IF(O109&lt;1,"VENCIDO",IF(O109&lt;50,"POR VENCERSE","RENOVAR")))</f>
        <v>VIGENTE</v>
      </c>
      <c r="Q109" s="100" t="s">
        <v>2221</v>
      </c>
      <c r="R109" s="100" t="s">
        <v>76</v>
      </c>
      <c r="S109" s="28" t="s">
        <v>4</v>
      </c>
      <c r="T109" s="119">
        <v>1010752</v>
      </c>
      <c r="U109" s="712">
        <v>16120740034</v>
      </c>
      <c r="V109" s="713">
        <v>2971</v>
      </c>
      <c r="W109" s="714" t="s">
        <v>2222</v>
      </c>
      <c r="X109" s="715">
        <v>8</v>
      </c>
      <c r="Y109" s="68" t="s">
        <v>6</v>
      </c>
      <c r="Z109" s="66" t="s">
        <v>11</v>
      </c>
      <c r="AA109" s="66" t="s">
        <v>2223</v>
      </c>
      <c r="AB109" s="67">
        <v>550780</v>
      </c>
      <c r="AC109" s="100" t="s">
        <v>2224</v>
      </c>
      <c r="AD109" s="65">
        <v>43865720</v>
      </c>
      <c r="AE109" s="68">
        <v>4233463</v>
      </c>
      <c r="AF109" s="68">
        <v>3053220131</v>
      </c>
      <c r="AG109" s="702" t="s">
        <v>2225</v>
      </c>
      <c r="AH109" s="100" t="s">
        <v>2224</v>
      </c>
      <c r="AI109" s="65">
        <v>43865720</v>
      </c>
      <c r="AJ109" s="68">
        <v>4233463</v>
      </c>
      <c r="AK109" s="68">
        <v>3053220131</v>
      </c>
      <c r="AL109" s="702" t="s">
        <v>2225</v>
      </c>
      <c r="AM109" s="30" t="s">
        <v>6</v>
      </c>
      <c r="AN109" s="31" t="s">
        <v>6</v>
      </c>
      <c r="AO109" s="31" t="s">
        <v>6</v>
      </c>
      <c r="AP109" s="30" t="s">
        <v>6</v>
      </c>
      <c r="AQ109" s="64" t="s">
        <v>70</v>
      </c>
      <c r="AR109" s="28" t="s">
        <v>4</v>
      </c>
      <c r="AS109" s="63" t="s">
        <v>69</v>
      </c>
      <c r="AT109" s="28"/>
      <c r="AU109" s="28"/>
      <c r="AV109" s="63"/>
      <c r="AW109" s="58"/>
      <c r="AX109" s="24"/>
      <c r="AY109" s="26">
        <f t="shared" si="30"/>
        <v>44276</v>
      </c>
      <c r="AZ109" s="58"/>
      <c r="BA109" s="24"/>
      <c r="BB109" s="26">
        <f t="shared" si="31"/>
        <v>44368</v>
      </c>
      <c r="BC109" s="58"/>
      <c r="BD109" s="24"/>
      <c r="BE109" s="24">
        <f t="shared" si="32"/>
        <v>44460</v>
      </c>
      <c r="BF109" s="61"/>
      <c r="BG109" s="24"/>
      <c r="BH109" s="24">
        <f t="shared" si="33"/>
        <v>44551</v>
      </c>
      <c r="BI109" s="61"/>
      <c r="BJ109" s="24"/>
      <c r="BK109" s="24">
        <f>EDATE($F109,51)</f>
        <v>45737</v>
      </c>
      <c r="BL109" s="24"/>
      <c r="BM109" s="24"/>
      <c r="BN109" s="24">
        <f t="shared" si="40"/>
        <v>44733</v>
      </c>
      <c r="BO109" s="24"/>
      <c r="BP109" s="24"/>
      <c r="BQ109" s="24">
        <f t="shared" si="41"/>
        <v>44825</v>
      </c>
      <c r="BR109" s="24"/>
      <c r="BS109" s="24"/>
      <c r="BT109" s="24">
        <f t="shared" si="36"/>
        <v>44916</v>
      </c>
      <c r="BU109" s="24">
        <f t="shared" si="37"/>
        <v>44450</v>
      </c>
      <c r="BV109" s="60"/>
      <c r="BW109" s="156"/>
      <c r="BX109" s="156"/>
      <c r="BY109" s="24">
        <f t="shared" si="42"/>
        <v>44551</v>
      </c>
      <c r="BZ109" s="18"/>
    </row>
    <row r="110" spans="1:78" s="17" customFormat="1" ht="39.75" customHeight="1" x14ac:dyDescent="0.25">
      <c r="A110" s="373" t="s">
        <v>2242</v>
      </c>
      <c r="B110" s="190">
        <v>4600088482</v>
      </c>
      <c r="C110" s="74">
        <v>44186</v>
      </c>
      <c r="D110" s="24" t="s">
        <v>6</v>
      </c>
      <c r="E110" s="24" t="s">
        <v>6</v>
      </c>
      <c r="F110" s="61" t="s">
        <v>6</v>
      </c>
      <c r="G110" s="60" t="s">
        <v>6</v>
      </c>
      <c r="H110" s="60" t="s">
        <v>6</v>
      </c>
      <c r="I110" s="48" t="e">
        <f>E110-'[3]ARR Vigentes'!$DF$1</f>
        <v>#VALUE!</v>
      </c>
      <c r="J110" s="773" t="e">
        <f t="shared" si="43"/>
        <v>#VALUE!</v>
      </c>
      <c r="K110" s="585" t="s">
        <v>3298</v>
      </c>
      <c r="L110" s="138">
        <v>44187</v>
      </c>
      <c r="M110" s="138">
        <v>44186</v>
      </c>
      <c r="N110" s="138">
        <v>44672</v>
      </c>
      <c r="O110" s="48">
        <f>N110-'[1]ARR Terminado'!$BY$1</f>
        <v>903</v>
      </c>
      <c r="P110" s="73" t="str">
        <f>IF(O110&gt;80,"VIGENTE",IF(O110&lt;1,"VENCIDO",IF(O110&lt;50,"POR VENCERSE","RENOVAR")))</f>
        <v>VIGENTE</v>
      </c>
      <c r="Q110" s="66" t="s">
        <v>296</v>
      </c>
      <c r="R110" s="414" t="s">
        <v>2144</v>
      </c>
      <c r="S110" s="28" t="s">
        <v>4</v>
      </c>
      <c r="T110" s="141">
        <v>5045180</v>
      </c>
      <c r="U110" s="71" t="s">
        <v>1631</v>
      </c>
      <c r="V110" s="69">
        <v>2447</v>
      </c>
      <c r="W110" s="155">
        <v>31008</v>
      </c>
      <c r="X110" s="69">
        <v>2</v>
      </c>
      <c r="Y110" s="68" t="s">
        <v>6</v>
      </c>
      <c r="Z110" s="66" t="s">
        <v>401</v>
      </c>
      <c r="AA110" s="66" t="s">
        <v>2244</v>
      </c>
      <c r="AB110" s="67">
        <v>1192944</v>
      </c>
      <c r="AC110" s="30" t="s">
        <v>2245</v>
      </c>
      <c r="AD110" s="65">
        <v>900094867</v>
      </c>
      <c r="AE110" s="31" t="s">
        <v>6</v>
      </c>
      <c r="AF110" s="31">
        <v>3015496484</v>
      </c>
      <c r="AG110" s="63" t="s">
        <v>2246</v>
      </c>
      <c r="AH110" s="719" t="s">
        <v>2247</v>
      </c>
      <c r="AI110" s="149">
        <v>21462033</v>
      </c>
      <c r="AJ110" s="31" t="s">
        <v>6</v>
      </c>
      <c r="AK110" s="31">
        <v>3015496484</v>
      </c>
      <c r="AL110" s="63" t="s">
        <v>2246</v>
      </c>
      <c r="AM110" s="30" t="s">
        <v>3299</v>
      </c>
      <c r="AN110" s="31">
        <v>4457903</v>
      </c>
      <c r="AO110" s="31">
        <v>3188119949</v>
      </c>
      <c r="AP110" s="63" t="s">
        <v>2248</v>
      </c>
      <c r="AQ110" s="64" t="s">
        <v>56</v>
      </c>
      <c r="AR110" s="28" t="s">
        <v>4</v>
      </c>
      <c r="AS110" s="63" t="s">
        <v>55</v>
      </c>
      <c r="AT110" s="28"/>
      <c r="AU110" s="28"/>
      <c r="AV110" s="63"/>
      <c r="AW110" s="58"/>
      <c r="AX110" s="24"/>
      <c r="AY110" s="26" t="e">
        <f t="shared" si="30"/>
        <v>#VALUE!</v>
      </c>
      <c r="AZ110" s="58"/>
      <c r="BA110" s="24"/>
      <c r="BB110" s="26" t="e">
        <f t="shared" si="31"/>
        <v>#VALUE!</v>
      </c>
      <c r="BC110" s="151"/>
      <c r="BD110" s="24"/>
      <c r="BE110" s="24" t="e">
        <f t="shared" si="32"/>
        <v>#VALUE!</v>
      </c>
      <c r="BF110" s="24"/>
      <c r="BG110" s="24"/>
      <c r="BH110" s="24" t="e">
        <f t="shared" si="33"/>
        <v>#VALUE!</v>
      </c>
      <c r="BI110" s="24"/>
      <c r="BJ110" s="24"/>
      <c r="BK110" s="24" t="e">
        <f t="shared" ref="BK110:BK121" si="44">EDATE($F110,15)</f>
        <v>#VALUE!</v>
      </c>
      <c r="BL110" s="24"/>
      <c r="BM110" s="24"/>
      <c r="BN110" s="24" t="e">
        <f t="shared" si="40"/>
        <v>#VALUE!</v>
      </c>
      <c r="BO110" s="24"/>
      <c r="BP110" s="24"/>
      <c r="BQ110" s="24" t="e">
        <f t="shared" si="41"/>
        <v>#VALUE!</v>
      </c>
      <c r="BR110" s="24"/>
      <c r="BS110" s="24"/>
      <c r="BT110" s="24" t="e">
        <f t="shared" si="36"/>
        <v>#VALUE!</v>
      </c>
      <c r="BU110" s="24" t="e">
        <f t="shared" si="37"/>
        <v>#VALUE!</v>
      </c>
      <c r="BV110" s="60"/>
      <c r="BW110" s="156"/>
      <c r="BX110" s="156"/>
      <c r="BY110" s="24" t="e">
        <f t="shared" si="42"/>
        <v>#VALUE!</v>
      </c>
      <c r="BZ110" s="18"/>
    </row>
    <row r="111" spans="1:78" s="17" customFormat="1" ht="45.75" customHeight="1" x14ac:dyDescent="0.25">
      <c r="A111" s="373" t="s">
        <v>1585</v>
      </c>
      <c r="B111" s="374">
        <v>4600088110</v>
      </c>
      <c r="C111" s="26">
        <v>44167</v>
      </c>
      <c r="D111" s="74">
        <v>44210</v>
      </c>
      <c r="E111" s="74">
        <v>44574</v>
      </c>
      <c r="F111" s="76">
        <v>44210</v>
      </c>
      <c r="G111" s="58" t="s">
        <v>472</v>
      </c>
      <c r="H111" s="24">
        <v>44200</v>
      </c>
      <c r="I111" s="48">
        <f>E111-'[3]ARR Vigentes muestra'!$DN$1</f>
        <v>512</v>
      </c>
      <c r="J111" s="73" t="str">
        <f>IF(I111&gt;80,"VIGENTE",IF(I111&lt;1,"TERMINADO",IF(I111&lt;50,"POR VENCERSE","RENOVAR")))</f>
        <v>VIGENTE</v>
      </c>
      <c r="K111" s="75" t="s">
        <v>3300</v>
      </c>
      <c r="L111" s="138">
        <v>44203</v>
      </c>
      <c r="M111" s="74">
        <v>44203</v>
      </c>
      <c r="N111" s="74">
        <v>44688</v>
      </c>
      <c r="O111" s="48">
        <f>N111-'[1]ARR Terminado'!$BY$1</f>
        <v>919</v>
      </c>
      <c r="P111" s="73" t="str">
        <f>IF(O111&gt;80,"VIGENTE",IF(O111&lt;1,"VENCIDO",IF(O111&lt;50,"POR VENCERSE","RENOVAR")))</f>
        <v>VIGENTE</v>
      </c>
      <c r="Q111" s="66" t="s">
        <v>1772</v>
      </c>
      <c r="R111" s="100" t="s">
        <v>76</v>
      </c>
      <c r="S111" s="28" t="s">
        <v>4</v>
      </c>
      <c r="T111" s="141">
        <v>93223</v>
      </c>
      <c r="U111" s="141">
        <v>10100030004</v>
      </c>
      <c r="V111" s="69">
        <v>6927</v>
      </c>
      <c r="W111" s="155">
        <v>27381</v>
      </c>
      <c r="X111" s="69">
        <v>4</v>
      </c>
      <c r="Y111" s="68" t="s">
        <v>6</v>
      </c>
      <c r="Z111" s="66" t="s">
        <v>1589</v>
      </c>
      <c r="AA111" s="66" t="s">
        <v>3301</v>
      </c>
      <c r="AB111" s="67">
        <v>2700000</v>
      </c>
      <c r="AC111" s="100" t="s">
        <v>3302</v>
      </c>
      <c r="AD111" s="376" t="s">
        <v>1592</v>
      </c>
      <c r="AE111" s="31" t="s">
        <v>6</v>
      </c>
      <c r="AF111" s="31">
        <v>3217998956</v>
      </c>
      <c r="AG111" s="63" t="s">
        <v>3303</v>
      </c>
      <c r="AH111" s="100" t="s">
        <v>1594</v>
      </c>
      <c r="AI111" s="376">
        <v>71667436</v>
      </c>
      <c r="AJ111" s="31" t="s">
        <v>6</v>
      </c>
      <c r="AK111" s="31">
        <v>3217998956</v>
      </c>
      <c r="AL111" s="63" t="s">
        <v>3303</v>
      </c>
      <c r="AM111" s="156" t="s">
        <v>3304</v>
      </c>
      <c r="AN111" s="31">
        <v>3174687</v>
      </c>
      <c r="AO111" s="31">
        <v>3218017181</v>
      </c>
      <c r="AP111" s="63" t="s">
        <v>1593</v>
      </c>
      <c r="AQ111" s="64" t="s">
        <v>70</v>
      </c>
      <c r="AR111" s="375" t="s">
        <v>4</v>
      </c>
      <c r="AS111" s="63" t="s">
        <v>69</v>
      </c>
      <c r="AT111" s="63"/>
      <c r="AU111" s="63"/>
      <c r="AV111" s="63"/>
      <c r="AW111" s="58"/>
      <c r="AX111" s="24"/>
      <c r="AY111" s="26">
        <f t="shared" si="30"/>
        <v>44300</v>
      </c>
      <c r="AZ111" s="58"/>
      <c r="BA111" s="24"/>
      <c r="BB111" s="26">
        <f t="shared" si="31"/>
        <v>44391</v>
      </c>
      <c r="BC111" s="151"/>
      <c r="BD111" s="24"/>
      <c r="BE111" s="24">
        <f t="shared" si="32"/>
        <v>44483</v>
      </c>
      <c r="BF111" s="24"/>
      <c r="BG111" s="24"/>
      <c r="BH111" s="24">
        <f t="shared" si="33"/>
        <v>44575</v>
      </c>
      <c r="BI111" s="24"/>
      <c r="BJ111" s="24"/>
      <c r="BK111" s="24">
        <f t="shared" si="44"/>
        <v>44665</v>
      </c>
      <c r="BL111" s="24"/>
      <c r="BM111" s="24"/>
      <c r="BN111" s="24">
        <f t="shared" si="40"/>
        <v>44756</v>
      </c>
      <c r="BO111" s="24"/>
      <c r="BP111" s="24"/>
      <c r="BQ111" s="24">
        <f t="shared" si="41"/>
        <v>44848</v>
      </c>
      <c r="BR111" s="24"/>
      <c r="BS111" s="24"/>
      <c r="BT111" s="24">
        <f t="shared" si="36"/>
        <v>44940</v>
      </c>
      <c r="BU111" s="24">
        <f t="shared" si="37"/>
        <v>44474</v>
      </c>
      <c r="BV111" s="60"/>
      <c r="BW111" s="156"/>
      <c r="BX111" s="156"/>
      <c r="BY111" s="24">
        <f t="shared" si="42"/>
        <v>44575</v>
      </c>
      <c r="BZ111" s="18"/>
    </row>
    <row r="112" spans="1:78" ht="39.75" customHeight="1" x14ac:dyDescent="0.25">
      <c r="A112" s="53"/>
      <c r="B112" s="124">
        <v>4600088539</v>
      </c>
      <c r="C112" s="26">
        <v>44200</v>
      </c>
      <c r="D112" s="24">
        <v>44203</v>
      </c>
      <c r="E112" s="24">
        <v>44384</v>
      </c>
      <c r="F112" s="61">
        <v>44203</v>
      </c>
      <c r="G112" s="60" t="s">
        <v>6</v>
      </c>
      <c r="H112" s="60" t="s">
        <v>6</v>
      </c>
      <c r="I112" s="48">
        <f t="shared" ref="I112:I117" ca="1" si="45">E112-$DC$1</f>
        <v>92</v>
      </c>
      <c r="J112" s="47" t="str">
        <f t="shared" ref="J112:J120" ca="1" si="46">IF(I112&gt;130,"VIGENTE",IF(I112&lt;1,"TERMINADO",IF(AND(I112&lt;120,I112&gt;110),"TRAMITES",IF(I112&lt;50,"POR VENCERSE","RENOVAR"))))</f>
        <v>RENOVAR</v>
      </c>
      <c r="K112" s="145" t="s">
        <v>3305</v>
      </c>
      <c r="L112" s="102">
        <v>44201</v>
      </c>
      <c r="M112" s="102">
        <v>44201</v>
      </c>
      <c r="N112" s="102">
        <v>44505</v>
      </c>
      <c r="O112" s="48">
        <f>N112-'[1]ARR Terminado'!$BY$1</f>
        <v>736</v>
      </c>
      <c r="P112" s="73" t="str">
        <f>IF(O112&gt;80,"VIGENTE",IF(O112&lt;1,"VENCIDO",IF(O112&lt;50,"POR VENCERSE","RENOVAR")))</f>
        <v>VIGENTE</v>
      </c>
      <c r="Q112" s="95" t="s">
        <v>273</v>
      </c>
      <c r="R112" s="100" t="s">
        <v>76</v>
      </c>
      <c r="S112" s="28" t="s">
        <v>4</v>
      </c>
      <c r="T112" s="113">
        <v>785952</v>
      </c>
      <c r="U112" s="142" t="s">
        <v>148</v>
      </c>
      <c r="V112" s="127">
        <v>1060</v>
      </c>
      <c r="W112" s="49">
        <v>36713</v>
      </c>
      <c r="X112" s="113">
        <v>16</v>
      </c>
      <c r="Y112" s="68" t="s">
        <v>6</v>
      </c>
      <c r="Z112" s="38" t="s">
        <v>3306</v>
      </c>
      <c r="AA112" s="38" t="s">
        <v>1424</v>
      </c>
      <c r="AB112" s="37">
        <v>17907666</v>
      </c>
      <c r="AC112" s="95" t="s">
        <v>3307</v>
      </c>
      <c r="AD112" s="65">
        <v>70128005</v>
      </c>
      <c r="AE112" s="31" t="s">
        <v>6</v>
      </c>
      <c r="AF112" s="31" t="s">
        <v>6</v>
      </c>
      <c r="AG112" s="171" t="s">
        <v>3308</v>
      </c>
      <c r="AH112" s="95" t="s">
        <v>3307</v>
      </c>
      <c r="AI112" s="65">
        <v>70128005</v>
      </c>
      <c r="AJ112" s="31" t="s">
        <v>6</v>
      </c>
      <c r="AK112" s="31" t="s">
        <v>6</v>
      </c>
      <c r="AL112" s="171" t="s">
        <v>3308</v>
      </c>
      <c r="AM112" s="95" t="s">
        <v>273</v>
      </c>
      <c r="AN112" s="31" t="s">
        <v>6</v>
      </c>
      <c r="AO112" s="31" t="s">
        <v>6</v>
      </c>
      <c r="AP112" s="30" t="s">
        <v>6</v>
      </c>
      <c r="AQ112" s="78" t="s">
        <v>70</v>
      </c>
      <c r="AR112" s="28" t="s">
        <v>4</v>
      </c>
      <c r="AS112" s="105" t="s">
        <v>69</v>
      </c>
      <c r="AT112" s="28"/>
      <c r="AU112" s="28"/>
      <c r="AV112" s="63"/>
      <c r="AW112" s="58"/>
      <c r="AX112" s="24"/>
      <c r="AY112" s="26">
        <f t="shared" si="30"/>
        <v>44293</v>
      </c>
      <c r="AZ112" s="58"/>
      <c r="BA112" s="24"/>
      <c r="BB112" s="26">
        <f t="shared" si="31"/>
        <v>44384</v>
      </c>
      <c r="BC112" s="151"/>
      <c r="BD112" s="24"/>
      <c r="BE112" s="24">
        <f t="shared" si="32"/>
        <v>44476</v>
      </c>
      <c r="BF112" s="24"/>
      <c r="BG112" s="24"/>
      <c r="BH112" s="24">
        <f t="shared" si="33"/>
        <v>44568</v>
      </c>
      <c r="BI112" s="24"/>
      <c r="BJ112" s="24"/>
      <c r="BK112" s="24">
        <f t="shared" si="44"/>
        <v>44658</v>
      </c>
      <c r="BL112" s="24"/>
      <c r="BM112" s="24"/>
      <c r="BN112" s="24">
        <f t="shared" si="40"/>
        <v>44749</v>
      </c>
      <c r="BO112" s="24"/>
      <c r="BP112" s="24"/>
      <c r="BQ112" s="24">
        <f t="shared" si="41"/>
        <v>44841</v>
      </c>
      <c r="BR112" s="24"/>
      <c r="BS112" s="24"/>
      <c r="BT112" s="24">
        <f t="shared" si="36"/>
        <v>44933</v>
      </c>
      <c r="BU112" s="24">
        <f t="shared" si="37"/>
        <v>44284</v>
      </c>
      <c r="BV112" s="60"/>
      <c r="BW112" s="156"/>
      <c r="BX112" s="156"/>
      <c r="BY112" s="24">
        <f t="shared" si="42"/>
        <v>44568</v>
      </c>
      <c r="BZ112" s="18"/>
    </row>
    <row r="113" spans="1:78" ht="39.75" customHeight="1" x14ac:dyDescent="0.25">
      <c r="A113" s="104"/>
      <c r="B113" s="107">
        <v>4600088459</v>
      </c>
      <c r="C113" s="20">
        <v>44183</v>
      </c>
      <c r="D113" s="24">
        <v>44183</v>
      </c>
      <c r="E113" s="24">
        <v>44547</v>
      </c>
      <c r="F113" s="61">
        <v>44183</v>
      </c>
      <c r="G113" s="60" t="s">
        <v>6</v>
      </c>
      <c r="H113" s="60" t="s">
        <v>6</v>
      </c>
      <c r="I113" s="48">
        <f t="shared" ca="1" si="45"/>
        <v>255</v>
      </c>
      <c r="J113" s="47" t="str">
        <f t="shared" ca="1" si="46"/>
        <v>VIGENTE</v>
      </c>
      <c r="K113" s="101" t="s">
        <v>66</v>
      </c>
      <c r="L113" s="102" t="s">
        <v>66</v>
      </c>
      <c r="M113" s="102" t="s">
        <v>66</v>
      </c>
      <c r="N113" s="102" t="s">
        <v>66</v>
      </c>
      <c r="O113" s="101" t="s">
        <v>66</v>
      </c>
      <c r="P113" s="101" t="s">
        <v>66</v>
      </c>
      <c r="Q113" s="82" t="s">
        <v>3309</v>
      </c>
      <c r="R113" s="100" t="s">
        <v>76</v>
      </c>
      <c r="S113" s="28" t="s">
        <v>4</v>
      </c>
      <c r="T113" s="99">
        <v>97558</v>
      </c>
      <c r="U113" s="98">
        <v>10060220029</v>
      </c>
      <c r="V113" s="96">
        <v>1568</v>
      </c>
      <c r="W113" s="97" t="s">
        <v>75</v>
      </c>
      <c r="X113" s="106">
        <v>3</v>
      </c>
      <c r="Y113" s="80">
        <v>129</v>
      </c>
      <c r="Z113" s="38" t="s">
        <v>74</v>
      </c>
      <c r="AA113" s="95" t="s">
        <v>73</v>
      </c>
      <c r="AB113" s="94">
        <v>117753</v>
      </c>
      <c r="AC113" s="82" t="s">
        <v>3310</v>
      </c>
      <c r="AD113" s="65">
        <v>82331406</v>
      </c>
      <c r="AE113" s="80" t="s">
        <v>6</v>
      </c>
      <c r="AF113" s="31">
        <v>3137858977</v>
      </c>
      <c r="AG113" s="30" t="s">
        <v>6</v>
      </c>
      <c r="AH113" s="82" t="s">
        <v>3310</v>
      </c>
      <c r="AI113" s="65">
        <v>82331406</v>
      </c>
      <c r="AJ113" s="80" t="s">
        <v>6</v>
      </c>
      <c r="AK113" s="31">
        <v>3137858977</v>
      </c>
      <c r="AL113" s="30" t="s">
        <v>6</v>
      </c>
      <c r="AM113" s="30" t="s">
        <v>3311</v>
      </c>
      <c r="AN113" s="31" t="s">
        <v>6</v>
      </c>
      <c r="AO113" s="31" t="s">
        <v>6</v>
      </c>
      <c r="AP113" s="30" t="s">
        <v>6</v>
      </c>
      <c r="AQ113" s="78" t="s">
        <v>70</v>
      </c>
      <c r="AR113" s="28" t="s">
        <v>4</v>
      </c>
      <c r="AS113" s="105" t="s">
        <v>69</v>
      </c>
      <c r="AT113" s="105"/>
      <c r="AU113" s="28"/>
      <c r="AV113" s="63"/>
      <c r="AW113" s="58"/>
      <c r="AX113" s="24"/>
      <c r="AY113" s="26">
        <f t="shared" ref="AY113:AY144" si="47">EDATE($F113,3)</f>
        <v>44273</v>
      </c>
      <c r="AZ113" s="58"/>
      <c r="BA113" s="24"/>
      <c r="BB113" s="26">
        <f t="shared" ref="BB113:BB144" si="48">EDATE($F113,6)</f>
        <v>44365</v>
      </c>
      <c r="BC113" s="151"/>
      <c r="BD113" s="24"/>
      <c r="BE113" s="24">
        <f t="shared" ref="BE113:BE144" si="49">EDATE($F113,9)</f>
        <v>44457</v>
      </c>
      <c r="BF113" s="24"/>
      <c r="BG113" s="24"/>
      <c r="BH113" s="24">
        <f t="shared" ref="BH113:BH121" si="50">EDATE($F113,12)</f>
        <v>44548</v>
      </c>
      <c r="BI113" s="24"/>
      <c r="BJ113" s="24"/>
      <c r="BK113" s="24">
        <f t="shared" si="44"/>
        <v>44638</v>
      </c>
      <c r="BL113" s="24"/>
      <c r="BM113" s="24"/>
      <c r="BN113" s="24">
        <f t="shared" si="40"/>
        <v>44730</v>
      </c>
      <c r="BO113" s="24"/>
      <c r="BP113" s="24"/>
      <c r="BQ113" s="24">
        <f t="shared" si="41"/>
        <v>44822</v>
      </c>
      <c r="BR113" s="24"/>
      <c r="BS113" s="24"/>
      <c r="BT113" s="24">
        <f t="shared" ref="BT113:BT144" si="51">EDATE($F113,24)</f>
        <v>44913</v>
      </c>
      <c r="BU113" s="24">
        <f t="shared" si="37"/>
        <v>44447</v>
      </c>
      <c r="BV113" s="60"/>
      <c r="BW113" s="156"/>
      <c r="BX113" s="156"/>
      <c r="BY113" s="24">
        <f t="shared" si="42"/>
        <v>44548</v>
      </c>
      <c r="BZ113" s="18"/>
    </row>
    <row r="114" spans="1:78" ht="39.75" customHeight="1" x14ac:dyDescent="0.25">
      <c r="A114" s="104"/>
      <c r="B114" s="107">
        <v>4600088160</v>
      </c>
      <c r="C114" s="20">
        <v>44182</v>
      </c>
      <c r="D114" s="24">
        <v>44183</v>
      </c>
      <c r="E114" s="24">
        <v>44547</v>
      </c>
      <c r="F114" s="61">
        <v>44548</v>
      </c>
      <c r="G114" s="60" t="s">
        <v>6</v>
      </c>
      <c r="H114" s="60" t="s">
        <v>6</v>
      </c>
      <c r="I114" s="48">
        <f t="shared" ca="1" si="45"/>
        <v>255</v>
      </c>
      <c r="J114" s="47" t="str">
        <f t="shared" ca="1" si="46"/>
        <v>VIGENTE</v>
      </c>
      <c r="K114" s="101" t="s">
        <v>66</v>
      </c>
      <c r="L114" s="102" t="s">
        <v>66</v>
      </c>
      <c r="M114" s="102" t="s">
        <v>66</v>
      </c>
      <c r="N114" s="102" t="s">
        <v>66</v>
      </c>
      <c r="O114" s="101" t="s">
        <v>66</v>
      </c>
      <c r="P114" s="101" t="s">
        <v>66</v>
      </c>
      <c r="Q114" s="82" t="s">
        <v>3312</v>
      </c>
      <c r="R114" s="100" t="s">
        <v>76</v>
      </c>
      <c r="S114" s="28" t="s">
        <v>4</v>
      </c>
      <c r="T114" s="99">
        <v>97558</v>
      </c>
      <c r="U114" s="98">
        <v>10060220029</v>
      </c>
      <c r="V114" s="96">
        <v>1568</v>
      </c>
      <c r="W114" s="97" t="s">
        <v>75</v>
      </c>
      <c r="X114" s="106">
        <v>3</v>
      </c>
      <c r="Y114" s="80">
        <v>150</v>
      </c>
      <c r="Z114" s="38" t="s">
        <v>74</v>
      </c>
      <c r="AA114" s="95" t="s">
        <v>73</v>
      </c>
      <c r="AB114" s="94">
        <v>425143</v>
      </c>
      <c r="AC114" s="82" t="s">
        <v>3314</v>
      </c>
      <c r="AD114" s="65">
        <v>70781031</v>
      </c>
      <c r="AE114" s="80" t="s">
        <v>6</v>
      </c>
      <c r="AF114" s="31">
        <v>3127424506</v>
      </c>
      <c r="AG114" s="63" t="s">
        <v>3313</v>
      </c>
      <c r="AH114" s="82" t="s">
        <v>3314</v>
      </c>
      <c r="AI114" s="65">
        <v>70781031</v>
      </c>
      <c r="AJ114" s="80" t="s">
        <v>6</v>
      </c>
      <c r="AK114" s="31">
        <v>3127424506</v>
      </c>
      <c r="AL114" s="63" t="s">
        <v>3313</v>
      </c>
      <c r="AM114" s="30" t="s">
        <v>3311</v>
      </c>
      <c r="AN114" s="31" t="s">
        <v>6</v>
      </c>
      <c r="AO114" s="31" t="s">
        <v>6</v>
      </c>
      <c r="AP114" s="30" t="s">
        <v>6</v>
      </c>
      <c r="AQ114" s="78" t="s">
        <v>70</v>
      </c>
      <c r="AR114" s="28" t="s">
        <v>4</v>
      </c>
      <c r="AS114" s="105" t="s">
        <v>69</v>
      </c>
      <c r="AT114" s="105"/>
      <c r="AU114" s="28"/>
      <c r="AV114" s="63"/>
      <c r="AW114" s="58"/>
      <c r="AX114" s="24"/>
      <c r="AY114" s="26">
        <f t="shared" si="47"/>
        <v>44638</v>
      </c>
      <c r="AZ114" s="58"/>
      <c r="BA114" s="24"/>
      <c r="BB114" s="26">
        <f t="shared" si="48"/>
        <v>44730</v>
      </c>
      <c r="BC114" s="151"/>
      <c r="BD114" s="24"/>
      <c r="BE114" s="24">
        <f t="shared" si="49"/>
        <v>44822</v>
      </c>
      <c r="BF114" s="24"/>
      <c r="BG114" s="24"/>
      <c r="BH114" s="24">
        <f t="shared" si="50"/>
        <v>44913</v>
      </c>
      <c r="BI114" s="24"/>
      <c r="BJ114" s="24"/>
      <c r="BK114" s="24">
        <f t="shared" si="44"/>
        <v>45003</v>
      </c>
      <c r="BL114" s="24"/>
      <c r="BM114" s="24"/>
      <c r="BN114" s="24">
        <f t="shared" si="40"/>
        <v>45095</v>
      </c>
      <c r="BO114" s="24"/>
      <c r="BP114" s="24"/>
      <c r="BQ114" s="24">
        <f t="shared" si="41"/>
        <v>45187</v>
      </c>
      <c r="BR114" s="24"/>
      <c r="BS114" s="24"/>
      <c r="BT114" s="24">
        <f t="shared" si="51"/>
        <v>45278</v>
      </c>
      <c r="BU114" s="24">
        <f t="shared" si="37"/>
        <v>44447</v>
      </c>
      <c r="BV114" s="60"/>
      <c r="BW114" s="156"/>
      <c r="BX114" s="156"/>
      <c r="BY114" s="24">
        <f t="shared" si="42"/>
        <v>44913</v>
      </c>
      <c r="BZ114" s="18"/>
    </row>
    <row r="115" spans="1:78" ht="39.75" customHeight="1" x14ac:dyDescent="0.25">
      <c r="A115" s="104"/>
      <c r="B115" s="124">
        <v>4600087802</v>
      </c>
      <c r="C115" s="103">
        <v>44204</v>
      </c>
      <c r="D115" s="60" t="s">
        <v>6</v>
      </c>
      <c r="E115" s="60" t="s">
        <v>6</v>
      </c>
      <c r="F115" s="60" t="s">
        <v>6</v>
      </c>
      <c r="G115" s="60" t="s">
        <v>6</v>
      </c>
      <c r="H115" s="60" t="s">
        <v>6</v>
      </c>
      <c r="I115" s="48" t="e">
        <f t="shared" ca="1" si="45"/>
        <v>#VALUE!</v>
      </c>
      <c r="J115" s="47" t="e">
        <f t="shared" ca="1" si="46"/>
        <v>#VALUE!</v>
      </c>
      <c r="K115" s="101" t="s">
        <v>66</v>
      </c>
      <c r="L115" s="102" t="s">
        <v>66</v>
      </c>
      <c r="M115" s="102" t="s">
        <v>66</v>
      </c>
      <c r="N115" s="102" t="s">
        <v>66</v>
      </c>
      <c r="O115" s="101" t="s">
        <v>66</v>
      </c>
      <c r="P115" s="101" t="s">
        <v>66</v>
      </c>
      <c r="Q115" s="95" t="s">
        <v>3315</v>
      </c>
      <c r="R115" s="36" t="s">
        <v>127</v>
      </c>
      <c r="S115" s="28" t="s">
        <v>4</v>
      </c>
      <c r="T115" s="110">
        <v>5227167</v>
      </c>
      <c r="U115" s="112">
        <v>10180070029</v>
      </c>
      <c r="V115" s="112">
        <v>1806</v>
      </c>
      <c r="W115" s="103">
        <v>38097</v>
      </c>
      <c r="X115" s="112">
        <v>29</v>
      </c>
      <c r="Y115" s="122">
        <v>1089</v>
      </c>
      <c r="Z115" s="95" t="s">
        <v>126</v>
      </c>
      <c r="AA115" s="95" t="s">
        <v>125</v>
      </c>
      <c r="AB115" s="94">
        <v>122897</v>
      </c>
      <c r="AC115" s="82" t="s">
        <v>3316</v>
      </c>
      <c r="AD115" s="65">
        <v>15426082</v>
      </c>
      <c r="AE115" s="122">
        <v>4425047</v>
      </c>
      <c r="AF115" s="80">
        <v>3043897414</v>
      </c>
      <c r="AG115" s="705" t="s">
        <v>3317</v>
      </c>
      <c r="AH115" s="82" t="s">
        <v>3316</v>
      </c>
      <c r="AI115" s="65">
        <v>15426082</v>
      </c>
      <c r="AJ115" s="122">
        <v>4425047</v>
      </c>
      <c r="AK115" s="80">
        <v>3043897414</v>
      </c>
      <c r="AL115" s="705" t="s">
        <v>3317</v>
      </c>
      <c r="AM115" s="30" t="s">
        <v>3318</v>
      </c>
      <c r="AN115" s="31" t="s">
        <v>6</v>
      </c>
      <c r="AO115" s="31" t="s">
        <v>6</v>
      </c>
      <c r="AP115" s="30" t="s">
        <v>6</v>
      </c>
      <c r="AQ115" s="78" t="s">
        <v>56</v>
      </c>
      <c r="AR115" s="28" t="s">
        <v>4</v>
      </c>
      <c r="AS115" s="63" t="s">
        <v>55</v>
      </c>
      <c r="AT115" s="28"/>
      <c r="AU115" s="28"/>
      <c r="AV115" s="63"/>
      <c r="AW115" s="25"/>
      <c r="AX115" s="25"/>
      <c r="AY115" s="26" t="e">
        <f t="shared" si="47"/>
        <v>#VALUE!</v>
      </c>
      <c r="AZ115" s="25"/>
      <c r="BA115" s="25"/>
      <c r="BB115" s="26" t="e">
        <f t="shared" si="48"/>
        <v>#VALUE!</v>
      </c>
      <c r="BC115" s="25"/>
      <c r="BD115" s="25"/>
      <c r="BE115" s="20" t="e">
        <f t="shared" si="49"/>
        <v>#VALUE!</v>
      </c>
      <c r="BF115" s="20"/>
      <c r="BG115" s="20"/>
      <c r="BH115" s="24" t="e">
        <f t="shared" si="50"/>
        <v>#VALUE!</v>
      </c>
      <c r="BI115" s="24"/>
      <c r="BJ115" s="24"/>
      <c r="BK115" s="24" t="e">
        <f t="shared" si="44"/>
        <v>#VALUE!</v>
      </c>
      <c r="BL115" s="24"/>
      <c r="BM115" s="24"/>
      <c r="BN115" s="20" t="e">
        <f t="shared" si="40"/>
        <v>#VALUE!</v>
      </c>
      <c r="BO115" s="24"/>
      <c r="BP115" s="24"/>
      <c r="BQ115" s="20" t="e">
        <f t="shared" si="41"/>
        <v>#VALUE!</v>
      </c>
      <c r="BR115" s="24"/>
      <c r="BS115" s="24"/>
      <c r="BT115" s="20" t="e">
        <f t="shared" si="51"/>
        <v>#VALUE!</v>
      </c>
      <c r="BU115" s="24" t="e">
        <f t="shared" si="37"/>
        <v>#VALUE!</v>
      </c>
      <c r="BV115" s="61" t="e">
        <f t="shared" ref="BV115:BV134" si="52">E115-60</f>
        <v>#VALUE!</v>
      </c>
      <c r="BW115" s="21"/>
      <c r="BX115" s="21"/>
      <c r="BY115" s="20" t="e">
        <f t="shared" si="42"/>
        <v>#VALUE!</v>
      </c>
      <c r="BZ115" s="19"/>
    </row>
    <row r="116" spans="1:78" ht="39.75" customHeight="1" x14ac:dyDescent="0.25">
      <c r="A116" s="104"/>
      <c r="B116" s="107">
        <v>4600087679</v>
      </c>
      <c r="C116" s="20">
        <v>44209</v>
      </c>
      <c r="D116" s="24">
        <v>44211</v>
      </c>
      <c r="E116" s="24">
        <v>44575</v>
      </c>
      <c r="F116" s="61">
        <v>44211</v>
      </c>
      <c r="G116" s="60" t="s">
        <v>6</v>
      </c>
      <c r="H116" s="60" t="s">
        <v>6</v>
      </c>
      <c r="I116" s="48">
        <f t="shared" ca="1" si="45"/>
        <v>283</v>
      </c>
      <c r="J116" s="47" t="str">
        <f t="shared" ca="1" si="46"/>
        <v>VIGENTE</v>
      </c>
      <c r="K116" s="101" t="s">
        <v>66</v>
      </c>
      <c r="L116" s="102" t="s">
        <v>66</v>
      </c>
      <c r="M116" s="102" t="s">
        <v>66</v>
      </c>
      <c r="N116" s="102" t="s">
        <v>66</v>
      </c>
      <c r="O116" s="101" t="s">
        <v>66</v>
      </c>
      <c r="P116" s="101" t="s">
        <v>66</v>
      </c>
      <c r="Q116" s="82" t="s">
        <v>3319</v>
      </c>
      <c r="R116" s="100" t="s">
        <v>76</v>
      </c>
      <c r="S116" s="28" t="s">
        <v>4</v>
      </c>
      <c r="T116" s="99">
        <v>97558</v>
      </c>
      <c r="U116" s="98">
        <v>10060220029</v>
      </c>
      <c r="V116" s="96">
        <v>1568</v>
      </c>
      <c r="W116" s="97" t="s">
        <v>75</v>
      </c>
      <c r="X116" s="106">
        <v>3</v>
      </c>
      <c r="Y116" s="80">
        <v>101</v>
      </c>
      <c r="Z116" s="38" t="s">
        <v>74</v>
      </c>
      <c r="AA116" s="95" t="s">
        <v>73</v>
      </c>
      <c r="AB116" s="94">
        <v>420325</v>
      </c>
      <c r="AC116" s="82" t="s">
        <v>3320</v>
      </c>
      <c r="AD116" s="65">
        <v>8310829</v>
      </c>
      <c r="AE116" s="80" t="s">
        <v>6</v>
      </c>
      <c r="AF116" s="31" t="s">
        <v>6</v>
      </c>
      <c r="AG116" s="30" t="s">
        <v>6</v>
      </c>
      <c r="AH116" s="82" t="s">
        <v>3320</v>
      </c>
      <c r="AI116" s="65">
        <v>8310829</v>
      </c>
      <c r="AJ116" s="80" t="s">
        <v>6</v>
      </c>
      <c r="AK116" s="31" t="s">
        <v>6</v>
      </c>
      <c r="AL116" s="30" t="s">
        <v>6</v>
      </c>
      <c r="AM116" s="30" t="s">
        <v>3321</v>
      </c>
      <c r="AN116" s="31" t="s">
        <v>6</v>
      </c>
      <c r="AO116" s="31" t="s">
        <v>6</v>
      </c>
      <c r="AP116" s="30" t="s">
        <v>6</v>
      </c>
      <c r="AQ116" s="78" t="s">
        <v>70</v>
      </c>
      <c r="AR116" s="28" t="s">
        <v>4</v>
      </c>
      <c r="AS116" s="105" t="s">
        <v>69</v>
      </c>
      <c r="AT116" s="105"/>
      <c r="AU116" s="28"/>
      <c r="AV116" s="63"/>
      <c r="AW116" s="25"/>
      <c r="AX116" s="25"/>
      <c r="AY116" s="26">
        <f t="shared" si="47"/>
        <v>44301</v>
      </c>
      <c r="AZ116" s="25"/>
      <c r="BA116" s="25"/>
      <c r="BB116" s="26">
        <f t="shared" si="48"/>
        <v>44392</v>
      </c>
      <c r="BC116" s="25"/>
      <c r="BD116" s="25"/>
      <c r="BE116" s="20">
        <f t="shared" si="49"/>
        <v>44484</v>
      </c>
      <c r="BF116" s="20"/>
      <c r="BG116" s="20"/>
      <c r="BH116" s="24">
        <f t="shared" si="50"/>
        <v>44576</v>
      </c>
      <c r="BI116" s="24"/>
      <c r="BJ116" s="24"/>
      <c r="BK116" s="24">
        <f t="shared" si="44"/>
        <v>44666</v>
      </c>
      <c r="BL116" s="24"/>
      <c r="BM116" s="24"/>
      <c r="BN116" s="20">
        <f t="shared" si="40"/>
        <v>44757</v>
      </c>
      <c r="BO116" s="24"/>
      <c r="BP116" s="24"/>
      <c r="BQ116" s="20">
        <f t="shared" si="41"/>
        <v>44849</v>
      </c>
      <c r="BR116" s="24"/>
      <c r="BS116" s="24"/>
      <c r="BT116" s="20">
        <f t="shared" si="51"/>
        <v>44941</v>
      </c>
      <c r="BU116" s="24">
        <f t="shared" si="37"/>
        <v>44475</v>
      </c>
      <c r="BV116" s="61">
        <f t="shared" si="52"/>
        <v>44515</v>
      </c>
      <c r="BW116" s="21"/>
      <c r="BX116" s="21"/>
      <c r="BY116" s="20">
        <f t="shared" si="42"/>
        <v>44576</v>
      </c>
      <c r="BZ116" s="19"/>
    </row>
    <row r="117" spans="1:78" ht="39.75" customHeight="1" x14ac:dyDescent="0.25">
      <c r="A117" s="104"/>
      <c r="B117" s="107">
        <v>4600088152</v>
      </c>
      <c r="C117" s="24">
        <v>44191</v>
      </c>
      <c r="D117" s="24">
        <v>44200</v>
      </c>
      <c r="E117" s="24">
        <v>44564</v>
      </c>
      <c r="F117" s="61">
        <v>44200</v>
      </c>
      <c r="G117" s="60" t="s">
        <v>6</v>
      </c>
      <c r="H117" s="60" t="s">
        <v>6</v>
      </c>
      <c r="I117" s="48">
        <f t="shared" ca="1" si="45"/>
        <v>272</v>
      </c>
      <c r="J117" s="47" t="str">
        <f t="shared" ca="1" si="46"/>
        <v>VIGENTE</v>
      </c>
      <c r="K117" s="101" t="s">
        <v>66</v>
      </c>
      <c r="L117" s="102" t="s">
        <v>66</v>
      </c>
      <c r="M117" s="102" t="s">
        <v>66</v>
      </c>
      <c r="N117" s="102" t="s">
        <v>66</v>
      </c>
      <c r="O117" s="101" t="s">
        <v>66</v>
      </c>
      <c r="P117" s="101" t="s">
        <v>66</v>
      </c>
      <c r="Q117" s="82" t="s">
        <v>3322</v>
      </c>
      <c r="R117" s="100" t="s">
        <v>76</v>
      </c>
      <c r="S117" s="28" t="s">
        <v>4</v>
      </c>
      <c r="T117" s="99">
        <v>97558</v>
      </c>
      <c r="U117" s="98">
        <v>10060220029</v>
      </c>
      <c r="V117" s="96">
        <v>1568</v>
      </c>
      <c r="W117" s="97" t="s">
        <v>75</v>
      </c>
      <c r="X117" s="106">
        <v>3</v>
      </c>
      <c r="Y117" s="80">
        <v>111</v>
      </c>
      <c r="Z117" s="38" t="s">
        <v>74</v>
      </c>
      <c r="AA117" s="95" t="s">
        <v>73</v>
      </c>
      <c r="AB117" s="94">
        <v>343439</v>
      </c>
      <c r="AC117" s="82" t="s">
        <v>3323</v>
      </c>
      <c r="AD117" s="65">
        <v>54252126</v>
      </c>
      <c r="AE117" s="80" t="s">
        <v>6</v>
      </c>
      <c r="AF117" s="31">
        <v>3105175090</v>
      </c>
      <c r="AG117" s="63" t="s">
        <v>3324</v>
      </c>
      <c r="AH117" s="82" t="s">
        <v>3323</v>
      </c>
      <c r="AI117" s="65">
        <v>54252126</v>
      </c>
      <c r="AJ117" s="80" t="s">
        <v>6</v>
      </c>
      <c r="AK117" s="31">
        <v>3105175090</v>
      </c>
      <c r="AL117" s="63" t="s">
        <v>3324</v>
      </c>
      <c r="AM117" s="30" t="s">
        <v>3325</v>
      </c>
      <c r="AN117" s="31" t="s">
        <v>6</v>
      </c>
      <c r="AO117" s="31" t="s">
        <v>6</v>
      </c>
      <c r="AP117" s="30" t="s">
        <v>6</v>
      </c>
      <c r="AQ117" s="78" t="s">
        <v>56</v>
      </c>
      <c r="AR117" s="28" t="s">
        <v>4</v>
      </c>
      <c r="AS117" s="105" t="s">
        <v>55</v>
      </c>
      <c r="AT117" s="105"/>
      <c r="AU117" s="28"/>
      <c r="AV117" s="63"/>
      <c r="AW117" s="25"/>
      <c r="AX117" s="25"/>
      <c r="AY117" s="26">
        <f t="shared" si="47"/>
        <v>44290</v>
      </c>
      <c r="AZ117" s="25"/>
      <c r="BA117" s="25"/>
      <c r="BB117" s="26">
        <f t="shared" si="48"/>
        <v>44381</v>
      </c>
      <c r="BC117" s="25"/>
      <c r="BD117" s="25"/>
      <c r="BE117" s="20">
        <f t="shared" si="49"/>
        <v>44473</v>
      </c>
      <c r="BF117" s="20"/>
      <c r="BG117" s="20"/>
      <c r="BH117" s="24">
        <f t="shared" si="50"/>
        <v>44565</v>
      </c>
      <c r="BI117" s="24"/>
      <c r="BJ117" s="24"/>
      <c r="BK117" s="24">
        <f t="shared" si="44"/>
        <v>44655</v>
      </c>
      <c r="BL117" s="24"/>
      <c r="BM117" s="24"/>
      <c r="BN117" s="20">
        <f t="shared" si="40"/>
        <v>44746</v>
      </c>
      <c r="BO117" s="24"/>
      <c r="BP117" s="24"/>
      <c r="BQ117" s="20">
        <f t="shared" si="41"/>
        <v>44838</v>
      </c>
      <c r="BR117" s="24"/>
      <c r="BS117" s="24"/>
      <c r="BT117" s="20">
        <f t="shared" si="51"/>
        <v>44930</v>
      </c>
      <c r="BU117" s="24">
        <f t="shared" si="37"/>
        <v>44464</v>
      </c>
      <c r="BV117" s="61">
        <f t="shared" si="52"/>
        <v>44504</v>
      </c>
      <c r="BW117" s="21"/>
      <c r="BX117" s="21"/>
      <c r="BY117" s="20">
        <f t="shared" si="42"/>
        <v>44565</v>
      </c>
      <c r="BZ117" s="19"/>
    </row>
    <row r="118" spans="1:78" s="17" customFormat="1" ht="39.75" customHeight="1" x14ac:dyDescent="0.25">
      <c r="A118" s="711"/>
      <c r="B118" s="176">
        <v>4600088376</v>
      </c>
      <c r="C118" s="26">
        <v>44212</v>
      </c>
      <c r="D118" s="24">
        <v>44217</v>
      </c>
      <c r="E118" s="24">
        <v>44581</v>
      </c>
      <c r="F118" s="61">
        <v>44217</v>
      </c>
      <c r="G118" s="60" t="s">
        <v>6</v>
      </c>
      <c r="H118" s="24" t="s">
        <v>6</v>
      </c>
      <c r="I118" s="48">
        <f ca="1">E118-'ARR Vigentes'!$DC$1</f>
        <v>289</v>
      </c>
      <c r="J118" s="73" t="str">
        <f t="shared" ca="1" si="46"/>
        <v>VIGENTE</v>
      </c>
      <c r="K118" s="678" t="s">
        <v>66</v>
      </c>
      <c r="L118" s="138" t="s">
        <v>66</v>
      </c>
      <c r="M118" s="138" t="s">
        <v>66</v>
      </c>
      <c r="N118" s="138" t="s">
        <v>66</v>
      </c>
      <c r="O118" s="678" t="s">
        <v>66</v>
      </c>
      <c r="P118" s="678" t="s">
        <v>66</v>
      </c>
      <c r="Q118" s="100" t="s">
        <v>263</v>
      </c>
      <c r="R118" s="100" t="s">
        <v>215</v>
      </c>
      <c r="S118" s="28" t="s">
        <v>4</v>
      </c>
      <c r="T118" s="119">
        <v>97558</v>
      </c>
      <c r="U118" s="712">
        <v>10060220029</v>
      </c>
      <c r="V118" s="713">
        <v>1568</v>
      </c>
      <c r="W118" s="714" t="s">
        <v>75</v>
      </c>
      <c r="X118" s="715">
        <v>3</v>
      </c>
      <c r="Y118" s="68">
        <v>123</v>
      </c>
      <c r="Z118" s="66" t="s">
        <v>74</v>
      </c>
      <c r="AA118" s="66" t="s">
        <v>73</v>
      </c>
      <c r="AB118" s="67">
        <v>147362</v>
      </c>
      <c r="AC118" s="100" t="s">
        <v>265</v>
      </c>
      <c r="AD118" s="65">
        <v>70088429</v>
      </c>
      <c r="AE118" s="31">
        <v>5582416</v>
      </c>
      <c r="AF118" s="68">
        <v>3148153981</v>
      </c>
      <c r="AG118" s="702" t="s">
        <v>264</v>
      </c>
      <c r="AH118" s="100" t="s">
        <v>265</v>
      </c>
      <c r="AI118" s="154">
        <v>70088429</v>
      </c>
      <c r="AJ118" s="31">
        <v>5582416</v>
      </c>
      <c r="AK118" s="68">
        <v>3148153981</v>
      </c>
      <c r="AL118" s="702" t="s">
        <v>264</v>
      </c>
      <c r="AM118" s="100" t="s">
        <v>263</v>
      </c>
      <c r="AN118" s="31" t="s">
        <v>6</v>
      </c>
      <c r="AO118" s="31" t="s">
        <v>6</v>
      </c>
      <c r="AP118" s="30" t="s">
        <v>6</v>
      </c>
      <c r="AQ118" s="716" t="s">
        <v>56</v>
      </c>
      <c r="AR118" s="28" t="s">
        <v>4</v>
      </c>
      <c r="AS118" s="63" t="s">
        <v>55</v>
      </c>
      <c r="AT118" s="63"/>
      <c r="AU118" s="63"/>
      <c r="AV118" s="63"/>
      <c r="AW118" s="25"/>
      <c r="AX118" s="25"/>
      <c r="AY118" s="26">
        <f t="shared" si="47"/>
        <v>44307</v>
      </c>
      <c r="AZ118" s="25"/>
      <c r="BA118" s="25"/>
      <c r="BB118" s="26">
        <f t="shared" si="48"/>
        <v>44398</v>
      </c>
      <c r="BC118" s="25"/>
      <c r="BD118" s="25"/>
      <c r="BE118" s="20">
        <f t="shared" si="49"/>
        <v>44490</v>
      </c>
      <c r="BF118" s="20"/>
      <c r="BG118" s="20"/>
      <c r="BH118" s="24">
        <f t="shared" si="50"/>
        <v>44582</v>
      </c>
      <c r="BI118" s="24"/>
      <c r="BJ118" s="24"/>
      <c r="BK118" s="24">
        <f t="shared" si="44"/>
        <v>44672</v>
      </c>
      <c r="BL118" s="24"/>
      <c r="BM118" s="24"/>
      <c r="BN118" s="20">
        <f t="shared" si="40"/>
        <v>44763</v>
      </c>
      <c r="BO118" s="24"/>
      <c r="BP118" s="24"/>
      <c r="BQ118" s="20">
        <f t="shared" si="41"/>
        <v>44855</v>
      </c>
      <c r="BR118" s="24"/>
      <c r="BS118" s="24"/>
      <c r="BT118" s="20">
        <f t="shared" si="51"/>
        <v>44947</v>
      </c>
      <c r="BU118" s="24">
        <f t="shared" si="37"/>
        <v>44481</v>
      </c>
      <c r="BV118" s="61">
        <f t="shared" si="52"/>
        <v>44521</v>
      </c>
      <c r="BW118" s="21"/>
      <c r="BX118" s="21"/>
      <c r="BY118" s="20">
        <f t="shared" si="42"/>
        <v>44582</v>
      </c>
      <c r="BZ118" s="19"/>
    </row>
    <row r="119" spans="1:78" ht="39.75" customHeight="1" x14ac:dyDescent="0.25">
      <c r="A119" s="104"/>
      <c r="B119" s="107">
        <v>4600088378</v>
      </c>
      <c r="C119" s="103">
        <v>44212</v>
      </c>
      <c r="D119" s="20">
        <v>44237</v>
      </c>
      <c r="E119" s="20">
        <v>44601</v>
      </c>
      <c r="F119" s="86">
        <v>44237</v>
      </c>
      <c r="G119" s="58" t="s">
        <v>472</v>
      </c>
      <c r="H119" s="24">
        <v>44237</v>
      </c>
      <c r="I119" s="48">
        <f ca="1">E119-'ARR Vigentes'!$DC$1</f>
        <v>309</v>
      </c>
      <c r="J119" s="47" t="str">
        <f t="shared" ca="1" si="46"/>
        <v>VIGENTE</v>
      </c>
      <c r="K119" s="101" t="s">
        <v>66</v>
      </c>
      <c r="L119" s="102" t="s">
        <v>66</v>
      </c>
      <c r="M119" s="102" t="s">
        <v>66</v>
      </c>
      <c r="N119" s="102" t="s">
        <v>66</v>
      </c>
      <c r="O119" s="101" t="s">
        <v>66</v>
      </c>
      <c r="P119" s="101" t="s">
        <v>66</v>
      </c>
      <c r="Q119" s="82" t="s">
        <v>250</v>
      </c>
      <c r="R119" s="100" t="s">
        <v>215</v>
      </c>
      <c r="S119" s="28" t="s">
        <v>4</v>
      </c>
      <c r="T119" s="99">
        <v>97558</v>
      </c>
      <c r="U119" s="98">
        <v>10060220029</v>
      </c>
      <c r="V119" s="96">
        <v>1568</v>
      </c>
      <c r="W119" s="97" t="s">
        <v>75</v>
      </c>
      <c r="X119" s="106">
        <v>3</v>
      </c>
      <c r="Y119" s="80">
        <v>123</v>
      </c>
      <c r="Z119" s="38" t="s">
        <v>74</v>
      </c>
      <c r="AA119" s="95" t="s">
        <v>73</v>
      </c>
      <c r="AB119" s="94">
        <v>302920</v>
      </c>
      <c r="AC119" s="82" t="s">
        <v>252</v>
      </c>
      <c r="AD119" s="65">
        <v>25807453</v>
      </c>
      <c r="AE119" s="31">
        <v>2932742</v>
      </c>
      <c r="AF119" s="80">
        <v>3136652534</v>
      </c>
      <c r="AG119" s="105" t="s">
        <v>251</v>
      </c>
      <c r="AH119" s="82" t="s">
        <v>252</v>
      </c>
      <c r="AI119" s="154">
        <v>25807453</v>
      </c>
      <c r="AJ119" s="31">
        <v>2932742</v>
      </c>
      <c r="AK119" s="80">
        <v>3136652534</v>
      </c>
      <c r="AL119" s="105" t="s">
        <v>251</v>
      </c>
      <c r="AM119" s="82" t="s">
        <v>250</v>
      </c>
      <c r="AN119" s="31" t="s">
        <v>6</v>
      </c>
      <c r="AO119" s="31" t="s">
        <v>6</v>
      </c>
      <c r="AP119" s="30" t="s">
        <v>6</v>
      </c>
      <c r="AQ119" s="78" t="s">
        <v>56</v>
      </c>
      <c r="AR119" s="28" t="s">
        <v>4</v>
      </c>
      <c r="AS119" s="27" t="s">
        <v>55</v>
      </c>
      <c r="AT119" s="27"/>
      <c r="AU119" s="27"/>
      <c r="AV119" s="63"/>
      <c r="AW119" s="25"/>
      <c r="AX119" s="25"/>
      <c r="AY119" s="26">
        <f t="shared" si="47"/>
        <v>44326</v>
      </c>
      <c r="AZ119" s="25"/>
      <c r="BA119" s="25"/>
      <c r="BB119" s="26">
        <f t="shared" si="48"/>
        <v>44418</v>
      </c>
      <c r="BC119" s="25"/>
      <c r="BD119" s="25"/>
      <c r="BE119" s="20">
        <f t="shared" si="49"/>
        <v>44510</v>
      </c>
      <c r="BF119" s="20"/>
      <c r="BG119" s="20"/>
      <c r="BH119" s="24">
        <f t="shared" si="50"/>
        <v>44602</v>
      </c>
      <c r="BI119" s="24"/>
      <c r="BJ119" s="24"/>
      <c r="BK119" s="24">
        <f t="shared" si="44"/>
        <v>44691</v>
      </c>
      <c r="BL119" s="24"/>
      <c r="BM119" s="24"/>
      <c r="BN119" s="20">
        <f t="shared" si="40"/>
        <v>44783</v>
      </c>
      <c r="BO119" s="24"/>
      <c r="BP119" s="24"/>
      <c r="BQ119" s="20">
        <f t="shared" si="41"/>
        <v>44875</v>
      </c>
      <c r="BR119" s="24"/>
      <c r="BS119" s="24"/>
      <c r="BT119" s="20">
        <f t="shared" si="51"/>
        <v>44967</v>
      </c>
      <c r="BU119" s="24">
        <f t="shared" si="37"/>
        <v>44501</v>
      </c>
      <c r="BV119" s="61">
        <f t="shared" si="52"/>
        <v>44541</v>
      </c>
      <c r="BW119" s="21"/>
      <c r="BX119" s="21"/>
      <c r="BY119" s="20">
        <f t="shared" si="42"/>
        <v>44602</v>
      </c>
      <c r="BZ119" s="19"/>
    </row>
    <row r="120" spans="1:78" ht="39.75" customHeight="1" x14ac:dyDescent="0.25">
      <c r="A120" s="104"/>
      <c r="B120" s="107">
        <v>4600088952</v>
      </c>
      <c r="C120" s="103">
        <v>44222</v>
      </c>
      <c r="D120" s="20">
        <v>44239</v>
      </c>
      <c r="E120" s="20">
        <v>44603</v>
      </c>
      <c r="F120" s="86">
        <v>44239</v>
      </c>
      <c r="G120" s="60" t="s">
        <v>6</v>
      </c>
      <c r="H120" s="24" t="s">
        <v>6</v>
      </c>
      <c r="I120" s="48">
        <f ca="1">E120-'ARR Vigentes'!$DC$1</f>
        <v>311</v>
      </c>
      <c r="J120" s="47" t="str">
        <f t="shared" ca="1" si="46"/>
        <v>VIGENTE</v>
      </c>
      <c r="K120" s="145" t="s">
        <v>3371</v>
      </c>
      <c r="L120" s="102">
        <v>44222</v>
      </c>
      <c r="M120" s="102">
        <v>44222</v>
      </c>
      <c r="N120" s="102">
        <v>44707</v>
      </c>
      <c r="O120" s="48">
        <f>N120-'[1]ARR Terminado'!$BY$1</f>
        <v>938</v>
      </c>
      <c r="P120" s="73" t="str">
        <f>IF(O120&gt;80,"VIGENTE",IF(O120&lt;1,"VENCIDO",IF(O120&lt;50,"POR VENCERSE","RENOVAR")))</f>
        <v>VIGENTE</v>
      </c>
      <c r="Q120" s="82" t="s">
        <v>1662</v>
      </c>
      <c r="R120" s="100" t="s">
        <v>1630</v>
      </c>
      <c r="S120" s="28" t="s">
        <v>4</v>
      </c>
      <c r="T120" s="99">
        <v>5045180</v>
      </c>
      <c r="U120" s="98" t="s">
        <v>1031</v>
      </c>
      <c r="V120" s="96">
        <v>2447</v>
      </c>
      <c r="W120" s="97">
        <v>31008</v>
      </c>
      <c r="X120" s="106">
        <v>2</v>
      </c>
      <c r="Y120" s="80" t="s">
        <v>6</v>
      </c>
      <c r="Z120" s="38" t="s">
        <v>1718</v>
      </c>
      <c r="AA120" s="95" t="s">
        <v>1719</v>
      </c>
      <c r="AB120" s="94">
        <v>1450411</v>
      </c>
      <c r="AC120" s="82" t="s">
        <v>1719</v>
      </c>
      <c r="AD120" s="65" t="s">
        <v>1720</v>
      </c>
      <c r="AE120" s="31">
        <v>3130293</v>
      </c>
      <c r="AF120" s="80" t="s">
        <v>1721</v>
      </c>
      <c r="AG120" s="105" t="s">
        <v>2214</v>
      </c>
      <c r="AH120" s="82" t="s">
        <v>3326</v>
      </c>
      <c r="AI120" s="154">
        <v>42875949</v>
      </c>
      <c r="AJ120" s="31">
        <v>3130293</v>
      </c>
      <c r="AK120" s="80">
        <v>3113515161</v>
      </c>
      <c r="AL120" s="105" t="s">
        <v>2214</v>
      </c>
      <c r="AM120" s="82" t="s">
        <v>3327</v>
      </c>
      <c r="AN120" s="31">
        <v>3130293</v>
      </c>
      <c r="AO120" s="31" t="s">
        <v>6</v>
      </c>
      <c r="AP120" s="30" t="s">
        <v>6</v>
      </c>
      <c r="AQ120" s="78" t="s">
        <v>70</v>
      </c>
      <c r="AR120" s="28" t="s">
        <v>4</v>
      </c>
      <c r="AS120" s="27" t="s">
        <v>69</v>
      </c>
      <c r="AT120" s="27"/>
      <c r="AU120" s="27"/>
      <c r="AV120" s="63"/>
      <c r="AW120" s="25"/>
      <c r="AX120" s="25"/>
      <c r="AY120" s="26">
        <f t="shared" si="47"/>
        <v>44328</v>
      </c>
      <c r="AZ120" s="25"/>
      <c r="BA120" s="25"/>
      <c r="BB120" s="26">
        <f t="shared" si="48"/>
        <v>44420</v>
      </c>
      <c r="BC120" s="25"/>
      <c r="BD120" s="25"/>
      <c r="BE120" s="20">
        <f t="shared" si="49"/>
        <v>44512</v>
      </c>
      <c r="BF120" s="20"/>
      <c r="BG120" s="20"/>
      <c r="BH120" s="24">
        <f t="shared" si="50"/>
        <v>44604</v>
      </c>
      <c r="BI120" s="24"/>
      <c r="BJ120" s="24"/>
      <c r="BK120" s="24">
        <f t="shared" si="44"/>
        <v>44693</v>
      </c>
      <c r="BL120" s="24"/>
      <c r="BM120" s="24"/>
      <c r="BN120" s="20">
        <f t="shared" si="40"/>
        <v>44785</v>
      </c>
      <c r="BO120" s="24"/>
      <c r="BP120" s="24"/>
      <c r="BQ120" s="20">
        <f t="shared" si="41"/>
        <v>44877</v>
      </c>
      <c r="BR120" s="24"/>
      <c r="BS120" s="24"/>
      <c r="BT120" s="20">
        <f t="shared" si="51"/>
        <v>44969</v>
      </c>
      <c r="BU120" s="24">
        <f t="shared" si="37"/>
        <v>44503</v>
      </c>
      <c r="BV120" s="61">
        <f t="shared" si="52"/>
        <v>44543</v>
      </c>
      <c r="BW120" s="21"/>
      <c r="BX120" s="21"/>
      <c r="BY120" s="20">
        <f t="shared" si="42"/>
        <v>44604</v>
      </c>
      <c r="BZ120" s="19"/>
    </row>
    <row r="121" spans="1:78" ht="39.75" customHeight="1" x14ac:dyDescent="0.25">
      <c r="A121" s="104" t="s">
        <v>92</v>
      </c>
      <c r="B121" s="107">
        <v>4600088530</v>
      </c>
      <c r="C121" s="103">
        <v>44222</v>
      </c>
      <c r="D121" s="20" t="s">
        <v>6</v>
      </c>
      <c r="E121" s="20" t="s">
        <v>6</v>
      </c>
      <c r="F121" s="86" t="s">
        <v>6</v>
      </c>
      <c r="G121" s="60" t="s">
        <v>6</v>
      </c>
      <c r="H121" s="24" t="s">
        <v>6</v>
      </c>
      <c r="I121" s="48" t="e">
        <f>E121-'[3]ARR Vigentes muestra'!$DN$1</f>
        <v>#VALUE!</v>
      </c>
      <c r="J121" s="47" t="e">
        <f>IF(I121&gt;80,"VIGENTE",IF(I121&lt;1,"TERMINADO",IF(I121&lt;50,"POR VENCERSE","RENOVAR")))</f>
        <v>#VALUE!</v>
      </c>
      <c r="K121" s="145" t="s">
        <v>3473</v>
      </c>
      <c r="L121" s="102">
        <v>44274</v>
      </c>
      <c r="M121" s="102">
        <v>44264</v>
      </c>
      <c r="N121" s="102">
        <v>44751</v>
      </c>
      <c r="O121" s="48">
        <f>N121-'[1]ARR Terminado'!$BY$1</f>
        <v>982</v>
      </c>
      <c r="P121" s="73" t="str">
        <f>IF(O121&gt;80,"VIGENTE",IF(O121&lt;1,"VENCIDO",IF(O121&lt;50,"POR VENCERSE","RENOVAR")))</f>
        <v>VIGENTE</v>
      </c>
      <c r="Q121" s="82" t="s">
        <v>1495</v>
      </c>
      <c r="R121" s="100" t="s">
        <v>1496</v>
      </c>
      <c r="S121" s="28" t="s">
        <v>4</v>
      </c>
      <c r="T121" s="99">
        <v>443687</v>
      </c>
      <c r="U121" s="98">
        <v>10130220001</v>
      </c>
      <c r="V121" s="96">
        <v>4463</v>
      </c>
      <c r="W121" s="97">
        <v>31628</v>
      </c>
      <c r="X121" s="106">
        <v>12</v>
      </c>
      <c r="Y121" s="80" t="s">
        <v>6</v>
      </c>
      <c r="Z121" s="38" t="s">
        <v>90</v>
      </c>
      <c r="AA121" s="95" t="s">
        <v>89</v>
      </c>
      <c r="AB121" s="94">
        <v>3428182</v>
      </c>
      <c r="AC121" s="82" t="s">
        <v>88</v>
      </c>
      <c r="AD121" s="65">
        <v>14893701</v>
      </c>
      <c r="AE121" s="31">
        <v>3025628</v>
      </c>
      <c r="AF121" s="80">
        <v>3104693452</v>
      </c>
      <c r="AG121" s="105" t="s">
        <v>1497</v>
      </c>
      <c r="AH121" s="82" t="s">
        <v>88</v>
      </c>
      <c r="AI121" s="154">
        <v>14893701</v>
      </c>
      <c r="AJ121" s="31">
        <v>3025628</v>
      </c>
      <c r="AK121" s="80">
        <v>3104693452</v>
      </c>
      <c r="AL121" s="105" t="s">
        <v>1497</v>
      </c>
      <c r="AM121" s="82" t="s">
        <v>3328</v>
      </c>
      <c r="AN121" s="31" t="s">
        <v>6</v>
      </c>
      <c r="AO121" s="31" t="s">
        <v>6</v>
      </c>
      <c r="AP121" s="30" t="s">
        <v>6</v>
      </c>
      <c r="AQ121" s="78" t="s">
        <v>70</v>
      </c>
      <c r="AR121" s="28" t="s">
        <v>4</v>
      </c>
      <c r="AS121" s="27" t="s">
        <v>69</v>
      </c>
      <c r="AT121" s="27"/>
      <c r="AU121" s="27"/>
      <c r="AV121" s="63"/>
      <c r="AW121" s="25"/>
      <c r="AX121" s="25"/>
      <c r="AY121" s="26" t="e">
        <f t="shared" si="47"/>
        <v>#VALUE!</v>
      </c>
      <c r="AZ121" s="25"/>
      <c r="BA121" s="25"/>
      <c r="BB121" s="26" t="e">
        <f t="shared" si="48"/>
        <v>#VALUE!</v>
      </c>
      <c r="BC121" s="25"/>
      <c r="BD121" s="25"/>
      <c r="BE121" s="20" t="e">
        <f t="shared" si="49"/>
        <v>#VALUE!</v>
      </c>
      <c r="BF121" s="20"/>
      <c r="BG121" s="20"/>
      <c r="BH121" s="24" t="e">
        <f t="shared" si="50"/>
        <v>#VALUE!</v>
      </c>
      <c r="BI121" s="24"/>
      <c r="BJ121" s="24"/>
      <c r="BK121" s="24" t="e">
        <f t="shared" si="44"/>
        <v>#VALUE!</v>
      </c>
      <c r="BL121" s="24"/>
      <c r="BM121" s="24"/>
      <c r="BN121" s="20" t="e">
        <f t="shared" si="40"/>
        <v>#VALUE!</v>
      </c>
      <c r="BO121" s="24"/>
      <c r="BP121" s="24"/>
      <c r="BQ121" s="20" t="e">
        <f t="shared" si="41"/>
        <v>#VALUE!</v>
      </c>
      <c r="BR121" s="24"/>
      <c r="BS121" s="24"/>
      <c r="BT121" s="20" t="e">
        <f t="shared" si="51"/>
        <v>#VALUE!</v>
      </c>
      <c r="BU121" s="24" t="e">
        <f t="shared" si="37"/>
        <v>#VALUE!</v>
      </c>
      <c r="BV121" s="61" t="e">
        <f t="shared" si="52"/>
        <v>#VALUE!</v>
      </c>
      <c r="BW121" s="21"/>
      <c r="BX121" s="21"/>
      <c r="BY121" s="20" t="e">
        <f t="shared" si="42"/>
        <v>#VALUE!</v>
      </c>
      <c r="BZ121" s="19"/>
    </row>
    <row r="122" spans="1:78" ht="39.75" customHeight="1" x14ac:dyDescent="0.25">
      <c r="A122" s="104"/>
      <c r="B122" s="107">
        <v>4600088946</v>
      </c>
      <c r="C122" s="103">
        <v>44218</v>
      </c>
      <c r="D122" s="20">
        <v>44223</v>
      </c>
      <c r="E122" s="20">
        <v>44587</v>
      </c>
      <c r="F122" s="86">
        <v>44223</v>
      </c>
      <c r="G122" s="60" t="s">
        <v>6</v>
      </c>
      <c r="H122" s="24" t="s">
        <v>6</v>
      </c>
      <c r="I122" s="48">
        <f>E122-'[3]ARR Vigentes'!$DF$1</f>
        <v>525</v>
      </c>
      <c r="J122" s="47" t="str">
        <f t="shared" ref="J122:J138" si="53">IF(I122&gt;130,"VIGENTE",IF(I122&lt;1,"TERMINADO",IF(AND(I122&lt;120,I122&gt;110),"TRAMITES",IF(I122&lt;50,"POR VENCERSE","RENOVAR"))))</f>
        <v>VIGENTE</v>
      </c>
      <c r="K122" s="101" t="s">
        <v>66</v>
      </c>
      <c r="L122" s="102" t="s">
        <v>66</v>
      </c>
      <c r="M122" s="102" t="s">
        <v>66</v>
      </c>
      <c r="N122" s="102" t="s">
        <v>66</v>
      </c>
      <c r="O122" s="101" t="s">
        <v>66</v>
      </c>
      <c r="P122" s="101" t="s">
        <v>66</v>
      </c>
      <c r="Q122" s="82" t="s">
        <v>179</v>
      </c>
      <c r="R122" s="100" t="s">
        <v>965</v>
      </c>
      <c r="S122" s="28" t="s">
        <v>4</v>
      </c>
      <c r="T122" s="99">
        <v>785952</v>
      </c>
      <c r="U122" s="98" t="s">
        <v>148</v>
      </c>
      <c r="V122" s="96">
        <v>1060</v>
      </c>
      <c r="W122" s="97" t="s">
        <v>3329</v>
      </c>
      <c r="X122" s="106">
        <v>16</v>
      </c>
      <c r="Y122" s="80">
        <v>9</v>
      </c>
      <c r="Z122" s="38" t="s">
        <v>147</v>
      </c>
      <c r="AA122" s="95" t="s">
        <v>2118</v>
      </c>
      <c r="AB122" s="94">
        <v>688171</v>
      </c>
      <c r="AC122" s="82" t="s">
        <v>2131</v>
      </c>
      <c r="AD122" s="65">
        <v>43271073</v>
      </c>
      <c r="AE122" s="31" t="s">
        <v>6</v>
      </c>
      <c r="AF122" s="80">
        <v>3147428732</v>
      </c>
      <c r="AG122" s="105" t="s">
        <v>180</v>
      </c>
      <c r="AH122" s="82" t="s">
        <v>2132</v>
      </c>
      <c r="AI122" s="154">
        <v>43271073</v>
      </c>
      <c r="AJ122" s="31" t="s">
        <v>6</v>
      </c>
      <c r="AK122" s="80">
        <v>3147428732</v>
      </c>
      <c r="AL122" s="105" t="s">
        <v>180</v>
      </c>
      <c r="AM122" s="82" t="s">
        <v>3330</v>
      </c>
      <c r="AN122" s="31" t="s">
        <v>6</v>
      </c>
      <c r="AO122" s="31" t="s">
        <v>6</v>
      </c>
      <c r="AP122" s="30" t="s">
        <v>6</v>
      </c>
      <c r="AQ122" s="78" t="s">
        <v>5</v>
      </c>
      <c r="AR122" s="28" t="s">
        <v>4</v>
      </c>
      <c r="AS122" s="27" t="s">
        <v>3</v>
      </c>
      <c r="AT122" s="27"/>
      <c r="AU122" s="27"/>
      <c r="AV122" s="63"/>
      <c r="AW122" s="25"/>
      <c r="AX122" s="25"/>
      <c r="AY122" s="26">
        <f t="shared" si="47"/>
        <v>44313</v>
      </c>
      <c r="AZ122" s="25"/>
      <c r="BA122" s="25"/>
      <c r="BB122" s="26">
        <f t="shared" si="48"/>
        <v>44404</v>
      </c>
      <c r="BC122" s="25"/>
      <c r="BD122" s="25"/>
      <c r="BE122" s="20">
        <f t="shared" si="49"/>
        <v>44496</v>
      </c>
      <c r="BF122" s="20"/>
      <c r="BG122" s="20"/>
      <c r="BH122" s="24">
        <f t="shared" ref="BH122:BH138" si="54">EDATE($F122,48)</f>
        <v>45684</v>
      </c>
      <c r="BI122" s="24"/>
      <c r="BJ122" s="24"/>
      <c r="BK122" s="24">
        <f t="shared" ref="BK122:BK138" si="55">EDATE($F122,51)</f>
        <v>45774</v>
      </c>
      <c r="BL122" s="24"/>
      <c r="BM122" s="24"/>
      <c r="BN122" s="20">
        <f t="shared" ref="BN122:BN153" si="56">EDATE($F122,18)</f>
        <v>44769</v>
      </c>
      <c r="BO122" s="24"/>
      <c r="BP122" s="24"/>
      <c r="BQ122" s="20">
        <f t="shared" ref="BQ122:BQ153" si="57">EDATE($F122,21)</f>
        <v>44861</v>
      </c>
      <c r="BR122" s="24"/>
      <c r="BS122" s="24"/>
      <c r="BT122" s="20">
        <f t="shared" si="51"/>
        <v>44953</v>
      </c>
      <c r="BU122" s="24">
        <f t="shared" si="37"/>
        <v>44487</v>
      </c>
      <c r="BV122" s="61">
        <f t="shared" si="52"/>
        <v>44527</v>
      </c>
      <c r="BW122" s="21"/>
      <c r="BX122" s="21"/>
      <c r="BY122" s="20">
        <f t="shared" ref="BY122:BY157" si="58">EDATE($F122,12)</f>
        <v>44588</v>
      </c>
      <c r="BZ122" s="19"/>
    </row>
    <row r="123" spans="1:78" ht="39.75" customHeight="1" x14ac:dyDescent="0.25">
      <c r="A123" s="104"/>
      <c r="B123" s="107">
        <v>4600088493</v>
      </c>
      <c r="C123" s="49">
        <v>44186</v>
      </c>
      <c r="D123" s="24" t="s">
        <v>6</v>
      </c>
      <c r="E123" s="24" t="s">
        <v>6</v>
      </c>
      <c r="F123" s="61" t="s">
        <v>6</v>
      </c>
      <c r="G123" s="60" t="s">
        <v>6</v>
      </c>
      <c r="H123" s="60" t="s">
        <v>6</v>
      </c>
      <c r="I123" s="48" t="e">
        <f ca="1">E123-'ARR Vigentes'!$DC$1</f>
        <v>#VALUE!</v>
      </c>
      <c r="J123" s="47" t="e">
        <f t="shared" ref="J123:J128" ca="1" si="59">IF(I123&gt;130,"VIGENTE",IF(I123&lt;1,"TERMINADO",IF(AND(I123&lt;120,I123&gt;110),"TRAMITES",IF(I123&lt;50,"POR VENCERSE","RENOVAR"))))</f>
        <v>#VALUE!</v>
      </c>
      <c r="K123" s="145" t="s">
        <v>3404</v>
      </c>
      <c r="L123" s="102">
        <v>44217</v>
      </c>
      <c r="M123" s="102">
        <v>44217</v>
      </c>
      <c r="N123" s="102">
        <v>44702</v>
      </c>
      <c r="O123" s="48">
        <f>N123-'[1]ARR Terminado'!$BY$1</f>
        <v>933</v>
      </c>
      <c r="P123" s="73" t="str">
        <f>IF(O123&gt;80,"VIGENTE",IF(O123&lt;1,"VENCIDO",IF(O123&lt;50,"POR VENCERSE","RENOVAR")))</f>
        <v>VIGENTE</v>
      </c>
      <c r="Q123" s="144" t="s">
        <v>319</v>
      </c>
      <c r="R123" s="100" t="s">
        <v>318</v>
      </c>
      <c r="S123" s="28" t="s">
        <v>4</v>
      </c>
      <c r="T123" s="106">
        <v>93223</v>
      </c>
      <c r="U123" s="98">
        <v>10100030004</v>
      </c>
      <c r="V123" s="96">
        <v>6927</v>
      </c>
      <c r="W123" s="84">
        <v>27381</v>
      </c>
      <c r="X123" s="106">
        <v>4</v>
      </c>
      <c r="Y123" s="68" t="s">
        <v>6</v>
      </c>
      <c r="Z123" s="95" t="s">
        <v>317</v>
      </c>
      <c r="AA123" s="95" t="s">
        <v>317</v>
      </c>
      <c r="AB123" s="94">
        <v>1918194</v>
      </c>
      <c r="AC123" s="144" t="s">
        <v>316</v>
      </c>
      <c r="AD123" s="65" t="s">
        <v>315</v>
      </c>
      <c r="AE123" s="31" t="s">
        <v>6</v>
      </c>
      <c r="AF123" s="31">
        <v>3138281096</v>
      </c>
      <c r="AG123" s="63" t="s">
        <v>313</v>
      </c>
      <c r="AH123" s="144" t="s">
        <v>314</v>
      </c>
      <c r="AI123" s="154">
        <v>39539375</v>
      </c>
      <c r="AJ123" s="31">
        <v>3080000</v>
      </c>
      <c r="AK123" s="31">
        <v>3138281096</v>
      </c>
      <c r="AL123" s="63" t="s">
        <v>313</v>
      </c>
      <c r="AM123" s="30" t="s">
        <v>312</v>
      </c>
      <c r="AN123" s="31" t="s">
        <v>6</v>
      </c>
      <c r="AO123" s="31" t="s">
        <v>6</v>
      </c>
      <c r="AP123" s="30" t="s">
        <v>6</v>
      </c>
      <c r="AQ123" s="78" t="s">
        <v>5</v>
      </c>
      <c r="AR123" s="28" t="s">
        <v>4</v>
      </c>
      <c r="AS123" s="105" t="s">
        <v>311</v>
      </c>
      <c r="AT123" s="105"/>
      <c r="AU123" s="105"/>
      <c r="AV123" s="63"/>
      <c r="AW123" s="25"/>
      <c r="AX123" s="25"/>
      <c r="AY123" s="26" t="e">
        <f t="shared" si="47"/>
        <v>#VALUE!</v>
      </c>
      <c r="AZ123" s="25"/>
      <c r="BA123" s="25"/>
      <c r="BB123" s="26" t="e">
        <f t="shared" si="48"/>
        <v>#VALUE!</v>
      </c>
      <c r="BC123" s="25"/>
      <c r="BD123" s="25"/>
      <c r="BE123" s="20" t="e">
        <f t="shared" si="49"/>
        <v>#VALUE!</v>
      </c>
      <c r="BF123" s="20"/>
      <c r="BG123" s="20"/>
      <c r="BH123" s="24" t="e">
        <f t="shared" si="54"/>
        <v>#VALUE!</v>
      </c>
      <c r="BI123" s="24"/>
      <c r="BJ123" s="24"/>
      <c r="BK123" s="24" t="e">
        <f t="shared" si="55"/>
        <v>#VALUE!</v>
      </c>
      <c r="BL123" s="24"/>
      <c r="BM123" s="24"/>
      <c r="BN123" s="20" t="e">
        <f t="shared" si="56"/>
        <v>#VALUE!</v>
      </c>
      <c r="BO123" s="24"/>
      <c r="BP123" s="24"/>
      <c r="BQ123" s="20" t="e">
        <f t="shared" si="57"/>
        <v>#VALUE!</v>
      </c>
      <c r="BR123" s="24"/>
      <c r="BS123" s="24"/>
      <c r="BT123" s="20" t="e">
        <f t="shared" si="51"/>
        <v>#VALUE!</v>
      </c>
      <c r="BU123" s="24" t="e">
        <f t="shared" si="37"/>
        <v>#VALUE!</v>
      </c>
      <c r="BV123" s="61" t="e">
        <f t="shared" si="52"/>
        <v>#VALUE!</v>
      </c>
      <c r="BW123" s="21"/>
      <c r="BX123" s="21"/>
      <c r="BY123" s="20" t="e">
        <f t="shared" si="58"/>
        <v>#VALUE!</v>
      </c>
      <c r="BZ123" s="19"/>
    </row>
    <row r="124" spans="1:78" s="17" customFormat="1" ht="39.75" customHeight="1" x14ac:dyDescent="0.25">
      <c r="A124" s="139"/>
      <c r="B124" s="120">
        <v>4600088450</v>
      </c>
      <c r="C124" s="26">
        <v>44183</v>
      </c>
      <c r="D124" s="24">
        <v>44224</v>
      </c>
      <c r="E124" s="24">
        <v>44588</v>
      </c>
      <c r="F124" s="61">
        <v>44224</v>
      </c>
      <c r="G124" s="60" t="s">
        <v>6</v>
      </c>
      <c r="H124" s="24" t="s">
        <v>6</v>
      </c>
      <c r="I124" s="48">
        <f ca="1">E124-$DC$1</f>
        <v>296</v>
      </c>
      <c r="J124" s="47" t="str">
        <f t="shared" ca="1" si="59"/>
        <v>VIGENTE</v>
      </c>
      <c r="K124" s="101" t="s">
        <v>66</v>
      </c>
      <c r="L124" s="102" t="s">
        <v>66</v>
      </c>
      <c r="M124" s="102" t="s">
        <v>66</v>
      </c>
      <c r="N124" s="102" t="s">
        <v>66</v>
      </c>
      <c r="O124" s="101" t="s">
        <v>66</v>
      </c>
      <c r="P124" s="101" t="s">
        <v>66</v>
      </c>
      <c r="Q124" s="66" t="s">
        <v>3331</v>
      </c>
      <c r="R124" s="100" t="s">
        <v>76</v>
      </c>
      <c r="S124" s="28" t="s">
        <v>4</v>
      </c>
      <c r="T124" s="72">
        <v>804711</v>
      </c>
      <c r="U124" s="118">
        <v>10130340011</v>
      </c>
      <c r="V124" s="118">
        <v>757</v>
      </c>
      <c r="W124" s="117">
        <v>37172</v>
      </c>
      <c r="X124" s="72">
        <v>24</v>
      </c>
      <c r="Y124" s="68">
        <v>1050</v>
      </c>
      <c r="Z124" s="95" t="s">
        <v>324</v>
      </c>
      <c r="AA124" s="95" t="s">
        <v>386</v>
      </c>
      <c r="AB124" s="67">
        <v>276659</v>
      </c>
      <c r="AC124" s="66" t="s">
        <v>3332</v>
      </c>
      <c r="AD124" s="65">
        <v>22116131</v>
      </c>
      <c r="AE124" s="31" t="s">
        <v>6</v>
      </c>
      <c r="AF124" s="31">
        <v>3217413743</v>
      </c>
      <c r="AG124" s="30" t="s">
        <v>6</v>
      </c>
      <c r="AH124" s="66" t="s">
        <v>3332</v>
      </c>
      <c r="AI124" s="65">
        <v>22116131</v>
      </c>
      <c r="AJ124" s="31" t="s">
        <v>6</v>
      </c>
      <c r="AK124" s="31">
        <v>3217413743</v>
      </c>
      <c r="AL124" s="30" t="s">
        <v>6</v>
      </c>
      <c r="AM124" s="30" t="s">
        <v>3333</v>
      </c>
      <c r="AN124" s="31" t="s">
        <v>6</v>
      </c>
      <c r="AO124" s="31" t="s">
        <v>6</v>
      </c>
      <c r="AP124" s="30" t="s">
        <v>6</v>
      </c>
      <c r="AQ124" s="78" t="s">
        <v>70</v>
      </c>
      <c r="AR124" s="28" t="s">
        <v>4</v>
      </c>
      <c r="AS124" s="27" t="s">
        <v>69</v>
      </c>
      <c r="AT124" s="105"/>
      <c r="AU124" s="105"/>
      <c r="AV124" s="63"/>
      <c r="AW124" s="25"/>
      <c r="AX124" s="25"/>
      <c r="AY124" s="26">
        <f t="shared" si="47"/>
        <v>44314</v>
      </c>
      <c r="AZ124" s="25"/>
      <c r="BA124" s="25"/>
      <c r="BB124" s="26">
        <f t="shared" si="48"/>
        <v>44405</v>
      </c>
      <c r="BC124" s="25"/>
      <c r="BD124" s="25"/>
      <c r="BE124" s="20">
        <f t="shared" si="49"/>
        <v>44497</v>
      </c>
      <c r="BF124" s="20"/>
      <c r="BG124" s="20"/>
      <c r="BH124" s="24">
        <f t="shared" si="54"/>
        <v>45685</v>
      </c>
      <c r="BI124" s="24"/>
      <c r="BJ124" s="24"/>
      <c r="BK124" s="24">
        <f t="shared" si="55"/>
        <v>45775</v>
      </c>
      <c r="BL124" s="24"/>
      <c r="BM124" s="24"/>
      <c r="BN124" s="20">
        <f t="shared" si="56"/>
        <v>44770</v>
      </c>
      <c r="BO124" s="24"/>
      <c r="BP124" s="24"/>
      <c r="BQ124" s="20">
        <f t="shared" si="57"/>
        <v>44862</v>
      </c>
      <c r="BR124" s="24"/>
      <c r="BS124" s="24"/>
      <c r="BT124" s="20">
        <f t="shared" si="51"/>
        <v>44954</v>
      </c>
      <c r="BU124" s="24">
        <f t="shared" si="37"/>
        <v>44488</v>
      </c>
      <c r="BV124" s="61">
        <f t="shared" si="52"/>
        <v>44528</v>
      </c>
      <c r="BW124" s="21"/>
      <c r="BX124" s="21"/>
      <c r="BY124" s="20">
        <f t="shared" si="58"/>
        <v>44589</v>
      </c>
      <c r="BZ124" s="19"/>
    </row>
    <row r="125" spans="1:78" s="17" customFormat="1" ht="39.75" customHeight="1" x14ac:dyDescent="0.25">
      <c r="A125" s="143"/>
      <c r="B125" s="124">
        <v>4600088516</v>
      </c>
      <c r="C125" s="103">
        <v>44214</v>
      </c>
      <c r="D125" s="103">
        <v>44224</v>
      </c>
      <c r="E125" s="49">
        <v>44588</v>
      </c>
      <c r="F125" s="51">
        <v>44224</v>
      </c>
      <c r="G125" s="60" t="s">
        <v>6</v>
      </c>
      <c r="H125" s="49" t="s">
        <v>6</v>
      </c>
      <c r="I125" s="48">
        <f ca="1">E125-$DC$1</f>
        <v>296</v>
      </c>
      <c r="J125" s="47" t="str">
        <f t="shared" ca="1" si="59"/>
        <v>VIGENTE</v>
      </c>
      <c r="K125" s="101" t="s">
        <v>66</v>
      </c>
      <c r="L125" s="102" t="s">
        <v>66</v>
      </c>
      <c r="M125" s="102" t="s">
        <v>66</v>
      </c>
      <c r="N125" s="102" t="s">
        <v>66</v>
      </c>
      <c r="O125" s="101" t="s">
        <v>66</v>
      </c>
      <c r="P125" s="101" t="s">
        <v>66</v>
      </c>
      <c r="Q125" s="95" t="s">
        <v>3334</v>
      </c>
      <c r="R125" s="100" t="s">
        <v>76</v>
      </c>
      <c r="S125" s="28" t="s">
        <v>4</v>
      </c>
      <c r="T125" s="113">
        <v>5245164</v>
      </c>
      <c r="U125" s="142">
        <v>10060480003</v>
      </c>
      <c r="V125" s="71" t="s">
        <v>306</v>
      </c>
      <c r="W125" s="71" t="s">
        <v>225</v>
      </c>
      <c r="X125" s="141">
        <v>26</v>
      </c>
      <c r="Y125" s="122">
        <v>47</v>
      </c>
      <c r="Z125" s="38" t="s">
        <v>224</v>
      </c>
      <c r="AA125" s="95" t="s">
        <v>329</v>
      </c>
      <c r="AB125" s="37">
        <v>284468</v>
      </c>
      <c r="AC125" s="95" t="s">
        <v>3336</v>
      </c>
      <c r="AD125" s="65">
        <v>1020456092</v>
      </c>
      <c r="AE125" s="31" t="s">
        <v>6</v>
      </c>
      <c r="AF125" s="122" t="s">
        <v>6</v>
      </c>
      <c r="AG125" s="63" t="s">
        <v>3335</v>
      </c>
      <c r="AH125" s="95" t="s">
        <v>3336</v>
      </c>
      <c r="AI125" s="65">
        <v>1020456092</v>
      </c>
      <c r="AJ125" s="31" t="s">
        <v>6</v>
      </c>
      <c r="AK125" s="122" t="s">
        <v>6</v>
      </c>
      <c r="AL125" s="63" t="s">
        <v>3335</v>
      </c>
      <c r="AM125" s="30" t="s">
        <v>6</v>
      </c>
      <c r="AN125" s="31" t="s">
        <v>6</v>
      </c>
      <c r="AO125" s="31" t="s">
        <v>6</v>
      </c>
      <c r="AP125" s="30" t="s">
        <v>6</v>
      </c>
      <c r="AQ125" s="78" t="s">
        <v>56</v>
      </c>
      <c r="AR125" s="28" t="s">
        <v>4</v>
      </c>
      <c r="AS125" s="27" t="s">
        <v>55</v>
      </c>
      <c r="AT125" s="27"/>
      <c r="AU125" s="27"/>
      <c r="AV125" s="63"/>
      <c r="AW125" s="25"/>
      <c r="AX125" s="25"/>
      <c r="AY125" s="26">
        <f t="shared" si="47"/>
        <v>44314</v>
      </c>
      <c r="AZ125" s="25"/>
      <c r="BA125" s="25"/>
      <c r="BB125" s="26">
        <f t="shared" si="48"/>
        <v>44405</v>
      </c>
      <c r="BC125" s="25"/>
      <c r="BD125" s="25"/>
      <c r="BE125" s="20">
        <f t="shared" si="49"/>
        <v>44497</v>
      </c>
      <c r="BF125" s="20"/>
      <c r="BG125" s="20"/>
      <c r="BH125" s="24">
        <f t="shared" si="54"/>
        <v>45685</v>
      </c>
      <c r="BI125" s="24"/>
      <c r="BJ125" s="24"/>
      <c r="BK125" s="24">
        <f t="shared" si="55"/>
        <v>45775</v>
      </c>
      <c r="BL125" s="24"/>
      <c r="BM125" s="24"/>
      <c r="BN125" s="20">
        <f t="shared" si="56"/>
        <v>44770</v>
      </c>
      <c r="BO125" s="24"/>
      <c r="BP125" s="24"/>
      <c r="BQ125" s="20">
        <f t="shared" si="57"/>
        <v>44862</v>
      </c>
      <c r="BR125" s="24"/>
      <c r="BS125" s="24"/>
      <c r="BT125" s="20">
        <f t="shared" si="51"/>
        <v>44954</v>
      </c>
      <c r="BU125" s="24">
        <f t="shared" si="37"/>
        <v>44488</v>
      </c>
      <c r="BV125" s="61">
        <f t="shared" si="52"/>
        <v>44528</v>
      </c>
      <c r="BW125" s="21"/>
      <c r="BX125" s="21"/>
      <c r="BY125" s="20">
        <f t="shared" si="58"/>
        <v>44589</v>
      </c>
      <c r="BZ125" s="19"/>
    </row>
    <row r="126" spans="1:78" s="17" customFormat="1" ht="39.75" customHeight="1" x14ac:dyDescent="0.25">
      <c r="A126" s="139"/>
      <c r="B126" s="120">
        <v>4600088498</v>
      </c>
      <c r="C126" s="26">
        <v>44187</v>
      </c>
      <c r="D126" s="24">
        <v>44230</v>
      </c>
      <c r="E126" s="24">
        <v>44594</v>
      </c>
      <c r="F126" s="61">
        <v>44230</v>
      </c>
      <c r="G126" s="60" t="s">
        <v>6</v>
      </c>
      <c r="H126" s="24" t="s">
        <v>6</v>
      </c>
      <c r="I126" s="48">
        <f ca="1">E126-$DC$1</f>
        <v>302</v>
      </c>
      <c r="J126" s="47" t="str">
        <f t="shared" ca="1" si="59"/>
        <v>VIGENTE</v>
      </c>
      <c r="K126" s="101" t="s">
        <v>66</v>
      </c>
      <c r="L126" s="102" t="s">
        <v>66</v>
      </c>
      <c r="M126" s="102" t="s">
        <v>66</v>
      </c>
      <c r="N126" s="102" t="s">
        <v>66</v>
      </c>
      <c r="O126" s="101" t="s">
        <v>66</v>
      </c>
      <c r="P126" s="101" t="s">
        <v>66</v>
      </c>
      <c r="Q126" s="66" t="s">
        <v>3337</v>
      </c>
      <c r="R126" s="100" t="s">
        <v>76</v>
      </c>
      <c r="S126" s="28" t="s">
        <v>4</v>
      </c>
      <c r="T126" s="72">
        <v>804748</v>
      </c>
      <c r="U126" s="118">
        <v>10130340011</v>
      </c>
      <c r="V126" s="118">
        <v>757</v>
      </c>
      <c r="W126" s="117">
        <v>37172</v>
      </c>
      <c r="X126" s="72">
        <v>24</v>
      </c>
      <c r="Y126" s="68">
        <v>1220</v>
      </c>
      <c r="Z126" s="95" t="s">
        <v>324</v>
      </c>
      <c r="AA126" s="95" t="s">
        <v>386</v>
      </c>
      <c r="AB126" s="67">
        <v>238917</v>
      </c>
      <c r="AC126" s="66" t="s">
        <v>3338</v>
      </c>
      <c r="AD126" s="65">
        <v>22005091</v>
      </c>
      <c r="AE126" s="31">
        <v>5810519</v>
      </c>
      <c r="AF126" s="31">
        <v>3217319081</v>
      </c>
      <c r="AG126" s="63" t="s">
        <v>3339</v>
      </c>
      <c r="AH126" s="66" t="s">
        <v>3338</v>
      </c>
      <c r="AI126" s="65">
        <v>22005091</v>
      </c>
      <c r="AJ126" s="31">
        <v>5810519</v>
      </c>
      <c r="AK126" s="31">
        <v>3217319081</v>
      </c>
      <c r="AL126" s="63" t="s">
        <v>3339</v>
      </c>
      <c r="AM126" s="30" t="s">
        <v>3340</v>
      </c>
      <c r="AN126" s="31" t="s">
        <v>6</v>
      </c>
      <c r="AO126" s="31" t="s">
        <v>6</v>
      </c>
      <c r="AP126" s="30" t="s">
        <v>6</v>
      </c>
      <c r="AQ126" s="78" t="s">
        <v>5</v>
      </c>
      <c r="AR126" s="28" t="s">
        <v>4</v>
      </c>
      <c r="AS126" s="27" t="s">
        <v>3</v>
      </c>
      <c r="AT126" s="27"/>
      <c r="AU126" s="27"/>
      <c r="AV126" s="63"/>
      <c r="AW126" s="25"/>
      <c r="AX126" s="25"/>
      <c r="AY126" s="26">
        <f t="shared" si="47"/>
        <v>44319</v>
      </c>
      <c r="AZ126" s="25"/>
      <c r="BA126" s="25"/>
      <c r="BB126" s="26">
        <f t="shared" si="48"/>
        <v>44411</v>
      </c>
      <c r="BC126" s="25"/>
      <c r="BD126" s="25"/>
      <c r="BE126" s="20">
        <f t="shared" si="49"/>
        <v>44503</v>
      </c>
      <c r="BF126" s="20"/>
      <c r="BG126" s="20"/>
      <c r="BH126" s="24">
        <f t="shared" si="54"/>
        <v>45691</v>
      </c>
      <c r="BI126" s="24"/>
      <c r="BJ126" s="24"/>
      <c r="BK126" s="24">
        <f t="shared" si="55"/>
        <v>45780</v>
      </c>
      <c r="BL126" s="24"/>
      <c r="BM126" s="24"/>
      <c r="BN126" s="20">
        <f t="shared" si="56"/>
        <v>44776</v>
      </c>
      <c r="BO126" s="24"/>
      <c r="BP126" s="24"/>
      <c r="BQ126" s="20">
        <f t="shared" si="57"/>
        <v>44868</v>
      </c>
      <c r="BR126" s="24"/>
      <c r="BS126" s="24"/>
      <c r="BT126" s="20">
        <f t="shared" si="51"/>
        <v>44960</v>
      </c>
      <c r="BU126" s="24">
        <f t="shared" si="37"/>
        <v>44494</v>
      </c>
      <c r="BV126" s="61">
        <f t="shared" si="52"/>
        <v>44534</v>
      </c>
      <c r="BW126" s="21"/>
      <c r="BX126" s="21"/>
      <c r="BY126" s="20">
        <f t="shared" si="58"/>
        <v>44595</v>
      </c>
      <c r="BZ126" s="19"/>
    </row>
    <row r="127" spans="1:78" ht="39.75" customHeight="1" x14ac:dyDescent="0.25">
      <c r="A127" s="104"/>
      <c r="B127" s="107">
        <v>4600088381</v>
      </c>
      <c r="C127" s="20">
        <v>44193</v>
      </c>
      <c r="D127" s="24">
        <v>44224</v>
      </c>
      <c r="E127" s="24">
        <v>44588</v>
      </c>
      <c r="F127" s="61">
        <v>44224</v>
      </c>
      <c r="G127" s="60" t="s">
        <v>6</v>
      </c>
      <c r="H127" s="60" t="s">
        <v>6</v>
      </c>
      <c r="I127" s="48">
        <f ca="1">E127-'ARR Vigentes'!$DC$1</f>
        <v>296</v>
      </c>
      <c r="J127" s="47" t="str">
        <f t="shared" ca="1" si="59"/>
        <v>VIGENTE</v>
      </c>
      <c r="K127" s="101" t="s">
        <v>66</v>
      </c>
      <c r="L127" s="102" t="s">
        <v>66</v>
      </c>
      <c r="M127" s="102" t="s">
        <v>66</v>
      </c>
      <c r="N127" s="102" t="s">
        <v>66</v>
      </c>
      <c r="O127" s="101" t="s">
        <v>66</v>
      </c>
      <c r="P127" s="101" t="s">
        <v>66</v>
      </c>
      <c r="Q127" s="82" t="s">
        <v>287</v>
      </c>
      <c r="R127" s="100" t="s">
        <v>215</v>
      </c>
      <c r="S127" s="28" t="s">
        <v>4</v>
      </c>
      <c r="T127" s="99">
        <v>97558</v>
      </c>
      <c r="U127" s="98">
        <v>10060220029</v>
      </c>
      <c r="V127" s="96">
        <v>1568</v>
      </c>
      <c r="W127" s="97" t="s">
        <v>75</v>
      </c>
      <c r="X127" s="106">
        <v>3</v>
      </c>
      <c r="Y127" s="80">
        <v>121</v>
      </c>
      <c r="Z127" s="38" t="s">
        <v>74</v>
      </c>
      <c r="AA127" s="95" t="s">
        <v>73</v>
      </c>
      <c r="AB127" s="94">
        <v>149562</v>
      </c>
      <c r="AC127" s="82" t="s">
        <v>286</v>
      </c>
      <c r="AD127" s="65">
        <v>1017126301</v>
      </c>
      <c r="AE127" s="31" t="s">
        <v>6</v>
      </c>
      <c r="AF127" s="80">
        <v>3016275514</v>
      </c>
      <c r="AG127" s="105" t="s">
        <v>3269</v>
      </c>
      <c r="AH127" s="82" t="s">
        <v>286</v>
      </c>
      <c r="AI127" s="154">
        <v>1017126301</v>
      </c>
      <c r="AJ127" s="31" t="s">
        <v>6</v>
      </c>
      <c r="AK127" s="80">
        <v>3016275514</v>
      </c>
      <c r="AL127" s="105" t="s">
        <v>3269</v>
      </c>
      <c r="AM127" s="30" t="s">
        <v>284</v>
      </c>
      <c r="AN127" s="31" t="s">
        <v>6</v>
      </c>
      <c r="AO127" s="31" t="s">
        <v>6</v>
      </c>
      <c r="AP127" s="30" t="s">
        <v>6</v>
      </c>
      <c r="AQ127" s="78" t="s">
        <v>5</v>
      </c>
      <c r="AR127" s="28" t="s">
        <v>4</v>
      </c>
      <c r="AS127" s="27" t="s">
        <v>3</v>
      </c>
      <c r="AT127" s="27"/>
      <c r="AU127" s="27"/>
      <c r="AV127" s="63"/>
      <c r="AW127" s="25"/>
      <c r="AX127" s="25"/>
      <c r="AY127" s="26">
        <f t="shared" si="47"/>
        <v>44314</v>
      </c>
      <c r="AZ127" s="25"/>
      <c r="BA127" s="25"/>
      <c r="BB127" s="26">
        <f t="shared" si="48"/>
        <v>44405</v>
      </c>
      <c r="BC127" s="25"/>
      <c r="BD127" s="25"/>
      <c r="BE127" s="20">
        <f t="shared" si="49"/>
        <v>44497</v>
      </c>
      <c r="BF127" s="20"/>
      <c r="BG127" s="20"/>
      <c r="BH127" s="24">
        <f t="shared" si="54"/>
        <v>45685</v>
      </c>
      <c r="BI127" s="24"/>
      <c r="BJ127" s="24"/>
      <c r="BK127" s="24">
        <f t="shared" si="55"/>
        <v>45775</v>
      </c>
      <c r="BL127" s="24"/>
      <c r="BM127" s="24"/>
      <c r="BN127" s="20">
        <f t="shared" si="56"/>
        <v>44770</v>
      </c>
      <c r="BO127" s="24"/>
      <c r="BP127" s="24"/>
      <c r="BQ127" s="20">
        <f t="shared" si="57"/>
        <v>44862</v>
      </c>
      <c r="BR127" s="24"/>
      <c r="BS127" s="24"/>
      <c r="BT127" s="20">
        <f t="shared" si="51"/>
        <v>44954</v>
      </c>
      <c r="BU127" s="24">
        <f t="shared" si="37"/>
        <v>44488</v>
      </c>
      <c r="BV127" s="61">
        <f t="shared" si="52"/>
        <v>44528</v>
      </c>
      <c r="BW127" s="21"/>
      <c r="BX127" s="21"/>
      <c r="BY127" s="20">
        <f t="shared" si="58"/>
        <v>44589</v>
      </c>
      <c r="BZ127" s="19"/>
    </row>
    <row r="128" spans="1:78" ht="39.75" customHeight="1" x14ac:dyDescent="0.25">
      <c r="A128" s="104"/>
      <c r="B128" s="107">
        <v>4600088708</v>
      </c>
      <c r="C128" s="20">
        <v>44223</v>
      </c>
      <c r="D128" s="24">
        <v>44224</v>
      </c>
      <c r="E128" s="24">
        <v>44588</v>
      </c>
      <c r="F128" s="61">
        <v>44224</v>
      </c>
      <c r="G128" s="60" t="s">
        <v>6</v>
      </c>
      <c r="H128" s="60" t="s">
        <v>6</v>
      </c>
      <c r="I128" s="48">
        <f ca="1">E128-'ARR Vigentes'!$DC$1</f>
        <v>296</v>
      </c>
      <c r="J128" s="47" t="str">
        <f t="shared" ca="1" si="59"/>
        <v>VIGENTE</v>
      </c>
      <c r="K128" s="101" t="s">
        <v>66</v>
      </c>
      <c r="L128" s="102" t="s">
        <v>66</v>
      </c>
      <c r="M128" s="102" t="s">
        <v>66</v>
      </c>
      <c r="N128" s="102" t="s">
        <v>66</v>
      </c>
      <c r="O128" s="101" t="s">
        <v>66</v>
      </c>
      <c r="P128" s="101" t="s">
        <v>66</v>
      </c>
      <c r="Q128" s="82" t="s">
        <v>3345</v>
      </c>
      <c r="R128" s="100" t="s">
        <v>215</v>
      </c>
      <c r="S128" s="28" t="s">
        <v>4</v>
      </c>
      <c r="T128" s="99">
        <v>97558</v>
      </c>
      <c r="U128" s="98">
        <v>10060220029</v>
      </c>
      <c r="V128" s="96">
        <v>1568</v>
      </c>
      <c r="W128" s="97" t="s">
        <v>75</v>
      </c>
      <c r="X128" s="106">
        <v>3</v>
      </c>
      <c r="Y128" s="80">
        <v>142</v>
      </c>
      <c r="Z128" s="38" t="s">
        <v>74</v>
      </c>
      <c r="AA128" s="95" t="s">
        <v>73</v>
      </c>
      <c r="AB128" s="94">
        <v>713141</v>
      </c>
      <c r="AC128" s="82" t="s">
        <v>3346</v>
      </c>
      <c r="AD128" s="65">
        <v>71676808</v>
      </c>
      <c r="AE128" s="31" t="s">
        <v>6</v>
      </c>
      <c r="AF128" s="80">
        <v>3196178063</v>
      </c>
      <c r="AG128" s="105" t="s">
        <v>3347</v>
      </c>
      <c r="AH128" s="82" t="s">
        <v>3346</v>
      </c>
      <c r="AI128" s="65">
        <v>71676808</v>
      </c>
      <c r="AJ128" s="31" t="s">
        <v>6</v>
      </c>
      <c r="AK128" s="80">
        <v>3196178063</v>
      </c>
      <c r="AL128" s="105" t="s">
        <v>3347</v>
      </c>
      <c r="AM128" s="30" t="s">
        <v>3311</v>
      </c>
      <c r="AN128" s="31" t="s">
        <v>6</v>
      </c>
      <c r="AO128" s="31" t="s">
        <v>6</v>
      </c>
      <c r="AP128" s="30" t="s">
        <v>6</v>
      </c>
      <c r="AQ128" s="78" t="s">
        <v>5</v>
      </c>
      <c r="AR128" s="28" t="s">
        <v>4</v>
      </c>
      <c r="AS128" s="27" t="s">
        <v>3</v>
      </c>
      <c r="AT128" s="27"/>
      <c r="AU128" s="27"/>
      <c r="AV128" s="63"/>
      <c r="AW128" s="25"/>
      <c r="AX128" s="25"/>
      <c r="AY128" s="26">
        <f t="shared" si="47"/>
        <v>44314</v>
      </c>
      <c r="AZ128" s="25"/>
      <c r="BA128" s="25"/>
      <c r="BB128" s="26">
        <f t="shared" si="48"/>
        <v>44405</v>
      </c>
      <c r="BC128" s="25"/>
      <c r="BD128" s="25"/>
      <c r="BE128" s="20">
        <f t="shared" si="49"/>
        <v>44497</v>
      </c>
      <c r="BF128" s="20"/>
      <c r="BG128" s="20"/>
      <c r="BH128" s="24">
        <f t="shared" si="54"/>
        <v>45685</v>
      </c>
      <c r="BI128" s="24"/>
      <c r="BJ128" s="24"/>
      <c r="BK128" s="24">
        <f t="shared" si="55"/>
        <v>45775</v>
      </c>
      <c r="BL128" s="24"/>
      <c r="BM128" s="24"/>
      <c r="BN128" s="20">
        <f t="shared" si="56"/>
        <v>44770</v>
      </c>
      <c r="BO128" s="24"/>
      <c r="BP128" s="24"/>
      <c r="BQ128" s="20">
        <f t="shared" si="57"/>
        <v>44862</v>
      </c>
      <c r="BR128" s="24"/>
      <c r="BS128" s="24"/>
      <c r="BT128" s="20">
        <f t="shared" si="51"/>
        <v>44954</v>
      </c>
      <c r="BU128" s="24">
        <f t="shared" si="37"/>
        <v>44488</v>
      </c>
      <c r="BV128" s="61">
        <f t="shared" si="52"/>
        <v>44528</v>
      </c>
      <c r="BW128" s="21"/>
      <c r="BX128" s="21"/>
      <c r="BY128" s="20">
        <f t="shared" si="58"/>
        <v>44589</v>
      </c>
      <c r="BZ128" s="19"/>
    </row>
    <row r="129" spans="1:91" s="510" customFormat="1" ht="39.75" customHeight="1" x14ac:dyDescent="0.25">
      <c r="A129" s="104"/>
      <c r="B129" s="87">
        <v>4600087488</v>
      </c>
      <c r="C129" s="20">
        <v>44147</v>
      </c>
      <c r="D129" s="20">
        <v>44237</v>
      </c>
      <c r="E129" s="20">
        <v>44601</v>
      </c>
      <c r="F129" s="86">
        <v>44237</v>
      </c>
      <c r="G129" s="60" t="s">
        <v>6</v>
      </c>
      <c r="H129" s="20" t="s">
        <v>15</v>
      </c>
      <c r="I129" s="48">
        <f>E129-'[3]ARR Vigentes'!$DF$1</f>
        <v>539</v>
      </c>
      <c r="J129" s="47" t="str">
        <f t="shared" si="53"/>
        <v>VIGENTE</v>
      </c>
      <c r="K129" s="101" t="s">
        <v>66</v>
      </c>
      <c r="L129" s="102" t="s">
        <v>66</v>
      </c>
      <c r="M129" s="102" t="s">
        <v>66</v>
      </c>
      <c r="N129" s="102" t="s">
        <v>66</v>
      </c>
      <c r="O129" s="101" t="s">
        <v>66</v>
      </c>
      <c r="P129" s="101" t="s">
        <v>66</v>
      </c>
      <c r="Q129" s="82" t="s">
        <v>3348</v>
      </c>
      <c r="R129" s="36" t="s">
        <v>1683</v>
      </c>
      <c r="S129" s="28" t="s">
        <v>4</v>
      </c>
      <c r="T129" s="99">
        <v>443708</v>
      </c>
      <c r="U129" s="150" t="s">
        <v>1684</v>
      </c>
      <c r="V129" s="150" t="s">
        <v>424</v>
      </c>
      <c r="W129" s="150" t="s">
        <v>1685</v>
      </c>
      <c r="X129" s="99">
        <v>12</v>
      </c>
      <c r="Y129" s="80">
        <v>153</v>
      </c>
      <c r="Z129" s="38" t="s">
        <v>2188</v>
      </c>
      <c r="AA129" s="38" t="s">
        <v>2189</v>
      </c>
      <c r="AB129" s="94">
        <v>284410</v>
      </c>
      <c r="AC129" s="82" t="s">
        <v>3349</v>
      </c>
      <c r="AD129" s="34">
        <v>71659067</v>
      </c>
      <c r="AE129" s="31" t="s">
        <v>6</v>
      </c>
      <c r="AF129" s="80">
        <v>3116020747</v>
      </c>
      <c r="AG129" s="30" t="s">
        <v>6</v>
      </c>
      <c r="AH129" s="82" t="s">
        <v>3349</v>
      </c>
      <c r="AI129" s="34">
        <v>71659067</v>
      </c>
      <c r="AJ129" s="31" t="s">
        <v>6</v>
      </c>
      <c r="AK129" s="80">
        <v>3116020747</v>
      </c>
      <c r="AL129" s="30" t="s">
        <v>6</v>
      </c>
      <c r="AM129" s="30" t="s">
        <v>3350</v>
      </c>
      <c r="AN129" s="31" t="s">
        <v>6</v>
      </c>
      <c r="AO129" s="31" t="s">
        <v>6</v>
      </c>
      <c r="AP129" s="30" t="s">
        <v>6</v>
      </c>
      <c r="AQ129" s="64" t="s">
        <v>56</v>
      </c>
      <c r="AR129" s="28" t="s">
        <v>4</v>
      </c>
      <c r="AS129" s="63" t="s">
        <v>55</v>
      </c>
      <c r="AT129" s="63"/>
      <c r="AU129" s="63"/>
      <c r="AV129" s="63"/>
      <c r="AW129" s="25"/>
      <c r="AX129" s="25"/>
      <c r="AY129" s="26">
        <f t="shared" si="47"/>
        <v>44326</v>
      </c>
      <c r="AZ129" s="25"/>
      <c r="BA129" s="25"/>
      <c r="BB129" s="26">
        <f t="shared" si="48"/>
        <v>44418</v>
      </c>
      <c r="BC129" s="25"/>
      <c r="BD129" s="25"/>
      <c r="BE129" s="20">
        <f t="shared" si="49"/>
        <v>44510</v>
      </c>
      <c r="BF129" s="20"/>
      <c r="BG129" s="20"/>
      <c r="BH129" s="24">
        <f t="shared" si="54"/>
        <v>45698</v>
      </c>
      <c r="BI129" s="24"/>
      <c r="BJ129" s="24"/>
      <c r="BK129" s="24">
        <f t="shared" si="55"/>
        <v>45787</v>
      </c>
      <c r="BL129" s="24"/>
      <c r="BM129" s="24"/>
      <c r="BN129" s="20">
        <f t="shared" si="56"/>
        <v>44783</v>
      </c>
      <c r="BO129" s="24"/>
      <c r="BP129" s="24"/>
      <c r="BQ129" s="20">
        <f t="shared" si="57"/>
        <v>44875</v>
      </c>
      <c r="BR129" s="24"/>
      <c r="BS129" s="24"/>
      <c r="BT129" s="20">
        <f t="shared" si="51"/>
        <v>44967</v>
      </c>
      <c r="BU129" s="24">
        <f t="shared" si="37"/>
        <v>44501</v>
      </c>
      <c r="BV129" s="61">
        <f t="shared" si="52"/>
        <v>44541</v>
      </c>
      <c r="BW129" s="21"/>
      <c r="BX129" s="21"/>
      <c r="BY129" s="20">
        <f t="shared" si="58"/>
        <v>44602</v>
      </c>
      <c r="BZ129" s="19"/>
      <c r="CA129" s="17"/>
      <c r="CB129" s="17"/>
      <c r="CC129" s="17"/>
      <c r="CD129" s="17"/>
      <c r="CE129" s="17"/>
      <c r="CF129" s="17"/>
      <c r="CG129" s="17"/>
      <c r="CH129" s="17"/>
      <c r="CI129" s="17"/>
      <c r="CJ129" s="17"/>
      <c r="CK129" s="17"/>
      <c r="CL129" s="17"/>
      <c r="CM129" s="17"/>
    </row>
    <row r="130" spans="1:91" ht="39.75" customHeight="1" x14ac:dyDescent="0.25">
      <c r="A130" s="104"/>
      <c r="B130" s="107">
        <v>4600088772</v>
      </c>
      <c r="C130" s="20">
        <v>44223</v>
      </c>
      <c r="D130" s="24">
        <v>44265</v>
      </c>
      <c r="E130" s="24">
        <v>44629</v>
      </c>
      <c r="F130" s="61">
        <v>44265</v>
      </c>
      <c r="G130" s="60" t="s">
        <v>6</v>
      </c>
      <c r="H130" s="60" t="s">
        <v>6</v>
      </c>
      <c r="I130" s="48">
        <f ca="1">E130-'ARR Vigentes'!$DC$1</f>
        <v>337</v>
      </c>
      <c r="J130" s="47" t="str">
        <f ca="1">IF(I130&gt;130,"VIGENTE",IF(I130&lt;1,"TERMINADO",IF(AND(I130&lt;120,I130&gt;110),"TRAMITES",IF(I130&lt;50,"POR VENCERSE","RENOVAR"))))</f>
        <v>VIGENTE</v>
      </c>
      <c r="K130" s="145" t="s">
        <v>3373</v>
      </c>
      <c r="L130" s="102">
        <v>44223</v>
      </c>
      <c r="M130" s="102">
        <v>44223</v>
      </c>
      <c r="N130" s="102">
        <v>44708</v>
      </c>
      <c r="O130" s="156">
        <f>N130-'[3]ARR Vigentes'!$DF$1</f>
        <v>646</v>
      </c>
      <c r="P130" s="73" t="str">
        <f>IF(O130&gt;80,"VIGENTE",IF(O130&lt;1,"VENCIDO",IF(O130&lt;50,"POR VENCERSE","RENOVAR")))</f>
        <v>VIGENTE</v>
      </c>
      <c r="Q130" s="82" t="s">
        <v>3351</v>
      </c>
      <c r="R130" s="100" t="s">
        <v>215</v>
      </c>
      <c r="S130" s="28" t="s">
        <v>4</v>
      </c>
      <c r="T130" s="99">
        <v>97558</v>
      </c>
      <c r="U130" s="98">
        <v>10060220029</v>
      </c>
      <c r="V130" s="96">
        <v>1568</v>
      </c>
      <c r="W130" s="97" t="s">
        <v>75</v>
      </c>
      <c r="X130" s="106">
        <v>3</v>
      </c>
      <c r="Y130" s="80">
        <v>11</v>
      </c>
      <c r="Z130" s="38" t="s">
        <v>74</v>
      </c>
      <c r="AA130" s="95" t="s">
        <v>3352</v>
      </c>
      <c r="AB130" s="94">
        <v>813467</v>
      </c>
      <c r="AC130" s="82" t="s">
        <v>3353</v>
      </c>
      <c r="AD130" s="65">
        <v>43680796</v>
      </c>
      <c r="AE130" s="31" t="s">
        <v>6</v>
      </c>
      <c r="AF130" s="80">
        <v>3117485665</v>
      </c>
      <c r="AG130" s="105" t="s">
        <v>3354</v>
      </c>
      <c r="AH130" s="82" t="s">
        <v>3353</v>
      </c>
      <c r="AI130" s="65">
        <v>43680796</v>
      </c>
      <c r="AJ130" s="31" t="s">
        <v>6</v>
      </c>
      <c r="AK130" s="80">
        <v>3117485665</v>
      </c>
      <c r="AL130" s="105" t="s">
        <v>3354</v>
      </c>
      <c r="AM130" s="30" t="s">
        <v>3311</v>
      </c>
      <c r="AN130" s="31" t="s">
        <v>6</v>
      </c>
      <c r="AO130" s="31" t="s">
        <v>6</v>
      </c>
      <c r="AP130" s="30" t="s">
        <v>6</v>
      </c>
      <c r="AQ130" s="78" t="s">
        <v>56</v>
      </c>
      <c r="AR130" s="28" t="s">
        <v>4</v>
      </c>
      <c r="AS130" s="27" t="s">
        <v>55</v>
      </c>
      <c r="AT130" s="27"/>
      <c r="AU130" s="27"/>
      <c r="AV130" s="63"/>
      <c r="AW130" s="25"/>
      <c r="AX130" s="25"/>
      <c r="AY130" s="26">
        <f t="shared" si="47"/>
        <v>44357</v>
      </c>
      <c r="AZ130" s="25"/>
      <c r="BA130" s="25"/>
      <c r="BB130" s="26">
        <f t="shared" si="48"/>
        <v>44449</v>
      </c>
      <c r="BC130" s="25"/>
      <c r="BD130" s="25"/>
      <c r="BE130" s="20">
        <f t="shared" si="49"/>
        <v>44540</v>
      </c>
      <c r="BF130" s="20"/>
      <c r="BG130" s="20"/>
      <c r="BH130" s="24">
        <f t="shared" si="54"/>
        <v>45726</v>
      </c>
      <c r="BI130" s="24"/>
      <c r="BJ130" s="24"/>
      <c r="BK130" s="24">
        <f t="shared" si="55"/>
        <v>45818</v>
      </c>
      <c r="BL130" s="24"/>
      <c r="BM130" s="24"/>
      <c r="BN130" s="20">
        <f t="shared" si="56"/>
        <v>44814</v>
      </c>
      <c r="BO130" s="24"/>
      <c r="BP130" s="24"/>
      <c r="BQ130" s="20">
        <f t="shared" si="57"/>
        <v>44905</v>
      </c>
      <c r="BR130" s="24"/>
      <c r="BS130" s="24"/>
      <c r="BT130" s="20">
        <f t="shared" si="51"/>
        <v>44995</v>
      </c>
      <c r="BU130" s="24">
        <f t="shared" si="37"/>
        <v>44529</v>
      </c>
      <c r="BV130" s="61">
        <f t="shared" si="52"/>
        <v>44569</v>
      </c>
      <c r="BW130" s="21"/>
      <c r="BX130" s="21"/>
      <c r="BY130" s="20">
        <f t="shared" si="58"/>
        <v>44630</v>
      </c>
      <c r="BZ130" s="19"/>
    </row>
    <row r="131" spans="1:91" ht="39.75" customHeight="1" x14ac:dyDescent="0.25">
      <c r="A131" s="104"/>
      <c r="B131" s="107">
        <v>4600088500</v>
      </c>
      <c r="C131" s="20">
        <v>44223</v>
      </c>
      <c r="D131" s="24">
        <v>44224</v>
      </c>
      <c r="E131" s="24">
        <v>44588</v>
      </c>
      <c r="F131" s="61">
        <v>44224</v>
      </c>
      <c r="G131" s="60" t="s">
        <v>6</v>
      </c>
      <c r="H131" s="60" t="s">
        <v>6</v>
      </c>
      <c r="I131" s="48">
        <f ca="1">E131-'ARR Vigentes'!$DC$1</f>
        <v>296</v>
      </c>
      <c r="J131" s="47" t="str">
        <f ca="1">IF(I131&gt;130,"VIGENTE",IF(I131&lt;1,"TERMINADO",IF(AND(I131&lt;120,I131&gt;110),"TRAMITES",IF(I131&lt;50,"POR VENCERSE","RENOVAR"))))</f>
        <v>VIGENTE</v>
      </c>
      <c r="K131" s="145" t="s">
        <v>3372</v>
      </c>
      <c r="L131" s="102">
        <v>44223</v>
      </c>
      <c r="M131" s="102">
        <v>44223</v>
      </c>
      <c r="N131" s="102">
        <v>44708</v>
      </c>
      <c r="O131" s="156">
        <f>N131-'[3]ARR Vigentes'!$DF$1</f>
        <v>646</v>
      </c>
      <c r="P131" s="73" t="str">
        <f>IF(O131&gt;80,"VIGENTE",IF(O131&lt;1,"VENCIDO",IF(O131&lt;50,"POR VENCERSE","RENOVAR")))</f>
        <v>VIGENTE</v>
      </c>
      <c r="Q131" s="82" t="s">
        <v>3355</v>
      </c>
      <c r="R131" s="100" t="s">
        <v>215</v>
      </c>
      <c r="S131" s="28" t="s">
        <v>4</v>
      </c>
      <c r="T131" s="99">
        <v>97558</v>
      </c>
      <c r="U131" s="98">
        <v>10060220029</v>
      </c>
      <c r="V131" s="96">
        <v>1568</v>
      </c>
      <c r="W131" s="97" t="s">
        <v>75</v>
      </c>
      <c r="X131" s="106">
        <v>3</v>
      </c>
      <c r="Y131" s="80">
        <v>153</v>
      </c>
      <c r="Z131" s="38" t="s">
        <v>74</v>
      </c>
      <c r="AA131" s="95" t="s">
        <v>73</v>
      </c>
      <c r="AB131" s="94">
        <v>757272</v>
      </c>
      <c r="AC131" s="82" t="s">
        <v>3356</v>
      </c>
      <c r="AD131" s="65">
        <v>98524009</v>
      </c>
      <c r="AE131" s="31" t="s">
        <v>6</v>
      </c>
      <c r="AF131" s="80">
        <v>3117485665</v>
      </c>
      <c r="AG131" s="105" t="s">
        <v>3354</v>
      </c>
      <c r="AH131" s="82" t="s">
        <v>3356</v>
      </c>
      <c r="AI131" s="65">
        <v>98524009</v>
      </c>
      <c r="AJ131" s="31" t="s">
        <v>6</v>
      </c>
      <c r="AK131" s="80">
        <v>3117485665</v>
      </c>
      <c r="AL131" s="105" t="s">
        <v>3354</v>
      </c>
      <c r="AM131" s="30" t="s">
        <v>3357</v>
      </c>
      <c r="AN131" s="31" t="s">
        <v>6</v>
      </c>
      <c r="AO131" s="31" t="s">
        <v>6</v>
      </c>
      <c r="AP131" s="30" t="s">
        <v>6</v>
      </c>
      <c r="AQ131" s="78" t="s">
        <v>5</v>
      </c>
      <c r="AR131" s="28" t="s">
        <v>4</v>
      </c>
      <c r="AS131" s="27" t="s">
        <v>3</v>
      </c>
      <c r="AT131" s="27"/>
      <c r="AU131" s="27"/>
      <c r="AV131" s="63"/>
      <c r="AW131" s="25"/>
      <c r="AX131" s="25"/>
      <c r="AY131" s="26">
        <f t="shared" si="47"/>
        <v>44314</v>
      </c>
      <c r="AZ131" s="25"/>
      <c r="BA131" s="25"/>
      <c r="BB131" s="26">
        <f t="shared" si="48"/>
        <v>44405</v>
      </c>
      <c r="BC131" s="25"/>
      <c r="BD131" s="25"/>
      <c r="BE131" s="20">
        <f t="shared" si="49"/>
        <v>44497</v>
      </c>
      <c r="BF131" s="20"/>
      <c r="BG131" s="20"/>
      <c r="BH131" s="24">
        <f t="shared" si="54"/>
        <v>45685</v>
      </c>
      <c r="BI131" s="24"/>
      <c r="BJ131" s="24"/>
      <c r="BK131" s="24">
        <f t="shared" si="55"/>
        <v>45775</v>
      </c>
      <c r="BL131" s="24"/>
      <c r="BM131" s="24"/>
      <c r="BN131" s="20">
        <f t="shared" si="56"/>
        <v>44770</v>
      </c>
      <c r="BO131" s="24"/>
      <c r="BP131" s="24"/>
      <c r="BQ131" s="20">
        <f t="shared" si="57"/>
        <v>44862</v>
      </c>
      <c r="BR131" s="24"/>
      <c r="BS131" s="24"/>
      <c r="BT131" s="20">
        <f t="shared" si="51"/>
        <v>44954</v>
      </c>
      <c r="BU131" s="24">
        <f t="shared" si="37"/>
        <v>44488</v>
      </c>
      <c r="BV131" s="61">
        <f t="shared" si="52"/>
        <v>44528</v>
      </c>
      <c r="BW131" s="21"/>
      <c r="BX131" s="21"/>
      <c r="BY131" s="20">
        <f t="shared" si="58"/>
        <v>44589</v>
      </c>
      <c r="BZ131" s="19"/>
    </row>
    <row r="132" spans="1:91" ht="39.75" customHeight="1" x14ac:dyDescent="0.25">
      <c r="A132" s="53"/>
      <c r="B132" s="176">
        <v>4600088948</v>
      </c>
      <c r="C132" s="26">
        <v>44218</v>
      </c>
      <c r="D132" s="24">
        <v>44224</v>
      </c>
      <c r="E132" s="24">
        <v>44588</v>
      </c>
      <c r="F132" s="61">
        <v>44224</v>
      </c>
      <c r="G132" s="60" t="s">
        <v>6</v>
      </c>
      <c r="H132" s="60" t="s">
        <v>6</v>
      </c>
      <c r="I132" s="48">
        <f ca="1">E132-$DC$1</f>
        <v>296</v>
      </c>
      <c r="J132" s="47" t="str">
        <f ca="1">IF(I132&gt;130,"VIGENTE",IF(I132&lt;1,"TERMINADO",IF(AND(I132&lt;120,I132&gt;110),"TRAMITES",IF(I132&lt;50,"POR VENCERSE","RENOVAR"))))</f>
        <v>VIGENTE</v>
      </c>
      <c r="K132" s="101" t="s">
        <v>66</v>
      </c>
      <c r="L132" s="102" t="s">
        <v>66</v>
      </c>
      <c r="M132" s="102" t="s">
        <v>66</v>
      </c>
      <c r="N132" s="102" t="s">
        <v>66</v>
      </c>
      <c r="O132" s="101" t="s">
        <v>66</v>
      </c>
      <c r="P132" s="101" t="s">
        <v>66</v>
      </c>
      <c r="Q132" s="95" t="s">
        <v>143</v>
      </c>
      <c r="R132" s="100" t="s">
        <v>965</v>
      </c>
      <c r="S132" s="28" t="s">
        <v>4</v>
      </c>
      <c r="T132" s="119">
        <v>785952</v>
      </c>
      <c r="U132" s="152" t="s">
        <v>148</v>
      </c>
      <c r="V132" s="68">
        <v>1060</v>
      </c>
      <c r="W132" s="175">
        <v>36713</v>
      </c>
      <c r="X132" s="68">
        <v>16</v>
      </c>
      <c r="Y132" s="68">
        <v>23</v>
      </c>
      <c r="Z132" s="38" t="s">
        <v>147</v>
      </c>
      <c r="AA132" s="38" t="s">
        <v>722</v>
      </c>
      <c r="AB132" s="94">
        <v>671696</v>
      </c>
      <c r="AC132" s="100" t="s">
        <v>145</v>
      </c>
      <c r="AD132" s="65">
        <v>43065160</v>
      </c>
      <c r="AE132" s="31" t="s">
        <v>6</v>
      </c>
      <c r="AF132" s="31">
        <v>3137654338</v>
      </c>
      <c r="AG132" s="171" t="s">
        <v>144</v>
      </c>
      <c r="AH132" s="100" t="s">
        <v>145</v>
      </c>
      <c r="AI132" s="65">
        <v>43065160</v>
      </c>
      <c r="AJ132" s="31" t="s">
        <v>6</v>
      </c>
      <c r="AK132" s="31">
        <v>3137654338</v>
      </c>
      <c r="AL132" s="171" t="s">
        <v>144</v>
      </c>
      <c r="AM132" s="30" t="s">
        <v>3358</v>
      </c>
      <c r="AN132" s="31" t="s">
        <v>6</v>
      </c>
      <c r="AO132" s="31" t="s">
        <v>6</v>
      </c>
      <c r="AP132" s="30" t="s">
        <v>6</v>
      </c>
      <c r="AQ132" s="78" t="s">
        <v>70</v>
      </c>
      <c r="AR132" s="28" t="s">
        <v>4</v>
      </c>
      <c r="AS132" s="27" t="s">
        <v>69</v>
      </c>
      <c r="AT132" s="27"/>
      <c r="AU132" s="27"/>
      <c r="AV132" s="63"/>
      <c r="AW132" s="25"/>
      <c r="AX132" s="25"/>
      <c r="AY132" s="26">
        <f t="shared" si="47"/>
        <v>44314</v>
      </c>
      <c r="AZ132" s="25"/>
      <c r="BA132" s="25"/>
      <c r="BB132" s="26">
        <f t="shared" si="48"/>
        <v>44405</v>
      </c>
      <c r="BC132" s="25"/>
      <c r="BD132" s="25"/>
      <c r="BE132" s="20">
        <f t="shared" si="49"/>
        <v>44497</v>
      </c>
      <c r="BF132" s="20"/>
      <c r="BG132" s="20"/>
      <c r="BH132" s="24">
        <f t="shared" si="54"/>
        <v>45685</v>
      </c>
      <c r="BI132" s="24"/>
      <c r="BJ132" s="24"/>
      <c r="BK132" s="24">
        <f t="shared" si="55"/>
        <v>45775</v>
      </c>
      <c r="BL132" s="24"/>
      <c r="BM132" s="24"/>
      <c r="BN132" s="20">
        <f t="shared" si="56"/>
        <v>44770</v>
      </c>
      <c r="BO132" s="24"/>
      <c r="BP132" s="24"/>
      <c r="BQ132" s="20">
        <f t="shared" si="57"/>
        <v>44862</v>
      </c>
      <c r="BR132" s="24"/>
      <c r="BS132" s="24"/>
      <c r="BT132" s="20">
        <f t="shared" si="51"/>
        <v>44954</v>
      </c>
      <c r="BU132" s="24">
        <f t="shared" si="37"/>
        <v>44488</v>
      </c>
      <c r="BV132" s="61">
        <f t="shared" si="52"/>
        <v>44528</v>
      </c>
      <c r="BW132" s="21"/>
      <c r="BX132" s="21"/>
      <c r="BY132" s="20">
        <f t="shared" si="58"/>
        <v>44589</v>
      </c>
      <c r="BZ132" s="19"/>
    </row>
    <row r="133" spans="1:91" s="17" customFormat="1" ht="45.75" customHeight="1" x14ac:dyDescent="0.25">
      <c r="A133" s="373" t="s">
        <v>1734</v>
      </c>
      <c r="B133" s="374">
        <v>4600088435</v>
      </c>
      <c r="C133" s="26">
        <v>44224</v>
      </c>
      <c r="D133" s="194">
        <v>44239</v>
      </c>
      <c r="E133" s="194">
        <v>44603</v>
      </c>
      <c r="F133" s="250">
        <v>44239</v>
      </c>
      <c r="G133" s="60" t="s">
        <v>6</v>
      </c>
      <c r="H133" s="60" t="s">
        <v>6</v>
      </c>
      <c r="I133" s="48">
        <f>E133-'[3]ARR Vigentes muestra'!$DN$1</f>
        <v>541</v>
      </c>
      <c r="J133" s="47" t="str">
        <f t="shared" si="53"/>
        <v>VIGENTE</v>
      </c>
      <c r="K133" s="101" t="s">
        <v>66</v>
      </c>
      <c r="L133" s="102" t="s">
        <v>66</v>
      </c>
      <c r="M133" s="102" t="s">
        <v>66</v>
      </c>
      <c r="N133" s="102" t="s">
        <v>66</v>
      </c>
      <c r="O133" s="101" t="s">
        <v>66</v>
      </c>
      <c r="P133" s="101" t="s">
        <v>66</v>
      </c>
      <c r="Q133" s="66" t="s">
        <v>1736</v>
      </c>
      <c r="R133" s="66" t="s">
        <v>318</v>
      </c>
      <c r="S133" s="375" t="s">
        <v>1395</v>
      </c>
      <c r="T133" s="118">
        <v>93223</v>
      </c>
      <c r="U133" s="69">
        <v>10100030004</v>
      </c>
      <c r="V133" s="69">
        <v>3070</v>
      </c>
      <c r="W133" s="155">
        <v>34272</v>
      </c>
      <c r="X133" s="141">
        <v>12</v>
      </c>
      <c r="Y133" s="68" t="s">
        <v>6</v>
      </c>
      <c r="Z133" s="66" t="s">
        <v>401</v>
      </c>
      <c r="AA133" s="66" t="s">
        <v>1737</v>
      </c>
      <c r="AB133" s="67">
        <v>731255</v>
      </c>
      <c r="AC133" s="66" t="s">
        <v>1525</v>
      </c>
      <c r="AD133" s="65" t="s">
        <v>1526</v>
      </c>
      <c r="AE133" s="118">
        <v>4042442</v>
      </c>
      <c r="AF133" s="31">
        <v>3000356</v>
      </c>
      <c r="AG133" s="63" t="s">
        <v>3237</v>
      </c>
      <c r="AH133" s="66" t="s">
        <v>3238</v>
      </c>
      <c r="AI133" s="65">
        <v>70568123</v>
      </c>
      <c r="AJ133" s="118">
        <v>4042442</v>
      </c>
      <c r="AK133" s="31">
        <v>3000356</v>
      </c>
      <c r="AL133" s="63" t="s">
        <v>3237</v>
      </c>
      <c r="AM133" s="28" t="s">
        <v>3239</v>
      </c>
      <c r="AN133" s="31" t="s">
        <v>6</v>
      </c>
      <c r="AO133" s="31" t="s">
        <v>6</v>
      </c>
      <c r="AP133" s="30" t="s">
        <v>6</v>
      </c>
      <c r="AQ133" s="64" t="s">
        <v>70</v>
      </c>
      <c r="AR133" s="375" t="s">
        <v>4</v>
      </c>
      <c r="AS133" s="63" t="s">
        <v>69</v>
      </c>
      <c r="AT133" s="63"/>
      <c r="AU133" s="63"/>
      <c r="AV133" s="63"/>
      <c r="AW133" s="25"/>
      <c r="AX133" s="25"/>
      <c r="AY133" s="26">
        <f t="shared" si="47"/>
        <v>44328</v>
      </c>
      <c r="AZ133" s="25"/>
      <c r="BA133" s="25"/>
      <c r="BB133" s="26">
        <f t="shared" si="48"/>
        <v>44420</v>
      </c>
      <c r="BC133" s="25"/>
      <c r="BD133" s="25"/>
      <c r="BE133" s="20">
        <f t="shared" si="49"/>
        <v>44512</v>
      </c>
      <c r="BF133" s="20"/>
      <c r="BG133" s="20"/>
      <c r="BH133" s="24">
        <f t="shared" si="54"/>
        <v>45700</v>
      </c>
      <c r="BI133" s="24"/>
      <c r="BJ133" s="24"/>
      <c r="BK133" s="24">
        <f t="shared" si="55"/>
        <v>45789</v>
      </c>
      <c r="BL133" s="24"/>
      <c r="BM133" s="24"/>
      <c r="BN133" s="20">
        <f t="shared" si="56"/>
        <v>44785</v>
      </c>
      <c r="BO133" s="24"/>
      <c r="BP133" s="24"/>
      <c r="BQ133" s="20">
        <f t="shared" si="57"/>
        <v>44877</v>
      </c>
      <c r="BR133" s="24"/>
      <c r="BS133" s="24"/>
      <c r="BT133" s="20">
        <f t="shared" si="51"/>
        <v>44969</v>
      </c>
      <c r="BU133" s="24">
        <f t="shared" si="37"/>
        <v>44503</v>
      </c>
      <c r="BV133" s="61">
        <f t="shared" si="52"/>
        <v>44543</v>
      </c>
      <c r="BW133" s="21"/>
      <c r="BX133" s="21"/>
      <c r="BY133" s="20">
        <f t="shared" si="58"/>
        <v>44604</v>
      </c>
      <c r="BZ133" s="19"/>
    </row>
    <row r="134" spans="1:91" s="17" customFormat="1" ht="39.75" customHeight="1" x14ac:dyDescent="0.25">
      <c r="A134" s="104"/>
      <c r="B134" s="107">
        <v>4600088424</v>
      </c>
      <c r="C134" s="49">
        <v>44183</v>
      </c>
      <c r="D134" s="24">
        <v>44224</v>
      </c>
      <c r="E134" s="24">
        <v>44588</v>
      </c>
      <c r="F134" s="61">
        <v>44224</v>
      </c>
      <c r="G134" s="60" t="s">
        <v>6</v>
      </c>
      <c r="H134" s="60" t="s">
        <v>6</v>
      </c>
      <c r="I134" s="48">
        <f ca="1">E134-'ARR Vigentes'!$DC$1</f>
        <v>296</v>
      </c>
      <c r="J134" s="47" t="str">
        <f ca="1">IF(I134&gt;130,"VIGENTE",IF(I134&lt;1,"TERMINADO",IF(AND(I134&lt;120,I134&gt;110),"TRAMITES",IF(I134&lt;50,"POR VENCERSE","RENOVAR"))))</f>
        <v>VIGENTE</v>
      </c>
      <c r="K134" s="101" t="s">
        <v>66</v>
      </c>
      <c r="L134" s="102" t="s">
        <v>66</v>
      </c>
      <c r="M134" s="102" t="s">
        <v>66</v>
      </c>
      <c r="N134" s="102" t="s">
        <v>66</v>
      </c>
      <c r="O134" s="101" t="s">
        <v>66</v>
      </c>
      <c r="P134" s="101" t="s">
        <v>66</v>
      </c>
      <c r="Q134" s="144" t="s">
        <v>325</v>
      </c>
      <c r="R134" s="100" t="s">
        <v>76</v>
      </c>
      <c r="S134" s="28" t="s">
        <v>4</v>
      </c>
      <c r="T134" s="106">
        <v>804717</v>
      </c>
      <c r="U134" s="98">
        <v>10130340011</v>
      </c>
      <c r="V134" s="96" t="s">
        <v>238</v>
      </c>
      <c r="W134" s="84">
        <v>37178</v>
      </c>
      <c r="X134" s="106">
        <v>24</v>
      </c>
      <c r="Y134" s="146">
        <v>1062</v>
      </c>
      <c r="Z134" s="95" t="s">
        <v>324</v>
      </c>
      <c r="AA134" s="95" t="s">
        <v>323</v>
      </c>
      <c r="AB134" s="94">
        <v>276659</v>
      </c>
      <c r="AC134" s="144" t="s">
        <v>3359</v>
      </c>
      <c r="AD134" s="65">
        <v>35601184</v>
      </c>
      <c r="AE134" s="31" t="s">
        <v>6</v>
      </c>
      <c r="AF134" s="31">
        <v>3226164403</v>
      </c>
      <c r="AG134" s="30" t="s">
        <v>6</v>
      </c>
      <c r="AH134" s="144" t="s">
        <v>3359</v>
      </c>
      <c r="AI134" s="65">
        <v>35601184</v>
      </c>
      <c r="AJ134" s="31" t="s">
        <v>6</v>
      </c>
      <c r="AK134" s="31">
        <v>3226164403</v>
      </c>
      <c r="AL134" s="30" t="s">
        <v>6</v>
      </c>
      <c r="AM134" s="30" t="s">
        <v>3360</v>
      </c>
      <c r="AN134" s="31" t="s">
        <v>6</v>
      </c>
      <c r="AO134" s="31" t="s">
        <v>6</v>
      </c>
      <c r="AP134" s="30" t="s">
        <v>6</v>
      </c>
      <c r="AQ134" s="78" t="s">
        <v>5</v>
      </c>
      <c r="AR134" s="28" t="s">
        <v>4</v>
      </c>
      <c r="AS134" s="105" t="s">
        <v>3</v>
      </c>
      <c r="AT134" s="105"/>
      <c r="AU134" s="105"/>
      <c r="AV134" s="63"/>
      <c r="AW134" s="25"/>
      <c r="AX134" s="25"/>
      <c r="AY134" s="26">
        <f t="shared" si="47"/>
        <v>44314</v>
      </c>
      <c r="AZ134" s="25"/>
      <c r="BA134" s="25"/>
      <c r="BB134" s="26">
        <f t="shared" si="48"/>
        <v>44405</v>
      </c>
      <c r="BC134" s="25"/>
      <c r="BD134" s="25"/>
      <c r="BE134" s="20">
        <f t="shared" si="49"/>
        <v>44497</v>
      </c>
      <c r="BF134" s="20"/>
      <c r="BG134" s="20"/>
      <c r="BH134" s="24">
        <f t="shared" si="54"/>
        <v>45685</v>
      </c>
      <c r="BI134" s="24"/>
      <c r="BJ134" s="24"/>
      <c r="BK134" s="24">
        <f t="shared" si="55"/>
        <v>45775</v>
      </c>
      <c r="BL134" s="24"/>
      <c r="BM134" s="24"/>
      <c r="BN134" s="20">
        <f t="shared" si="56"/>
        <v>44770</v>
      </c>
      <c r="BO134" s="24"/>
      <c r="BP134" s="24"/>
      <c r="BQ134" s="20">
        <f t="shared" si="57"/>
        <v>44862</v>
      </c>
      <c r="BR134" s="24"/>
      <c r="BS134" s="24"/>
      <c r="BT134" s="20">
        <f t="shared" si="51"/>
        <v>44954</v>
      </c>
      <c r="BU134" s="24">
        <f t="shared" si="37"/>
        <v>44488</v>
      </c>
      <c r="BV134" s="61">
        <f t="shared" si="52"/>
        <v>44528</v>
      </c>
      <c r="BW134" s="21"/>
      <c r="BX134" s="21"/>
      <c r="BY134" s="20">
        <f t="shared" si="58"/>
        <v>44589</v>
      </c>
      <c r="BZ134" s="19"/>
    </row>
    <row r="135" spans="1:91" ht="39.75" customHeight="1" x14ac:dyDescent="0.25">
      <c r="A135" s="104"/>
      <c r="B135" s="107">
        <v>4600088377</v>
      </c>
      <c r="C135" s="20">
        <v>44218</v>
      </c>
      <c r="D135" s="24">
        <v>44221</v>
      </c>
      <c r="E135" s="24">
        <v>44585</v>
      </c>
      <c r="F135" s="61">
        <v>44221</v>
      </c>
      <c r="G135" s="60" t="s">
        <v>6</v>
      </c>
      <c r="H135" s="60" t="s">
        <v>6</v>
      </c>
      <c r="I135" s="48">
        <f ca="1">E135-'ARR Vigentes'!$DC$1</f>
        <v>293</v>
      </c>
      <c r="J135" s="47" t="str">
        <f ca="1">IF(I135&gt;130,"VIGENTE",IF(I135&lt;1,"TERMINADO",IF(AND(I135&lt;120,I135&gt;110),"TRAMITES",IF(I135&lt;50,"POR VENCERSE","RENOVAR"))))</f>
        <v>VIGENTE</v>
      </c>
      <c r="K135" s="101" t="s">
        <v>66</v>
      </c>
      <c r="L135" s="102" t="s">
        <v>66</v>
      </c>
      <c r="M135" s="102" t="s">
        <v>66</v>
      </c>
      <c r="N135" s="102" t="s">
        <v>66</v>
      </c>
      <c r="O135" s="101" t="s">
        <v>66</v>
      </c>
      <c r="P135" s="101" t="s">
        <v>66</v>
      </c>
      <c r="Q135" s="82" t="s">
        <v>366</v>
      </c>
      <c r="R135" s="100" t="s">
        <v>76</v>
      </c>
      <c r="S135" s="28" t="s">
        <v>4</v>
      </c>
      <c r="T135" s="99">
        <v>97558</v>
      </c>
      <c r="U135" s="98">
        <v>10060220029</v>
      </c>
      <c r="V135" s="96">
        <v>1568</v>
      </c>
      <c r="W135" s="97" t="s">
        <v>75</v>
      </c>
      <c r="X135" s="106">
        <v>3</v>
      </c>
      <c r="Y135" s="148">
        <v>128</v>
      </c>
      <c r="Z135" s="38" t="s">
        <v>74</v>
      </c>
      <c r="AA135" s="95" t="s">
        <v>73</v>
      </c>
      <c r="AB135" s="94">
        <v>149562</v>
      </c>
      <c r="AC135" s="82" t="s">
        <v>365</v>
      </c>
      <c r="AD135" s="65">
        <v>3410164</v>
      </c>
      <c r="AE135" s="31" t="s">
        <v>6</v>
      </c>
      <c r="AF135" s="80">
        <v>3114169841</v>
      </c>
      <c r="AG135" s="105" t="s">
        <v>364</v>
      </c>
      <c r="AH135" s="82" t="s">
        <v>365</v>
      </c>
      <c r="AI135" s="154">
        <v>3410164</v>
      </c>
      <c r="AJ135" s="31" t="s">
        <v>6</v>
      </c>
      <c r="AK135" s="80">
        <v>3114169841</v>
      </c>
      <c r="AL135" s="105" t="s">
        <v>364</v>
      </c>
      <c r="AM135" s="30" t="s">
        <v>363</v>
      </c>
      <c r="AN135" s="31" t="s">
        <v>6</v>
      </c>
      <c r="AO135" s="31" t="s">
        <v>6</v>
      </c>
      <c r="AP135" s="30" t="s">
        <v>6</v>
      </c>
      <c r="AQ135" s="78" t="s">
        <v>5</v>
      </c>
      <c r="AR135" s="28" t="s">
        <v>4</v>
      </c>
      <c r="AS135" s="105" t="s">
        <v>3</v>
      </c>
      <c r="AT135" s="105"/>
      <c r="AU135" s="105"/>
      <c r="AV135" s="63"/>
      <c r="AW135" s="25"/>
      <c r="AX135" s="25"/>
      <c r="AY135" s="26">
        <f t="shared" si="47"/>
        <v>44311</v>
      </c>
      <c r="AZ135" s="25"/>
      <c r="BA135" s="25"/>
      <c r="BB135" s="26">
        <f t="shared" si="48"/>
        <v>44402</v>
      </c>
      <c r="BC135" s="25"/>
      <c r="BD135" s="25"/>
      <c r="BE135" s="20">
        <f t="shared" si="49"/>
        <v>44494</v>
      </c>
      <c r="BF135" s="20"/>
      <c r="BG135" s="20"/>
      <c r="BH135" s="24">
        <f t="shared" si="54"/>
        <v>45682</v>
      </c>
      <c r="BI135" s="24"/>
      <c r="BJ135" s="24"/>
      <c r="BK135" s="24">
        <f t="shared" si="55"/>
        <v>45772</v>
      </c>
      <c r="BL135" s="24"/>
      <c r="BM135" s="24"/>
      <c r="BN135" s="20">
        <f t="shared" si="56"/>
        <v>44767</v>
      </c>
      <c r="BO135" s="24"/>
      <c r="BP135" s="24"/>
      <c r="BQ135" s="20">
        <f t="shared" si="57"/>
        <v>44859</v>
      </c>
      <c r="BR135" s="24"/>
      <c r="BS135" s="24"/>
      <c r="BT135" s="20">
        <f t="shared" si="51"/>
        <v>44951</v>
      </c>
      <c r="BU135" s="24">
        <f t="shared" ref="BU135" si="60">E135-100</f>
        <v>44485</v>
      </c>
      <c r="BV135" s="61">
        <f t="shared" ref="BV135" si="61">E135-60</f>
        <v>44525</v>
      </c>
      <c r="BW135" s="21"/>
      <c r="BX135" s="21"/>
      <c r="BY135" s="20">
        <f t="shared" si="58"/>
        <v>44586</v>
      </c>
      <c r="BZ135" s="19"/>
    </row>
    <row r="136" spans="1:91" s="17" customFormat="1" ht="39.75" customHeight="1" x14ac:dyDescent="0.25">
      <c r="A136" s="139"/>
      <c r="B136" s="120">
        <v>4600088528</v>
      </c>
      <c r="C136" s="26">
        <v>44204</v>
      </c>
      <c r="D136" s="24">
        <v>44231</v>
      </c>
      <c r="E136" s="24">
        <v>44595</v>
      </c>
      <c r="F136" s="24">
        <v>44231</v>
      </c>
      <c r="G136" s="60" t="s">
        <v>6</v>
      </c>
      <c r="H136" s="60" t="s">
        <v>6</v>
      </c>
      <c r="I136" s="48">
        <f ca="1">E136-'ARR Vigentes'!$DC$1</f>
        <v>303</v>
      </c>
      <c r="J136" s="47" t="str">
        <f ca="1">IF(I136&gt;130,"VIGENTE",IF(I136&lt;1,"TERMINADO",IF(AND(I136&lt;120,I136&gt;110),"TRAMITES",IF(I136&lt;50,"POR VENCERSE","RENOVAR"))))</f>
        <v>VIGENTE</v>
      </c>
      <c r="K136" s="145" t="s">
        <v>3368</v>
      </c>
      <c r="L136" s="102">
        <v>44229</v>
      </c>
      <c r="M136" s="102">
        <v>44204</v>
      </c>
      <c r="N136" s="102">
        <v>44689</v>
      </c>
      <c r="O136" s="156">
        <f>N136-'[3]ARR Vigentes'!$DF$1</f>
        <v>627</v>
      </c>
      <c r="P136" s="73" t="str">
        <f>IF(O136&gt;80,"VIGENTE",IF(O136&lt;1,"VENCIDO",IF(O136&lt;50,"POR VENCERSE","RENOVAR")))</f>
        <v>VIGENTE</v>
      </c>
      <c r="Q136" s="66" t="s">
        <v>296</v>
      </c>
      <c r="R136" s="36" t="s">
        <v>295</v>
      </c>
      <c r="S136" s="28" t="s">
        <v>4</v>
      </c>
      <c r="T136" s="72" t="s">
        <v>294</v>
      </c>
      <c r="U136" s="68">
        <v>5170080003</v>
      </c>
      <c r="V136" s="118">
        <v>2447</v>
      </c>
      <c r="W136" s="117">
        <v>396251</v>
      </c>
      <c r="X136" s="72">
        <v>2</v>
      </c>
      <c r="Y136" s="68" t="s">
        <v>6</v>
      </c>
      <c r="Z136" s="95" t="s">
        <v>33</v>
      </c>
      <c r="AA136" s="95" t="s">
        <v>293</v>
      </c>
      <c r="AB136" s="67">
        <v>917633</v>
      </c>
      <c r="AC136" s="66" t="s">
        <v>292</v>
      </c>
      <c r="AD136" s="65" t="s">
        <v>291</v>
      </c>
      <c r="AE136" s="80" t="s">
        <v>6</v>
      </c>
      <c r="AF136" s="80">
        <v>3012796098</v>
      </c>
      <c r="AG136" s="171" t="s">
        <v>2030</v>
      </c>
      <c r="AH136" s="66" t="s">
        <v>3365</v>
      </c>
      <c r="AI136" s="154">
        <v>72253332</v>
      </c>
      <c r="AJ136" s="80" t="s">
        <v>6</v>
      </c>
      <c r="AK136" s="80">
        <v>3012796098</v>
      </c>
      <c r="AL136" s="171" t="s">
        <v>2030</v>
      </c>
      <c r="AM136" s="136" t="s">
        <v>3366</v>
      </c>
      <c r="AN136" s="31" t="s">
        <v>6</v>
      </c>
      <c r="AO136" s="31" t="s">
        <v>6</v>
      </c>
      <c r="AP136" s="30" t="s">
        <v>6</v>
      </c>
      <c r="AQ136" s="78" t="s">
        <v>56</v>
      </c>
      <c r="AR136" s="28" t="s">
        <v>4</v>
      </c>
      <c r="AS136" s="27" t="s">
        <v>55</v>
      </c>
      <c r="AT136" s="27"/>
      <c r="AU136" s="27"/>
      <c r="AV136" s="63"/>
      <c r="AW136" s="25"/>
      <c r="AX136" s="25"/>
      <c r="AY136" s="26">
        <f t="shared" si="47"/>
        <v>44320</v>
      </c>
      <c r="AZ136" s="25"/>
      <c r="BA136" s="25"/>
      <c r="BB136" s="26">
        <f t="shared" si="48"/>
        <v>44412</v>
      </c>
      <c r="BC136" s="25"/>
      <c r="BD136" s="25"/>
      <c r="BE136" s="20">
        <f t="shared" si="49"/>
        <v>44504</v>
      </c>
      <c r="BF136" s="20"/>
      <c r="BG136" s="20"/>
      <c r="BH136" s="24">
        <f t="shared" si="54"/>
        <v>45692</v>
      </c>
      <c r="BI136" s="24"/>
      <c r="BJ136" s="24"/>
      <c r="BK136" s="24">
        <f t="shared" si="55"/>
        <v>45781</v>
      </c>
      <c r="BL136" s="24"/>
      <c r="BM136" s="24"/>
      <c r="BN136" s="20">
        <f t="shared" si="56"/>
        <v>44777</v>
      </c>
      <c r="BO136" s="24"/>
      <c r="BP136" s="24"/>
      <c r="BQ136" s="20">
        <f t="shared" si="57"/>
        <v>44869</v>
      </c>
      <c r="BR136" s="24"/>
      <c r="BS136" s="24"/>
      <c r="BT136" s="20">
        <f t="shared" si="51"/>
        <v>44961</v>
      </c>
      <c r="BU136" s="24">
        <f t="shared" ref="BU136" si="62">E136-100</f>
        <v>44495</v>
      </c>
      <c r="BV136" s="61">
        <f t="shared" ref="BV136" si="63">E136-60</f>
        <v>44535</v>
      </c>
      <c r="BW136" s="21"/>
      <c r="BX136" s="21"/>
      <c r="BY136" s="20">
        <f t="shared" si="58"/>
        <v>44596</v>
      </c>
      <c r="BZ136" s="19"/>
    </row>
    <row r="137" spans="1:91" ht="39.75" customHeight="1" x14ac:dyDescent="0.25">
      <c r="A137" s="53" t="s">
        <v>523</v>
      </c>
      <c r="B137" s="75">
        <v>4600088520</v>
      </c>
      <c r="C137" s="24">
        <v>44208</v>
      </c>
      <c r="D137" s="24" t="s">
        <v>6</v>
      </c>
      <c r="E137" s="24" t="s">
        <v>6</v>
      </c>
      <c r="F137" s="61" t="s">
        <v>6</v>
      </c>
      <c r="G137" s="24" t="s">
        <v>6</v>
      </c>
      <c r="H137" s="24" t="s">
        <v>6</v>
      </c>
      <c r="I137" s="48" t="e">
        <f ca="1">E137-'ARR Vigentes'!$DC$1</f>
        <v>#VALUE!</v>
      </c>
      <c r="J137" s="47" t="e">
        <f ca="1">IF(I137&gt;130,"VIGENTE",IF(I137&lt;1,"TERMINADO",IF(AND(I137&lt;120,I137&gt;110),"TRAMITES",IF(I137&lt;50,"POR VENCERSE","RENOVAR"))))</f>
        <v>#VALUE!</v>
      </c>
      <c r="K137" s="145" t="s">
        <v>3369</v>
      </c>
      <c r="L137" s="102">
        <v>44228</v>
      </c>
      <c r="M137" s="102">
        <v>44208</v>
      </c>
      <c r="N137" s="102">
        <v>44693</v>
      </c>
      <c r="O137" s="156">
        <f>N137-'[3]ARR Vigentes'!$DF$1</f>
        <v>631</v>
      </c>
      <c r="P137" s="73" t="str">
        <f>IF(O137&gt;80,"VIGENTE",IF(O137&lt;1,"VENCIDO",IF(O137&lt;50,"POR VENCERSE","RENOVAR")))</f>
        <v>VIGENTE</v>
      </c>
      <c r="Q137" s="100" t="s">
        <v>521</v>
      </c>
      <c r="R137" s="100" t="s">
        <v>355</v>
      </c>
      <c r="S137" s="109" t="s">
        <v>4</v>
      </c>
      <c r="T137" s="119">
        <v>93223</v>
      </c>
      <c r="U137" s="71" t="s">
        <v>520</v>
      </c>
      <c r="V137" s="118">
        <v>3070</v>
      </c>
      <c r="W137" s="117">
        <v>34272</v>
      </c>
      <c r="X137" s="72">
        <v>12</v>
      </c>
      <c r="Y137" s="68" t="s">
        <v>6</v>
      </c>
      <c r="Z137" s="38" t="s">
        <v>401</v>
      </c>
      <c r="AA137" s="38" t="s">
        <v>519</v>
      </c>
      <c r="AB137" s="94">
        <v>3567853</v>
      </c>
      <c r="AC137" s="100" t="s">
        <v>518</v>
      </c>
      <c r="AD137" s="65" t="s">
        <v>291</v>
      </c>
      <c r="AE137" s="80" t="s">
        <v>6</v>
      </c>
      <c r="AF137" s="80">
        <v>3012796098</v>
      </c>
      <c r="AG137" s="171" t="s">
        <v>2030</v>
      </c>
      <c r="AH137" s="66" t="s">
        <v>3365</v>
      </c>
      <c r="AI137" s="154">
        <v>72253332</v>
      </c>
      <c r="AJ137" s="80" t="s">
        <v>6</v>
      </c>
      <c r="AK137" s="80">
        <v>3012796098</v>
      </c>
      <c r="AL137" s="171" t="s">
        <v>2030</v>
      </c>
      <c r="AM137" s="136" t="s">
        <v>3366</v>
      </c>
      <c r="AN137" s="31" t="s">
        <v>6</v>
      </c>
      <c r="AO137" s="31" t="s">
        <v>6</v>
      </c>
      <c r="AP137" s="30" t="s">
        <v>6</v>
      </c>
      <c r="AQ137" s="64" t="s">
        <v>5</v>
      </c>
      <c r="AR137" s="95" t="s">
        <v>4</v>
      </c>
      <c r="AS137" s="63" t="s">
        <v>311</v>
      </c>
      <c r="AT137" s="27"/>
      <c r="AU137" s="27"/>
      <c r="AV137" s="63"/>
      <c r="AW137" s="25"/>
      <c r="AX137" s="25"/>
      <c r="AY137" s="26" t="e">
        <f t="shared" si="47"/>
        <v>#VALUE!</v>
      </c>
      <c r="AZ137" s="25"/>
      <c r="BA137" s="25"/>
      <c r="BB137" s="26" t="e">
        <f t="shared" si="48"/>
        <v>#VALUE!</v>
      </c>
      <c r="BC137" s="25"/>
      <c r="BD137" s="25"/>
      <c r="BE137" s="20" t="e">
        <f t="shared" si="49"/>
        <v>#VALUE!</v>
      </c>
      <c r="BF137" s="20"/>
      <c r="BG137" s="20"/>
      <c r="BH137" s="24" t="e">
        <f t="shared" si="54"/>
        <v>#VALUE!</v>
      </c>
      <c r="BI137" s="24"/>
      <c r="BJ137" s="24"/>
      <c r="BK137" s="24" t="e">
        <f t="shared" si="55"/>
        <v>#VALUE!</v>
      </c>
      <c r="BL137" s="24"/>
      <c r="BM137" s="24"/>
      <c r="BN137" s="20" t="e">
        <f t="shared" si="56"/>
        <v>#VALUE!</v>
      </c>
      <c r="BO137" s="24"/>
      <c r="BP137" s="24"/>
      <c r="BQ137" s="20" t="e">
        <f t="shared" si="57"/>
        <v>#VALUE!</v>
      </c>
      <c r="BR137" s="24"/>
      <c r="BS137" s="24"/>
      <c r="BT137" s="20" t="e">
        <f t="shared" si="51"/>
        <v>#VALUE!</v>
      </c>
      <c r="BU137" s="24" t="e">
        <f t="shared" ref="BU137" si="64">E137-100</f>
        <v>#VALUE!</v>
      </c>
      <c r="BV137" s="61" t="e">
        <f t="shared" ref="BV137" si="65">E137-60</f>
        <v>#VALUE!</v>
      </c>
      <c r="BW137" s="21"/>
      <c r="BX137" s="21"/>
      <c r="BY137" s="20" t="e">
        <f t="shared" si="58"/>
        <v>#VALUE!</v>
      </c>
      <c r="BZ137" s="19"/>
    </row>
    <row r="138" spans="1:91" s="17" customFormat="1" ht="39.75" customHeight="1" x14ac:dyDescent="0.25">
      <c r="A138" s="53" t="s">
        <v>283</v>
      </c>
      <c r="B138" s="57">
        <v>4600088529</v>
      </c>
      <c r="C138" s="49">
        <v>44204</v>
      </c>
      <c r="D138" s="49">
        <v>44270</v>
      </c>
      <c r="E138" s="49">
        <v>44634</v>
      </c>
      <c r="F138" s="51">
        <v>44270</v>
      </c>
      <c r="G138" s="60" t="s">
        <v>6</v>
      </c>
      <c r="H138" s="24" t="s">
        <v>6</v>
      </c>
      <c r="I138" s="48">
        <f>E138-'[3]ARR Vigentes'!$DF$1</f>
        <v>572</v>
      </c>
      <c r="J138" s="47" t="str">
        <f t="shared" si="53"/>
        <v>VIGENTE</v>
      </c>
      <c r="K138" s="145" t="s">
        <v>3403</v>
      </c>
      <c r="L138" s="102">
        <v>44263</v>
      </c>
      <c r="M138" s="102">
        <v>44204</v>
      </c>
      <c r="N138" s="102">
        <v>44689</v>
      </c>
      <c r="O138" s="156">
        <f>N138-'[3]ARR Vigentes'!$DF$1</f>
        <v>627</v>
      </c>
      <c r="P138" s="73" t="str">
        <f>IF(O138&gt;80,"VIGENTE",IF(O138&lt;1,"VENCIDO",IF(O138&lt;50,"POR VENCERSE","RENOVAR")))</f>
        <v>VIGENTE</v>
      </c>
      <c r="Q138" s="36" t="s">
        <v>281</v>
      </c>
      <c r="R138" s="36" t="s">
        <v>12</v>
      </c>
      <c r="S138" s="28" t="s">
        <v>4</v>
      </c>
      <c r="T138" s="39">
        <v>5302808</v>
      </c>
      <c r="U138" s="41">
        <v>60980380114</v>
      </c>
      <c r="V138" s="41">
        <v>2711</v>
      </c>
      <c r="W138" s="40">
        <v>40137</v>
      </c>
      <c r="X138" s="39">
        <v>26</v>
      </c>
      <c r="Y138" s="33">
        <v>4</v>
      </c>
      <c r="Z138" s="38" t="s">
        <v>11</v>
      </c>
      <c r="AA138" s="38" t="s">
        <v>10</v>
      </c>
      <c r="AB138" s="37">
        <v>709430</v>
      </c>
      <c r="AC138" s="36" t="s">
        <v>279</v>
      </c>
      <c r="AD138" s="34" t="s">
        <v>278</v>
      </c>
      <c r="AE138" s="31" t="s">
        <v>6</v>
      </c>
      <c r="AF138" s="33">
        <v>3216146866</v>
      </c>
      <c r="AG138" s="32" t="s">
        <v>277</v>
      </c>
      <c r="AH138" s="35" t="s">
        <v>276</v>
      </c>
      <c r="AI138" s="34">
        <v>1045501930</v>
      </c>
      <c r="AJ138" s="31" t="s">
        <v>6</v>
      </c>
      <c r="AK138" s="33">
        <v>3216146866</v>
      </c>
      <c r="AL138" s="29" t="s">
        <v>275</v>
      </c>
      <c r="AM138" s="35" t="s">
        <v>3367</v>
      </c>
      <c r="AN138" s="31" t="s">
        <v>6</v>
      </c>
      <c r="AO138" s="33">
        <v>3216146866</v>
      </c>
      <c r="AP138" s="32" t="s">
        <v>275</v>
      </c>
      <c r="AQ138" s="29" t="s">
        <v>5</v>
      </c>
      <c r="AR138" s="28" t="s">
        <v>4</v>
      </c>
      <c r="AS138" s="27" t="s">
        <v>3</v>
      </c>
      <c r="AT138" s="27"/>
      <c r="AU138" s="27"/>
      <c r="AV138" s="27"/>
      <c r="AW138" s="25"/>
      <c r="AX138" s="25"/>
      <c r="AY138" s="26">
        <f t="shared" si="47"/>
        <v>44362</v>
      </c>
      <c r="AZ138" s="25"/>
      <c r="BA138" s="25"/>
      <c r="BB138" s="26">
        <f t="shared" si="48"/>
        <v>44454</v>
      </c>
      <c r="BC138" s="25"/>
      <c r="BD138" s="25"/>
      <c r="BE138" s="20">
        <f t="shared" si="49"/>
        <v>44545</v>
      </c>
      <c r="BF138" s="20"/>
      <c r="BG138" s="20"/>
      <c r="BH138" s="24">
        <f t="shared" si="54"/>
        <v>45731</v>
      </c>
      <c r="BI138" s="24"/>
      <c r="BJ138" s="24"/>
      <c r="BK138" s="24">
        <f t="shared" si="55"/>
        <v>45823</v>
      </c>
      <c r="BL138" s="24"/>
      <c r="BM138" s="24"/>
      <c r="BN138" s="20">
        <f t="shared" si="56"/>
        <v>44819</v>
      </c>
      <c r="BO138" s="24"/>
      <c r="BP138" s="24"/>
      <c r="BQ138" s="20">
        <f t="shared" si="57"/>
        <v>44910</v>
      </c>
      <c r="BR138" s="24"/>
      <c r="BS138" s="24"/>
      <c r="BT138" s="20">
        <f t="shared" si="51"/>
        <v>45000</v>
      </c>
      <c r="BU138" s="24">
        <f t="shared" ref="BU138" si="66">E138-100</f>
        <v>44534</v>
      </c>
      <c r="BV138" s="61">
        <f t="shared" ref="BV138" si="67">E138-60</f>
        <v>44574</v>
      </c>
      <c r="BW138" s="21"/>
      <c r="BX138" s="21"/>
      <c r="BY138" s="20">
        <f t="shared" si="58"/>
        <v>44635</v>
      </c>
      <c r="BZ138" s="19"/>
    </row>
    <row r="139" spans="1:91" ht="39.75" customHeight="1" x14ac:dyDescent="0.25">
      <c r="A139" s="53"/>
      <c r="B139" s="75">
        <v>4600083070</v>
      </c>
      <c r="C139" s="24">
        <v>43777</v>
      </c>
      <c r="D139" s="24">
        <v>43781</v>
      </c>
      <c r="E139" s="24">
        <v>44297</v>
      </c>
      <c r="F139" s="61">
        <v>43781</v>
      </c>
      <c r="G139" s="61" t="s">
        <v>472</v>
      </c>
      <c r="H139" s="24">
        <v>44147</v>
      </c>
      <c r="I139" s="48">
        <f ca="1">E139-'ARR Vigentes'!$DC$1</f>
        <v>5</v>
      </c>
      <c r="J139" s="47" t="str">
        <f ca="1">IF(I139&gt;130,"VIGENTE",IF(I139&lt;1,"TERMINADO",IF(AND(I139&lt;120,I139&gt;110),"TRAMITES",IF(I139&lt;50,"POR VENCERSE","RENOVAR"))))</f>
        <v>POR VENCERSE</v>
      </c>
      <c r="K139" s="101" t="s">
        <v>66</v>
      </c>
      <c r="L139" s="102" t="s">
        <v>66</v>
      </c>
      <c r="M139" s="102" t="s">
        <v>66</v>
      </c>
      <c r="N139" s="102" t="s">
        <v>66</v>
      </c>
      <c r="O139" s="101" t="s">
        <v>66</v>
      </c>
      <c r="P139" s="101" t="s">
        <v>66</v>
      </c>
      <c r="Q139" s="100" t="s">
        <v>515</v>
      </c>
      <c r="R139" s="36" t="s">
        <v>456</v>
      </c>
      <c r="S139" s="109" t="s">
        <v>4</v>
      </c>
      <c r="T139" s="119">
        <v>169215</v>
      </c>
      <c r="U139" s="71" t="s">
        <v>506</v>
      </c>
      <c r="V139" s="118">
        <v>491</v>
      </c>
      <c r="W139" s="117">
        <v>25612</v>
      </c>
      <c r="X139" s="72">
        <v>5</v>
      </c>
      <c r="Y139" s="68">
        <v>1</v>
      </c>
      <c r="Z139" s="38" t="s">
        <v>3385</v>
      </c>
      <c r="AA139" s="38" t="s">
        <v>505</v>
      </c>
      <c r="AB139" s="94">
        <v>136850</v>
      </c>
      <c r="AC139" s="100" t="s">
        <v>514</v>
      </c>
      <c r="AD139" s="65">
        <v>3584779</v>
      </c>
      <c r="AE139" s="31" t="s">
        <v>6</v>
      </c>
      <c r="AF139" s="31">
        <v>3122511521</v>
      </c>
      <c r="AG139" s="171" t="s">
        <v>513</v>
      </c>
      <c r="AH139" s="100" t="s">
        <v>514</v>
      </c>
      <c r="AI139" s="154">
        <v>3584779</v>
      </c>
      <c r="AJ139" s="31" t="s">
        <v>6</v>
      </c>
      <c r="AK139" s="31">
        <v>3122511521</v>
      </c>
      <c r="AL139" s="171" t="s">
        <v>513</v>
      </c>
      <c r="AM139" s="156" t="s">
        <v>512</v>
      </c>
      <c r="AN139" s="31" t="s">
        <v>6</v>
      </c>
      <c r="AO139" s="31" t="s">
        <v>6</v>
      </c>
      <c r="AP139" s="30" t="s">
        <v>6</v>
      </c>
      <c r="AQ139" s="64" t="s">
        <v>70</v>
      </c>
      <c r="AR139" s="28" t="s">
        <v>4</v>
      </c>
      <c r="AS139" s="63" t="s">
        <v>69</v>
      </c>
      <c r="AT139" s="28" t="s">
        <v>122</v>
      </c>
      <c r="AU139" s="28" t="s">
        <v>121</v>
      </c>
      <c r="AV139" s="63"/>
      <c r="AW139" s="89" t="s">
        <v>28</v>
      </c>
      <c r="AX139" s="20">
        <v>43873</v>
      </c>
      <c r="AY139" s="26">
        <f t="shared" si="47"/>
        <v>43873</v>
      </c>
      <c r="AZ139" s="89" t="s">
        <v>27</v>
      </c>
      <c r="BA139" s="20">
        <v>43966</v>
      </c>
      <c r="BB139" s="26">
        <f t="shared" si="48"/>
        <v>43963</v>
      </c>
      <c r="BC139" s="89" t="s">
        <v>26</v>
      </c>
      <c r="BD139" s="20">
        <v>44073</v>
      </c>
      <c r="BE139" s="20">
        <f t="shared" si="49"/>
        <v>44055</v>
      </c>
      <c r="BF139" s="86" t="s">
        <v>25</v>
      </c>
      <c r="BG139" s="20">
        <v>44145</v>
      </c>
      <c r="BH139" s="24">
        <f>EDATE($F139,12)</f>
        <v>44147</v>
      </c>
      <c r="BI139" s="24"/>
      <c r="BJ139" s="24"/>
      <c r="BK139" s="24">
        <f>EDATE($F139,15)</f>
        <v>44239</v>
      </c>
      <c r="BL139" s="24"/>
      <c r="BM139" s="24"/>
      <c r="BN139" s="20">
        <f t="shared" si="56"/>
        <v>44328</v>
      </c>
      <c r="BO139" s="24"/>
      <c r="BP139" s="24"/>
      <c r="BQ139" s="20">
        <f t="shared" si="57"/>
        <v>44420</v>
      </c>
      <c r="BR139" s="24"/>
      <c r="BS139" s="24"/>
      <c r="BT139" s="20">
        <f t="shared" si="51"/>
        <v>44512</v>
      </c>
      <c r="BU139" s="23">
        <v>202020062513</v>
      </c>
      <c r="BV139" s="89" t="s">
        <v>2</v>
      </c>
      <c r="BW139" s="21"/>
      <c r="BX139" s="21"/>
      <c r="BY139" s="20">
        <f t="shared" si="58"/>
        <v>44147</v>
      </c>
      <c r="BZ139" s="19"/>
    </row>
    <row r="140" spans="1:91" ht="39.75" customHeight="1" x14ac:dyDescent="0.25">
      <c r="A140" s="104"/>
      <c r="B140" s="107">
        <v>4600088499</v>
      </c>
      <c r="C140" s="20">
        <v>44208</v>
      </c>
      <c r="D140" s="24">
        <v>44243</v>
      </c>
      <c r="E140" s="24">
        <v>44607</v>
      </c>
      <c r="F140" s="61">
        <v>44243</v>
      </c>
      <c r="G140" s="60" t="s">
        <v>6</v>
      </c>
      <c r="H140" s="60" t="s">
        <v>6</v>
      </c>
      <c r="I140" s="48">
        <f ca="1">E140-'ARR Vigentes'!$DC$1</f>
        <v>315</v>
      </c>
      <c r="J140" s="47" t="str">
        <f ca="1">IF(I140&gt;130,"VIGENTE",IF(I140&lt;1,"TERMINADO",IF(AND(I140&lt;120,I140&gt;110),"TRAMITES",IF(I140&lt;50,"POR VENCERSE","RENOVAR"))))</f>
        <v>VIGENTE</v>
      </c>
      <c r="K140" s="145" t="s">
        <v>3374</v>
      </c>
      <c r="L140" s="102">
        <v>44236</v>
      </c>
      <c r="M140" s="102">
        <v>44208</v>
      </c>
      <c r="N140" s="102">
        <v>44693</v>
      </c>
      <c r="O140" s="156">
        <f>N140-'[3]ARR Vigentes'!$DF$1</f>
        <v>631</v>
      </c>
      <c r="P140" s="73" t="str">
        <f>IF(O140&gt;80,"VIGENTE",IF(O140&lt;1,"VENCIDO",IF(O140&lt;50,"POR VENCERSE","RENOVAR")))</f>
        <v>VIGENTE</v>
      </c>
      <c r="Q140" s="82" t="s">
        <v>3375</v>
      </c>
      <c r="R140" s="100" t="s">
        <v>76</v>
      </c>
      <c r="S140" s="28" t="s">
        <v>4</v>
      </c>
      <c r="T140" s="99">
        <v>97558</v>
      </c>
      <c r="U140" s="98">
        <v>10060220029</v>
      </c>
      <c r="V140" s="96">
        <v>1568</v>
      </c>
      <c r="W140" s="97" t="s">
        <v>75</v>
      </c>
      <c r="X140" s="106">
        <v>3</v>
      </c>
      <c r="Y140" s="148">
        <v>152</v>
      </c>
      <c r="Z140" s="38" t="s">
        <v>74</v>
      </c>
      <c r="AA140" s="95" t="s">
        <v>73</v>
      </c>
      <c r="AB140" s="94">
        <v>494221</v>
      </c>
      <c r="AC140" s="82" t="s">
        <v>3376</v>
      </c>
      <c r="AD140" s="65">
        <v>71594295</v>
      </c>
      <c r="AE140" s="31" t="s">
        <v>6</v>
      </c>
      <c r="AF140" s="80">
        <v>3105038364</v>
      </c>
      <c r="AG140" s="105" t="s">
        <v>3377</v>
      </c>
      <c r="AH140" s="82" t="s">
        <v>3376</v>
      </c>
      <c r="AI140" s="65">
        <v>71594295</v>
      </c>
      <c r="AJ140" s="31" t="s">
        <v>6</v>
      </c>
      <c r="AK140" s="80">
        <v>3105038364</v>
      </c>
      <c r="AL140" s="105" t="s">
        <v>3377</v>
      </c>
      <c r="AM140" s="30" t="s">
        <v>3375</v>
      </c>
      <c r="AN140" s="31" t="s">
        <v>6</v>
      </c>
      <c r="AO140" s="31" t="s">
        <v>6</v>
      </c>
      <c r="AP140" s="30" t="s">
        <v>6</v>
      </c>
      <c r="AQ140" s="78" t="s">
        <v>70</v>
      </c>
      <c r="AR140" s="28" t="s">
        <v>4</v>
      </c>
      <c r="AS140" s="105" t="s">
        <v>69</v>
      </c>
      <c r="AT140" s="105"/>
      <c r="AU140" s="105"/>
      <c r="AV140" s="63"/>
      <c r="AW140" s="25"/>
      <c r="AX140" s="25"/>
      <c r="AY140" s="26">
        <f t="shared" si="47"/>
        <v>44332</v>
      </c>
      <c r="AZ140" s="25"/>
      <c r="BA140" s="25"/>
      <c r="BB140" s="26">
        <f t="shared" si="48"/>
        <v>44424</v>
      </c>
      <c r="BC140" s="25"/>
      <c r="BD140" s="25"/>
      <c r="BE140" s="20">
        <f t="shared" si="49"/>
        <v>44516</v>
      </c>
      <c r="BF140" s="20"/>
      <c r="BG140" s="20"/>
      <c r="BH140" s="24">
        <f>EDATE($F140,48)</f>
        <v>45704</v>
      </c>
      <c r="BI140" s="24"/>
      <c r="BJ140" s="24"/>
      <c r="BK140" s="24">
        <f>EDATE($F140,51)</f>
        <v>45793</v>
      </c>
      <c r="BL140" s="24"/>
      <c r="BM140" s="24"/>
      <c r="BN140" s="20">
        <f t="shared" si="56"/>
        <v>44789</v>
      </c>
      <c r="BO140" s="24"/>
      <c r="BP140" s="24"/>
      <c r="BQ140" s="20">
        <f t="shared" si="57"/>
        <v>44881</v>
      </c>
      <c r="BR140" s="24"/>
      <c r="BS140" s="24"/>
      <c r="BT140" s="20">
        <f t="shared" si="51"/>
        <v>44973</v>
      </c>
      <c r="BU140" s="24">
        <f t="shared" ref="BU140:BU141" si="68">E140-100</f>
        <v>44507</v>
      </c>
      <c r="BV140" s="61">
        <f t="shared" ref="BV140:BV141" si="69">E140-60</f>
        <v>44547</v>
      </c>
      <c r="BW140" s="21"/>
      <c r="BX140" s="21"/>
      <c r="BY140" s="20">
        <f t="shared" si="58"/>
        <v>44608</v>
      </c>
      <c r="BZ140" s="19"/>
    </row>
    <row r="141" spans="1:91" ht="39.75" customHeight="1" x14ac:dyDescent="0.25">
      <c r="A141" s="104"/>
      <c r="B141" s="107">
        <v>4600088282</v>
      </c>
      <c r="C141" s="24">
        <v>44183</v>
      </c>
      <c r="D141" s="24">
        <v>44245</v>
      </c>
      <c r="E141" s="24">
        <v>44609</v>
      </c>
      <c r="F141" s="61">
        <v>44245</v>
      </c>
      <c r="G141" s="60" t="s">
        <v>6</v>
      </c>
      <c r="H141" s="60" t="s">
        <v>6</v>
      </c>
      <c r="I141" s="48">
        <f ca="1">E141-$DC$1</f>
        <v>317</v>
      </c>
      <c r="J141" s="47" t="str">
        <f ca="1">IF(I141&gt;130,"VIGENTE",IF(I141&lt;1,"TERMINADO",IF(AND(I141&lt;120,I141&gt;110),"TRAMITES",IF(I141&lt;50,"POR VENCERSE","RENOVAR"))))</f>
        <v>VIGENTE</v>
      </c>
      <c r="K141" s="101" t="s">
        <v>66</v>
      </c>
      <c r="L141" s="102" t="s">
        <v>66</v>
      </c>
      <c r="M141" s="102" t="s">
        <v>66</v>
      </c>
      <c r="N141" s="102" t="s">
        <v>66</v>
      </c>
      <c r="O141" s="101" t="s">
        <v>66</v>
      </c>
      <c r="P141" s="101" t="s">
        <v>66</v>
      </c>
      <c r="Q141" s="82" t="s">
        <v>3381</v>
      </c>
      <c r="R141" s="100" t="s">
        <v>76</v>
      </c>
      <c r="S141" s="28" t="s">
        <v>4</v>
      </c>
      <c r="T141" s="99">
        <v>97558</v>
      </c>
      <c r="U141" s="98">
        <v>10060220029</v>
      </c>
      <c r="V141" s="96">
        <v>1568</v>
      </c>
      <c r="W141" s="97" t="s">
        <v>75</v>
      </c>
      <c r="X141" s="106">
        <v>3</v>
      </c>
      <c r="Y141" s="80">
        <v>143</v>
      </c>
      <c r="Z141" s="38" t="s">
        <v>74</v>
      </c>
      <c r="AA141" s="95" t="s">
        <v>73</v>
      </c>
      <c r="AB141" s="94">
        <v>417692</v>
      </c>
      <c r="AC141" s="82" t="s">
        <v>3382</v>
      </c>
      <c r="AD141" s="65">
        <v>78105829</v>
      </c>
      <c r="AE141" s="31" t="s">
        <v>6</v>
      </c>
      <c r="AF141" s="80">
        <v>3005220109</v>
      </c>
      <c r="AG141" s="30" t="s">
        <v>6</v>
      </c>
      <c r="AH141" s="82" t="s">
        <v>3382</v>
      </c>
      <c r="AI141" s="65">
        <v>78105829</v>
      </c>
      <c r="AJ141" s="31" t="s">
        <v>6</v>
      </c>
      <c r="AK141" s="80">
        <v>3005220109</v>
      </c>
      <c r="AL141" s="30" t="s">
        <v>6</v>
      </c>
      <c r="AM141" s="82" t="s">
        <v>3381</v>
      </c>
      <c r="AN141" s="31" t="s">
        <v>6</v>
      </c>
      <c r="AO141" s="31" t="s">
        <v>6</v>
      </c>
      <c r="AP141" s="30" t="s">
        <v>6</v>
      </c>
      <c r="AQ141" s="78" t="s">
        <v>56</v>
      </c>
      <c r="AR141" s="28" t="s">
        <v>4</v>
      </c>
      <c r="AS141" s="105" t="s">
        <v>55</v>
      </c>
      <c r="AT141" s="105"/>
      <c r="AU141" s="105"/>
      <c r="AV141" s="63"/>
      <c r="AW141" s="58"/>
      <c r="AX141" s="20"/>
      <c r="AY141" s="26">
        <f t="shared" si="47"/>
        <v>44334</v>
      </c>
      <c r="AZ141" s="89"/>
      <c r="BA141" s="20"/>
      <c r="BB141" s="26">
        <f t="shared" si="48"/>
        <v>44426</v>
      </c>
      <c r="BC141" s="25"/>
      <c r="BD141" s="25"/>
      <c r="BE141" s="20">
        <f t="shared" si="49"/>
        <v>44518</v>
      </c>
      <c r="BF141" s="20"/>
      <c r="BG141" s="20"/>
      <c r="BH141" s="24">
        <f t="shared" ref="BH141:BH142" si="70">EDATE($F141,12)</f>
        <v>44610</v>
      </c>
      <c r="BI141" s="24"/>
      <c r="BJ141" s="24"/>
      <c r="BK141" s="24">
        <f t="shared" ref="BK141:BK142" si="71">EDATE($F141,15)</f>
        <v>44699</v>
      </c>
      <c r="BL141" s="24"/>
      <c r="BM141" s="24"/>
      <c r="BN141" s="20">
        <f t="shared" si="56"/>
        <v>44791</v>
      </c>
      <c r="BO141" s="24"/>
      <c r="BP141" s="24"/>
      <c r="BQ141" s="20">
        <f t="shared" si="57"/>
        <v>44883</v>
      </c>
      <c r="BR141" s="24"/>
      <c r="BS141" s="24"/>
      <c r="BT141" s="20">
        <f t="shared" si="51"/>
        <v>44975</v>
      </c>
      <c r="BU141" s="24">
        <f t="shared" si="68"/>
        <v>44509</v>
      </c>
      <c r="BV141" s="61">
        <f t="shared" si="69"/>
        <v>44549</v>
      </c>
      <c r="BW141" s="21"/>
      <c r="BX141" s="21"/>
      <c r="BY141" s="20">
        <f t="shared" si="58"/>
        <v>44610</v>
      </c>
      <c r="BZ141" s="19"/>
    </row>
    <row r="142" spans="1:91" s="17" customFormat="1" ht="39.75" customHeight="1" x14ac:dyDescent="0.25">
      <c r="A142" s="143"/>
      <c r="B142" s="124">
        <v>4600089391</v>
      </c>
      <c r="C142" s="103">
        <v>44260</v>
      </c>
      <c r="D142" s="103">
        <v>44265</v>
      </c>
      <c r="E142" s="49">
        <v>44629</v>
      </c>
      <c r="F142" s="51">
        <v>44265</v>
      </c>
      <c r="G142" s="121" t="s">
        <v>6</v>
      </c>
      <c r="H142" s="60" t="s">
        <v>6</v>
      </c>
      <c r="I142" s="48">
        <f ca="1">E142-$DC$1</f>
        <v>337</v>
      </c>
      <c r="J142" s="47" t="str">
        <f ca="1">IF(I142&gt;130,"VIGENTE",IF(I142&lt;1,"TERMINADO",IF(AND(I142&lt;120,I142&gt;110),"TRAMITES",IF(I142&lt;50,"POR VENCERSE","RENOVAR"))))</f>
        <v>VIGENTE</v>
      </c>
      <c r="K142" s="101" t="s">
        <v>66</v>
      </c>
      <c r="L142" s="102" t="s">
        <v>66</v>
      </c>
      <c r="M142" s="49" t="s">
        <v>66</v>
      </c>
      <c r="N142" s="49" t="s">
        <v>66</v>
      </c>
      <c r="O142" s="728" t="s">
        <v>66</v>
      </c>
      <c r="P142" s="122" t="s">
        <v>66</v>
      </c>
      <c r="Q142" s="95" t="s">
        <v>3386</v>
      </c>
      <c r="R142" s="100" t="s">
        <v>76</v>
      </c>
      <c r="S142" s="28" t="s">
        <v>4</v>
      </c>
      <c r="T142" s="113">
        <v>5245422</v>
      </c>
      <c r="U142" s="142">
        <v>10060480003</v>
      </c>
      <c r="V142" s="71" t="s">
        <v>634</v>
      </c>
      <c r="W142" s="71" t="s">
        <v>634</v>
      </c>
      <c r="X142" s="141" t="s">
        <v>633</v>
      </c>
      <c r="Y142" s="122">
        <v>324</v>
      </c>
      <c r="Z142" s="38" t="s">
        <v>224</v>
      </c>
      <c r="AA142" s="95" t="s">
        <v>329</v>
      </c>
      <c r="AB142" s="37">
        <v>287284</v>
      </c>
      <c r="AC142" s="95" t="s">
        <v>3387</v>
      </c>
      <c r="AD142" s="65">
        <v>43270682</v>
      </c>
      <c r="AE142" s="31" t="s">
        <v>6</v>
      </c>
      <c r="AF142" s="122">
        <v>3128399347</v>
      </c>
      <c r="AG142" s="63" t="s">
        <v>3388</v>
      </c>
      <c r="AH142" s="95" t="s">
        <v>3387</v>
      </c>
      <c r="AI142" s="65">
        <v>43270682</v>
      </c>
      <c r="AJ142" s="31" t="s">
        <v>6</v>
      </c>
      <c r="AK142" s="122">
        <v>3128399347</v>
      </c>
      <c r="AL142" s="63" t="s">
        <v>3388</v>
      </c>
      <c r="AM142" s="30" t="s">
        <v>1574</v>
      </c>
      <c r="AN142" s="31" t="s">
        <v>6</v>
      </c>
      <c r="AO142" s="31" t="s">
        <v>6</v>
      </c>
      <c r="AP142" s="30" t="s">
        <v>6</v>
      </c>
      <c r="AQ142" s="78" t="s">
        <v>56</v>
      </c>
      <c r="AR142" s="28" t="s">
        <v>4</v>
      </c>
      <c r="AS142" s="27" t="s">
        <v>55</v>
      </c>
      <c r="AT142" s="27"/>
      <c r="AU142" s="27"/>
      <c r="AV142" s="63"/>
      <c r="AW142" s="58"/>
      <c r="AX142" s="20"/>
      <c r="AY142" s="26">
        <f t="shared" si="47"/>
        <v>44357</v>
      </c>
      <c r="AZ142" s="89"/>
      <c r="BA142" s="20"/>
      <c r="BB142" s="26">
        <f t="shared" si="48"/>
        <v>44449</v>
      </c>
      <c r="BC142" s="25"/>
      <c r="BD142" s="25"/>
      <c r="BE142" s="20">
        <f t="shared" si="49"/>
        <v>44540</v>
      </c>
      <c r="BF142" s="20"/>
      <c r="BG142" s="20"/>
      <c r="BH142" s="24">
        <f t="shared" si="70"/>
        <v>44630</v>
      </c>
      <c r="BI142" s="24"/>
      <c r="BJ142" s="24"/>
      <c r="BK142" s="24">
        <f t="shared" si="71"/>
        <v>44722</v>
      </c>
      <c r="BL142" s="24"/>
      <c r="BM142" s="24"/>
      <c r="BN142" s="20">
        <f t="shared" si="56"/>
        <v>44814</v>
      </c>
      <c r="BO142" s="24"/>
      <c r="BP142" s="24"/>
      <c r="BQ142" s="20">
        <f t="shared" si="57"/>
        <v>44905</v>
      </c>
      <c r="BR142" s="24"/>
      <c r="BS142" s="24"/>
      <c r="BT142" s="20">
        <f t="shared" si="51"/>
        <v>44995</v>
      </c>
      <c r="BU142" s="24">
        <f t="shared" ref="BU142" si="72">E142-100</f>
        <v>44529</v>
      </c>
      <c r="BV142" s="61">
        <f t="shared" ref="BV142" si="73">E142-60</f>
        <v>44569</v>
      </c>
      <c r="BW142" s="21"/>
      <c r="BX142" s="21"/>
      <c r="BY142" s="20">
        <f t="shared" si="58"/>
        <v>44630</v>
      </c>
      <c r="BZ142" s="19"/>
    </row>
    <row r="143" spans="1:91" ht="39.75" customHeight="1" x14ac:dyDescent="0.25">
      <c r="A143" s="139"/>
      <c r="B143" s="120">
        <v>4600089470</v>
      </c>
      <c r="C143" s="26">
        <v>43894</v>
      </c>
      <c r="D143" s="24">
        <v>44270</v>
      </c>
      <c r="E143" s="24">
        <v>44634</v>
      </c>
      <c r="F143" s="61">
        <v>44270</v>
      </c>
      <c r="G143" s="60" t="s">
        <v>6</v>
      </c>
      <c r="H143" s="60" t="s">
        <v>6</v>
      </c>
      <c r="I143" s="48">
        <f ca="1">E143-'ARR Vigentes'!$DC$1</f>
        <v>342</v>
      </c>
      <c r="J143" s="47" t="str">
        <f ca="1">IF(I143&gt;130,"VIGENTE",IF(I143&lt;1,"TERMINADO",IF(AND(I143&lt;120,I143&gt;110),"TRAMITES",IF(I143&lt;50,"POR VENCERSE","RENOVAR"))))</f>
        <v>VIGENTE</v>
      </c>
      <c r="K143" s="101" t="s">
        <v>66</v>
      </c>
      <c r="L143" s="102" t="s">
        <v>66</v>
      </c>
      <c r="M143" s="49" t="s">
        <v>66</v>
      </c>
      <c r="N143" s="49" t="s">
        <v>66</v>
      </c>
      <c r="O143" s="728" t="s">
        <v>66</v>
      </c>
      <c r="P143" s="122" t="s">
        <v>66</v>
      </c>
      <c r="Q143" s="66" t="s">
        <v>3389</v>
      </c>
      <c r="R143" s="36" t="s">
        <v>484</v>
      </c>
      <c r="S143" s="28" t="s">
        <v>4</v>
      </c>
      <c r="T143" s="72">
        <v>457991</v>
      </c>
      <c r="U143" s="68" t="s">
        <v>483</v>
      </c>
      <c r="V143" s="118">
        <v>1715</v>
      </c>
      <c r="W143" s="117">
        <v>41542</v>
      </c>
      <c r="X143" s="72">
        <v>27</v>
      </c>
      <c r="Y143" s="80">
        <v>28</v>
      </c>
      <c r="Z143" s="95" t="s">
        <v>11</v>
      </c>
      <c r="AA143" s="95" t="s">
        <v>482</v>
      </c>
      <c r="AB143" s="67">
        <v>1929501</v>
      </c>
      <c r="AC143" s="66" t="s">
        <v>3390</v>
      </c>
      <c r="AD143" s="65">
        <v>98511260</v>
      </c>
      <c r="AE143" s="31" t="s">
        <v>6</v>
      </c>
      <c r="AF143" s="80">
        <v>3005872457</v>
      </c>
      <c r="AG143" s="171" t="s">
        <v>3391</v>
      </c>
      <c r="AH143" s="66" t="s">
        <v>3390</v>
      </c>
      <c r="AI143" s="65">
        <v>98511260</v>
      </c>
      <c r="AJ143" s="31" t="s">
        <v>6</v>
      </c>
      <c r="AK143" s="80">
        <v>3005872457</v>
      </c>
      <c r="AL143" s="171" t="s">
        <v>3391</v>
      </c>
      <c r="AM143" s="136" t="s">
        <v>3392</v>
      </c>
      <c r="AN143" s="31" t="s">
        <v>6</v>
      </c>
      <c r="AO143" s="31" t="s">
        <v>6</v>
      </c>
      <c r="AP143" s="30" t="s">
        <v>6</v>
      </c>
      <c r="AQ143" s="78" t="s">
        <v>5</v>
      </c>
      <c r="AR143" s="28" t="s">
        <v>4</v>
      </c>
      <c r="AS143" s="105" t="s">
        <v>3</v>
      </c>
      <c r="AT143" s="105"/>
      <c r="AU143" s="28"/>
      <c r="AV143" s="63"/>
      <c r="AW143" s="699"/>
      <c r="AX143" s="25"/>
      <c r="AY143" s="26">
        <f t="shared" si="47"/>
        <v>44362</v>
      </c>
      <c r="AZ143" s="25"/>
      <c r="BA143" s="25"/>
      <c r="BB143" s="26">
        <f t="shared" si="48"/>
        <v>44454</v>
      </c>
      <c r="BC143" s="25"/>
      <c r="BD143" s="25"/>
      <c r="BE143" s="20">
        <f t="shared" si="49"/>
        <v>44545</v>
      </c>
      <c r="BF143" s="20"/>
      <c r="BG143" s="20"/>
      <c r="BH143" s="20">
        <f>EDATE($F143,12)</f>
        <v>44635</v>
      </c>
      <c r="BI143" s="24"/>
      <c r="BJ143" s="24"/>
      <c r="BK143" s="24">
        <f>EDATE($F143,15)</f>
        <v>44727</v>
      </c>
      <c r="BL143" s="24"/>
      <c r="BM143" s="24"/>
      <c r="BN143" s="20">
        <f t="shared" si="56"/>
        <v>44819</v>
      </c>
      <c r="BO143" s="24"/>
      <c r="BP143" s="24"/>
      <c r="BQ143" s="20">
        <f t="shared" si="57"/>
        <v>44910</v>
      </c>
      <c r="BR143" s="24"/>
      <c r="BS143" s="24"/>
      <c r="BT143" s="20">
        <f t="shared" si="51"/>
        <v>45000</v>
      </c>
      <c r="BU143" s="24">
        <f>E143-100</f>
        <v>44534</v>
      </c>
      <c r="BV143" s="61">
        <f>E143-60</f>
        <v>44574</v>
      </c>
      <c r="BW143" s="21"/>
      <c r="BX143" s="21"/>
      <c r="BY143" s="20">
        <f t="shared" si="58"/>
        <v>44635</v>
      </c>
      <c r="BZ143" s="19"/>
    </row>
    <row r="144" spans="1:91" s="510" customFormat="1" ht="39.75" customHeight="1" x14ac:dyDescent="0.25">
      <c r="A144" s="104"/>
      <c r="B144" s="87">
        <v>4600087783</v>
      </c>
      <c r="C144" s="20">
        <v>44256</v>
      </c>
      <c r="D144" s="20">
        <v>44265</v>
      </c>
      <c r="E144" s="20">
        <v>44994</v>
      </c>
      <c r="F144" s="86">
        <v>44265</v>
      </c>
      <c r="G144" s="60" t="s">
        <v>6</v>
      </c>
      <c r="H144" s="20" t="s">
        <v>15</v>
      </c>
      <c r="I144" s="48">
        <f>E144-'[3]ARR Vigentes'!$DF$1</f>
        <v>932</v>
      </c>
      <c r="J144" s="47" t="str">
        <f t="shared" ref="J144" si="74">IF(I144&gt;130,"VIGENTE",IF(I144&lt;1,"TERMINADO",IF(AND(I144&lt;120,I144&gt;110),"TRAMITES",IF(I144&lt;50,"POR VENCERSE","RENOVAR"))))</f>
        <v>VIGENTE</v>
      </c>
      <c r="K144" s="101" t="s">
        <v>66</v>
      </c>
      <c r="L144" s="102" t="s">
        <v>66</v>
      </c>
      <c r="M144" s="102" t="s">
        <v>66</v>
      </c>
      <c r="N144" s="102" t="s">
        <v>66</v>
      </c>
      <c r="O144" s="101" t="s">
        <v>66</v>
      </c>
      <c r="P144" s="101" t="s">
        <v>66</v>
      </c>
      <c r="Q144" s="82" t="s">
        <v>3393</v>
      </c>
      <c r="R144" s="36" t="s">
        <v>1683</v>
      </c>
      <c r="S144" s="28" t="s">
        <v>4</v>
      </c>
      <c r="T144" s="99">
        <v>443708</v>
      </c>
      <c r="U144" s="150" t="s">
        <v>1684</v>
      </c>
      <c r="V144" s="150" t="s">
        <v>424</v>
      </c>
      <c r="W144" s="150" t="s">
        <v>1685</v>
      </c>
      <c r="X144" s="99">
        <v>12</v>
      </c>
      <c r="Y144" s="80">
        <v>150</v>
      </c>
      <c r="Z144" s="38" t="s">
        <v>2188</v>
      </c>
      <c r="AA144" s="38" t="s">
        <v>2189</v>
      </c>
      <c r="AB144" s="94">
        <v>269864</v>
      </c>
      <c r="AC144" s="82" t="s">
        <v>3394</v>
      </c>
      <c r="AD144" s="34">
        <v>98485552</v>
      </c>
      <c r="AE144" s="31">
        <v>5135152</v>
      </c>
      <c r="AF144" s="80">
        <v>3117909079</v>
      </c>
      <c r="AG144" s="63" t="s">
        <v>3395</v>
      </c>
      <c r="AH144" s="82" t="s">
        <v>3394</v>
      </c>
      <c r="AI144" s="34">
        <v>98485552</v>
      </c>
      <c r="AJ144" s="31">
        <v>5135152</v>
      </c>
      <c r="AK144" s="80">
        <v>3117909079</v>
      </c>
      <c r="AL144" s="63" t="s">
        <v>3395</v>
      </c>
      <c r="AM144" s="30" t="s">
        <v>3396</v>
      </c>
      <c r="AN144" s="31" t="s">
        <v>6</v>
      </c>
      <c r="AO144" s="31" t="s">
        <v>6</v>
      </c>
      <c r="AP144" s="30" t="s">
        <v>6</v>
      </c>
      <c r="AQ144" s="64" t="s">
        <v>56</v>
      </c>
      <c r="AR144" s="28" t="s">
        <v>4</v>
      </c>
      <c r="AS144" s="63" t="s">
        <v>55</v>
      </c>
      <c r="AT144" s="63"/>
      <c r="AU144" s="63"/>
      <c r="AV144" s="63"/>
      <c r="AW144" s="25"/>
      <c r="AX144" s="25"/>
      <c r="AY144" s="26">
        <f t="shared" si="47"/>
        <v>44357</v>
      </c>
      <c r="AZ144" s="25"/>
      <c r="BA144" s="25"/>
      <c r="BB144" s="26">
        <f t="shared" si="48"/>
        <v>44449</v>
      </c>
      <c r="BC144" s="25"/>
      <c r="BD144" s="25"/>
      <c r="BE144" s="20">
        <f t="shared" si="49"/>
        <v>44540</v>
      </c>
      <c r="BF144" s="20"/>
      <c r="BG144" s="20"/>
      <c r="BH144" s="24">
        <f t="shared" ref="BH144:BH176" si="75">EDATE($F144,48)</f>
        <v>45726</v>
      </c>
      <c r="BI144" s="24"/>
      <c r="BJ144" s="24"/>
      <c r="BK144" s="24">
        <f t="shared" ref="BK144:BK176" si="76">EDATE($F144,51)</f>
        <v>45818</v>
      </c>
      <c r="BL144" s="24"/>
      <c r="BM144" s="24"/>
      <c r="BN144" s="20">
        <f t="shared" si="56"/>
        <v>44814</v>
      </c>
      <c r="BO144" s="24"/>
      <c r="BP144" s="24"/>
      <c r="BQ144" s="20">
        <f t="shared" si="57"/>
        <v>44905</v>
      </c>
      <c r="BR144" s="24"/>
      <c r="BS144" s="24"/>
      <c r="BT144" s="20">
        <f t="shared" si="51"/>
        <v>44995</v>
      </c>
      <c r="BU144" s="24">
        <f t="shared" ref="BU144" si="77">E144-100</f>
        <v>44894</v>
      </c>
      <c r="BV144" s="61">
        <f t="shared" ref="BV144" si="78">E144-60</f>
        <v>44934</v>
      </c>
      <c r="BW144" s="21"/>
      <c r="BX144" s="21"/>
      <c r="BY144" s="20">
        <f t="shared" si="58"/>
        <v>44630</v>
      </c>
      <c r="BZ144" s="19"/>
      <c r="CA144" s="17"/>
      <c r="CB144" s="17"/>
      <c r="CC144" s="17"/>
      <c r="CD144" s="17"/>
      <c r="CE144" s="17"/>
      <c r="CF144" s="17"/>
      <c r="CG144" s="17"/>
      <c r="CH144" s="17"/>
      <c r="CI144" s="17"/>
      <c r="CJ144" s="17"/>
      <c r="CK144" s="17"/>
      <c r="CL144" s="17"/>
      <c r="CM144" s="17"/>
    </row>
    <row r="145" spans="1:92" s="510" customFormat="1" ht="39.75" customHeight="1" x14ac:dyDescent="0.25">
      <c r="A145" s="104"/>
      <c r="B145" s="87">
        <v>4600088316</v>
      </c>
      <c r="C145" s="20">
        <v>44256</v>
      </c>
      <c r="D145" s="20" t="s">
        <v>6</v>
      </c>
      <c r="E145" s="20" t="s">
        <v>6</v>
      </c>
      <c r="F145" s="86" t="s">
        <v>6</v>
      </c>
      <c r="G145" s="60" t="s">
        <v>6</v>
      </c>
      <c r="H145" s="20" t="s">
        <v>15</v>
      </c>
      <c r="I145" s="48" t="e">
        <f>E145-'[3]ARR Vigentes'!$DF$1</f>
        <v>#VALUE!</v>
      </c>
      <c r="J145" s="47" t="e">
        <f t="shared" ref="J145" si="79">IF(I145&gt;130,"VIGENTE",IF(I145&lt;1,"TERMINADO",IF(AND(I145&lt;120,I145&gt;110),"TRAMITES",IF(I145&lt;50,"POR VENCERSE","RENOVAR"))))</f>
        <v>#VALUE!</v>
      </c>
      <c r="K145" s="101" t="s">
        <v>66</v>
      </c>
      <c r="L145" s="102" t="s">
        <v>66</v>
      </c>
      <c r="M145" s="102" t="s">
        <v>66</v>
      </c>
      <c r="N145" s="102" t="s">
        <v>66</v>
      </c>
      <c r="O145" s="101" t="s">
        <v>66</v>
      </c>
      <c r="P145" s="101" t="s">
        <v>66</v>
      </c>
      <c r="Q145" s="82" t="s">
        <v>3397</v>
      </c>
      <c r="R145" s="36" t="s">
        <v>1683</v>
      </c>
      <c r="S145" s="28" t="s">
        <v>4</v>
      </c>
      <c r="T145" s="99">
        <v>443708</v>
      </c>
      <c r="U145" s="150" t="s">
        <v>1684</v>
      </c>
      <c r="V145" s="150" t="s">
        <v>424</v>
      </c>
      <c r="W145" s="150" t="s">
        <v>1685</v>
      </c>
      <c r="X145" s="99">
        <v>12</v>
      </c>
      <c r="Y145" s="80">
        <v>237</v>
      </c>
      <c r="Z145" s="38" t="s">
        <v>2188</v>
      </c>
      <c r="AA145" s="38" t="s">
        <v>2189</v>
      </c>
      <c r="AB145" s="94">
        <v>94414</v>
      </c>
      <c r="AC145" s="82" t="s">
        <v>3398</v>
      </c>
      <c r="AD145" s="34">
        <v>1152695682</v>
      </c>
      <c r="AE145" s="31">
        <v>3116511248</v>
      </c>
      <c r="AF145" s="31">
        <v>3145219620</v>
      </c>
      <c r="AG145" s="63" t="s">
        <v>3399</v>
      </c>
      <c r="AH145" s="82" t="s">
        <v>3398</v>
      </c>
      <c r="AI145" s="34">
        <v>1152695682</v>
      </c>
      <c r="AJ145" s="31">
        <v>3116511248</v>
      </c>
      <c r="AK145" s="31">
        <v>3145219620</v>
      </c>
      <c r="AL145" s="63" t="s">
        <v>3399</v>
      </c>
      <c r="AM145" s="30" t="s">
        <v>3396</v>
      </c>
      <c r="AN145" s="31" t="s">
        <v>6</v>
      </c>
      <c r="AO145" s="31" t="s">
        <v>6</v>
      </c>
      <c r="AP145" s="30" t="s">
        <v>6</v>
      </c>
      <c r="AQ145" s="64" t="s">
        <v>56</v>
      </c>
      <c r="AR145" s="28" t="s">
        <v>4</v>
      </c>
      <c r="AS145" s="63" t="s">
        <v>55</v>
      </c>
      <c r="AT145" s="63"/>
      <c r="AU145" s="63"/>
      <c r="AV145" s="63"/>
      <c r="AW145" s="25"/>
      <c r="AX145" s="25"/>
      <c r="AY145" s="26" t="e">
        <f t="shared" ref="AY145:AY176" si="80">EDATE($F145,3)</f>
        <v>#VALUE!</v>
      </c>
      <c r="AZ145" s="25"/>
      <c r="BA145" s="25"/>
      <c r="BB145" s="26" t="e">
        <f t="shared" ref="BB145:BB176" si="81">EDATE($F145,6)</f>
        <v>#VALUE!</v>
      </c>
      <c r="BC145" s="25"/>
      <c r="BD145" s="25"/>
      <c r="BE145" s="20" t="e">
        <f t="shared" ref="BE145:BE176" si="82">EDATE($F145,9)</f>
        <v>#VALUE!</v>
      </c>
      <c r="BF145" s="20"/>
      <c r="BG145" s="20"/>
      <c r="BH145" s="24" t="e">
        <f t="shared" si="75"/>
        <v>#VALUE!</v>
      </c>
      <c r="BI145" s="24"/>
      <c r="BJ145" s="24"/>
      <c r="BK145" s="24" t="e">
        <f t="shared" si="76"/>
        <v>#VALUE!</v>
      </c>
      <c r="BL145" s="24"/>
      <c r="BM145" s="24"/>
      <c r="BN145" s="20" t="e">
        <f t="shared" si="56"/>
        <v>#VALUE!</v>
      </c>
      <c r="BO145" s="24"/>
      <c r="BP145" s="24"/>
      <c r="BQ145" s="20" t="e">
        <f t="shared" si="57"/>
        <v>#VALUE!</v>
      </c>
      <c r="BR145" s="24"/>
      <c r="BS145" s="24"/>
      <c r="BT145" s="20" t="e">
        <f t="shared" ref="BT145:BT176" si="83">EDATE($F145,24)</f>
        <v>#VALUE!</v>
      </c>
      <c r="BU145" s="24" t="e">
        <f t="shared" ref="BU145" si="84">E145-100</f>
        <v>#VALUE!</v>
      </c>
      <c r="BV145" s="61" t="e">
        <f t="shared" ref="BV145" si="85">E145-60</f>
        <v>#VALUE!</v>
      </c>
      <c r="BW145" s="21"/>
      <c r="BX145" s="21"/>
      <c r="BY145" s="20" t="e">
        <f t="shared" si="58"/>
        <v>#VALUE!</v>
      </c>
      <c r="BZ145" s="19"/>
      <c r="CA145" s="17"/>
      <c r="CB145" s="17"/>
      <c r="CC145" s="17"/>
      <c r="CD145" s="17"/>
      <c r="CE145" s="17"/>
      <c r="CF145" s="17"/>
      <c r="CG145" s="17"/>
      <c r="CH145" s="17"/>
      <c r="CI145" s="17"/>
      <c r="CJ145" s="17"/>
      <c r="CK145" s="17"/>
      <c r="CL145" s="17"/>
      <c r="CM145" s="17"/>
    </row>
    <row r="146" spans="1:92" s="510" customFormat="1" ht="39.75" customHeight="1" x14ac:dyDescent="0.25">
      <c r="A146" s="104"/>
      <c r="B146" s="87">
        <v>4600088062</v>
      </c>
      <c r="C146" s="20">
        <v>44256</v>
      </c>
      <c r="D146" s="20">
        <v>44258</v>
      </c>
      <c r="E146" s="20">
        <v>44987</v>
      </c>
      <c r="F146" s="86">
        <v>44258</v>
      </c>
      <c r="G146" s="60" t="s">
        <v>6</v>
      </c>
      <c r="H146" s="20" t="s">
        <v>15</v>
      </c>
      <c r="I146" s="48">
        <f>E146-'[3]ARR Vigentes'!$DF$1</f>
        <v>925</v>
      </c>
      <c r="J146" s="47" t="str">
        <f t="shared" ref="J146:J147" si="86">IF(I146&gt;130,"VIGENTE",IF(I146&lt;1,"TERMINADO",IF(AND(I146&lt;120,I146&gt;110),"TRAMITES",IF(I146&lt;50,"POR VENCERSE","RENOVAR"))))</f>
        <v>VIGENTE</v>
      </c>
      <c r="K146" s="101" t="s">
        <v>66</v>
      </c>
      <c r="L146" s="102" t="s">
        <v>66</v>
      </c>
      <c r="M146" s="102" t="s">
        <v>66</v>
      </c>
      <c r="N146" s="102" t="s">
        <v>66</v>
      </c>
      <c r="O146" s="101" t="s">
        <v>66</v>
      </c>
      <c r="P146" s="101" t="s">
        <v>66</v>
      </c>
      <c r="Q146" s="82" t="s">
        <v>3400</v>
      </c>
      <c r="R146" s="36" t="s">
        <v>1683</v>
      </c>
      <c r="S146" s="28" t="s">
        <v>4</v>
      </c>
      <c r="T146" s="99">
        <v>443708</v>
      </c>
      <c r="U146" s="150" t="s">
        <v>1684</v>
      </c>
      <c r="V146" s="150" t="s">
        <v>424</v>
      </c>
      <c r="W146" s="150" t="s">
        <v>1685</v>
      </c>
      <c r="X146" s="99">
        <v>12</v>
      </c>
      <c r="Y146" s="80">
        <v>113</v>
      </c>
      <c r="Z146" s="38" t="s">
        <v>2188</v>
      </c>
      <c r="AA146" s="38" t="s">
        <v>2189</v>
      </c>
      <c r="AB146" s="94">
        <v>233808</v>
      </c>
      <c r="AC146" s="82" t="s">
        <v>3401</v>
      </c>
      <c r="AD146" s="34">
        <v>7453215</v>
      </c>
      <c r="AE146" s="31" t="s">
        <v>6</v>
      </c>
      <c r="AF146" s="31">
        <v>3128146186</v>
      </c>
      <c r="AG146" s="63" t="s">
        <v>3402</v>
      </c>
      <c r="AH146" s="82" t="s">
        <v>3401</v>
      </c>
      <c r="AI146" s="34">
        <v>7453215</v>
      </c>
      <c r="AJ146" s="31" t="s">
        <v>6</v>
      </c>
      <c r="AK146" s="31">
        <v>3128146186</v>
      </c>
      <c r="AL146" s="63" t="s">
        <v>3402</v>
      </c>
      <c r="AM146" s="30" t="s">
        <v>3396</v>
      </c>
      <c r="AN146" s="31" t="s">
        <v>6</v>
      </c>
      <c r="AO146" s="31" t="s">
        <v>6</v>
      </c>
      <c r="AP146" s="30" t="s">
        <v>6</v>
      </c>
      <c r="AQ146" s="64" t="s">
        <v>70</v>
      </c>
      <c r="AR146" s="28" t="s">
        <v>4</v>
      </c>
      <c r="AS146" s="63" t="s">
        <v>69</v>
      </c>
      <c r="AT146" s="63"/>
      <c r="AU146" s="63"/>
      <c r="AV146" s="63"/>
      <c r="AW146" s="25"/>
      <c r="AX146" s="25"/>
      <c r="AY146" s="26">
        <f t="shared" si="80"/>
        <v>44350</v>
      </c>
      <c r="AZ146" s="25"/>
      <c r="BA146" s="25"/>
      <c r="BB146" s="26">
        <f t="shared" si="81"/>
        <v>44442</v>
      </c>
      <c r="BC146" s="25"/>
      <c r="BD146" s="25"/>
      <c r="BE146" s="20">
        <f t="shared" si="82"/>
        <v>44533</v>
      </c>
      <c r="BF146" s="20"/>
      <c r="BG146" s="20"/>
      <c r="BH146" s="24">
        <f t="shared" si="75"/>
        <v>45719</v>
      </c>
      <c r="BI146" s="24"/>
      <c r="BJ146" s="24"/>
      <c r="BK146" s="24">
        <f t="shared" si="76"/>
        <v>45811</v>
      </c>
      <c r="BL146" s="24"/>
      <c r="BM146" s="24"/>
      <c r="BN146" s="20">
        <f t="shared" si="56"/>
        <v>44807</v>
      </c>
      <c r="BO146" s="24"/>
      <c r="BP146" s="24"/>
      <c r="BQ146" s="20">
        <f t="shared" si="57"/>
        <v>44898</v>
      </c>
      <c r="BR146" s="24"/>
      <c r="BS146" s="24"/>
      <c r="BT146" s="20">
        <f t="shared" si="83"/>
        <v>44988</v>
      </c>
      <c r="BU146" s="24">
        <f t="shared" ref="BU146" si="87">E146-100</f>
        <v>44887</v>
      </c>
      <c r="BV146" s="61">
        <f t="shared" ref="BV146" si="88">E146-60</f>
        <v>44927</v>
      </c>
      <c r="BW146" s="21"/>
      <c r="BX146" s="21"/>
      <c r="BY146" s="20">
        <f t="shared" si="58"/>
        <v>44623</v>
      </c>
      <c r="BZ146" s="19"/>
      <c r="CA146" s="17"/>
      <c r="CB146" s="17"/>
      <c r="CC146" s="17"/>
      <c r="CD146" s="17"/>
      <c r="CE146" s="17"/>
      <c r="CF146" s="17"/>
      <c r="CG146" s="17"/>
      <c r="CH146" s="17"/>
      <c r="CI146" s="17"/>
      <c r="CJ146" s="17"/>
      <c r="CK146" s="17"/>
      <c r="CL146" s="17"/>
      <c r="CM146" s="17"/>
    </row>
    <row r="147" spans="1:92" s="510" customFormat="1" ht="39.75" customHeight="1" x14ac:dyDescent="0.25">
      <c r="A147" s="104"/>
      <c r="B147" s="87">
        <v>4600089690</v>
      </c>
      <c r="C147" s="20">
        <v>44266</v>
      </c>
      <c r="D147" s="20">
        <v>44268</v>
      </c>
      <c r="E147" s="20">
        <v>44997</v>
      </c>
      <c r="F147" s="86">
        <v>44268</v>
      </c>
      <c r="G147" s="60" t="s">
        <v>6</v>
      </c>
      <c r="H147" s="20" t="s">
        <v>6</v>
      </c>
      <c r="I147" s="48">
        <f>E147-'[3]ARR Vigentes muestra'!$DN$1</f>
        <v>935</v>
      </c>
      <c r="J147" s="47" t="str">
        <f t="shared" si="86"/>
        <v>VIGENTE</v>
      </c>
      <c r="K147" s="101" t="s">
        <v>66</v>
      </c>
      <c r="L147" s="102" t="s">
        <v>66</v>
      </c>
      <c r="M147" s="102" t="s">
        <v>66</v>
      </c>
      <c r="N147" s="102" t="s">
        <v>66</v>
      </c>
      <c r="O147" s="101" t="s">
        <v>66</v>
      </c>
      <c r="P147" s="101" t="s">
        <v>66</v>
      </c>
      <c r="Q147" s="82" t="s">
        <v>3405</v>
      </c>
      <c r="R147" s="36" t="s">
        <v>1726</v>
      </c>
      <c r="S147" s="28" t="s">
        <v>4</v>
      </c>
      <c r="T147" s="99">
        <v>5245458</v>
      </c>
      <c r="U147" s="150">
        <v>10060480003</v>
      </c>
      <c r="V147" s="150">
        <v>3161</v>
      </c>
      <c r="W147" s="150">
        <v>38635</v>
      </c>
      <c r="X147" s="99">
        <v>26</v>
      </c>
      <c r="Y147" s="80">
        <v>366</v>
      </c>
      <c r="Z147" s="38" t="s">
        <v>11</v>
      </c>
      <c r="AA147" s="95" t="s">
        <v>329</v>
      </c>
      <c r="AB147" s="94">
        <v>260085</v>
      </c>
      <c r="AC147" s="82" t="s">
        <v>3406</v>
      </c>
      <c r="AD147" s="34">
        <v>24454954</v>
      </c>
      <c r="AE147" s="31" t="s">
        <v>6</v>
      </c>
      <c r="AF147" s="31">
        <v>3115915474</v>
      </c>
      <c r="AG147" s="63" t="s">
        <v>3407</v>
      </c>
      <c r="AH147" s="82" t="s">
        <v>3406</v>
      </c>
      <c r="AI147" s="34">
        <v>24454954</v>
      </c>
      <c r="AJ147" s="31" t="s">
        <v>6</v>
      </c>
      <c r="AK147" s="31">
        <v>3115915474</v>
      </c>
      <c r="AL147" s="63" t="s">
        <v>3407</v>
      </c>
      <c r="AM147" s="82" t="s">
        <v>3405</v>
      </c>
      <c r="AN147" s="31">
        <v>2639097</v>
      </c>
      <c r="AO147" s="31" t="s">
        <v>6</v>
      </c>
      <c r="AP147" s="30" t="s">
        <v>6</v>
      </c>
      <c r="AQ147" s="64" t="s">
        <v>70</v>
      </c>
      <c r="AR147" s="28" t="s">
        <v>4</v>
      </c>
      <c r="AS147" s="63" t="s">
        <v>69</v>
      </c>
      <c r="AT147" s="63"/>
      <c r="AU147" s="63"/>
      <c r="AV147" s="63"/>
      <c r="AW147" s="25"/>
      <c r="AX147" s="25"/>
      <c r="AY147" s="26">
        <f t="shared" si="80"/>
        <v>44360</v>
      </c>
      <c r="AZ147" s="25"/>
      <c r="BA147" s="25"/>
      <c r="BB147" s="26">
        <f t="shared" si="81"/>
        <v>44452</v>
      </c>
      <c r="BC147" s="25"/>
      <c r="BD147" s="25"/>
      <c r="BE147" s="20">
        <f t="shared" si="82"/>
        <v>44543</v>
      </c>
      <c r="BF147" s="20"/>
      <c r="BG147" s="20"/>
      <c r="BH147" s="24">
        <f t="shared" si="75"/>
        <v>45729</v>
      </c>
      <c r="BI147" s="24"/>
      <c r="BJ147" s="24"/>
      <c r="BK147" s="24">
        <f t="shared" si="76"/>
        <v>45821</v>
      </c>
      <c r="BL147" s="24"/>
      <c r="BM147" s="24"/>
      <c r="BN147" s="20">
        <f t="shared" si="56"/>
        <v>44817</v>
      </c>
      <c r="BO147" s="24"/>
      <c r="BP147" s="24"/>
      <c r="BQ147" s="20">
        <f t="shared" si="57"/>
        <v>44908</v>
      </c>
      <c r="BR147" s="24"/>
      <c r="BS147" s="24"/>
      <c r="BT147" s="20">
        <f t="shared" si="83"/>
        <v>44998</v>
      </c>
      <c r="BU147" s="24">
        <f t="shared" ref="BU147" si="89">E147-100</f>
        <v>44897</v>
      </c>
      <c r="BV147" s="61">
        <f t="shared" ref="BV147" si="90">E147-60</f>
        <v>44937</v>
      </c>
      <c r="BW147" s="21"/>
      <c r="BX147" s="21"/>
      <c r="BY147" s="20">
        <f t="shared" si="58"/>
        <v>44633</v>
      </c>
      <c r="BZ147" s="19"/>
      <c r="CA147" s="17"/>
      <c r="CB147" s="17"/>
      <c r="CC147" s="17"/>
      <c r="CD147" s="17"/>
      <c r="CE147" s="17"/>
      <c r="CF147" s="17"/>
      <c r="CG147" s="17"/>
      <c r="CH147" s="17"/>
      <c r="CI147" s="17"/>
      <c r="CJ147" s="17"/>
      <c r="CK147" s="17"/>
      <c r="CL147" s="17"/>
      <c r="CM147" s="17"/>
    </row>
    <row r="148" spans="1:92" s="510" customFormat="1" ht="39.75" customHeight="1" x14ac:dyDescent="0.25">
      <c r="A148" s="104"/>
      <c r="B148" s="87">
        <v>4600088056</v>
      </c>
      <c r="C148" s="20">
        <v>44256</v>
      </c>
      <c r="D148" s="20">
        <v>44258</v>
      </c>
      <c r="E148" s="20">
        <v>44987</v>
      </c>
      <c r="F148" s="86">
        <v>44258</v>
      </c>
      <c r="G148" s="60" t="s">
        <v>6</v>
      </c>
      <c r="H148" s="20" t="s">
        <v>15</v>
      </c>
      <c r="I148" s="48">
        <f>E148-'[3]ARR Vigentes'!$DF$1</f>
        <v>925</v>
      </c>
      <c r="J148" s="47" t="str">
        <f>IF(I148&gt;130,"VIGENTE",IF(I148&lt;1,"TERMINADO",IF(AND(I148&lt;120,I148&gt;110),"TRAMITES",IF(I148&lt;50,"POR VENCERSE","RENOVAR"))))</f>
        <v>VIGENTE</v>
      </c>
      <c r="K148" s="101" t="s">
        <v>66</v>
      </c>
      <c r="L148" s="102" t="s">
        <v>66</v>
      </c>
      <c r="M148" s="102" t="s">
        <v>66</v>
      </c>
      <c r="N148" s="102" t="s">
        <v>66</v>
      </c>
      <c r="O148" s="101" t="s">
        <v>66</v>
      </c>
      <c r="P148" s="101" t="s">
        <v>66</v>
      </c>
      <c r="Q148" s="82" t="s">
        <v>3408</v>
      </c>
      <c r="R148" s="36" t="s">
        <v>1683</v>
      </c>
      <c r="S148" s="28" t="s">
        <v>4</v>
      </c>
      <c r="T148" s="99">
        <v>443708</v>
      </c>
      <c r="U148" s="150" t="s">
        <v>1684</v>
      </c>
      <c r="V148" s="150" t="s">
        <v>424</v>
      </c>
      <c r="W148" s="150" t="s">
        <v>1685</v>
      </c>
      <c r="X148" s="99">
        <v>12</v>
      </c>
      <c r="Y148" s="80">
        <v>111</v>
      </c>
      <c r="Z148" s="38" t="s">
        <v>2188</v>
      </c>
      <c r="AA148" s="38" t="s">
        <v>2189</v>
      </c>
      <c r="AB148" s="94">
        <v>185653</v>
      </c>
      <c r="AC148" s="82" t="s">
        <v>2868</v>
      </c>
      <c r="AD148" s="34">
        <v>71595203</v>
      </c>
      <c r="AE148" s="31">
        <v>5115780</v>
      </c>
      <c r="AF148" s="80">
        <v>3014022105</v>
      </c>
      <c r="AG148" s="30" t="s">
        <v>6</v>
      </c>
      <c r="AH148" s="82" t="s">
        <v>2868</v>
      </c>
      <c r="AI148" s="34">
        <v>71595203</v>
      </c>
      <c r="AJ148" s="31">
        <v>5115780</v>
      </c>
      <c r="AK148" s="80">
        <v>3014022105</v>
      </c>
      <c r="AL148" s="30" t="s">
        <v>6</v>
      </c>
      <c r="AM148" s="82" t="s">
        <v>3408</v>
      </c>
      <c r="AN148" s="31" t="s">
        <v>6</v>
      </c>
      <c r="AO148" s="31" t="s">
        <v>6</v>
      </c>
      <c r="AP148" s="30" t="s">
        <v>6</v>
      </c>
      <c r="AQ148" s="64" t="s">
        <v>70</v>
      </c>
      <c r="AR148" s="28" t="s">
        <v>4</v>
      </c>
      <c r="AS148" s="63" t="s">
        <v>69</v>
      </c>
      <c r="AT148" s="63"/>
      <c r="AU148" s="63"/>
      <c r="AV148" s="63"/>
      <c r="AW148" s="25"/>
      <c r="AX148" s="25"/>
      <c r="AY148" s="26">
        <f t="shared" si="80"/>
        <v>44350</v>
      </c>
      <c r="AZ148" s="25"/>
      <c r="BA148" s="25"/>
      <c r="BB148" s="26">
        <f t="shared" si="81"/>
        <v>44442</v>
      </c>
      <c r="BC148" s="25"/>
      <c r="BD148" s="25"/>
      <c r="BE148" s="20">
        <f t="shared" si="82"/>
        <v>44533</v>
      </c>
      <c r="BF148" s="20"/>
      <c r="BG148" s="20"/>
      <c r="BH148" s="24">
        <f t="shared" si="75"/>
        <v>45719</v>
      </c>
      <c r="BI148" s="24"/>
      <c r="BJ148" s="24"/>
      <c r="BK148" s="24">
        <f t="shared" si="76"/>
        <v>45811</v>
      </c>
      <c r="BL148" s="24"/>
      <c r="BM148" s="24"/>
      <c r="BN148" s="20">
        <f t="shared" si="56"/>
        <v>44807</v>
      </c>
      <c r="BO148" s="24"/>
      <c r="BP148" s="24"/>
      <c r="BQ148" s="20">
        <f t="shared" si="57"/>
        <v>44898</v>
      </c>
      <c r="BR148" s="24"/>
      <c r="BS148" s="24"/>
      <c r="BT148" s="20">
        <f t="shared" si="83"/>
        <v>44988</v>
      </c>
      <c r="BU148" s="24">
        <f>E148-100</f>
        <v>44887</v>
      </c>
      <c r="BV148" s="61">
        <f>E148-60</f>
        <v>44927</v>
      </c>
      <c r="BW148" s="21"/>
      <c r="BX148" s="21"/>
      <c r="BY148" s="20">
        <f t="shared" si="58"/>
        <v>44623</v>
      </c>
      <c r="BZ148" s="19"/>
      <c r="CA148" s="17"/>
      <c r="CB148" s="17"/>
      <c r="CC148" s="17"/>
      <c r="CD148" s="17"/>
      <c r="CE148" s="17"/>
      <c r="CF148" s="17"/>
      <c r="CG148" s="17"/>
      <c r="CH148" s="17"/>
      <c r="CI148" s="17"/>
      <c r="CJ148" s="17"/>
      <c r="CK148" s="17"/>
      <c r="CL148" s="17"/>
      <c r="CM148" s="17"/>
    </row>
    <row r="149" spans="1:92" s="510" customFormat="1" ht="39.75" customHeight="1" x14ac:dyDescent="0.25">
      <c r="A149" s="104"/>
      <c r="B149" s="87">
        <v>4600087744</v>
      </c>
      <c r="C149" s="20">
        <v>44256</v>
      </c>
      <c r="D149" s="20">
        <v>44265</v>
      </c>
      <c r="E149" s="20">
        <v>44994</v>
      </c>
      <c r="F149" s="86">
        <v>44265</v>
      </c>
      <c r="G149" s="60" t="s">
        <v>6</v>
      </c>
      <c r="H149" s="20" t="s">
        <v>6</v>
      </c>
      <c r="I149" s="48">
        <f>E149-'[3]ARR Vigentes'!$DF$1</f>
        <v>932</v>
      </c>
      <c r="J149" s="47" t="str">
        <f t="shared" ref="J149:J150" si="91">IF(I149&gt;130,"VIGENTE",IF(I149&lt;1,"TERMINADO",IF(AND(I149&lt;120,I149&gt;110),"TRAMITES",IF(I149&lt;50,"POR VENCERSE","RENOVAR"))))</f>
        <v>VIGENTE</v>
      </c>
      <c r="K149" s="101" t="s">
        <v>66</v>
      </c>
      <c r="L149" s="102" t="s">
        <v>66</v>
      </c>
      <c r="M149" s="102" t="s">
        <v>66</v>
      </c>
      <c r="N149" s="102" t="s">
        <v>66</v>
      </c>
      <c r="O149" s="101" t="s">
        <v>66</v>
      </c>
      <c r="P149" s="101" t="s">
        <v>66</v>
      </c>
      <c r="Q149" s="82" t="s">
        <v>3409</v>
      </c>
      <c r="R149" s="36" t="s">
        <v>1683</v>
      </c>
      <c r="S149" s="28" t="s">
        <v>4</v>
      </c>
      <c r="T149" s="99">
        <v>443708</v>
      </c>
      <c r="U149" s="150" t="s">
        <v>1684</v>
      </c>
      <c r="V149" s="150" t="s">
        <v>424</v>
      </c>
      <c r="W149" s="150" t="s">
        <v>1685</v>
      </c>
      <c r="X149" s="99">
        <v>12</v>
      </c>
      <c r="Y149" s="80">
        <v>146</v>
      </c>
      <c r="Z149" s="38" t="s">
        <v>2188</v>
      </c>
      <c r="AA149" s="38" t="s">
        <v>2189</v>
      </c>
      <c r="AB149" s="94">
        <v>243989</v>
      </c>
      <c r="AC149" s="82" t="s">
        <v>3410</v>
      </c>
      <c r="AD149" s="34">
        <v>71578603</v>
      </c>
      <c r="AE149" s="31">
        <v>2315192</v>
      </c>
      <c r="AF149" s="80">
        <v>3147610090</v>
      </c>
      <c r="AG149" s="63" t="s">
        <v>3411</v>
      </c>
      <c r="AH149" s="82" t="s">
        <v>3410</v>
      </c>
      <c r="AI149" s="34">
        <v>71578603</v>
      </c>
      <c r="AJ149" s="31">
        <v>2315192</v>
      </c>
      <c r="AK149" s="80">
        <v>3147610090</v>
      </c>
      <c r="AL149" s="63" t="s">
        <v>3411</v>
      </c>
      <c r="AM149" s="30" t="s">
        <v>3396</v>
      </c>
      <c r="AN149" s="31" t="s">
        <v>6</v>
      </c>
      <c r="AO149" s="31" t="s">
        <v>6</v>
      </c>
      <c r="AP149" s="30" t="s">
        <v>6</v>
      </c>
      <c r="AQ149" s="64" t="s">
        <v>56</v>
      </c>
      <c r="AR149" s="28" t="s">
        <v>4</v>
      </c>
      <c r="AS149" s="63" t="s">
        <v>55</v>
      </c>
      <c r="AT149" s="63"/>
      <c r="AU149" s="63"/>
      <c r="AV149" s="63"/>
      <c r="AW149" s="25"/>
      <c r="AX149" s="25"/>
      <c r="AY149" s="26">
        <f t="shared" si="80"/>
        <v>44357</v>
      </c>
      <c r="AZ149" s="25"/>
      <c r="BA149" s="25"/>
      <c r="BB149" s="26">
        <f t="shared" si="81"/>
        <v>44449</v>
      </c>
      <c r="BC149" s="25"/>
      <c r="BD149" s="25"/>
      <c r="BE149" s="20">
        <f t="shared" si="82"/>
        <v>44540</v>
      </c>
      <c r="BF149" s="20"/>
      <c r="BG149" s="20"/>
      <c r="BH149" s="24">
        <f t="shared" si="75"/>
        <v>45726</v>
      </c>
      <c r="BI149" s="24"/>
      <c r="BJ149" s="24"/>
      <c r="BK149" s="24">
        <f t="shared" si="76"/>
        <v>45818</v>
      </c>
      <c r="BL149" s="24"/>
      <c r="BM149" s="24"/>
      <c r="BN149" s="20">
        <f t="shared" si="56"/>
        <v>44814</v>
      </c>
      <c r="BO149" s="24"/>
      <c r="BP149" s="24"/>
      <c r="BQ149" s="20">
        <f t="shared" si="57"/>
        <v>44905</v>
      </c>
      <c r="BR149" s="24"/>
      <c r="BS149" s="24"/>
      <c r="BT149" s="20">
        <f t="shared" si="83"/>
        <v>44995</v>
      </c>
      <c r="BU149" s="24">
        <f t="shared" ref="BU149:BU150" si="92">E149-100</f>
        <v>44894</v>
      </c>
      <c r="BV149" s="61">
        <f t="shared" ref="BV149:BV150" si="93">E149-60</f>
        <v>44934</v>
      </c>
      <c r="BW149" s="21"/>
      <c r="BX149" s="21"/>
      <c r="BY149" s="20">
        <f t="shared" si="58"/>
        <v>44630</v>
      </c>
      <c r="BZ149" s="19"/>
      <c r="CA149" s="17"/>
      <c r="CB149" s="17"/>
      <c r="CC149" s="17"/>
      <c r="CD149" s="17"/>
      <c r="CE149" s="17"/>
      <c r="CF149" s="17"/>
      <c r="CG149" s="17"/>
      <c r="CH149" s="17"/>
      <c r="CI149" s="17"/>
      <c r="CJ149" s="17"/>
      <c r="CK149" s="17"/>
      <c r="CL149" s="17"/>
      <c r="CM149" s="17"/>
    </row>
    <row r="150" spans="1:92" s="510" customFormat="1" ht="39.75" customHeight="1" x14ac:dyDescent="0.25">
      <c r="A150" s="104"/>
      <c r="B150" s="87">
        <v>4600088058</v>
      </c>
      <c r="C150" s="20">
        <v>44256</v>
      </c>
      <c r="D150" s="20">
        <v>44258</v>
      </c>
      <c r="E150" s="20">
        <v>44987</v>
      </c>
      <c r="F150" s="86">
        <v>44258</v>
      </c>
      <c r="G150" s="60" t="s">
        <v>6</v>
      </c>
      <c r="H150" s="20" t="s">
        <v>15</v>
      </c>
      <c r="I150" s="48">
        <f>E150-'[3]ARR Vigentes'!$DF$1</f>
        <v>925</v>
      </c>
      <c r="J150" s="47" t="str">
        <f t="shared" si="91"/>
        <v>VIGENTE</v>
      </c>
      <c r="K150" s="101" t="s">
        <v>66</v>
      </c>
      <c r="L150" s="102" t="s">
        <v>66</v>
      </c>
      <c r="M150" s="102" t="s">
        <v>66</v>
      </c>
      <c r="N150" s="102" t="s">
        <v>66</v>
      </c>
      <c r="O150" s="101" t="s">
        <v>66</v>
      </c>
      <c r="P150" s="101" t="s">
        <v>66</v>
      </c>
      <c r="Q150" s="82" t="s">
        <v>3412</v>
      </c>
      <c r="R150" s="36" t="s">
        <v>1683</v>
      </c>
      <c r="S150" s="28" t="s">
        <v>4</v>
      </c>
      <c r="T150" s="99">
        <v>443708</v>
      </c>
      <c r="U150" s="150" t="s">
        <v>1684</v>
      </c>
      <c r="V150" s="150" t="s">
        <v>424</v>
      </c>
      <c r="W150" s="150" t="s">
        <v>1685</v>
      </c>
      <c r="X150" s="99">
        <v>12</v>
      </c>
      <c r="Y150" s="80">
        <v>154</v>
      </c>
      <c r="Z150" s="38" t="s">
        <v>2188</v>
      </c>
      <c r="AA150" s="38" t="s">
        <v>2189</v>
      </c>
      <c r="AB150" s="94">
        <v>269864</v>
      </c>
      <c r="AC150" s="82" t="s">
        <v>3413</v>
      </c>
      <c r="AD150" s="34">
        <v>3400422</v>
      </c>
      <c r="AE150" s="31">
        <v>2515371</v>
      </c>
      <c r="AF150" s="80">
        <v>3205736114</v>
      </c>
      <c r="AG150" s="63" t="s">
        <v>3414</v>
      </c>
      <c r="AH150" s="82" t="s">
        <v>3413</v>
      </c>
      <c r="AI150" s="34">
        <v>3400422</v>
      </c>
      <c r="AJ150" s="31">
        <v>2515371</v>
      </c>
      <c r="AK150" s="80">
        <v>3205736114</v>
      </c>
      <c r="AL150" s="63" t="s">
        <v>3414</v>
      </c>
      <c r="AM150" s="30" t="s">
        <v>3396</v>
      </c>
      <c r="AN150" s="31" t="s">
        <v>6</v>
      </c>
      <c r="AO150" s="31" t="s">
        <v>6</v>
      </c>
      <c r="AP150" s="30" t="s">
        <v>6</v>
      </c>
      <c r="AQ150" s="64" t="s">
        <v>70</v>
      </c>
      <c r="AR150" s="28" t="s">
        <v>4</v>
      </c>
      <c r="AS150" s="63" t="s">
        <v>69</v>
      </c>
      <c r="AT150" s="63"/>
      <c r="AU150" s="63"/>
      <c r="AV150" s="63"/>
      <c r="AW150" s="25"/>
      <c r="AX150" s="25"/>
      <c r="AY150" s="26">
        <f t="shared" si="80"/>
        <v>44350</v>
      </c>
      <c r="AZ150" s="25"/>
      <c r="BA150" s="25"/>
      <c r="BB150" s="26">
        <f t="shared" si="81"/>
        <v>44442</v>
      </c>
      <c r="BC150" s="25"/>
      <c r="BD150" s="25"/>
      <c r="BE150" s="20">
        <f t="shared" si="82"/>
        <v>44533</v>
      </c>
      <c r="BF150" s="20"/>
      <c r="BG150" s="20"/>
      <c r="BH150" s="24">
        <f t="shared" si="75"/>
        <v>45719</v>
      </c>
      <c r="BI150" s="24"/>
      <c r="BJ150" s="24"/>
      <c r="BK150" s="24">
        <f t="shared" si="76"/>
        <v>45811</v>
      </c>
      <c r="BL150" s="24"/>
      <c r="BM150" s="24"/>
      <c r="BN150" s="20">
        <f t="shared" si="56"/>
        <v>44807</v>
      </c>
      <c r="BO150" s="24"/>
      <c r="BP150" s="24"/>
      <c r="BQ150" s="20">
        <f t="shared" si="57"/>
        <v>44898</v>
      </c>
      <c r="BR150" s="24"/>
      <c r="BS150" s="24"/>
      <c r="BT150" s="20">
        <f t="shared" si="83"/>
        <v>44988</v>
      </c>
      <c r="BU150" s="24">
        <f t="shared" si="92"/>
        <v>44887</v>
      </c>
      <c r="BV150" s="61">
        <f t="shared" si="93"/>
        <v>44927</v>
      </c>
      <c r="BW150" s="21"/>
      <c r="BX150" s="21"/>
      <c r="BY150" s="20">
        <f t="shared" si="58"/>
        <v>44623</v>
      </c>
      <c r="BZ150" s="19"/>
      <c r="CA150" s="17"/>
      <c r="CB150" s="17"/>
      <c r="CC150" s="17"/>
      <c r="CD150" s="17"/>
      <c r="CE150" s="17"/>
      <c r="CF150" s="17"/>
      <c r="CG150" s="17"/>
      <c r="CH150" s="17"/>
      <c r="CI150" s="17"/>
      <c r="CJ150" s="17"/>
      <c r="CK150" s="17"/>
      <c r="CL150" s="17"/>
      <c r="CM150" s="17"/>
    </row>
    <row r="151" spans="1:92" s="510" customFormat="1" ht="39.75" customHeight="1" x14ac:dyDescent="0.25">
      <c r="A151" s="104"/>
      <c r="B151" s="87">
        <v>4600087746</v>
      </c>
      <c r="C151" s="20">
        <v>44256</v>
      </c>
      <c r="D151" s="20">
        <v>44265</v>
      </c>
      <c r="E151" s="20">
        <v>44994</v>
      </c>
      <c r="F151" s="86">
        <v>44265</v>
      </c>
      <c r="G151" s="60" t="s">
        <v>6</v>
      </c>
      <c r="H151" s="20" t="s">
        <v>15</v>
      </c>
      <c r="I151" s="48">
        <f>E151-'[3]ARR Vigentes'!$DF$1</f>
        <v>932</v>
      </c>
      <c r="J151" s="47" t="str">
        <f t="shared" ref="J151:J152" si="94">IF(I151&gt;130,"VIGENTE",IF(I151&lt;1,"TERMINADO",IF(AND(I151&lt;120,I151&gt;110),"TRAMITES",IF(I151&lt;50,"POR VENCERSE","RENOVAR"))))</f>
        <v>VIGENTE</v>
      </c>
      <c r="K151" s="101" t="s">
        <v>66</v>
      </c>
      <c r="L151" s="102" t="s">
        <v>66</v>
      </c>
      <c r="M151" s="102" t="s">
        <v>66</v>
      </c>
      <c r="N151" s="102" t="s">
        <v>66</v>
      </c>
      <c r="O151" s="101" t="s">
        <v>66</v>
      </c>
      <c r="P151" s="101" t="s">
        <v>66</v>
      </c>
      <c r="Q151" s="82" t="s">
        <v>3415</v>
      </c>
      <c r="R151" s="36" t="s">
        <v>1683</v>
      </c>
      <c r="S151" s="28" t="s">
        <v>4</v>
      </c>
      <c r="T151" s="99">
        <v>443708</v>
      </c>
      <c r="U151" s="150" t="s">
        <v>1684</v>
      </c>
      <c r="V151" s="150" t="s">
        <v>424</v>
      </c>
      <c r="W151" s="150" t="s">
        <v>1685</v>
      </c>
      <c r="X151" s="99">
        <v>12</v>
      </c>
      <c r="Y151" s="80">
        <v>144</v>
      </c>
      <c r="Z151" s="38" t="s">
        <v>2188</v>
      </c>
      <c r="AA151" s="38" t="s">
        <v>2189</v>
      </c>
      <c r="AB151" s="94">
        <v>243989</v>
      </c>
      <c r="AC151" s="82" t="s">
        <v>3416</v>
      </c>
      <c r="AD151" s="34">
        <v>17343394</v>
      </c>
      <c r="AE151" s="31">
        <v>2539306</v>
      </c>
      <c r="AF151" s="80">
        <v>3113082819</v>
      </c>
      <c r="AG151" s="63" t="s">
        <v>3417</v>
      </c>
      <c r="AH151" s="82" t="s">
        <v>3416</v>
      </c>
      <c r="AI151" s="34">
        <v>17343394</v>
      </c>
      <c r="AJ151" s="31">
        <v>2539306</v>
      </c>
      <c r="AK151" s="80">
        <v>3113082819</v>
      </c>
      <c r="AL151" s="63" t="s">
        <v>3417</v>
      </c>
      <c r="AM151" s="30" t="s">
        <v>3396</v>
      </c>
      <c r="AN151" s="31" t="s">
        <v>6</v>
      </c>
      <c r="AO151" s="31" t="s">
        <v>6</v>
      </c>
      <c r="AP151" s="30" t="s">
        <v>6</v>
      </c>
      <c r="AQ151" s="64" t="s">
        <v>56</v>
      </c>
      <c r="AR151" s="28" t="s">
        <v>4</v>
      </c>
      <c r="AS151" s="63" t="s">
        <v>55</v>
      </c>
      <c r="AT151" s="63"/>
      <c r="AU151" s="63"/>
      <c r="AV151" s="63"/>
      <c r="AW151" s="25"/>
      <c r="AX151" s="25"/>
      <c r="AY151" s="26">
        <f t="shared" si="80"/>
        <v>44357</v>
      </c>
      <c r="AZ151" s="25"/>
      <c r="BA151" s="25"/>
      <c r="BB151" s="26">
        <f t="shared" si="81"/>
        <v>44449</v>
      </c>
      <c r="BC151" s="25"/>
      <c r="BD151" s="25"/>
      <c r="BE151" s="20">
        <f t="shared" si="82"/>
        <v>44540</v>
      </c>
      <c r="BF151" s="20"/>
      <c r="BG151" s="20"/>
      <c r="BH151" s="24">
        <f t="shared" si="75"/>
        <v>45726</v>
      </c>
      <c r="BI151" s="24"/>
      <c r="BJ151" s="24"/>
      <c r="BK151" s="24">
        <f t="shared" si="76"/>
        <v>45818</v>
      </c>
      <c r="BL151" s="24"/>
      <c r="BM151" s="24"/>
      <c r="BN151" s="20">
        <f t="shared" si="56"/>
        <v>44814</v>
      </c>
      <c r="BO151" s="24"/>
      <c r="BP151" s="24"/>
      <c r="BQ151" s="20">
        <f t="shared" si="57"/>
        <v>44905</v>
      </c>
      <c r="BR151" s="24"/>
      <c r="BS151" s="24"/>
      <c r="BT151" s="20">
        <f t="shared" si="83"/>
        <v>44995</v>
      </c>
      <c r="BU151" s="24">
        <f t="shared" ref="BU151:BU152" si="95">E151-100</f>
        <v>44894</v>
      </c>
      <c r="BV151" s="61">
        <f t="shared" ref="BV151:BV152" si="96">E151-60</f>
        <v>44934</v>
      </c>
      <c r="BW151" s="21"/>
      <c r="BX151" s="21"/>
      <c r="BY151" s="20">
        <f t="shared" si="58"/>
        <v>44630</v>
      </c>
      <c r="BZ151" s="19"/>
      <c r="CA151" s="17"/>
      <c r="CB151" s="17"/>
      <c r="CC151" s="17"/>
      <c r="CD151" s="17"/>
      <c r="CE151" s="17"/>
      <c r="CF151" s="17"/>
      <c r="CG151" s="17"/>
      <c r="CH151" s="17"/>
      <c r="CI151" s="17"/>
      <c r="CJ151" s="17"/>
      <c r="CK151" s="17"/>
      <c r="CL151" s="17"/>
      <c r="CM151" s="17"/>
    </row>
    <row r="152" spans="1:92" s="510" customFormat="1" ht="39.75" customHeight="1" x14ac:dyDescent="0.25">
      <c r="A152" s="104"/>
      <c r="B152" s="87">
        <v>4600089256</v>
      </c>
      <c r="C152" s="20">
        <v>44266</v>
      </c>
      <c r="D152" s="20">
        <v>44258</v>
      </c>
      <c r="E152" s="20">
        <v>44987</v>
      </c>
      <c r="F152" s="86">
        <v>44258</v>
      </c>
      <c r="G152" s="60" t="s">
        <v>6</v>
      </c>
      <c r="H152" s="20" t="s">
        <v>6</v>
      </c>
      <c r="I152" s="48">
        <f>E152-'[3]ARR Vigentes muestra'!$DN$1</f>
        <v>925</v>
      </c>
      <c r="J152" s="47" t="str">
        <f t="shared" si="94"/>
        <v>VIGENTE</v>
      </c>
      <c r="K152" s="101" t="s">
        <v>66</v>
      </c>
      <c r="L152" s="102" t="s">
        <v>66</v>
      </c>
      <c r="M152" s="102" t="s">
        <v>66</v>
      </c>
      <c r="N152" s="102" t="s">
        <v>66</v>
      </c>
      <c r="O152" s="101" t="s">
        <v>66</v>
      </c>
      <c r="P152" s="101" t="s">
        <v>66</v>
      </c>
      <c r="Q152" s="82" t="s">
        <v>3418</v>
      </c>
      <c r="R152" s="36" t="s">
        <v>1726</v>
      </c>
      <c r="S152" s="28" t="s">
        <v>4</v>
      </c>
      <c r="T152" s="99">
        <v>5245445</v>
      </c>
      <c r="U152" s="150">
        <v>10060480003</v>
      </c>
      <c r="V152" s="150">
        <v>3161</v>
      </c>
      <c r="W152" s="150">
        <v>38635</v>
      </c>
      <c r="X152" s="99">
        <v>26</v>
      </c>
      <c r="Y152" s="80">
        <v>353</v>
      </c>
      <c r="Z152" s="38" t="s">
        <v>11</v>
      </c>
      <c r="AA152" s="95" t="s">
        <v>329</v>
      </c>
      <c r="AB152" s="94">
        <v>289397</v>
      </c>
      <c r="AC152" s="82" t="s">
        <v>3419</v>
      </c>
      <c r="AD152" s="34">
        <v>8304201</v>
      </c>
      <c r="AE152" s="31" t="s">
        <v>6</v>
      </c>
      <c r="AF152" s="31">
        <v>3122181823</v>
      </c>
      <c r="AG152" s="63" t="s">
        <v>3420</v>
      </c>
      <c r="AH152" s="82" t="s">
        <v>3419</v>
      </c>
      <c r="AI152" s="34">
        <v>8304201</v>
      </c>
      <c r="AJ152" s="31" t="s">
        <v>6</v>
      </c>
      <c r="AK152" s="31">
        <v>3122181823</v>
      </c>
      <c r="AL152" s="63" t="s">
        <v>3420</v>
      </c>
      <c r="AM152" s="82" t="s">
        <v>3405</v>
      </c>
      <c r="AN152" s="31">
        <v>2639097</v>
      </c>
      <c r="AO152" s="31" t="s">
        <v>6</v>
      </c>
      <c r="AP152" s="30" t="s">
        <v>6</v>
      </c>
      <c r="AQ152" s="64" t="s">
        <v>70</v>
      </c>
      <c r="AR152" s="28" t="s">
        <v>4</v>
      </c>
      <c r="AS152" s="63" t="s">
        <v>69</v>
      </c>
      <c r="AT152" s="63"/>
      <c r="AU152" s="63"/>
      <c r="AV152" s="63"/>
      <c r="AW152" s="25"/>
      <c r="AX152" s="25"/>
      <c r="AY152" s="26">
        <f t="shared" si="80"/>
        <v>44350</v>
      </c>
      <c r="AZ152" s="25"/>
      <c r="BA152" s="25"/>
      <c r="BB152" s="26">
        <f t="shared" si="81"/>
        <v>44442</v>
      </c>
      <c r="BC152" s="25"/>
      <c r="BD152" s="25"/>
      <c r="BE152" s="20">
        <f t="shared" si="82"/>
        <v>44533</v>
      </c>
      <c r="BF152" s="20"/>
      <c r="BG152" s="20"/>
      <c r="BH152" s="24">
        <f t="shared" si="75"/>
        <v>45719</v>
      </c>
      <c r="BI152" s="24"/>
      <c r="BJ152" s="24"/>
      <c r="BK152" s="24">
        <f t="shared" si="76"/>
        <v>45811</v>
      </c>
      <c r="BL152" s="24"/>
      <c r="BM152" s="24"/>
      <c r="BN152" s="20">
        <f t="shared" si="56"/>
        <v>44807</v>
      </c>
      <c r="BO152" s="24"/>
      <c r="BP152" s="24"/>
      <c r="BQ152" s="20">
        <f t="shared" si="57"/>
        <v>44898</v>
      </c>
      <c r="BR152" s="24"/>
      <c r="BS152" s="24"/>
      <c r="BT152" s="20">
        <f t="shared" si="83"/>
        <v>44988</v>
      </c>
      <c r="BU152" s="24">
        <f t="shared" si="95"/>
        <v>44887</v>
      </c>
      <c r="BV152" s="61">
        <f t="shared" si="96"/>
        <v>44927</v>
      </c>
      <c r="BW152" s="21"/>
      <c r="BX152" s="21"/>
      <c r="BY152" s="20">
        <f t="shared" si="58"/>
        <v>44623</v>
      </c>
      <c r="BZ152" s="19"/>
      <c r="CA152" s="17"/>
      <c r="CB152" s="17"/>
      <c r="CC152" s="17"/>
      <c r="CD152" s="17"/>
      <c r="CE152" s="17"/>
      <c r="CF152" s="17"/>
      <c r="CG152" s="17"/>
      <c r="CH152" s="17"/>
      <c r="CI152" s="17"/>
      <c r="CJ152" s="17"/>
      <c r="CK152" s="17"/>
      <c r="CL152" s="17"/>
      <c r="CM152" s="17"/>
    </row>
    <row r="153" spans="1:92" s="510" customFormat="1" ht="39.75" customHeight="1" x14ac:dyDescent="0.25">
      <c r="A153" s="104"/>
      <c r="B153" s="87">
        <v>4600089284</v>
      </c>
      <c r="C153" s="20">
        <v>44258</v>
      </c>
      <c r="D153" s="20">
        <v>44259</v>
      </c>
      <c r="E153" s="20">
        <v>44623</v>
      </c>
      <c r="F153" s="86">
        <v>44259</v>
      </c>
      <c r="G153" s="60" t="s">
        <v>6</v>
      </c>
      <c r="H153" s="20" t="s">
        <v>6</v>
      </c>
      <c r="I153" s="48">
        <f>E153-'[3]ARR Vigentes muestra'!$DN$1</f>
        <v>561</v>
      </c>
      <c r="J153" s="47" t="str">
        <f t="shared" ref="J153" si="97">IF(I153&gt;80,"VIGENTE",IF(I153&lt;1,"TERMINADO",IF(I153&lt;50,"POR VENCERSE","RENOVAR")))</f>
        <v>VIGENTE</v>
      </c>
      <c r="K153" s="101" t="s">
        <v>66</v>
      </c>
      <c r="L153" s="102" t="s">
        <v>66</v>
      </c>
      <c r="M153" s="102" t="s">
        <v>66</v>
      </c>
      <c r="N153" s="102" t="s">
        <v>66</v>
      </c>
      <c r="O153" s="101" t="s">
        <v>66</v>
      </c>
      <c r="P153" s="101" t="s">
        <v>66</v>
      </c>
      <c r="Q153" s="82" t="s">
        <v>3421</v>
      </c>
      <c r="R153" s="36" t="s">
        <v>456</v>
      </c>
      <c r="S153" s="28" t="s">
        <v>1395</v>
      </c>
      <c r="T153" s="99">
        <v>9625</v>
      </c>
      <c r="U153" s="150" t="s">
        <v>3422</v>
      </c>
      <c r="V153" s="150">
        <v>1950</v>
      </c>
      <c r="W153" s="150" t="s">
        <v>1041</v>
      </c>
      <c r="X153" s="99">
        <v>12</v>
      </c>
      <c r="Y153" s="80">
        <v>6</v>
      </c>
      <c r="Z153" s="38" t="s">
        <v>11</v>
      </c>
      <c r="AA153" s="95" t="s">
        <v>1618</v>
      </c>
      <c r="AB153" s="94">
        <v>239465</v>
      </c>
      <c r="AC153" s="82" t="s">
        <v>3423</v>
      </c>
      <c r="AD153" s="34">
        <v>43998334</v>
      </c>
      <c r="AE153" s="31" t="s">
        <v>6</v>
      </c>
      <c r="AF153" s="31">
        <v>3003397320</v>
      </c>
      <c r="AG153" s="63" t="s">
        <v>3424</v>
      </c>
      <c r="AH153" s="82" t="s">
        <v>3423</v>
      </c>
      <c r="AI153" s="34">
        <v>43998334</v>
      </c>
      <c r="AJ153" s="31" t="s">
        <v>6</v>
      </c>
      <c r="AK153" s="31">
        <v>3003397320</v>
      </c>
      <c r="AL153" s="63" t="s">
        <v>3424</v>
      </c>
      <c r="AM153" s="82" t="s">
        <v>3421</v>
      </c>
      <c r="AN153" s="31">
        <v>5881067</v>
      </c>
      <c r="AO153" s="31">
        <v>3122775285</v>
      </c>
      <c r="AP153" s="30" t="s">
        <v>6</v>
      </c>
      <c r="AQ153" s="64" t="s">
        <v>56</v>
      </c>
      <c r="AR153" s="28" t="s">
        <v>4</v>
      </c>
      <c r="AS153" s="63" t="s">
        <v>55</v>
      </c>
      <c r="AT153" s="63"/>
      <c r="AU153" s="63"/>
      <c r="AV153" s="63"/>
      <c r="AW153" s="25"/>
      <c r="AX153" s="25"/>
      <c r="AY153" s="26">
        <f t="shared" si="80"/>
        <v>44351</v>
      </c>
      <c r="AZ153" s="25"/>
      <c r="BA153" s="25"/>
      <c r="BB153" s="26">
        <f t="shared" si="81"/>
        <v>44443</v>
      </c>
      <c r="BC153" s="25"/>
      <c r="BD153" s="25"/>
      <c r="BE153" s="20">
        <f t="shared" si="82"/>
        <v>44534</v>
      </c>
      <c r="BF153" s="20"/>
      <c r="BG153" s="20"/>
      <c r="BH153" s="24">
        <f t="shared" si="75"/>
        <v>45720</v>
      </c>
      <c r="BI153" s="24"/>
      <c r="BJ153" s="24"/>
      <c r="BK153" s="24">
        <f t="shared" si="76"/>
        <v>45812</v>
      </c>
      <c r="BL153" s="24"/>
      <c r="BM153" s="24"/>
      <c r="BN153" s="20">
        <f t="shared" si="56"/>
        <v>44808</v>
      </c>
      <c r="BO153" s="24"/>
      <c r="BP153" s="24"/>
      <c r="BQ153" s="20">
        <f t="shared" si="57"/>
        <v>44899</v>
      </c>
      <c r="BR153" s="24"/>
      <c r="BS153" s="24"/>
      <c r="BT153" s="20">
        <f t="shared" si="83"/>
        <v>44989</v>
      </c>
      <c r="BU153" s="24">
        <f t="shared" ref="BU153" si="98">E153-100</f>
        <v>44523</v>
      </c>
      <c r="BV153" s="61">
        <f t="shared" ref="BV153" si="99">E153-60</f>
        <v>44563</v>
      </c>
      <c r="BW153" s="21"/>
      <c r="BX153" s="21"/>
      <c r="BY153" s="20">
        <f t="shared" si="58"/>
        <v>44624</v>
      </c>
      <c r="BZ153" s="19"/>
      <c r="CA153" s="17"/>
      <c r="CB153" s="17"/>
      <c r="CC153" s="17"/>
      <c r="CD153" s="17"/>
      <c r="CE153" s="17"/>
      <c r="CF153" s="17"/>
      <c r="CG153" s="17"/>
      <c r="CH153" s="17"/>
      <c r="CI153" s="17"/>
      <c r="CJ153" s="17"/>
      <c r="CK153" s="17"/>
      <c r="CL153" s="17"/>
      <c r="CM153" s="17"/>
    </row>
    <row r="154" spans="1:92" s="510" customFormat="1" ht="39.75" customHeight="1" x14ac:dyDescent="0.25">
      <c r="A154" s="104"/>
      <c r="B154" s="87">
        <v>4600087747</v>
      </c>
      <c r="C154" s="20">
        <v>44256</v>
      </c>
      <c r="D154" s="20">
        <v>44259</v>
      </c>
      <c r="E154" s="20">
        <v>44988</v>
      </c>
      <c r="F154" s="86">
        <v>44259</v>
      </c>
      <c r="G154" s="60" t="s">
        <v>6</v>
      </c>
      <c r="H154" s="20" t="s">
        <v>15</v>
      </c>
      <c r="I154" s="48">
        <f>E154-'[3]ARR Vigentes'!$DF$1</f>
        <v>926</v>
      </c>
      <c r="J154" s="47" t="str">
        <f t="shared" ref="J154" si="100">IF(I154&gt;130,"VIGENTE",IF(I154&lt;1,"TERMINADO",IF(AND(I154&lt;120,I154&gt;110),"TRAMITES",IF(I154&lt;50,"POR VENCERSE","RENOVAR"))))</f>
        <v>VIGENTE</v>
      </c>
      <c r="K154" s="101" t="s">
        <v>66</v>
      </c>
      <c r="L154" s="102" t="s">
        <v>66</v>
      </c>
      <c r="M154" s="102" t="s">
        <v>66</v>
      </c>
      <c r="N154" s="102" t="s">
        <v>66</v>
      </c>
      <c r="O154" s="101" t="s">
        <v>66</v>
      </c>
      <c r="P154" s="101" t="s">
        <v>66</v>
      </c>
      <c r="Q154" s="82" t="s">
        <v>3425</v>
      </c>
      <c r="R154" s="36" t="s">
        <v>1683</v>
      </c>
      <c r="S154" s="28" t="s">
        <v>4</v>
      </c>
      <c r="T154" s="99">
        <v>443708</v>
      </c>
      <c r="U154" s="150" t="s">
        <v>1684</v>
      </c>
      <c r="V154" s="150" t="s">
        <v>424</v>
      </c>
      <c r="W154" s="150" t="s">
        <v>1685</v>
      </c>
      <c r="X154" s="99">
        <v>12</v>
      </c>
      <c r="Y154" s="80">
        <v>128</v>
      </c>
      <c r="Z154" s="38" t="s">
        <v>2188</v>
      </c>
      <c r="AA154" s="38" t="s">
        <v>2189</v>
      </c>
      <c r="AB154" s="94">
        <v>268725</v>
      </c>
      <c r="AC154" s="82" t="s">
        <v>3426</v>
      </c>
      <c r="AD154" s="34">
        <v>39351884</v>
      </c>
      <c r="AE154" s="31">
        <v>5707223</v>
      </c>
      <c r="AF154" s="80">
        <v>3148476584</v>
      </c>
      <c r="AG154" s="63" t="s">
        <v>3427</v>
      </c>
      <c r="AH154" s="82" t="s">
        <v>3426</v>
      </c>
      <c r="AI154" s="34">
        <v>39351884</v>
      </c>
      <c r="AJ154" s="31">
        <v>5707223</v>
      </c>
      <c r="AK154" s="80">
        <v>3148476584</v>
      </c>
      <c r="AL154" s="63" t="s">
        <v>3427</v>
      </c>
      <c r="AM154" s="82" t="s">
        <v>3425</v>
      </c>
      <c r="AN154" s="31">
        <v>3004098845</v>
      </c>
      <c r="AO154" s="31" t="s">
        <v>6</v>
      </c>
      <c r="AP154" s="30" t="s">
        <v>6</v>
      </c>
      <c r="AQ154" s="64" t="s">
        <v>56</v>
      </c>
      <c r="AR154" s="28" t="s">
        <v>4</v>
      </c>
      <c r="AS154" s="63" t="s">
        <v>55</v>
      </c>
      <c r="AT154" s="63"/>
      <c r="AU154" s="63"/>
      <c r="AV154" s="63"/>
      <c r="AW154" s="25"/>
      <c r="AX154" s="25"/>
      <c r="AY154" s="26">
        <f t="shared" si="80"/>
        <v>44351</v>
      </c>
      <c r="AZ154" s="25"/>
      <c r="BA154" s="25"/>
      <c r="BB154" s="26">
        <f t="shared" si="81"/>
        <v>44443</v>
      </c>
      <c r="BC154" s="25"/>
      <c r="BD154" s="25"/>
      <c r="BE154" s="20">
        <f t="shared" si="82"/>
        <v>44534</v>
      </c>
      <c r="BF154" s="20"/>
      <c r="BG154" s="20"/>
      <c r="BH154" s="24">
        <f t="shared" si="75"/>
        <v>45720</v>
      </c>
      <c r="BI154" s="24"/>
      <c r="BJ154" s="24"/>
      <c r="BK154" s="24">
        <f t="shared" si="76"/>
        <v>45812</v>
      </c>
      <c r="BL154" s="24"/>
      <c r="BM154" s="24"/>
      <c r="BN154" s="20">
        <f t="shared" ref="BN154:BN176" si="101">EDATE($F154,18)</f>
        <v>44808</v>
      </c>
      <c r="BO154" s="24"/>
      <c r="BP154" s="24"/>
      <c r="BQ154" s="20">
        <f t="shared" ref="BQ154:BQ176" si="102">EDATE($F154,21)</f>
        <v>44899</v>
      </c>
      <c r="BR154" s="24"/>
      <c r="BS154" s="24"/>
      <c r="BT154" s="20">
        <f t="shared" si="83"/>
        <v>44989</v>
      </c>
      <c r="BU154" s="24">
        <f t="shared" ref="BU154:BU176" si="103">E154-100</f>
        <v>44888</v>
      </c>
      <c r="BV154" s="61">
        <f t="shared" ref="BV154:BV176" si="104">E154-60</f>
        <v>44928</v>
      </c>
      <c r="BW154" s="21"/>
      <c r="BX154" s="21"/>
      <c r="BY154" s="20">
        <f t="shared" si="58"/>
        <v>44624</v>
      </c>
      <c r="BZ154" s="19"/>
      <c r="CA154" s="17"/>
      <c r="CB154" s="17"/>
      <c r="CC154" s="17"/>
      <c r="CD154" s="17"/>
      <c r="CE154" s="17"/>
      <c r="CF154" s="17"/>
      <c r="CG154" s="17"/>
      <c r="CH154" s="17"/>
      <c r="CI154" s="17"/>
      <c r="CJ154" s="17"/>
      <c r="CK154" s="17"/>
      <c r="CL154" s="17"/>
      <c r="CM154" s="17"/>
    </row>
    <row r="155" spans="1:92" ht="39.75" customHeight="1" x14ac:dyDescent="0.25">
      <c r="A155" s="104"/>
      <c r="B155" s="107">
        <v>4600089578</v>
      </c>
      <c r="C155" s="20">
        <v>44253</v>
      </c>
      <c r="D155" s="24">
        <v>44259</v>
      </c>
      <c r="E155" s="24">
        <v>44623</v>
      </c>
      <c r="F155" s="61">
        <v>44259</v>
      </c>
      <c r="G155" s="60" t="s">
        <v>6</v>
      </c>
      <c r="H155" s="20" t="s">
        <v>15</v>
      </c>
      <c r="I155" s="48">
        <f ca="1">E155-$DC$1</f>
        <v>331</v>
      </c>
      <c r="J155" s="47" t="str">
        <f t="shared" ref="J155:J170" ca="1" si="105">IF(I155&gt;130,"VIGENTE",IF(I155&lt;1,"TERMINADO",IF(AND(I155&lt;120,I155&gt;110),"TRAMITES",IF(I155&lt;50,"POR VENCERSE","RENOVAR"))))</f>
        <v>VIGENTE</v>
      </c>
      <c r="K155" s="101" t="s">
        <v>66</v>
      </c>
      <c r="L155" s="102" t="s">
        <v>66</v>
      </c>
      <c r="M155" s="102" t="s">
        <v>66</v>
      </c>
      <c r="N155" s="102" t="s">
        <v>66</v>
      </c>
      <c r="O155" s="101" t="s">
        <v>66</v>
      </c>
      <c r="P155" s="101" t="s">
        <v>66</v>
      </c>
      <c r="Q155" s="82" t="s">
        <v>3428</v>
      </c>
      <c r="R155" s="100" t="s">
        <v>76</v>
      </c>
      <c r="S155" s="28" t="s">
        <v>4</v>
      </c>
      <c r="T155" s="99">
        <v>804646</v>
      </c>
      <c r="U155" s="98">
        <v>10130340011</v>
      </c>
      <c r="V155" s="96">
        <v>757</v>
      </c>
      <c r="W155" s="97" t="s">
        <v>1006</v>
      </c>
      <c r="X155" s="106">
        <v>24</v>
      </c>
      <c r="Y155" s="80">
        <v>1402</v>
      </c>
      <c r="Z155" s="38" t="s">
        <v>324</v>
      </c>
      <c r="AA155" s="95" t="s">
        <v>1010</v>
      </c>
      <c r="AB155" s="94">
        <v>228618</v>
      </c>
      <c r="AC155" s="82" t="s">
        <v>3429</v>
      </c>
      <c r="AD155" s="65">
        <v>43842977</v>
      </c>
      <c r="AE155" s="80" t="s">
        <v>6</v>
      </c>
      <c r="AF155" s="31">
        <v>3015084312</v>
      </c>
      <c r="AG155" s="63" t="s">
        <v>3430</v>
      </c>
      <c r="AH155" s="82" t="s">
        <v>3429</v>
      </c>
      <c r="AI155" s="65">
        <v>43842977</v>
      </c>
      <c r="AJ155" s="80" t="s">
        <v>6</v>
      </c>
      <c r="AK155" s="31">
        <v>3015084312</v>
      </c>
      <c r="AL155" s="63" t="s">
        <v>3430</v>
      </c>
      <c r="AM155" s="30" t="s">
        <v>3431</v>
      </c>
      <c r="AN155" s="31" t="s">
        <v>6</v>
      </c>
      <c r="AO155" s="31" t="s">
        <v>6</v>
      </c>
      <c r="AP155" s="30" t="s">
        <v>6</v>
      </c>
      <c r="AQ155" s="78" t="s">
        <v>56</v>
      </c>
      <c r="AR155" s="28" t="s">
        <v>4</v>
      </c>
      <c r="AS155" s="105" t="s">
        <v>55</v>
      </c>
      <c r="AT155" s="63"/>
      <c r="AU155" s="63"/>
      <c r="AV155" s="63"/>
      <c r="AW155" s="25"/>
      <c r="AX155" s="25"/>
      <c r="AY155" s="26">
        <f t="shared" si="80"/>
        <v>44351</v>
      </c>
      <c r="AZ155" s="25"/>
      <c r="BA155" s="25"/>
      <c r="BB155" s="26">
        <f t="shared" si="81"/>
        <v>44443</v>
      </c>
      <c r="BC155" s="25"/>
      <c r="BD155" s="25"/>
      <c r="BE155" s="20">
        <f t="shared" si="82"/>
        <v>44534</v>
      </c>
      <c r="BF155" s="20"/>
      <c r="BG155" s="20"/>
      <c r="BH155" s="24">
        <f t="shared" si="75"/>
        <v>45720</v>
      </c>
      <c r="BI155" s="24"/>
      <c r="BJ155" s="24"/>
      <c r="BK155" s="24">
        <f t="shared" si="76"/>
        <v>45812</v>
      </c>
      <c r="BL155" s="24"/>
      <c r="BM155" s="24"/>
      <c r="BN155" s="20">
        <f t="shared" si="101"/>
        <v>44808</v>
      </c>
      <c r="BO155" s="24"/>
      <c r="BP155" s="24"/>
      <c r="BQ155" s="20">
        <f t="shared" si="102"/>
        <v>44899</v>
      </c>
      <c r="BR155" s="24"/>
      <c r="BS155" s="24"/>
      <c r="BT155" s="20">
        <f t="shared" si="83"/>
        <v>44989</v>
      </c>
      <c r="BU155" s="24">
        <f t="shared" si="103"/>
        <v>44523</v>
      </c>
      <c r="BV155" s="61">
        <f t="shared" si="104"/>
        <v>44563</v>
      </c>
      <c r="BW155" s="21"/>
      <c r="BX155" s="21"/>
      <c r="BY155" s="20">
        <f t="shared" si="58"/>
        <v>44624</v>
      </c>
      <c r="BZ155" s="19"/>
    </row>
    <row r="156" spans="1:92" ht="39.75" customHeight="1" x14ac:dyDescent="0.25">
      <c r="A156" s="104"/>
      <c r="B156" s="107">
        <v>4600089640</v>
      </c>
      <c r="C156" s="20">
        <v>44270</v>
      </c>
      <c r="D156" s="24" t="s">
        <v>6</v>
      </c>
      <c r="E156" s="24" t="s">
        <v>6</v>
      </c>
      <c r="F156" s="61" t="s">
        <v>6</v>
      </c>
      <c r="G156" s="20" t="s">
        <v>15</v>
      </c>
      <c r="H156" s="20" t="s">
        <v>15</v>
      </c>
      <c r="I156" s="48" t="e">
        <f ca="1">E156-'ARR Vigentes'!$DC$1</f>
        <v>#VALUE!</v>
      </c>
      <c r="J156" s="47" t="e">
        <f t="shared" ca="1" si="105"/>
        <v>#VALUE!</v>
      </c>
      <c r="K156" s="101" t="s">
        <v>66</v>
      </c>
      <c r="L156" s="102" t="s">
        <v>66</v>
      </c>
      <c r="M156" s="102" t="s">
        <v>66</v>
      </c>
      <c r="N156" s="102" t="s">
        <v>66</v>
      </c>
      <c r="O156" s="101" t="s">
        <v>66</v>
      </c>
      <c r="P156" s="101" t="s">
        <v>66</v>
      </c>
      <c r="Q156" s="82" t="s">
        <v>1126</v>
      </c>
      <c r="R156" s="100" t="s">
        <v>76</v>
      </c>
      <c r="S156" s="28" t="s">
        <v>4</v>
      </c>
      <c r="T156" s="99">
        <v>97558</v>
      </c>
      <c r="U156" s="98">
        <v>10060220029</v>
      </c>
      <c r="V156" s="96">
        <v>1568</v>
      </c>
      <c r="W156" s="97" t="s">
        <v>75</v>
      </c>
      <c r="X156" s="106">
        <v>3</v>
      </c>
      <c r="Y156" s="80">
        <v>113</v>
      </c>
      <c r="Z156" s="38" t="s">
        <v>74</v>
      </c>
      <c r="AA156" s="95" t="s">
        <v>73</v>
      </c>
      <c r="AB156" s="94">
        <v>157026</v>
      </c>
      <c r="AC156" s="82" t="s">
        <v>3432</v>
      </c>
      <c r="AD156" s="65">
        <v>43561880</v>
      </c>
      <c r="AE156" s="80" t="s">
        <v>6</v>
      </c>
      <c r="AF156" s="31">
        <v>3128067213</v>
      </c>
      <c r="AG156" s="63" t="s">
        <v>3433</v>
      </c>
      <c r="AH156" s="82" t="s">
        <v>3432</v>
      </c>
      <c r="AI156" s="65">
        <v>43561880</v>
      </c>
      <c r="AJ156" s="80" t="s">
        <v>6</v>
      </c>
      <c r="AK156" s="31">
        <v>3128067213</v>
      </c>
      <c r="AL156" s="63" t="s">
        <v>3433</v>
      </c>
      <c r="AM156" s="30" t="s">
        <v>3311</v>
      </c>
      <c r="AN156" s="31" t="s">
        <v>6</v>
      </c>
      <c r="AO156" s="31" t="s">
        <v>6</v>
      </c>
      <c r="AP156" s="30" t="s">
        <v>6</v>
      </c>
      <c r="AQ156" s="78" t="s">
        <v>70</v>
      </c>
      <c r="AR156" s="28" t="s">
        <v>4</v>
      </c>
      <c r="AS156" s="63" t="s">
        <v>69</v>
      </c>
      <c r="AT156" s="63"/>
      <c r="AU156" s="28"/>
      <c r="AV156" s="63"/>
      <c r="AW156" s="25"/>
      <c r="AX156" s="25"/>
      <c r="AY156" s="26" t="e">
        <f t="shared" si="80"/>
        <v>#VALUE!</v>
      </c>
      <c r="AZ156" s="25"/>
      <c r="BA156" s="25"/>
      <c r="BB156" s="26" t="e">
        <f t="shared" si="81"/>
        <v>#VALUE!</v>
      </c>
      <c r="BC156" s="25"/>
      <c r="BD156" s="25"/>
      <c r="BE156" s="20" t="e">
        <f t="shared" si="82"/>
        <v>#VALUE!</v>
      </c>
      <c r="BF156" s="20"/>
      <c r="BG156" s="20"/>
      <c r="BH156" s="24" t="e">
        <f t="shared" si="75"/>
        <v>#VALUE!</v>
      </c>
      <c r="BI156" s="24"/>
      <c r="BJ156" s="24"/>
      <c r="BK156" s="24" t="e">
        <f t="shared" si="76"/>
        <v>#VALUE!</v>
      </c>
      <c r="BL156" s="24"/>
      <c r="BM156" s="24"/>
      <c r="BN156" s="20" t="e">
        <f t="shared" si="101"/>
        <v>#VALUE!</v>
      </c>
      <c r="BO156" s="24"/>
      <c r="BP156" s="24"/>
      <c r="BQ156" s="20" t="e">
        <f t="shared" si="102"/>
        <v>#VALUE!</v>
      </c>
      <c r="BR156" s="24"/>
      <c r="BS156" s="24"/>
      <c r="BT156" s="20" t="e">
        <f t="shared" si="83"/>
        <v>#VALUE!</v>
      </c>
      <c r="BU156" s="24" t="e">
        <f t="shared" si="103"/>
        <v>#VALUE!</v>
      </c>
      <c r="BV156" s="61" t="e">
        <f t="shared" si="104"/>
        <v>#VALUE!</v>
      </c>
      <c r="BW156" s="21"/>
      <c r="BX156" s="21"/>
      <c r="BY156" s="20" t="e">
        <f t="shared" si="58"/>
        <v>#VALUE!</v>
      </c>
      <c r="BZ156" s="187"/>
      <c r="CA156" s="2"/>
      <c r="CB156" s="2"/>
      <c r="CC156" s="2"/>
      <c r="CD156" s="2"/>
      <c r="CE156" s="2"/>
      <c r="CF156" s="2"/>
      <c r="CG156" s="2"/>
      <c r="CH156" s="2"/>
      <c r="CI156" s="2"/>
      <c r="CJ156" s="2"/>
      <c r="CK156" s="2"/>
      <c r="CL156" s="2"/>
      <c r="CM156" s="2"/>
      <c r="CN156" s="2"/>
    </row>
    <row r="157" spans="1:92" ht="39.75" customHeight="1" x14ac:dyDescent="0.25">
      <c r="A157" s="104"/>
      <c r="B157" s="107">
        <v>4600089632</v>
      </c>
      <c r="C157" s="20">
        <v>44274</v>
      </c>
      <c r="D157" s="24" t="s">
        <v>6</v>
      </c>
      <c r="E157" s="24" t="s">
        <v>6</v>
      </c>
      <c r="F157" s="61" t="s">
        <v>6</v>
      </c>
      <c r="G157" s="20" t="s">
        <v>15</v>
      </c>
      <c r="H157" s="20" t="s">
        <v>15</v>
      </c>
      <c r="I157" s="48" t="e">
        <f ca="1">E157-'ARR Vigentes'!$DC$1</f>
        <v>#VALUE!</v>
      </c>
      <c r="J157" s="47" t="e">
        <f t="shared" ca="1" si="105"/>
        <v>#VALUE!</v>
      </c>
      <c r="K157" s="101" t="s">
        <v>66</v>
      </c>
      <c r="L157" s="102" t="s">
        <v>66</v>
      </c>
      <c r="M157" s="102" t="s">
        <v>66</v>
      </c>
      <c r="N157" s="102" t="s">
        <v>66</v>
      </c>
      <c r="O157" s="101" t="s">
        <v>66</v>
      </c>
      <c r="P157" s="101" t="s">
        <v>66</v>
      </c>
      <c r="Q157" s="82" t="s">
        <v>1155</v>
      </c>
      <c r="R157" s="100" t="s">
        <v>76</v>
      </c>
      <c r="S157" s="28" t="s">
        <v>4</v>
      </c>
      <c r="T157" s="99">
        <v>97558</v>
      </c>
      <c r="U157" s="98">
        <v>10060220029</v>
      </c>
      <c r="V157" s="96">
        <v>1568</v>
      </c>
      <c r="W157" s="97" t="s">
        <v>75</v>
      </c>
      <c r="X157" s="106">
        <v>3</v>
      </c>
      <c r="Y157" s="80">
        <v>106</v>
      </c>
      <c r="Z157" s="38" t="s">
        <v>74</v>
      </c>
      <c r="AA157" s="95" t="s">
        <v>73</v>
      </c>
      <c r="AB157" s="94">
        <v>262199</v>
      </c>
      <c r="AC157" s="82" t="s">
        <v>1154</v>
      </c>
      <c r="AD157" s="65">
        <v>21354469</v>
      </c>
      <c r="AE157" s="80" t="s">
        <v>6</v>
      </c>
      <c r="AF157" s="31">
        <v>3015670024</v>
      </c>
      <c r="AG157" s="30" t="s">
        <v>6</v>
      </c>
      <c r="AH157" s="82" t="s">
        <v>1154</v>
      </c>
      <c r="AI157" s="65">
        <v>21354469</v>
      </c>
      <c r="AJ157" s="80" t="s">
        <v>6</v>
      </c>
      <c r="AK157" s="31">
        <v>3015670024</v>
      </c>
      <c r="AL157" s="30" t="s">
        <v>6</v>
      </c>
      <c r="AM157" s="30" t="s">
        <v>3311</v>
      </c>
      <c r="AN157" s="31" t="s">
        <v>6</v>
      </c>
      <c r="AO157" s="31" t="s">
        <v>6</v>
      </c>
      <c r="AP157" s="30" t="s">
        <v>6</v>
      </c>
      <c r="AQ157" s="78" t="s">
        <v>5</v>
      </c>
      <c r="AR157" s="28" t="s">
        <v>4</v>
      </c>
      <c r="AS157" s="105" t="s">
        <v>3</v>
      </c>
      <c r="AT157" s="105"/>
      <c r="AU157" s="28"/>
      <c r="AV157" s="63"/>
      <c r="AW157" s="25"/>
      <c r="AX157" s="25"/>
      <c r="AY157" s="26" t="e">
        <f t="shared" si="80"/>
        <v>#VALUE!</v>
      </c>
      <c r="AZ157" s="25"/>
      <c r="BA157" s="25"/>
      <c r="BB157" s="26" t="e">
        <f t="shared" si="81"/>
        <v>#VALUE!</v>
      </c>
      <c r="BC157" s="25"/>
      <c r="BD157" s="25"/>
      <c r="BE157" s="20" t="e">
        <f t="shared" si="82"/>
        <v>#VALUE!</v>
      </c>
      <c r="BF157" s="20"/>
      <c r="BG157" s="20"/>
      <c r="BH157" s="24" t="e">
        <f t="shared" si="75"/>
        <v>#VALUE!</v>
      </c>
      <c r="BI157" s="24"/>
      <c r="BJ157" s="24"/>
      <c r="BK157" s="24" t="e">
        <f t="shared" si="76"/>
        <v>#VALUE!</v>
      </c>
      <c r="BL157" s="24"/>
      <c r="BM157" s="24"/>
      <c r="BN157" s="20" t="e">
        <f t="shared" si="101"/>
        <v>#VALUE!</v>
      </c>
      <c r="BO157" s="24"/>
      <c r="BP157" s="24"/>
      <c r="BQ157" s="20" t="e">
        <f t="shared" si="102"/>
        <v>#VALUE!</v>
      </c>
      <c r="BR157" s="24"/>
      <c r="BS157" s="24"/>
      <c r="BT157" s="20" t="e">
        <f t="shared" si="83"/>
        <v>#VALUE!</v>
      </c>
      <c r="BU157" s="24" t="e">
        <f t="shared" si="103"/>
        <v>#VALUE!</v>
      </c>
      <c r="BV157" s="61" t="e">
        <f t="shared" si="104"/>
        <v>#VALUE!</v>
      </c>
      <c r="BW157" s="21"/>
      <c r="BX157" s="21"/>
      <c r="BY157" s="20" t="e">
        <f t="shared" si="58"/>
        <v>#VALUE!</v>
      </c>
      <c r="BZ157" s="19"/>
    </row>
    <row r="158" spans="1:92" ht="39.75" customHeight="1" x14ac:dyDescent="0.25">
      <c r="A158" s="104"/>
      <c r="B158" s="107">
        <v>4600089633</v>
      </c>
      <c r="C158" s="20">
        <v>44274</v>
      </c>
      <c r="D158" s="24" t="s">
        <v>6</v>
      </c>
      <c r="E158" s="24" t="s">
        <v>6</v>
      </c>
      <c r="F158" s="61" t="s">
        <v>6</v>
      </c>
      <c r="G158" s="60" t="s">
        <v>6</v>
      </c>
      <c r="H158" s="60" t="s">
        <v>6</v>
      </c>
      <c r="I158" s="48" t="e">
        <f ca="1">E158-'ARR Vigentes'!$DC$1</f>
        <v>#VALUE!</v>
      </c>
      <c r="J158" s="47" t="e">
        <f t="shared" ca="1" si="105"/>
        <v>#VALUE!</v>
      </c>
      <c r="K158" s="101" t="s">
        <v>66</v>
      </c>
      <c r="L158" s="102" t="s">
        <v>66</v>
      </c>
      <c r="M158" s="102" t="s">
        <v>66</v>
      </c>
      <c r="N158" s="102" t="s">
        <v>66</v>
      </c>
      <c r="O158" s="101" t="s">
        <v>66</v>
      </c>
      <c r="P158" s="101" t="s">
        <v>66</v>
      </c>
      <c r="Q158" s="82" t="s">
        <v>674</v>
      </c>
      <c r="R158" s="100" t="s">
        <v>76</v>
      </c>
      <c r="S158" s="28" t="s">
        <v>4</v>
      </c>
      <c r="T158" s="99">
        <v>97558</v>
      </c>
      <c r="U158" s="98">
        <v>10060220029</v>
      </c>
      <c r="V158" s="96">
        <v>1568</v>
      </c>
      <c r="W158" s="97" t="s">
        <v>75</v>
      </c>
      <c r="X158" s="106">
        <v>3</v>
      </c>
      <c r="Y158" s="148">
        <v>118</v>
      </c>
      <c r="Z158" s="38" t="s">
        <v>74</v>
      </c>
      <c r="AA158" s="95" t="s">
        <v>73</v>
      </c>
      <c r="AB158" s="94">
        <v>147634</v>
      </c>
      <c r="AC158" s="82" t="s">
        <v>673</v>
      </c>
      <c r="AD158" s="65">
        <v>3541730</v>
      </c>
      <c r="AE158" s="31" t="s">
        <v>6</v>
      </c>
      <c r="AF158" s="80">
        <v>3217336695</v>
      </c>
      <c r="AG158" s="105" t="s">
        <v>3276</v>
      </c>
      <c r="AH158" s="82" t="s">
        <v>673</v>
      </c>
      <c r="AI158" s="65">
        <v>3541730</v>
      </c>
      <c r="AJ158" s="31" t="s">
        <v>6</v>
      </c>
      <c r="AK158" s="80">
        <v>3217336695</v>
      </c>
      <c r="AL158" s="105" t="s">
        <v>3276</v>
      </c>
      <c r="AM158" s="30" t="s">
        <v>671</v>
      </c>
      <c r="AN158" s="31" t="s">
        <v>6</v>
      </c>
      <c r="AO158" s="31" t="s">
        <v>6</v>
      </c>
      <c r="AP158" s="30" t="s">
        <v>6</v>
      </c>
      <c r="AQ158" s="78" t="s">
        <v>5</v>
      </c>
      <c r="AR158" s="28" t="s">
        <v>4</v>
      </c>
      <c r="AS158" s="105" t="s">
        <v>3</v>
      </c>
      <c r="AT158" s="28"/>
      <c r="AU158" s="28"/>
      <c r="AV158" s="63"/>
      <c r="AW158" s="25"/>
      <c r="AX158" s="25"/>
      <c r="AY158" s="26" t="e">
        <f t="shared" si="80"/>
        <v>#VALUE!</v>
      </c>
      <c r="AZ158" s="25"/>
      <c r="BA158" s="25"/>
      <c r="BB158" s="26" t="e">
        <f t="shared" si="81"/>
        <v>#VALUE!</v>
      </c>
      <c r="BC158" s="25"/>
      <c r="BD158" s="25"/>
      <c r="BE158" s="20" t="e">
        <f t="shared" si="82"/>
        <v>#VALUE!</v>
      </c>
      <c r="BF158" s="20"/>
      <c r="BG158" s="20"/>
      <c r="BH158" s="24" t="e">
        <f t="shared" si="75"/>
        <v>#VALUE!</v>
      </c>
      <c r="BI158" s="24"/>
      <c r="BJ158" s="24"/>
      <c r="BK158" s="24" t="e">
        <f t="shared" si="76"/>
        <v>#VALUE!</v>
      </c>
      <c r="BL158" s="24"/>
      <c r="BM158" s="24"/>
      <c r="BN158" s="20" t="e">
        <f t="shared" si="101"/>
        <v>#VALUE!</v>
      </c>
      <c r="BO158" s="24"/>
      <c r="BP158" s="24"/>
      <c r="BQ158" s="20" t="e">
        <f t="shared" si="102"/>
        <v>#VALUE!</v>
      </c>
      <c r="BR158" s="24"/>
      <c r="BS158" s="24"/>
      <c r="BT158" s="20" t="e">
        <f t="shared" si="83"/>
        <v>#VALUE!</v>
      </c>
      <c r="BU158" s="24" t="e">
        <f t="shared" si="103"/>
        <v>#VALUE!</v>
      </c>
      <c r="BV158" s="61" t="e">
        <f t="shared" si="104"/>
        <v>#VALUE!</v>
      </c>
      <c r="BW158" s="21"/>
      <c r="BX158" s="21"/>
      <c r="BY158" s="20" t="e">
        <f t="shared" ref="BY158" si="106">EDATE($F158,12)</f>
        <v>#VALUE!</v>
      </c>
      <c r="BZ158" s="20"/>
      <c r="CA158" s="2"/>
    </row>
    <row r="159" spans="1:92" s="17" customFormat="1" ht="39.75" customHeight="1" x14ac:dyDescent="0.25">
      <c r="A159" s="104"/>
      <c r="B159" s="107">
        <v>4600089577</v>
      </c>
      <c r="C159" s="20">
        <v>44273</v>
      </c>
      <c r="D159" s="24">
        <v>44279</v>
      </c>
      <c r="E159" s="24">
        <v>45008</v>
      </c>
      <c r="F159" s="61">
        <v>44279</v>
      </c>
      <c r="G159" s="60" t="s">
        <v>6</v>
      </c>
      <c r="H159" s="60" t="s">
        <v>6</v>
      </c>
      <c r="I159" s="48">
        <f ca="1">E159-$DC$1</f>
        <v>716</v>
      </c>
      <c r="J159" s="47" t="str">
        <f t="shared" ca="1" si="105"/>
        <v>VIGENTE</v>
      </c>
      <c r="K159" s="145" t="s">
        <v>3440</v>
      </c>
      <c r="L159" s="102">
        <v>44274</v>
      </c>
      <c r="M159" s="102">
        <v>44273</v>
      </c>
      <c r="N159" s="102">
        <v>45125</v>
      </c>
      <c r="O159" s="156">
        <f>N159-'[3]ARR Vigentes'!$DF$1</f>
        <v>1063</v>
      </c>
      <c r="P159" s="73" t="str">
        <f>IF(O159&gt;80,"VIGENTE",IF(O159&lt;1,"VENCIDO",IF(O159&lt;50,"POR VENCERSE","RENOVAR")))</f>
        <v>VIGENTE</v>
      </c>
      <c r="Q159" s="82" t="s">
        <v>3434</v>
      </c>
      <c r="R159" s="100" t="s">
        <v>76</v>
      </c>
      <c r="S159" s="28" t="s">
        <v>4</v>
      </c>
      <c r="T159" s="99" t="s">
        <v>63</v>
      </c>
      <c r="U159" s="98" t="s">
        <v>62</v>
      </c>
      <c r="V159" s="96">
        <v>2116</v>
      </c>
      <c r="W159" s="97" t="s">
        <v>61</v>
      </c>
      <c r="X159" s="68">
        <v>5</v>
      </c>
      <c r="Y159" s="96">
        <v>2349</v>
      </c>
      <c r="Z159" s="38" t="s">
        <v>60</v>
      </c>
      <c r="AA159" s="95" t="s">
        <v>338</v>
      </c>
      <c r="AB159" s="94">
        <v>157973</v>
      </c>
      <c r="AC159" s="82" t="s">
        <v>3435</v>
      </c>
      <c r="AD159" s="65">
        <v>70110253</v>
      </c>
      <c r="AE159" s="31" t="s">
        <v>6</v>
      </c>
      <c r="AF159" s="80">
        <v>3106765188</v>
      </c>
      <c r="AG159" s="105" t="s">
        <v>3436</v>
      </c>
      <c r="AH159" s="82" t="s">
        <v>3435</v>
      </c>
      <c r="AI159" s="65">
        <v>70110253</v>
      </c>
      <c r="AJ159" s="31" t="s">
        <v>6</v>
      </c>
      <c r="AK159" s="80">
        <v>3106765188</v>
      </c>
      <c r="AL159" s="105" t="s">
        <v>3436</v>
      </c>
      <c r="AM159" s="30" t="s">
        <v>3437</v>
      </c>
      <c r="AN159" s="31" t="s">
        <v>6</v>
      </c>
      <c r="AO159" s="31" t="s">
        <v>6</v>
      </c>
      <c r="AP159" s="30" t="s">
        <v>6</v>
      </c>
      <c r="AQ159" s="29" t="s">
        <v>70</v>
      </c>
      <c r="AR159" s="28" t="s">
        <v>4</v>
      </c>
      <c r="AS159" s="27" t="s">
        <v>69</v>
      </c>
      <c r="AT159" s="27"/>
      <c r="AU159" s="27"/>
      <c r="AV159" s="63"/>
      <c r="AW159" s="25"/>
      <c r="AX159" s="25"/>
      <c r="AY159" s="26">
        <f t="shared" si="80"/>
        <v>44371</v>
      </c>
      <c r="AZ159" s="25"/>
      <c r="BA159" s="25"/>
      <c r="BB159" s="26">
        <f t="shared" si="81"/>
        <v>44463</v>
      </c>
      <c r="BC159" s="25"/>
      <c r="BD159" s="25"/>
      <c r="BE159" s="20">
        <f t="shared" si="82"/>
        <v>44554</v>
      </c>
      <c r="BF159" s="20"/>
      <c r="BG159" s="20"/>
      <c r="BH159" s="24">
        <f t="shared" si="75"/>
        <v>45740</v>
      </c>
      <c r="BI159" s="24"/>
      <c r="BJ159" s="24"/>
      <c r="BK159" s="24">
        <f t="shared" si="76"/>
        <v>45832</v>
      </c>
      <c r="BL159" s="24"/>
      <c r="BM159" s="24"/>
      <c r="BN159" s="20">
        <f t="shared" si="101"/>
        <v>44828</v>
      </c>
      <c r="BO159" s="24"/>
      <c r="BP159" s="24"/>
      <c r="BQ159" s="20">
        <f t="shared" si="102"/>
        <v>44919</v>
      </c>
      <c r="BR159" s="24"/>
      <c r="BS159" s="24"/>
      <c r="BT159" s="20">
        <f t="shared" si="83"/>
        <v>45009</v>
      </c>
      <c r="BU159" s="24">
        <f t="shared" si="103"/>
        <v>44908</v>
      </c>
      <c r="BV159" s="61">
        <f t="shared" si="104"/>
        <v>44948</v>
      </c>
      <c r="BW159" s="21"/>
      <c r="BX159" s="21"/>
      <c r="BY159" s="20">
        <f t="shared" ref="BY159:BY175" si="107">EDATE($F159,12)</f>
        <v>44644</v>
      </c>
      <c r="BZ159" s="19"/>
    </row>
    <row r="160" spans="1:92" ht="39.75" customHeight="1" x14ac:dyDescent="0.25">
      <c r="A160" s="53"/>
      <c r="B160" s="124">
        <v>4600089843</v>
      </c>
      <c r="C160" s="26">
        <v>44270</v>
      </c>
      <c r="D160" s="24" t="s">
        <v>6</v>
      </c>
      <c r="E160" s="24" t="s">
        <v>6</v>
      </c>
      <c r="F160" s="61" t="s">
        <v>6</v>
      </c>
      <c r="G160" s="60" t="s">
        <v>6</v>
      </c>
      <c r="H160" s="60" t="s">
        <v>6</v>
      </c>
      <c r="I160" s="48" t="e">
        <f ca="1">E160-'ARR Vigentes'!$DC$1</f>
        <v>#VALUE!</v>
      </c>
      <c r="J160" s="47" t="e">
        <f t="shared" ca="1" si="105"/>
        <v>#VALUE!</v>
      </c>
      <c r="K160" s="101" t="s">
        <v>66</v>
      </c>
      <c r="L160" s="102" t="s">
        <v>66</v>
      </c>
      <c r="M160" s="102" t="s">
        <v>66</v>
      </c>
      <c r="N160" s="102" t="s">
        <v>66</v>
      </c>
      <c r="O160" s="101" t="s">
        <v>66</v>
      </c>
      <c r="P160" s="101" t="s">
        <v>66</v>
      </c>
      <c r="Q160" s="95" t="s">
        <v>988</v>
      </c>
      <c r="R160" s="36" t="s">
        <v>149</v>
      </c>
      <c r="S160" s="28" t="s">
        <v>4</v>
      </c>
      <c r="T160" s="113">
        <v>785952</v>
      </c>
      <c r="U160" s="142" t="s">
        <v>148</v>
      </c>
      <c r="V160" s="127">
        <v>1060</v>
      </c>
      <c r="W160" s="49">
        <v>36713</v>
      </c>
      <c r="X160" s="113">
        <v>16</v>
      </c>
      <c r="Y160" s="122">
        <v>8</v>
      </c>
      <c r="Z160" s="38" t="s">
        <v>147</v>
      </c>
      <c r="AA160" s="38" t="s">
        <v>784</v>
      </c>
      <c r="AB160" s="37">
        <v>659308</v>
      </c>
      <c r="AC160" s="95" t="s">
        <v>783</v>
      </c>
      <c r="AD160" s="65" t="s">
        <v>782</v>
      </c>
      <c r="AE160" s="122">
        <v>5468905</v>
      </c>
      <c r="AF160" s="31">
        <v>3045454660</v>
      </c>
      <c r="AG160" s="27" t="s">
        <v>3438</v>
      </c>
      <c r="AH160" s="95" t="s">
        <v>781</v>
      </c>
      <c r="AI160" s="154">
        <v>8290325</v>
      </c>
      <c r="AJ160" s="122">
        <v>5468905</v>
      </c>
      <c r="AK160" s="31">
        <v>3045454660</v>
      </c>
      <c r="AL160" s="27" t="s">
        <v>3439</v>
      </c>
      <c r="AM160" s="30" t="s">
        <v>779</v>
      </c>
      <c r="AN160" s="31" t="s">
        <v>6</v>
      </c>
      <c r="AO160" s="31" t="s">
        <v>6</v>
      </c>
      <c r="AP160" s="30" t="s">
        <v>6</v>
      </c>
      <c r="AQ160" s="78" t="s">
        <v>5</v>
      </c>
      <c r="AR160" s="28" t="s">
        <v>4</v>
      </c>
      <c r="AS160" s="27" t="s">
        <v>3</v>
      </c>
      <c r="AT160" s="28"/>
      <c r="AU160" s="28"/>
      <c r="AV160" s="63"/>
      <c r="AW160" s="25"/>
      <c r="AX160" s="25"/>
      <c r="AY160" s="26" t="e">
        <f t="shared" si="80"/>
        <v>#VALUE!</v>
      </c>
      <c r="AZ160" s="25"/>
      <c r="BA160" s="25"/>
      <c r="BB160" s="26" t="e">
        <f t="shared" si="81"/>
        <v>#VALUE!</v>
      </c>
      <c r="BC160" s="25"/>
      <c r="BD160" s="25"/>
      <c r="BE160" s="20" t="e">
        <f t="shared" si="82"/>
        <v>#VALUE!</v>
      </c>
      <c r="BF160" s="20"/>
      <c r="BG160" s="20"/>
      <c r="BH160" s="24" t="e">
        <f t="shared" si="75"/>
        <v>#VALUE!</v>
      </c>
      <c r="BI160" s="24"/>
      <c r="BJ160" s="24"/>
      <c r="BK160" s="24" t="e">
        <f t="shared" si="76"/>
        <v>#VALUE!</v>
      </c>
      <c r="BL160" s="24"/>
      <c r="BM160" s="24"/>
      <c r="BN160" s="20" t="e">
        <f t="shared" si="101"/>
        <v>#VALUE!</v>
      </c>
      <c r="BO160" s="24"/>
      <c r="BP160" s="24"/>
      <c r="BQ160" s="20" t="e">
        <f t="shared" si="102"/>
        <v>#VALUE!</v>
      </c>
      <c r="BR160" s="24"/>
      <c r="BS160" s="24"/>
      <c r="BT160" s="20" t="e">
        <f t="shared" si="83"/>
        <v>#VALUE!</v>
      </c>
      <c r="BU160" s="24" t="e">
        <f t="shared" si="103"/>
        <v>#VALUE!</v>
      </c>
      <c r="BV160" s="61" t="e">
        <f t="shared" si="104"/>
        <v>#VALUE!</v>
      </c>
      <c r="BW160" s="21"/>
      <c r="BX160" s="21"/>
      <c r="BY160" s="20" t="e">
        <f t="shared" si="107"/>
        <v>#VALUE!</v>
      </c>
      <c r="BZ160" s="125"/>
    </row>
    <row r="161" spans="1:16383" ht="39.75" customHeight="1" x14ac:dyDescent="0.25">
      <c r="A161" s="53"/>
      <c r="B161" s="124">
        <v>4600089866</v>
      </c>
      <c r="C161" s="26">
        <v>44270</v>
      </c>
      <c r="D161" s="24" t="s">
        <v>6</v>
      </c>
      <c r="E161" s="24" t="s">
        <v>6</v>
      </c>
      <c r="F161" s="61" t="s">
        <v>6</v>
      </c>
      <c r="G161" s="60" t="s">
        <v>6</v>
      </c>
      <c r="H161" s="60" t="s">
        <v>6</v>
      </c>
      <c r="I161" s="48" t="e">
        <f ca="1">E161-'ARR Vigentes'!$DC$1</f>
        <v>#VALUE!</v>
      </c>
      <c r="J161" s="47" t="e">
        <f t="shared" ca="1" si="105"/>
        <v>#VALUE!</v>
      </c>
      <c r="K161" s="101" t="s">
        <v>66</v>
      </c>
      <c r="L161" s="102" t="s">
        <v>66</v>
      </c>
      <c r="M161" s="102" t="s">
        <v>66</v>
      </c>
      <c r="N161" s="102" t="s">
        <v>66</v>
      </c>
      <c r="O161" s="101" t="s">
        <v>66</v>
      </c>
      <c r="P161" s="101" t="s">
        <v>66</v>
      </c>
      <c r="Q161" s="95" t="s">
        <v>785</v>
      </c>
      <c r="R161" s="36" t="s">
        <v>149</v>
      </c>
      <c r="S161" s="28" t="s">
        <v>4</v>
      </c>
      <c r="T161" s="113">
        <v>785952</v>
      </c>
      <c r="U161" s="142" t="s">
        <v>148</v>
      </c>
      <c r="V161" s="127">
        <v>1060</v>
      </c>
      <c r="W161" s="49">
        <v>36713</v>
      </c>
      <c r="X161" s="113">
        <v>16</v>
      </c>
      <c r="Y161" s="122">
        <v>22</v>
      </c>
      <c r="Z161" s="38" t="s">
        <v>147</v>
      </c>
      <c r="AA161" s="38" t="s">
        <v>784</v>
      </c>
      <c r="AB161" s="37">
        <v>659308</v>
      </c>
      <c r="AC161" s="95" t="s">
        <v>783</v>
      </c>
      <c r="AD161" s="65" t="s">
        <v>782</v>
      </c>
      <c r="AE161" s="122">
        <v>5468905</v>
      </c>
      <c r="AF161" s="31">
        <v>3045454660</v>
      </c>
      <c r="AG161" s="27" t="s">
        <v>3438</v>
      </c>
      <c r="AH161" s="95" t="s">
        <v>781</v>
      </c>
      <c r="AI161" s="154">
        <v>8290325</v>
      </c>
      <c r="AJ161" s="122">
        <v>5468905</v>
      </c>
      <c r="AK161" s="31">
        <v>3045454660</v>
      </c>
      <c r="AL161" s="27" t="s">
        <v>3439</v>
      </c>
      <c r="AM161" s="30" t="s">
        <v>779</v>
      </c>
      <c r="AN161" s="31" t="s">
        <v>6</v>
      </c>
      <c r="AO161" s="31" t="s">
        <v>6</v>
      </c>
      <c r="AP161" s="30" t="s">
        <v>6</v>
      </c>
      <c r="AQ161" s="78" t="s">
        <v>5</v>
      </c>
      <c r="AR161" s="28" t="s">
        <v>4</v>
      </c>
      <c r="AS161" s="27" t="s">
        <v>3</v>
      </c>
      <c r="AT161" s="28"/>
      <c r="AU161" s="28"/>
      <c r="AV161" s="63"/>
      <c r="AW161" s="25"/>
      <c r="AX161" s="25"/>
      <c r="AY161" s="26" t="e">
        <f t="shared" si="80"/>
        <v>#VALUE!</v>
      </c>
      <c r="AZ161" s="25"/>
      <c r="BA161" s="25"/>
      <c r="BB161" s="26" t="e">
        <f t="shared" si="81"/>
        <v>#VALUE!</v>
      </c>
      <c r="BC161" s="25"/>
      <c r="BD161" s="25"/>
      <c r="BE161" s="20" t="e">
        <f t="shared" si="82"/>
        <v>#VALUE!</v>
      </c>
      <c r="BF161" s="20"/>
      <c r="BG161" s="20"/>
      <c r="BH161" s="24" t="e">
        <f t="shared" si="75"/>
        <v>#VALUE!</v>
      </c>
      <c r="BI161" s="24"/>
      <c r="BJ161" s="24"/>
      <c r="BK161" s="24" t="e">
        <f t="shared" si="76"/>
        <v>#VALUE!</v>
      </c>
      <c r="BL161" s="24"/>
      <c r="BM161" s="24"/>
      <c r="BN161" s="20" t="e">
        <f t="shared" si="101"/>
        <v>#VALUE!</v>
      </c>
      <c r="BO161" s="24"/>
      <c r="BP161" s="24"/>
      <c r="BQ161" s="20" t="e">
        <f t="shared" si="102"/>
        <v>#VALUE!</v>
      </c>
      <c r="BR161" s="24"/>
      <c r="BS161" s="24"/>
      <c r="BT161" s="20" t="e">
        <f t="shared" si="83"/>
        <v>#VALUE!</v>
      </c>
      <c r="BU161" s="24" t="e">
        <f t="shared" si="103"/>
        <v>#VALUE!</v>
      </c>
      <c r="BV161" s="61" t="e">
        <f t="shared" si="104"/>
        <v>#VALUE!</v>
      </c>
      <c r="BW161" s="21"/>
      <c r="BX161" s="21"/>
      <c r="BY161" s="20" t="e">
        <f t="shared" si="107"/>
        <v>#VALUE!</v>
      </c>
      <c r="BZ161" s="125"/>
    </row>
    <row r="162" spans="1:16383" s="17" customFormat="1" ht="39.75" customHeight="1" x14ac:dyDescent="0.25">
      <c r="A162" s="143"/>
      <c r="B162" s="124">
        <v>4600089753</v>
      </c>
      <c r="C162" s="103">
        <v>44270</v>
      </c>
      <c r="D162" s="103" t="s">
        <v>6</v>
      </c>
      <c r="E162" s="49" t="s">
        <v>6</v>
      </c>
      <c r="F162" s="60" t="s">
        <v>6</v>
      </c>
      <c r="G162" s="60" t="s">
        <v>6</v>
      </c>
      <c r="H162" s="60" t="s">
        <v>6</v>
      </c>
      <c r="I162" s="48" t="e">
        <f ca="1">E162-$DC$1</f>
        <v>#VALUE!</v>
      </c>
      <c r="J162" s="47" t="e">
        <f t="shared" ca="1" si="105"/>
        <v>#VALUE!</v>
      </c>
      <c r="K162" s="101" t="s">
        <v>66</v>
      </c>
      <c r="L162" s="102" t="s">
        <v>66</v>
      </c>
      <c r="M162" s="49" t="s">
        <v>66</v>
      </c>
      <c r="N162" s="49" t="s">
        <v>66</v>
      </c>
      <c r="O162" s="43" t="s">
        <v>66</v>
      </c>
      <c r="P162" s="42" t="s">
        <v>66</v>
      </c>
      <c r="Q162" s="95" t="s">
        <v>3441</v>
      </c>
      <c r="R162" s="100" t="s">
        <v>76</v>
      </c>
      <c r="S162" s="28" t="s">
        <v>4</v>
      </c>
      <c r="T162" s="113">
        <v>5245379</v>
      </c>
      <c r="U162" s="142">
        <v>10060480003</v>
      </c>
      <c r="V162" s="71" t="s">
        <v>634</v>
      </c>
      <c r="W162" s="71" t="s">
        <v>634</v>
      </c>
      <c r="X162" s="141" t="s">
        <v>633</v>
      </c>
      <c r="Y162" s="122">
        <v>305</v>
      </c>
      <c r="Z162" s="38" t="s">
        <v>224</v>
      </c>
      <c r="AA162" s="95" t="s">
        <v>329</v>
      </c>
      <c r="AB162" s="37">
        <v>239836</v>
      </c>
      <c r="AC162" s="95" t="s">
        <v>3442</v>
      </c>
      <c r="AD162" s="65">
        <v>1152441755</v>
      </c>
      <c r="AE162" s="31" t="s">
        <v>6</v>
      </c>
      <c r="AF162" s="122">
        <v>3103033185</v>
      </c>
      <c r="AG162" s="63" t="s">
        <v>3443</v>
      </c>
      <c r="AH162" s="95" t="s">
        <v>3442</v>
      </c>
      <c r="AI162" s="65">
        <v>1152441755</v>
      </c>
      <c r="AJ162" s="31" t="s">
        <v>6</v>
      </c>
      <c r="AK162" s="122">
        <v>3103033185</v>
      </c>
      <c r="AL162" s="63" t="s">
        <v>3443</v>
      </c>
      <c r="AM162" s="30" t="s">
        <v>1574</v>
      </c>
      <c r="AN162" s="31" t="s">
        <v>6</v>
      </c>
      <c r="AO162" s="31" t="s">
        <v>6</v>
      </c>
      <c r="AP162" s="30" t="s">
        <v>6</v>
      </c>
      <c r="AQ162" s="78" t="s">
        <v>70</v>
      </c>
      <c r="AR162" s="28" t="s">
        <v>4</v>
      </c>
      <c r="AS162" s="27" t="s">
        <v>69</v>
      </c>
      <c r="AT162" s="27"/>
      <c r="AU162" s="27"/>
      <c r="AV162" s="63"/>
      <c r="AW162" s="25"/>
      <c r="AX162" s="25"/>
      <c r="AY162" s="26" t="e">
        <f t="shared" si="80"/>
        <v>#VALUE!</v>
      </c>
      <c r="AZ162" s="25"/>
      <c r="BA162" s="25"/>
      <c r="BB162" s="26" t="e">
        <f t="shared" si="81"/>
        <v>#VALUE!</v>
      </c>
      <c r="BC162" s="25"/>
      <c r="BD162" s="25"/>
      <c r="BE162" s="20" t="e">
        <f t="shared" si="82"/>
        <v>#VALUE!</v>
      </c>
      <c r="BF162" s="20"/>
      <c r="BG162" s="20"/>
      <c r="BH162" s="24" t="e">
        <f t="shared" si="75"/>
        <v>#VALUE!</v>
      </c>
      <c r="BI162" s="24"/>
      <c r="BJ162" s="24"/>
      <c r="BK162" s="24" t="e">
        <f t="shared" si="76"/>
        <v>#VALUE!</v>
      </c>
      <c r="BL162" s="24"/>
      <c r="BM162" s="24"/>
      <c r="BN162" s="20" t="e">
        <f t="shared" si="101"/>
        <v>#VALUE!</v>
      </c>
      <c r="BO162" s="24"/>
      <c r="BP162" s="24"/>
      <c r="BQ162" s="20" t="e">
        <f t="shared" si="102"/>
        <v>#VALUE!</v>
      </c>
      <c r="BR162" s="24"/>
      <c r="BS162" s="24"/>
      <c r="BT162" s="20" t="e">
        <f t="shared" si="83"/>
        <v>#VALUE!</v>
      </c>
      <c r="BU162" s="24" t="e">
        <f t="shared" si="103"/>
        <v>#VALUE!</v>
      </c>
      <c r="BV162" s="61" t="e">
        <f t="shared" si="104"/>
        <v>#VALUE!</v>
      </c>
      <c r="BW162" s="21"/>
      <c r="BX162" s="21"/>
      <c r="BY162" s="20" t="e">
        <f t="shared" si="107"/>
        <v>#VALUE!</v>
      </c>
      <c r="BZ162" s="125"/>
    </row>
    <row r="163" spans="1:16383" s="17" customFormat="1" ht="39.75" customHeight="1" x14ac:dyDescent="0.25">
      <c r="A163" s="143"/>
      <c r="B163" s="124">
        <v>4600089757</v>
      </c>
      <c r="C163" s="103">
        <v>44270</v>
      </c>
      <c r="D163" s="103">
        <v>44273</v>
      </c>
      <c r="E163" s="49">
        <v>45002</v>
      </c>
      <c r="F163" s="61">
        <v>44273</v>
      </c>
      <c r="G163" s="60" t="s">
        <v>6</v>
      </c>
      <c r="H163" s="60" t="s">
        <v>6</v>
      </c>
      <c r="I163" s="48">
        <f ca="1">E163-$DC$1</f>
        <v>710</v>
      </c>
      <c r="J163" s="47" t="str">
        <f t="shared" ca="1" si="105"/>
        <v>VIGENTE</v>
      </c>
      <c r="K163" s="101" t="s">
        <v>66</v>
      </c>
      <c r="L163" s="102" t="s">
        <v>66</v>
      </c>
      <c r="M163" s="49" t="s">
        <v>66</v>
      </c>
      <c r="N163" s="49" t="s">
        <v>66</v>
      </c>
      <c r="O163" s="43" t="s">
        <v>66</v>
      </c>
      <c r="P163" s="42" t="s">
        <v>66</v>
      </c>
      <c r="Q163" s="95" t="s">
        <v>3444</v>
      </c>
      <c r="R163" s="100" t="s">
        <v>76</v>
      </c>
      <c r="S163" s="28" t="s">
        <v>4</v>
      </c>
      <c r="T163" s="113">
        <v>5245142</v>
      </c>
      <c r="U163" s="142">
        <v>10060480003</v>
      </c>
      <c r="V163" s="71" t="s">
        <v>634</v>
      </c>
      <c r="W163" s="71" t="s">
        <v>634</v>
      </c>
      <c r="X163" s="141" t="s">
        <v>633</v>
      </c>
      <c r="Y163" s="122">
        <v>25</v>
      </c>
      <c r="Z163" s="38" t="s">
        <v>224</v>
      </c>
      <c r="AA163" s="95" t="s">
        <v>329</v>
      </c>
      <c r="AB163" s="37">
        <v>260086</v>
      </c>
      <c r="AC163" s="95" t="s">
        <v>3445</v>
      </c>
      <c r="AD163" s="65">
        <v>32393674</v>
      </c>
      <c r="AE163" s="31" t="s">
        <v>6</v>
      </c>
      <c r="AF163" s="122">
        <v>3043427960</v>
      </c>
      <c r="AG163" s="63" t="s">
        <v>3446</v>
      </c>
      <c r="AH163" s="95" t="s">
        <v>3445</v>
      </c>
      <c r="AI163" s="65">
        <v>32393674</v>
      </c>
      <c r="AJ163" s="31" t="s">
        <v>6</v>
      </c>
      <c r="AK163" s="122">
        <v>3043427960</v>
      </c>
      <c r="AL163" s="63" t="s">
        <v>3446</v>
      </c>
      <c r="AM163" s="30" t="s">
        <v>1574</v>
      </c>
      <c r="AN163" s="31" t="s">
        <v>6</v>
      </c>
      <c r="AO163" s="31" t="s">
        <v>6</v>
      </c>
      <c r="AP163" s="30" t="s">
        <v>6</v>
      </c>
      <c r="AQ163" s="78" t="s">
        <v>56</v>
      </c>
      <c r="AR163" s="28" t="s">
        <v>4</v>
      </c>
      <c r="AS163" s="27" t="s">
        <v>55</v>
      </c>
      <c r="AT163" s="27"/>
      <c r="AU163" s="27"/>
      <c r="AV163" s="63"/>
      <c r="AW163" s="25"/>
      <c r="AX163" s="25"/>
      <c r="AY163" s="26">
        <f t="shared" si="80"/>
        <v>44365</v>
      </c>
      <c r="AZ163" s="25"/>
      <c r="BA163" s="25"/>
      <c r="BB163" s="26">
        <f t="shared" si="81"/>
        <v>44457</v>
      </c>
      <c r="BC163" s="25"/>
      <c r="BD163" s="25"/>
      <c r="BE163" s="20">
        <f t="shared" si="82"/>
        <v>44548</v>
      </c>
      <c r="BF163" s="20"/>
      <c r="BG163" s="20"/>
      <c r="BH163" s="24">
        <f t="shared" si="75"/>
        <v>45734</v>
      </c>
      <c r="BI163" s="24"/>
      <c r="BJ163" s="24"/>
      <c r="BK163" s="24">
        <f t="shared" si="76"/>
        <v>45826</v>
      </c>
      <c r="BL163" s="24"/>
      <c r="BM163" s="24"/>
      <c r="BN163" s="20">
        <f t="shared" si="101"/>
        <v>44822</v>
      </c>
      <c r="BO163" s="24"/>
      <c r="BP163" s="24"/>
      <c r="BQ163" s="20">
        <f t="shared" si="102"/>
        <v>44913</v>
      </c>
      <c r="BR163" s="24"/>
      <c r="BS163" s="24"/>
      <c r="BT163" s="20">
        <f t="shared" si="83"/>
        <v>45003</v>
      </c>
      <c r="BU163" s="24">
        <f t="shared" si="103"/>
        <v>44902</v>
      </c>
      <c r="BV163" s="61">
        <f t="shared" si="104"/>
        <v>44942</v>
      </c>
      <c r="BW163" s="21"/>
      <c r="BX163" s="21"/>
      <c r="BY163" s="20">
        <f t="shared" si="107"/>
        <v>44638</v>
      </c>
      <c r="BZ163" s="125"/>
    </row>
    <row r="164" spans="1:16383" ht="39.75" customHeight="1" x14ac:dyDescent="0.25">
      <c r="A164" s="53"/>
      <c r="B164" s="176">
        <v>4600089867</v>
      </c>
      <c r="C164" s="26">
        <v>44270</v>
      </c>
      <c r="D164" s="24" t="s">
        <v>6</v>
      </c>
      <c r="E164" s="24" t="s">
        <v>6</v>
      </c>
      <c r="F164" s="61" t="s">
        <v>6</v>
      </c>
      <c r="G164" s="60" t="s">
        <v>6</v>
      </c>
      <c r="H164" s="60" t="s">
        <v>6</v>
      </c>
      <c r="I164" s="48" t="e">
        <f ca="1">E164-'ARR Vigentes'!$DC$1</f>
        <v>#VALUE!</v>
      </c>
      <c r="J164" s="47" t="e">
        <f t="shared" ca="1" si="105"/>
        <v>#VALUE!</v>
      </c>
      <c r="K164" s="101" t="s">
        <v>66</v>
      </c>
      <c r="L164" s="102" t="s">
        <v>66</v>
      </c>
      <c r="M164" s="102" t="s">
        <v>66</v>
      </c>
      <c r="N164" s="102" t="s">
        <v>66</v>
      </c>
      <c r="O164" s="101" t="s">
        <v>66</v>
      </c>
      <c r="P164" s="101" t="s">
        <v>66</v>
      </c>
      <c r="Q164" s="95" t="s">
        <v>992</v>
      </c>
      <c r="R164" s="100" t="s">
        <v>965</v>
      </c>
      <c r="S164" s="28" t="s">
        <v>4</v>
      </c>
      <c r="T164" s="119">
        <v>785952</v>
      </c>
      <c r="U164" s="152" t="s">
        <v>148</v>
      </c>
      <c r="V164" s="68">
        <v>1060</v>
      </c>
      <c r="W164" s="175">
        <v>36713</v>
      </c>
      <c r="X164" s="68">
        <v>16</v>
      </c>
      <c r="Y164" s="68">
        <v>70</v>
      </c>
      <c r="Z164" s="38" t="s">
        <v>147</v>
      </c>
      <c r="AA164" s="38" t="s">
        <v>722</v>
      </c>
      <c r="AB164" s="94">
        <v>282744</v>
      </c>
      <c r="AC164" s="100" t="s">
        <v>991</v>
      </c>
      <c r="AD164" s="65">
        <v>15505635</v>
      </c>
      <c r="AE164" s="31" t="s">
        <v>6</v>
      </c>
      <c r="AF164" s="31">
        <v>3046696690</v>
      </c>
      <c r="AG164" s="171" t="s">
        <v>3447</v>
      </c>
      <c r="AH164" s="100" t="s">
        <v>991</v>
      </c>
      <c r="AI164" s="65">
        <v>15505635</v>
      </c>
      <c r="AJ164" s="31" t="s">
        <v>6</v>
      </c>
      <c r="AK164" s="31">
        <v>3046696690</v>
      </c>
      <c r="AL164" s="171" t="s">
        <v>3447</v>
      </c>
      <c r="AM164" s="30" t="s">
        <v>3448</v>
      </c>
      <c r="AN164" s="31" t="s">
        <v>6</v>
      </c>
      <c r="AO164" s="31" t="s">
        <v>6</v>
      </c>
      <c r="AP164" s="30" t="s">
        <v>6</v>
      </c>
      <c r="AQ164" s="78" t="s">
        <v>5</v>
      </c>
      <c r="AR164" s="28" t="s">
        <v>4</v>
      </c>
      <c r="AS164" s="27" t="s">
        <v>3</v>
      </c>
      <c r="AT164" s="27"/>
      <c r="AU164" s="27"/>
      <c r="AV164" s="63"/>
      <c r="AW164" s="25"/>
      <c r="AX164" s="25"/>
      <c r="AY164" s="26" t="e">
        <f t="shared" si="80"/>
        <v>#VALUE!</v>
      </c>
      <c r="AZ164" s="25"/>
      <c r="BA164" s="25"/>
      <c r="BB164" s="26" t="e">
        <f t="shared" si="81"/>
        <v>#VALUE!</v>
      </c>
      <c r="BC164" s="25"/>
      <c r="BD164" s="25"/>
      <c r="BE164" s="20" t="e">
        <f t="shared" si="82"/>
        <v>#VALUE!</v>
      </c>
      <c r="BF164" s="20"/>
      <c r="BG164" s="20"/>
      <c r="BH164" s="24" t="e">
        <f t="shared" si="75"/>
        <v>#VALUE!</v>
      </c>
      <c r="BI164" s="24"/>
      <c r="BJ164" s="24"/>
      <c r="BK164" s="24" t="e">
        <f t="shared" si="76"/>
        <v>#VALUE!</v>
      </c>
      <c r="BL164" s="24"/>
      <c r="BM164" s="24"/>
      <c r="BN164" s="20" t="e">
        <f t="shared" si="101"/>
        <v>#VALUE!</v>
      </c>
      <c r="BO164" s="24"/>
      <c r="BP164" s="24"/>
      <c r="BQ164" s="20" t="e">
        <f t="shared" si="102"/>
        <v>#VALUE!</v>
      </c>
      <c r="BR164" s="24"/>
      <c r="BS164" s="24"/>
      <c r="BT164" s="20" t="e">
        <f t="shared" si="83"/>
        <v>#VALUE!</v>
      </c>
      <c r="BU164" s="24" t="e">
        <f t="shared" si="103"/>
        <v>#VALUE!</v>
      </c>
      <c r="BV164" s="61" t="e">
        <f t="shared" si="104"/>
        <v>#VALUE!</v>
      </c>
      <c r="BW164" s="21"/>
      <c r="BX164" s="21"/>
      <c r="BY164" s="20" t="e">
        <f t="shared" si="107"/>
        <v>#VALUE!</v>
      </c>
      <c r="BZ164" s="125"/>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c r="FB164" s="17"/>
      <c r="FC164" s="17"/>
      <c r="FD164" s="17"/>
      <c r="FE164" s="17"/>
      <c r="FF164" s="17"/>
      <c r="FG164" s="17"/>
      <c r="FH164" s="17"/>
      <c r="FI164" s="17"/>
      <c r="FJ164" s="17"/>
      <c r="FK164" s="17"/>
      <c r="FL164" s="17"/>
      <c r="FM164" s="17"/>
      <c r="FN164" s="17"/>
      <c r="FO164" s="17"/>
      <c r="FP164" s="17"/>
      <c r="FQ164" s="17"/>
      <c r="FR164" s="17"/>
      <c r="FS164" s="17"/>
      <c r="FT164" s="17"/>
      <c r="FU164" s="17"/>
      <c r="FV164" s="17"/>
      <c r="FW164" s="17"/>
      <c r="FX164" s="17"/>
      <c r="FY164" s="17"/>
      <c r="FZ164" s="17"/>
      <c r="GA164" s="17"/>
      <c r="GB164" s="17"/>
      <c r="GC164" s="17"/>
      <c r="GD164" s="17"/>
      <c r="GE164" s="17"/>
      <c r="GF164" s="17"/>
      <c r="GG164" s="17"/>
      <c r="GH164" s="17"/>
      <c r="GI164" s="17"/>
      <c r="GJ164" s="17"/>
      <c r="GK164" s="17"/>
      <c r="GL164" s="17"/>
      <c r="GM164" s="17"/>
      <c r="GN164" s="17"/>
      <c r="GO164" s="17"/>
      <c r="GP164" s="17"/>
      <c r="GQ164" s="17"/>
      <c r="GR164" s="17"/>
      <c r="GS164" s="17"/>
      <c r="GT164" s="17"/>
      <c r="GU164" s="17"/>
      <c r="GV164" s="17"/>
      <c r="GW164" s="17"/>
      <c r="GX164" s="17"/>
      <c r="GY164" s="17"/>
      <c r="GZ164" s="17"/>
      <c r="HA164" s="17"/>
      <c r="HB164" s="17"/>
      <c r="HC164" s="17"/>
      <c r="HD164" s="17"/>
      <c r="HE164" s="17"/>
      <c r="HF164" s="17"/>
      <c r="HG164" s="17"/>
      <c r="HH164" s="17"/>
      <c r="HI164" s="17"/>
      <c r="HJ164" s="17"/>
      <c r="HK164" s="17"/>
      <c r="HL164" s="17"/>
      <c r="HM164" s="17"/>
      <c r="HN164" s="17"/>
      <c r="HO164" s="17"/>
      <c r="HP164" s="17"/>
      <c r="HQ164" s="17"/>
      <c r="HR164" s="17"/>
      <c r="HS164" s="17"/>
      <c r="HT164" s="17"/>
      <c r="HU164" s="17"/>
      <c r="HV164" s="17"/>
      <c r="HW164" s="17"/>
      <c r="HX164" s="17"/>
      <c r="HY164" s="17"/>
      <c r="HZ164" s="17"/>
      <c r="IA164" s="17"/>
      <c r="IB164" s="17"/>
      <c r="IC164" s="17"/>
      <c r="ID164" s="17"/>
      <c r="IE164" s="17"/>
      <c r="IF164" s="17"/>
      <c r="IG164" s="17"/>
      <c r="IH164" s="17"/>
      <c r="II164" s="17"/>
      <c r="IJ164" s="17"/>
      <c r="IK164" s="17"/>
      <c r="IL164" s="17"/>
      <c r="IM164" s="17"/>
      <c r="IN164" s="17"/>
      <c r="IO164" s="17"/>
      <c r="IP164" s="17"/>
      <c r="IQ164" s="17"/>
      <c r="IR164" s="17"/>
      <c r="IS164" s="17"/>
      <c r="IT164" s="17"/>
      <c r="IU164" s="17"/>
      <c r="IV164" s="17"/>
      <c r="IW164" s="17"/>
      <c r="IX164" s="17"/>
      <c r="IY164" s="17"/>
      <c r="IZ164" s="17"/>
      <c r="JA164" s="17"/>
      <c r="JB164" s="17"/>
      <c r="JC164" s="17"/>
      <c r="JD164" s="17"/>
      <c r="JE164" s="17"/>
      <c r="JF164" s="17"/>
      <c r="JG164" s="17"/>
      <c r="JH164" s="17"/>
      <c r="JI164" s="17"/>
      <c r="JJ164" s="17"/>
      <c r="JK164" s="17"/>
      <c r="JL164" s="17"/>
      <c r="JM164" s="17"/>
      <c r="JN164" s="17"/>
      <c r="JO164" s="17"/>
      <c r="JP164" s="17"/>
      <c r="JQ164" s="17"/>
      <c r="JR164" s="17"/>
      <c r="JS164" s="17"/>
      <c r="JT164" s="17"/>
      <c r="JU164" s="17"/>
      <c r="JV164" s="17"/>
      <c r="JW164" s="17"/>
      <c r="JX164" s="17"/>
      <c r="JY164" s="17"/>
      <c r="JZ164" s="17"/>
      <c r="KA164" s="17"/>
      <c r="KB164" s="17"/>
      <c r="KC164" s="17"/>
      <c r="KD164" s="17"/>
      <c r="KE164" s="17"/>
      <c r="KF164" s="17"/>
      <c r="KG164" s="17"/>
      <c r="KH164" s="17"/>
      <c r="KI164" s="17"/>
      <c r="KJ164" s="17"/>
      <c r="KK164" s="17"/>
      <c r="KL164" s="17"/>
      <c r="KM164" s="17"/>
      <c r="KN164" s="17"/>
      <c r="KO164" s="17"/>
      <c r="KP164" s="17"/>
      <c r="KQ164" s="17"/>
      <c r="KR164" s="17"/>
      <c r="KS164" s="17"/>
      <c r="KT164" s="17"/>
      <c r="KU164" s="17"/>
      <c r="KV164" s="17"/>
      <c r="KW164" s="17"/>
      <c r="KX164" s="17"/>
      <c r="KY164" s="17"/>
      <c r="KZ164" s="17"/>
      <c r="LA164" s="17"/>
      <c r="LB164" s="17"/>
      <c r="LC164" s="17"/>
      <c r="LD164" s="17"/>
      <c r="LE164" s="17"/>
      <c r="LF164" s="17"/>
      <c r="LG164" s="17"/>
      <c r="LH164" s="17"/>
      <c r="LI164" s="17"/>
      <c r="LJ164" s="17"/>
      <c r="LK164" s="17"/>
      <c r="LL164" s="17"/>
      <c r="LM164" s="17"/>
      <c r="LN164" s="17"/>
      <c r="LO164" s="17"/>
      <c r="LP164" s="17"/>
      <c r="LQ164" s="17"/>
      <c r="LR164" s="17"/>
      <c r="LS164" s="17"/>
      <c r="LT164" s="17"/>
      <c r="LU164" s="17"/>
      <c r="LV164" s="17"/>
      <c r="LW164" s="17"/>
      <c r="LX164" s="17"/>
      <c r="LY164" s="17"/>
      <c r="LZ164" s="17"/>
      <c r="MA164" s="17"/>
      <c r="MB164" s="17"/>
      <c r="MC164" s="17"/>
      <c r="MD164" s="17"/>
      <c r="ME164" s="17"/>
      <c r="MF164" s="17"/>
      <c r="MG164" s="17"/>
      <c r="MH164" s="17"/>
      <c r="MI164" s="17"/>
      <c r="MJ164" s="17"/>
      <c r="MK164" s="17"/>
      <c r="ML164" s="17"/>
      <c r="MM164" s="17"/>
      <c r="MN164" s="17"/>
      <c r="MO164" s="17"/>
      <c r="MP164" s="17"/>
      <c r="MQ164" s="17"/>
      <c r="MR164" s="17"/>
      <c r="MS164" s="17"/>
      <c r="MT164" s="17"/>
      <c r="MU164" s="17"/>
      <c r="MV164" s="17"/>
      <c r="MW164" s="17"/>
      <c r="MX164" s="17"/>
      <c r="MY164" s="17"/>
      <c r="MZ164" s="17"/>
      <c r="NA164" s="17"/>
      <c r="NB164" s="17"/>
      <c r="NC164" s="17"/>
      <c r="ND164" s="17"/>
      <c r="NE164" s="17"/>
      <c r="NF164" s="17"/>
      <c r="NG164" s="17"/>
      <c r="NH164" s="17"/>
      <c r="NI164" s="17"/>
      <c r="NJ164" s="17"/>
      <c r="NK164" s="17"/>
      <c r="NL164" s="17"/>
      <c r="NM164" s="17"/>
      <c r="NN164" s="17"/>
      <c r="NO164" s="17"/>
      <c r="NP164" s="17"/>
      <c r="NQ164" s="17"/>
      <c r="NR164" s="17"/>
      <c r="NS164" s="17"/>
      <c r="NT164" s="17"/>
      <c r="NU164" s="17"/>
      <c r="NV164" s="17"/>
      <c r="NW164" s="17"/>
      <c r="NX164" s="17"/>
      <c r="NY164" s="17"/>
      <c r="NZ164" s="17"/>
      <c r="OA164" s="17"/>
      <c r="OB164" s="17"/>
      <c r="OC164" s="17"/>
      <c r="OD164" s="17"/>
      <c r="OE164" s="17"/>
      <c r="OF164" s="17"/>
      <c r="OG164" s="17"/>
      <c r="OH164" s="17"/>
      <c r="OI164" s="17"/>
      <c r="OJ164" s="17"/>
      <c r="OK164" s="17"/>
      <c r="OL164" s="17"/>
      <c r="OM164" s="17"/>
      <c r="ON164" s="17"/>
      <c r="OO164" s="17"/>
      <c r="OP164" s="17"/>
      <c r="OQ164" s="17"/>
      <c r="OR164" s="17"/>
      <c r="OS164" s="17"/>
      <c r="OT164" s="17"/>
      <c r="OU164" s="17"/>
      <c r="OV164" s="17"/>
      <c r="OW164" s="17"/>
      <c r="OX164" s="17"/>
      <c r="OY164" s="17"/>
      <c r="OZ164" s="17"/>
      <c r="PA164" s="17"/>
      <c r="PB164" s="17"/>
      <c r="PC164" s="17"/>
      <c r="PD164" s="17"/>
      <c r="PE164" s="17"/>
      <c r="PF164" s="17"/>
      <c r="PG164" s="17"/>
      <c r="PH164" s="17"/>
      <c r="PI164" s="17"/>
      <c r="PJ164" s="17"/>
      <c r="PK164" s="17"/>
      <c r="PL164" s="17"/>
      <c r="PM164" s="17"/>
      <c r="PN164" s="17"/>
      <c r="PO164" s="17"/>
      <c r="PP164" s="17"/>
      <c r="PQ164" s="17"/>
      <c r="PR164" s="17"/>
      <c r="PS164" s="17"/>
      <c r="PT164" s="17"/>
      <c r="PU164" s="17"/>
      <c r="PV164" s="17"/>
      <c r="PW164" s="17"/>
      <c r="PX164" s="17"/>
      <c r="PY164" s="17"/>
      <c r="PZ164" s="17"/>
      <c r="QA164" s="17"/>
      <c r="QB164" s="17"/>
      <c r="QC164" s="17"/>
      <c r="QD164" s="17"/>
      <c r="QE164" s="17"/>
      <c r="QF164" s="17"/>
      <c r="QG164" s="17"/>
      <c r="QH164" s="17"/>
      <c r="QI164" s="17"/>
      <c r="QJ164" s="17"/>
      <c r="QK164" s="17"/>
      <c r="QL164" s="17"/>
      <c r="QM164" s="17"/>
      <c r="QN164" s="17"/>
      <c r="QO164" s="17"/>
      <c r="QP164" s="17"/>
      <c r="QQ164" s="17"/>
      <c r="QR164" s="17"/>
      <c r="QS164" s="17"/>
      <c r="QT164" s="17"/>
      <c r="QU164" s="17"/>
      <c r="QV164" s="17"/>
      <c r="QW164" s="17"/>
      <c r="QX164" s="17"/>
      <c r="QY164" s="17"/>
      <c r="QZ164" s="17"/>
      <c r="RA164" s="17"/>
      <c r="RB164" s="17"/>
      <c r="RC164" s="17"/>
      <c r="RD164" s="17"/>
      <c r="RE164" s="17"/>
      <c r="RF164" s="17"/>
      <c r="RG164" s="17"/>
      <c r="RH164" s="17"/>
      <c r="RI164" s="17"/>
      <c r="RJ164" s="17"/>
      <c r="RK164" s="17"/>
      <c r="RL164" s="17"/>
      <c r="RM164" s="17"/>
      <c r="RN164" s="17"/>
      <c r="RO164" s="17"/>
      <c r="RP164" s="17"/>
      <c r="RQ164" s="17"/>
      <c r="RR164" s="17"/>
      <c r="RS164" s="17"/>
      <c r="RT164" s="17"/>
      <c r="RU164" s="17"/>
      <c r="RV164" s="17"/>
      <c r="RW164" s="17"/>
      <c r="RX164" s="17"/>
      <c r="RY164" s="17"/>
      <c r="RZ164" s="17"/>
      <c r="SA164" s="17"/>
      <c r="SB164" s="17"/>
      <c r="SC164" s="17"/>
      <c r="SD164" s="17"/>
      <c r="SE164" s="17"/>
      <c r="SF164" s="17"/>
      <c r="SG164" s="17"/>
      <c r="SH164" s="17"/>
      <c r="SI164" s="17"/>
      <c r="SJ164" s="17"/>
      <c r="SK164" s="17"/>
      <c r="SL164" s="17"/>
      <c r="SM164" s="17"/>
      <c r="SN164" s="17"/>
      <c r="SO164" s="17"/>
      <c r="SP164" s="17"/>
      <c r="SQ164" s="17"/>
      <c r="SR164" s="17"/>
      <c r="SS164" s="17"/>
      <c r="ST164" s="17"/>
      <c r="SU164" s="17"/>
      <c r="SV164" s="17"/>
      <c r="SW164" s="17"/>
      <c r="SX164" s="17"/>
      <c r="SY164" s="17"/>
      <c r="SZ164" s="17"/>
      <c r="TA164" s="17"/>
      <c r="TB164" s="17"/>
      <c r="TC164" s="17"/>
      <c r="TD164" s="17"/>
      <c r="TE164" s="17"/>
      <c r="TF164" s="17"/>
      <c r="TG164" s="17"/>
      <c r="TH164" s="17"/>
      <c r="TI164" s="17"/>
      <c r="TJ164" s="17"/>
      <c r="TK164" s="17"/>
      <c r="TL164" s="17"/>
      <c r="TM164" s="17"/>
      <c r="TN164" s="17"/>
      <c r="TO164" s="17"/>
      <c r="TP164" s="17"/>
      <c r="TQ164" s="17"/>
      <c r="TR164" s="17"/>
      <c r="TS164" s="17"/>
      <c r="TT164" s="17"/>
      <c r="TU164" s="17"/>
      <c r="TV164" s="17"/>
      <c r="TW164" s="17"/>
      <c r="TX164" s="17"/>
      <c r="TY164" s="17"/>
      <c r="TZ164" s="17"/>
      <c r="UA164" s="17"/>
      <c r="UB164" s="17"/>
      <c r="UC164" s="17"/>
      <c r="UD164" s="17"/>
      <c r="UE164" s="17"/>
      <c r="UF164" s="17"/>
      <c r="UG164" s="17"/>
      <c r="UH164" s="17"/>
      <c r="UI164" s="17"/>
      <c r="UJ164" s="17"/>
      <c r="UK164" s="17"/>
      <c r="UL164" s="17"/>
      <c r="UM164" s="17"/>
      <c r="UN164" s="17"/>
      <c r="UO164" s="17"/>
      <c r="UP164" s="17"/>
      <c r="UQ164" s="17"/>
      <c r="UR164" s="17"/>
      <c r="US164" s="17"/>
      <c r="UT164" s="17"/>
      <c r="UU164" s="17"/>
      <c r="UV164" s="17"/>
      <c r="UW164" s="17"/>
      <c r="UX164" s="17"/>
      <c r="UY164" s="17"/>
      <c r="UZ164" s="17"/>
      <c r="VA164" s="17"/>
      <c r="VB164" s="17"/>
      <c r="VC164" s="17"/>
      <c r="VD164" s="17"/>
      <c r="VE164" s="17"/>
      <c r="VF164" s="17"/>
      <c r="VG164" s="17"/>
      <c r="VH164" s="17"/>
      <c r="VI164" s="17"/>
      <c r="VJ164" s="17"/>
      <c r="VK164" s="17"/>
      <c r="VL164" s="17"/>
      <c r="VM164" s="17"/>
      <c r="VN164" s="17"/>
      <c r="VO164" s="17"/>
      <c r="VP164" s="17"/>
      <c r="VQ164" s="17"/>
      <c r="VR164" s="17"/>
      <c r="VS164" s="17"/>
      <c r="VT164" s="17"/>
      <c r="VU164" s="17"/>
      <c r="VV164" s="17"/>
      <c r="VW164" s="17"/>
      <c r="VX164" s="17"/>
      <c r="VY164" s="17"/>
      <c r="VZ164" s="17"/>
      <c r="WA164" s="17"/>
      <c r="WB164" s="17"/>
      <c r="WC164" s="17"/>
      <c r="WD164" s="17"/>
      <c r="WE164" s="17"/>
      <c r="WF164" s="17"/>
      <c r="WG164" s="17"/>
      <c r="WH164" s="17"/>
      <c r="WI164" s="17"/>
      <c r="WJ164" s="17"/>
      <c r="WK164" s="17"/>
      <c r="WL164" s="17"/>
      <c r="WM164" s="17"/>
      <c r="WN164" s="17"/>
      <c r="WO164" s="17"/>
      <c r="WP164" s="17"/>
      <c r="WQ164" s="17"/>
      <c r="WR164" s="17"/>
      <c r="WS164" s="17"/>
      <c r="WT164" s="17"/>
      <c r="WU164" s="17"/>
      <c r="WV164" s="17"/>
      <c r="WW164" s="17"/>
      <c r="WX164" s="17"/>
      <c r="WY164" s="17"/>
      <c r="WZ164" s="17"/>
      <c r="XA164" s="17"/>
      <c r="XB164" s="17"/>
      <c r="XC164" s="17"/>
      <c r="XD164" s="17"/>
      <c r="XE164" s="17"/>
      <c r="XF164" s="17"/>
      <c r="XG164" s="17"/>
      <c r="XH164" s="17"/>
      <c r="XI164" s="17"/>
      <c r="XJ164" s="17"/>
      <c r="XK164" s="17"/>
      <c r="XL164" s="17"/>
      <c r="XM164" s="17"/>
      <c r="XN164" s="17"/>
      <c r="XO164" s="17"/>
      <c r="XP164" s="17"/>
      <c r="XQ164" s="17"/>
      <c r="XR164" s="17"/>
      <c r="XS164" s="17"/>
      <c r="XT164" s="17"/>
      <c r="XU164" s="17"/>
      <c r="XV164" s="17"/>
      <c r="XW164" s="17"/>
      <c r="XX164" s="17"/>
      <c r="XY164" s="17"/>
      <c r="XZ164" s="17"/>
      <c r="YA164" s="17"/>
      <c r="YB164" s="17"/>
      <c r="YC164" s="17"/>
      <c r="YD164" s="17"/>
      <c r="YE164" s="17"/>
      <c r="YF164" s="17"/>
      <c r="YG164" s="17"/>
      <c r="YH164" s="17"/>
      <c r="YI164" s="17"/>
      <c r="YJ164" s="17"/>
      <c r="YK164" s="17"/>
      <c r="YL164" s="17"/>
      <c r="YM164" s="17"/>
      <c r="YN164" s="17"/>
      <c r="YO164" s="17"/>
      <c r="YP164" s="17"/>
      <c r="YQ164" s="17"/>
      <c r="YR164" s="17"/>
      <c r="YS164" s="17"/>
      <c r="YT164" s="17"/>
      <c r="YU164" s="17"/>
      <c r="YV164" s="17"/>
      <c r="YW164" s="17"/>
      <c r="YX164" s="17"/>
      <c r="YY164" s="17"/>
      <c r="YZ164" s="17"/>
      <c r="ZA164" s="17"/>
      <c r="ZB164" s="17"/>
      <c r="ZC164" s="17"/>
      <c r="ZD164" s="17"/>
      <c r="ZE164" s="17"/>
      <c r="ZF164" s="17"/>
      <c r="ZG164" s="17"/>
      <c r="ZH164" s="17"/>
      <c r="ZI164" s="17"/>
      <c r="ZJ164" s="17"/>
      <c r="ZK164" s="17"/>
      <c r="ZL164" s="17"/>
      <c r="ZM164" s="17"/>
      <c r="ZN164" s="17"/>
      <c r="ZO164" s="17"/>
      <c r="ZP164" s="17"/>
      <c r="ZQ164" s="17"/>
      <c r="ZR164" s="17"/>
      <c r="ZS164" s="17"/>
      <c r="ZT164" s="17"/>
      <c r="ZU164" s="17"/>
      <c r="ZV164" s="17"/>
      <c r="ZW164" s="17"/>
      <c r="ZX164" s="17"/>
      <c r="ZY164" s="17"/>
      <c r="ZZ164" s="17"/>
      <c r="AAA164" s="17"/>
      <c r="AAB164" s="17"/>
      <c r="AAC164" s="17"/>
      <c r="AAD164" s="17"/>
      <c r="AAE164" s="17"/>
      <c r="AAF164" s="17"/>
      <c r="AAG164" s="17"/>
      <c r="AAH164" s="17"/>
      <c r="AAI164" s="17"/>
      <c r="AAJ164" s="17"/>
      <c r="AAK164" s="17"/>
      <c r="AAL164" s="17"/>
      <c r="AAM164" s="17"/>
      <c r="AAN164" s="17"/>
      <c r="AAO164" s="17"/>
      <c r="AAP164" s="17"/>
      <c r="AAQ164" s="17"/>
      <c r="AAR164" s="17"/>
      <c r="AAS164" s="17"/>
      <c r="AAT164" s="17"/>
      <c r="AAU164" s="17"/>
      <c r="AAV164" s="17"/>
      <c r="AAW164" s="17"/>
      <c r="AAX164" s="17"/>
      <c r="AAY164" s="17"/>
      <c r="AAZ164" s="17"/>
      <c r="ABA164" s="17"/>
      <c r="ABB164" s="17"/>
      <c r="ABC164" s="17"/>
      <c r="ABD164" s="17"/>
      <c r="ABE164" s="17"/>
      <c r="ABF164" s="17"/>
      <c r="ABG164" s="17"/>
      <c r="ABH164" s="17"/>
      <c r="ABI164" s="17"/>
      <c r="ABJ164" s="17"/>
      <c r="ABK164" s="17"/>
      <c r="ABL164" s="17"/>
      <c r="ABM164" s="17"/>
      <c r="ABN164" s="17"/>
      <c r="ABO164" s="17"/>
      <c r="ABP164" s="17"/>
      <c r="ABQ164" s="17"/>
      <c r="ABR164" s="17"/>
      <c r="ABS164" s="17"/>
      <c r="ABT164" s="17"/>
      <c r="ABU164" s="17"/>
      <c r="ABV164" s="17"/>
      <c r="ABW164" s="17"/>
      <c r="ABX164" s="17"/>
      <c r="ABY164" s="17"/>
      <c r="ABZ164" s="17"/>
      <c r="ACA164" s="17"/>
      <c r="ACB164" s="17"/>
      <c r="ACC164" s="17"/>
      <c r="ACD164" s="17"/>
      <c r="ACE164" s="17"/>
      <c r="ACF164" s="17"/>
      <c r="ACG164" s="17"/>
      <c r="ACH164" s="17"/>
      <c r="ACI164" s="17"/>
      <c r="ACJ164" s="17"/>
      <c r="ACK164" s="17"/>
      <c r="ACL164" s="17"/>
      <c r="ACM164" s="17"/>
      <c r="ACN164" s="17"/>
      <c r="ACO164" s="17"/>
      <c r="ACP164" s="17"/>
      <c r="ACQ164" s="17"/>
      <c r="ACR164" s="17"/>
      <c r="ACS164" s="17"/>
      <c r="ACT164" s="17"/>
      <c r="ACU164" s="17"/>
      <c r="ACV164" s="17"/>
      <c r="ACW164" s="17"/>
      <c r="ACX164" s="17"/>
      <c r="ACY164" s="17"/>
      <c r="ACZ164" s="17"/>
      <c r="ADA164" s="17"/>
      <c r="ADB164" s="17"/>
      <c r="ADC164" s="17"/>
      <c r="ADD164" s="17"/>
      <c r="ADE164" s="17"/>
      <c r="ADF164" s="17"/>
      <c r="ADG164" s="17"/>
      <c r="ADH164" s="17"/>
      <c r="ADI164" s="17"/>
      <c r="ADJ164" s="17"/>
      <c r="ADK164" s="17"/>
      <c r="ADL164" s="17"/>
      <c r="ADM164" s="17"/>
      <c r="ADN164" s="17"/>
      <c r="ADO164" s="17"/>
      <c r="ADP164" s="17"/>
      <c r="ADQ164" s="17"/>
      <c r="ADR164" s="17"/>
      <c r="ADS164" s="17"/>
      <c r="ADT164" s="17"/>
      <c r="ADU164" s="17"/>
      <c r="ADV164" s="17"/>
      <c r="ADW164" s="17"/>
      <c r="ADX164" s="17"/>
      <c r="ADY164" s="17"/>
      <c r="ADZ164" s="17"/>
      <c r="AEA164" s="17"/>
      <c r="AEB164" s="17"/>
      <c r="AEC164" s="17"/>
      <c r="AED164" s="17"/>
      <c r="AEE164" s="17"/>
      <c r="AEF164" s="17"/>
      <c r="AEG164" s="17"/>
      <c r="AEH164" s="17"/>
      <c r="AEI164" s="17"/>
      <c r="AEJ164" s="17"/>
      <c r="AEK164" s="17"/>
      <c r="AEL164" s="17"/>
      <c r="AEM164" s="17"/>
      <c r="AEN164" s="17"/>
      <c r="AEO164" s="17"/>
      <c r="AEP164" s="17"/>
      <c r="AEQ164" s="17"/>
      <c r="AER164" s="17"/>
      <c r="AES164" s="17"/>
      <c r="AET164" s="17"/>
      <c r="AEU164" s="17"/>
      <c r="AEV164" s="17"/>
      <c r="AEW164" s="17"/>
      <c r="AEX164" s="17"/>
      <c r="AEY164" s="17"/>
      <c r="AEZ164" s="17"/>
      <c r="AFA164" s="17"/>
      <c r="AFB164" s="17"/>
      <c r="AFC164" s="17"/>
      <c r="AFD164" s="17"/>
      <c r="AFE164" s="17"/>
      <c r="AFF164" s="17"/>
      <c r="AFG164" s="17"/>
      <c r="AFH164" s="17"/>
      <c r="AFI164" s="17"/>
      <c r="AFJ164" s="17"/>
      <c r="AFK164" s="17"/>
      <c r="AFL164" s="17"/>
      <c r="AFM164" s="17"/>
      <c r="AFN164" s="17"/>
      <c r="AFO164" s="17"/>
      <c r="AFP164" s="17"/>
      <c r="AFQ164" s="17"/>
      <c r="AFR164" s="17"/>
      <c r="AFS164" s="17"/>
      <c r="AFT164" s="17"/>
      <c r="AFU164" s="17"/>
      <c r="AFV164" s="17"/>
      <c r="AFW164" s="17"/>
      <c r="AFX164" s="17"/>
      <c r="AFY164" s="17"/>
      <c r="AFZ164" s="17"/>
      <c r="AGA164" s="17"/>
      <c r="AGB164" s="17"/>
      <c r="AGC164" s="17"/>
      <c r="AGD164" s="17"/>
      <c r="AGE164" s="17"/>
      <c r="AGF164" s="17"/>
      <c r="AGG164" s="17"/>
      <c r="AGH164" s="17"/>
      <c r="AGI164" s="17"/>
      <c r="AGJ164" s="17"/>
      <c r="AGK164" s="17"/>
      <c r="AGL164" s="17"/>
      <c r="AGM164" s="17"/>
      <c r="AGN164" s="17"/>
      <c r="AGO164" s="17"/>
      <c r="AGP164" s="17"/>
      <c r="AGQ164" s="17"/>
      <c r="AGR164" s="17"/>
      <c r="AGS164" s="17"/>
      <c r="AGT164" s="17"/>
      <c r="AGU164" s="17"/>
      <c r="AGV164" s="17"/>
      <c r="AGW164" s="17"/>
      <c r="AGX164" s="17"/>
      <c r="AGY164" s="17"/>
      <c r="AGZ164" s="17"/>
      <c r="AHA164" s="17"/>
      <c r="AHB164" s="17"/>
      <c r="AHC164" s="17"/>
      <c r="AHD164" s="17"/>
      <c r="AHE164" s="17"/>
      <c r="AHF164" s="17"/>
      <c r="AHG164" s="17"/>
      <c r="AHH164" s="17"/>
      <c r="AHI164" s="17"/>
      <c r="AHJ164" s="17"/>
      <c r="AHK164" s="17"/>
      <c r="AHL164" s="17"/>
      <c r="AHM164" s="17"/>
      <c r="AHN164" s="17"/>
      <c r="AHO164" s="17"/>
      <c r="AHP164" s="17"/>
      <c r="AHQ164" s="17"/>
      <c r="AHR164" s="17"/>
      <c r="AHS164" s="17"/>
      <c r="AHT164" s="17"/>
      <c r="AHU164" s="17"/>
      <c r="AHV164" s="17"/>
      <c r="AHW164" s="17"/>
      <c r="AHX164" s="17"/>
      <c r="AHY164" s="17"/>
      <c r="AHZ164" s="17"/>
      <c r="AIA164" s="17"/>
      <c r="AIB164" s="17"/>
      <c r="AIC164" s="17"/>
      <c r="AID164" s="17"/>
      <c r="AIE164" s="17"/>
      <c r="AIF164" s="17"/>
      <c r="AIG164" s="17"/>
      <c r="AIH164" s="17"/>
      <c r="AII164" s="17"/>
      <c r="AIJ164" s="17"/>
      <c r="AIK164" s="17"/>
      <c r="AIL164" s="17"/>
      <c r="AIM164" s="17"/>
      <c r="AIN164" s="17"/>
      <c r="AIO164" s="17"/>
      <c r="AIP164" s="17"/>
      <c r="AIQ164" s="17"/>
      <c r="AIR164" s="17"/>
      <c r="AIS164" s="17"/>
      <c r="AIT164" s="17"/>
      <c r="AIU164" s="17"/>
      <c r="AIV164" s="17"/>
      <c r="AIW164" s="17"/>
      <c r="AIX164" s="17"/>
      <c r="AIY164" s="17"/>
      <c r="AIZ164" s="17"/>
      <c r="AJA164" s="17"/>
      <c r="AJB164" s="17"/>
      <c r="AJC164" s="17"/>
      <c r="AJD164" s="17"/>
      <c r="AJE164" s="17"/>
      <c r="AJF164" s="17"/>
      <c r="AJG164" s="17"/>
      <c r="AJH164" s="17"/>
      <c r="AJI164" s="17"/>
      <c r="AJJ164" s="17"/>
      <c r="AJK164" s="17"/>
      <c r="AJL164" s="17"/>
      <c r="AJM164" s="17"/>
      <c r="AJN164" s="17"/>
      <c r="AJO164" s="17"/>
      <c r="AJP164" s="17"/>
      <c r="AJQ164" s="17"/>
      <c r="AJR164" s="17"/>
      <c r="AJS164" s="17"/>
      <c r="AJT164" s="17"/>
      <c r="AJU164" s="17"/>
      <c r="AJV164" s="17"/>
      <c r="AJW164" s="17"/>
      <c r="AJX164" s="17"/>
      <c r="AJY164" s="17"/>
      <c r="AJZ164" s="17"/>
      <c r="AKA164" s="17"/>
      <c r="AKB164" s="17"/>
      <c r="AKC164" s="17"/>
      <c r="AKD164" s="17"/>
      <c r="AKE164" s="17"/>
      <c r="AKF164" s="17"/>
      <c r="AKG164" s="17"/>
      <c r="AKH164" s="17"/>
      <c r="AKI164" s="17"/>
      <c r="AKJ164" s="17"/>
      <c r="AKK164" s="17"/>
      <c r="AKL164" s="17"/>
      <c r="AKM164" s="17"/>
      <c r="AKN164" s="17"/>
      <c r="AKO164" s="17"/>
      <c r="AKP164" s="17"/>
      <c r="AKQ164" s="17"/>
      <c r="AKR164" s="17"/>
      <c r="AKS164" s="17"/>
      <c r="AKT164" s="17"/>
      <c r="AKU164" s="17"/>
      <c r="AKV164" s="17"/>
      <c r="AKW164" s="17"/>
      <c r="AKX164" s="17"/>
      <c r="AKY164" s="17"/>
      <c r="AKZ164" s="17"/>
      <c r="ALA164" s="17"/>
      <c r="ALB164" s="17"/>
      <c r="ALC164" s="17"/>
      <c r="ALD164" s="17"/>
      <c r="ALE164" s="17"/>
      <c r="ALF164" s="17"/>
      <c r="ALG164" s="17"/>
      <c r="ALH164" s="17"/>
      <c r="ALI164" s="17"/>
      <c r="ALJ164" s="17"/>
      <c r="ALK164" s="17"/>
      <c r="ALL164" s="17"/>
      <c r="ALM164" s="17"/>
      <c r="ALN164" s="17"/>
      <c r="ALO164" s="17"/>
      <c r="ALP164" s="17"/>
      <c r="ALQ164" s="17"/>
      <c r="ALR164" s="17"/>
      <c r="ALS164" s="17"/>
      <c r="ALT164" s="17"/>
      <c r="ALU164" s="17"/>
      <c r="ALV164" s="17"/>
      <c r="ALW164" s="17"/>
      <c r="ALX164" s="17"/>
      <c r="ALY164" s="17"/>
      <c r="ALZ164" s="17"/>
      <c r="AMA164" s="17"/>
      <c r="AMB164" s="17"/>
      <c r="AMC164" s="17"/>
      <c r="AMD164" s="17"/>
      <c r="AME164" s="17"/>
      <c r="AMF164" s="17"/>
      <c r="AMG164" s="17"/>
      <c r="AMH164" s="17"/>
      <c r="AMI164" s="17"/>
      <c r="AMJ164" s="17"/>
      <c r="AMK164" s="17"/>
      <c r="AML164" s="17"/>
      <c r="AMM164" s="17"/>
      <c r="AMN164" s="17"/>
      <c r="AMO164" s="17"/>
      <c r="AMP164" s="17"/>
      <c r="AMQ164" s="17"/>
      <c r="AMR164" s="17"/>
      <c r="AMS164" s="17"/>
      <c r="AMT164" s="17"/>
      <c r="AMU164" s="17"/>
      <c r="AMV164" s="17"/>
      <c r="AMW164" s="17"/>
      <c r="AMX164" s="17"/>
      <c r="AMY164" s="17"/>
      <c r="AMZ164" s="17"/>
      <c r="ANA164" s="17"/>
      <c r="ANB164" s="17"/>
      <c r="ANC164" s="17"/>
      <c r="AND164" s="17"/>
      <c r="ANE164" s="17"/>
      <c r="ANF164" s="17"/>
      <c r="ANG164" s="17"/>
      <c r="ANH164" s="17"/>
      <c r="ANI164" s="17"/>
      <c r="ANJ164" s="17"/>
      <c r="ANK164" s="17"/>
      <c r="ANL164" s="17"/>
      <c r="ANM164" s="17"/>
      <c r="ANN164" s="17"/>
      <c r="ANO164" s="17"/>
      <c r="ANP164" s="17"/>
      <c r="ANQ164" s="17"/>
      <c r="ANR164" s="17"/>
      <c r="ANS164" s="17"/>
      <c r="ANT164" s="17"/>
      <c r="ANU164" s="17"/>
      <c r="ANV164" s="17"/>
      <c r="ANW164" s="17"/>
      <c r="ANX164" s="17"/>
      <c r="ANY164" s="17"/>
      <c r="ANZ164" s="17"/>
      <c r="AOA164" s="17"/>
      <c r="AOB164" s="17"/>
      <c r="AOC164" s="17"/>
      <c r="AOD164" s="17"/>
      <c r="AOE164" s="17"/>
      <c r="AOF164" s="17"/>
      <c r="AOG164" s="17"/>
      <c r="AOH164" s="17"/>
      <c r="AOI164" s="17"/>
      <c r="AOJ164" s="17"/>
      <c r="AOK164" s="17"/>
      <c r="AOL164" s="17"/>
      <c r="AOM164" s="17"/>
      <c r="AON164" s="17"/>
      <c r="AOO164" s="17"/>
      <c r="AOP164" s="17"/>
      <c r="AOQ164" s="17"/>
      <c r="AOR164" s="17"/>
      <c r="AOS164" s="17"/>
      <c r="AOT164" s="17"/>
      <c r="AOU164" s="17"/>
      <c r="AOV164" s="17"/>
      <c r="AOW164" s="17"/>
      <c r="AOX164" s="17"/>
      <c r="AOY164" s="17"/>
      <c r="AOZ164" s="17"/>
      <c r="APA164" s="17"/>
      <c r="APB164" s="17"/>
      <c r="APC164" s="17"/>
      <c r="APD164" s="17"/>
      <c r="APE164" s="17"/>
      <c r="APF164" s="17"/>
      <c r="APG164" s="17"/>
      <c r="APH164" s="17"/>
      <c r="API164" s="17"/>
      <c r="APJ164" s="17"/>
      <c r="APK164" s="17"/>
      <c r="APL164" s="17"/>
      <c r="APM164" s="17"/>
      <c r="APN164" s="17"/>
      <c r="APO164" s="17"/>
      <c r="APP164" s="17"/>
      <c r="APQ164" s="17"/>
      <c r="APR164" s="17"/>
      <c r="APS164" s="17"/>
      <c r="APT164" s="17"/>
      <c r="APU164" s="17"/>
      <c r="APV164" s="17"/>
      <c r="APW164" s="17"/>
      <c r="APX164" s="17"/>
      <c r="APY164" s="17"/>
      <c r="APZ164" s="17"/>
      <c r="AQA164" s="17"/>
      <c r="AQB164" s="17"/>
      <c r="AQC164" s="17"/>
      <c r="AQD164" s="17"/>
      <c r="AQE164" s="17"/>
      <c r="AQF164" s="17"/>
      <c r="AQG164" s="17"/>
      <c r="AQH164" s="17"/>
      <c r="AQI164" s="17"/>
      <c r="AQJ164" s="17"/>
      <c r="AQK164" s="17"/>
      <c r="AQL164" s="17"/>
      <c r="AQM164" s="17"/>
      <c r="AQN164" s="17"/>
      <c r="AQO164" s="17"/>
      <c r="AQP164" s="17"/>
      <c r="AQQ164" s="17"/>
      <c r="AQR164" s="17"/>
      <c r="AQS164" s="17"/>
      <c r="AQT164" s="17"/>
      <c r="AQU164" s="17"/>
      <c r="AQV164" s="17"/>
      <c r="AQW164" s="17"/>
      <c r="AQX164" s="17"/>
      <c r="AQY164" s="17"/>
      <c r="AQZ164" s="17"/>
      <c r="ARA164" s="17"/>
      <c r="ARB164" s="17"/>
      <c r="ARC164" s="17"/>
      <c r="ARD164" s="17"/>
      <c r="ARE164" s="17"/>
      <c r="ARF164" s="17"/>
      <c r="ARG164" s="17"/>
      <c r="ARH164" s="17"/>
      <c r="ARI164" s="17"/>
      <c r="ARJ164" s="17"/>
      <c r="ARK164" s="17"/>
      <c r="ARL164" s="17"/>
      <c r="ARM164" s="17"/>
      <c r="ARN164" s="17"/>
      <c r="ARO164" s="17"/>
      <c r="ARP164" s="17"/>
      <c r="ARQ164" s="17"/>
      <c r="ARR164" s="17"/>
      <c r="ARS164" s="17"/>
      <c r="ART164" s="17"/>
      <c r="ARU164" s="17"/>
      <c r="ARV164" s="17"/>
      <c r="ARW164" s="17"/>
      <c r="ARX164" s="17"/>
      <c r="ARY164" s="17"/>
      <c r="ARZ164" s="17"/>
      <c r="ASA164" s="17"/>
      <c r="ASB164" s="17"/>
      <c r="ASC164" s="17"/>
      <c r="ASD164" s="17"/>
      <c r="ASE164" s="17"/>
      <c r="ASF164" s="17"/>
      <c r="ASG164" s="17"/>
      <c r="ASH164" s="17"/>
      <c r="ASI164" s="17"/>
      <c r="ASJ164" s="17"/>
      <c r="ASK164" s="17"/>
      <c r="ASL164" s="17"/>
      <c r="ASM164" s="17"/>
      <c r="ASN164" s="17"/>
      <c r="ASO164" s="17"/>
      <c r="ASP164" s="17"/>
      <c r="ASQ164" s="17"/>
      <c r="ASR164" s="17"/>
      <c r="ASS164" s="17"/>
      <c r="AST164" s="17"/>
      <c r="ASU164" s="17"/>
      <c r="ASV164" s="17"/>
      <c r="ASW164" s="17"/>
      <c r="ASX164" s="17"/>
      <c r="ASY164" s="17"/>
      <c r="ASZ164" s="17"/>
      <c r="ATA164" s="17"/>
      <c r="ATB164" s="17"/>
      <c r="ATC164" s="17"/>
      <c r="ATD164" s="17"/>
      <c r="ATE164" s="17"/>
      <c r="ATF164" s="17"/>
      <c r="ATG164" s="17"/>
      <c r="ATH164" s="17"/>
      <c r="ATI164" s="17"/>
      <c r="ATJ164" s="17"/>
      <c r="ATK164" s="17"/>
      <c r="ATL164" s="17"/>
      <c r="ATM164" s="17"/>
      <c r="ATN164" s="17"/>
      <c r="ATO164" s="17"/>
      <c r="ATP164" s="17"/>
      <c r="ATQ164" s="17"/>
      <c r="ATR164" s="17"/>
      <c r="ATS164" s="17"/>
      <c r="ATT164" s="17"/>
      <c r="ATU164" s="17"/>
      <c r="ATV164" s="17"/>
      <c r="ATW164" s="17"/>
      <c r="ATX164" s="17"/>
      <c r="ATY164" s="17"/>
      <c r="ATZ164" s="17"/>
      <c r="AUA164" s="17"/>
      <c r="AUB164" s="17"/>
      <c r="AUC164" s="17"/>
      <c r="AUD164" s="17"/>
      <c r="AUE164" s="17"/>
      <c r="AUF164" s="17"/>
      <c r="AUG164" s="17"/>
      <c r="AUH164" s="17"/>
      <c r="AUI164" s="17"/>
      <c r="AUJ164" s="17"/>
      <c r="AUK164" s="17"/>
      <c r="AUL164" s="17"/>
      <c r="AUM164" s="17"/>
      <c r="AUN164" s="17"/>
      <c r="AUO164" s="17"/>
      <c r="AUP164" s="17"/>
      <c r="AUQ164" s="17"/>
      <c r="AUR164" s="17"/>
      <c r="AUS164" s="17"/>
      <c r="AUT164" s="17"/>
      <c r="AUU164" s="17"/>
      <c r="AUV164" s="17"/>
      <c r="AUW164" s="17"/>
      <c r="AUX164" s="17"/>
      <c r="AUY164" s="17"/>
      <c r="AUZ164" s="17"/>
      <c r="AVA164" s="17"/>
      <c r="AVB164" s="17"/>
      <c r="AVC164" s="17"/>
      <c r="AVD164" s="17"/>
      <c r="AVE164" s="17"/>
      <c r="AVF164" s="17"/>
      <c r="AVG164" s="17"/>
      <c r="AVH164" s="17"/>
      <c r="AVI164" s="17"/>
      <c r="AVJ164" s="17"/>
      <c r="AVK164" s="17"/>
      <c r="AVL164" s="17"/>
      <c r="AVM164" s="17"/>
      <c r="AVN164" s="17"/>
      <c r="AVO164" s="17"/>
      <c r="AVP164" s="17"/>
      <c r="AVQ164" s="17"/>
      <c r="AVR164" s="17"/>
      <c r="AVS164" s="17"/>
      <c r="AVT164" s="17"/>
      <c r="AVU164" s="17"/>
      <c r="AVV164" s="17"/>
      <c r="AVW164" s="17"/>
      <c r="AVX164" s="17"/>
      <c r="AVY164" s="17"/>
      <c r="AVZ164" s="17"/>
      <c r="AWA164" s="17"/>
      <c r="AWB164" s="17"/>
      <c r="AWC164" s="17"/>
      <c r="AWD164" s="17"/>
      <c r="AWE164" s="17"/>
      <c r="AWF164" s="17"/>
      <c r="AWG164" s="17"/>
      <c r="AWH164" s="17"/>
      <c r="AWI164" s="17"/>
      <c r="AWJ164" s="17"/>
      <c r="AWK164" s="17"/>
      <c r="AWL164" s="17"/>
      <c r="AWM164" s="17"/>
      <c r="AWN164" s="17"/>
      <c r="AWO164" s="17"/>
      <c r="AWP164" s="17"/>
      <c r="AWQ164" s="17"/>
      <c r="AWR164" s="17"/>
      <c r="AWS164" s="17"/>
      <c r="AWT164" s="17"/>
      <c r="AWU164" s="17"/>
      <c r="AWV164" s="17"/>
      <c r="AWW164" s="17"/>
      <c r="AWX164" s="17"/>
      <c r="AWY164" s="17"/>
      <c r="AWZ164" s="17"/>
      <c r="AXA164" s="17"/>
      <c r="AXB164" s="17"/>
      <c r="AXC164" s="17"/>
      <c r="AXD164" s="17"/>
      <c r="AXE164" s="17"/>
      <c r="AXF164" s="17"/>
      <c r="AXG164" s="17"/>
      <c r="AXH164" s="17"/>
      <c r="AXI164" s="17"/>
      <c r="AXJ164" s="17"/>
      <c r="AXK164" s="17"/>
      <c r="AXL164" s="17"/>
      <c r="AXM164" s="17"/>
      <c r="AXN164" s="17"/>
      <c r="AXO164" s="17"/>
      <c r="AXP164" s="17"/>
      <c r="AXQ164" s="17"/>
      <c r="AXR164" s="17"/>
      <c r="AXS164" s="17"/>
      <c r="AXT164" s="17"/>
      <c r="AXU164" s="17"/>
      <c r="AXV164" s="17"/>
      <c r="AXW164" s="17"/>
      <c r="AXX164" s="17"/>
      <c r="AXY164" s="17"/>
      <c r="AXZ164" s="17"/>
      <c r="AYA164" s="17"/>
      <c r="AYB164" s="17"/>
      <c r="AYC164" s="17"/>
      <c r="AYD164" s="17"/>
      <c r="AYE164" s="17"/>
      <c r="AYF164" s="17"/>
      <c r="AYG164" s="17"/>
      <c r="AYH164" s="17"/>
      <c r="AYI164" s="17"/>
      <c r="AYJ164" s="17"/>
      <c r="AYK164" s="17"/>
      <c r="AYL164" s="17"/>
      <c r="AYM164" s="17"/>
      <c r="AYN164" s="17"/>
      <c r="AYO164" s="17"/>
      <c r="AYP164" s="17"/>
      <c r="AYQ164" s="17"/>
      <c r="AYR164" s="17"/>
      <c r="AYS164" s="17"/>
      <c r="AYT164" s="17"/>
      <c r="AYU164" s="17"/>
      <c r="AYV164" s="17"/>
      <c r="AYW164" s="17"/>
      <c r="AYX164" s="17"/>
      <c r="AYY164" s="17"/>
      <c r="AYZ164" s="17"/>
      <c r="AZA164" s="17"/>
      <c r="AZB164" s="17"/>
      <c r="AZC164" s="17"/>
      <c r="AZD164" s="17"/>
      <c r="AZE164" s="17"/>
      <c r="AZF164" s="17"/>
      <c r="AZG164" s="17"/>
      <c r="AZH164" s="17"/>
      <c r="AZI164" s="17"/>
      <c r="AZJ164" s="17"/>
      <c r="AZK164" s="17"/>
      <c r="AZL164" s="17"/>
      <c r="AZM164" s="17"/>
      <c r="AZN164" s="17"/>
      <c r="AZO164" s="17"/>
      <c r="AZP164" s="17"/>
      <c r="AZQ164" s="17"/>
      <c r="AZR164" s="17"/>
      <c r="AZS164" s="17"/>
      <c r="AZT164" s="17"/>
      <c r="AZU164" s="17"/>
      <c r="AZV164" s="17"/>
      <c r="AZW164" s="17"/>
      <c r="AZX164" s="17"/>
      <c r="AZY164" s="17"/>
      <c r="AZZ164" s="17"/>
      <c r="BAA164" s="17"/>
      <c r="BAB164" s="17"/>
      <c r="BAC164" s="17"/>
      <c r="BAD164" s="17"/>
      <c r="BAE164" s="17"/>
      <c r="BAF164" s="17"/>
      <c r="BAG164" s="17"/>
      <c r="BAH164" s="17"/>
      <c r="BAI164" s="17"/>
      <c r="BAJ164" s="17"/>
      <c r="BAK164" s="17"/>
      <c r="BAL164" s="17"/>
      <c r="BAM164" s="17"/>
      <c r="BAN164" s="17"/>
      <c r="BAO164" s="17"/>
      <c r="BAP164" s="17"/>
      <c r="BAQ164" s="17"/>
      <c r="BAR164" s="17"/>
      <c r="BAS164" s="17"/>
      <c r="BAT164" s="17"/>
      <c r="BAU164" s="17"/>
      <c r="BAV164" s="17"/>
      <c r="BAW164" s="17"/>
      <c r="BAX164" s="17"/>
      <c r="BAY164" s="17"/>
      <c r="BAZ164" s="17"/>
      <c r="BBA164" s="17"/>
      <c r="BBB164" s="17"/>
      <c r="BBC164" s="17"/>
      <c r="BBD164" s="17"/>
      <c r="BBE164" s="17"/>
      <c r="BBF164" s="17"/>
      <c r="BBG164" s="17"/>
      <c r="BBH164" s="17"/>
      <c r="BBI164" s="17"/>
      <c r="BBJ164" s="17"/>
      <c r="BBK164" s="17"/>
      <c r="BBL164" s="17"/>
      <c r="BBM164" s="17"/>
      <c r="BBN164" s="17"/>
      <c r="BBO164" s="17"/>
      <c r="BBP164" s="17"/>
      <c r="BBQ164" s="17"/>
      <c r="BBR164" s="17"/>
      <c r="BBS164" s="17"/>
      <c r="BBT164" s="17"/>
      <c r="BBU164" s="17"/>
      <c r="BBV164" s="17"/>
      <c r="BBW164" s="17"/>
      <c r="BBX164" s="17"/>
      <c r="BBY164" s="17"/>
      <c r="BBZ164" s="17"/>
      <c r="BCA164" s="17"/>
      <c r="BCB164" s="17"/>
      <c r="BCC164" s="17"/>
      <c r="BCD164" s="17"/>
      <c r="BCE164" s="17"/>
      <c r="BCF164" s="17"/>
      <c r="BCG164" s="17"/>
      <c r="BCH164" s="17"/>
      <c r="BCI164" s="17"/>
      <c r="BCJ164" s="17"/>
      <c r="BCK164" s="17"/>
      <c r="BCL164" s="17"/>
      <c r="BCM164" s="17"/>
      <c r="BCN164" s="17"/>
      <c r="BCO164" s="17"/>
      <c r="BCP164" s="17"/>
      <c r="BCQ164" s="17"/>
      <c r="BCR164" s="17"/>
      <c r="BCS164" s="17"/>
      <c r="BCT164" s="17"/>
      <c r="BCU164" s="17"/>
      <c r="BCV164" s="17"/>
      <c r="BCW164" s="17"/>
      <c r="BCX164" s="17"/>
      <c r="BCY164" s="17"/>
      <c r="BCZ164" s="17"/>
      <c r="BDA164" s="17"/>
      <c r="BDB164" s="17"/>
      <c r="BDC164" s="17"/>
      <c r="BDD164" s="17"/>
      <c r="BDE164" s="17"/>
      <c r="BDF164" s="17"/>
      <c r="BDG164" s="17"/>
      <c r="BDH164" s="17"/>
      <c r="BDI164" s="17"/>
      <c r="BDJ164" s="17"/>
      <c r="BDK164" s="17"/>
      <c r="BDL164" s="17"/>
      <c r="BDM164" s="17"/>
      <c r="BDN164" s="17"/>
      <c r="BDO164" s="17"/>
      <c r="BDP164" s="17"/>
      <c r="BDQ164" s="17"/>
      <c r="BDR164" s="17"/>
      <c r="BDS164" s="17"/>
      <c r="BDT164" s="17"/>
      <c r="BDU164" s="17"/>
      <c r="BDV164" s="17"/>
      <c r="BDW164" s="17"/>
      <c r="BDX164" s="17"/>
      <c r="BDY164" s="17"/>
      <c r="BDZ164" s="17"/>
      <c r="BEA164" s="17"/>
      <c r="BEB164" s="17"/>
      <c r="BEC164" s="17"/>
      <c r="BED164" s="17"/>
      <c r="BEE164" s="17"/>
      <c r="BEF164" s="17"/>
      <c r="BEG164" s="17"/>
      <c r="BEH164" s="17"/>
      <c r="BEI164" s="17"/>
      <c r="BEJ164" s="17"/>
      <c r="BEK164" s="17"/>
      <c r="BEL164" s="17"/>
      <c r="BEM164" s="17"/>
      <c r="BEN164" s="17"/>
      <c r="BEO164" s="17"/>
      <c r="BEP164" s="17"/>
      <c r="BEQ164" s="17"/>
      <c r="BER164" s="17"/>
      <c r="BES164" s="17"/>
      <c r="BET164" s="17"/>
      <c r="BEU164" s="17"/>
      <c r="BEV164" s="17"/>
      <c r="BEW164" s="17"/>
      <c r="BEX164" s="17"/>
      <c r="BEY164" s="17"/>
      <c r="BEZ164" s="17"/>
      <c r="BFA164" s="17"/>
      <c r="BFB164" s="17"/>
      <c r="BFC164" s="17"/>
      <c r="BFD164" s="17"/>
      <c r="BFE164" s="17"/>
      <c r="BFF164" s="17"/>
      <c r="BFG164" s="17"/>
      <c r="BFH164" s="17"/>
      <c r="BFI164" s="17"/>
      <c r="BFJ164" s="17"/>
      <c r="BFK164" s="17"/>
      <c r="BFL164" s="17"/>
      <c r="BFM164" s="17"/>
      <c r="BFN164" s="17"/>
      <c r="BFO164" s="17"/>
      <c r="BFP164" s="17"/>
      <c r="BFQ164" s="17"/>
      <c r="BFR164" s="17"/>
      <c r="BFS164" s="17"/>
      <c r="BFT164" s="17"/>
      <c r="BFU164" s="17"/>
      <c r="BFV164" s="17"/>
      <c r="BFW164" s="17"/>
      <c r="BFX164" s="17"/>
      <c r="BFY164" s="17"/>
      <c r="BFZ164" s="17"/>
      <c r="BGA164" s="17"/>
      <c r="BGB164" s="17"/>
      <c r="BGC164" s="17"/>
      <c r="BGD164" s="17"/>
      <c r="BGE164" s="17"/>
      <c r="BGF164" s="17"/>
      <c r="BGG164" s="17"/>
      <c r="BGH164" s="17"/>
      <c r="BGI164" s="17"/>
      <c r="BGJ164" s="17"/>
      <c r="BGK164" s="17"/>
      <c r="BGL164" s="17"/>
      <c r="BGM164" s="17"/>
      <c r="BGN164" s="17"/>
      <c r="BGO164" s="17"/>
      <c r="BGP164" s="17"/>
      <c r="BGQ164" s="17"/>
      <c r="BGR164" s="17"/>
      <c r="BGS164" s="17"/>
      <c r="BGT164" s="17"/>
      <c r="BGU164" s="17"/>
      <c r="BGV164" s="17"/>
      <c r="BGW164" s="17"/>
      <c r="BGX164" s="17"/>
      <c r="BGY164" s="17"/>
      <c r="BGZ164" s="17"/>
      <c r="BHA164" s="17"/>
      <c r="BHB164" s="17"/>
      <c r="BHC164" s="17"/>
      <c r="BHD164" s="17"/>
      <c r="BHE164" s="17"/>
      <c r="BHF164" s="17"/>
      <c r="BHG164" s="17"/>
      <c r="BHH164" s="17"/>
      <c r="BHI164" s="17"/>
      <c r="BHJ164" s="17"/>
      <c r="BHK164" s="17"/>
      <c r="BHL164" s="17"/>
      <c r="BHM164" s="17"/>
      <c r="BHN164" s="17"/>
      <c r="BHO164" s="17"/>
      <c r="BHP164" s="17"/>
      <c r="BHQ164" s="17"/>
      <c r="BHR164" s="17"/>
      <c r="BHS164" s="17"/>
      <c r="BHT164" s="17"/>
      <c r="BHU164" s="17"/>
      <c r="BHV164" s="17"/>
      <c r="BHW164" s="17"/>
      <c r="BHX164" s="17"/>
      <c r="BHY164" s="17"/>
      <c r="BHZ164" s="17"/>
      <c r="BIA164" s="17"/>
      <c r="BIB164" s="17"/>
      <c r="BIC164" s="17"/>
      <c r="BID164" s="17"/>
      <c r="BIE164" s="17"/>
      <c r="BIF164" s="17"/>
      <c r="BIG164" s="17"/>
      <c r="BIH164" s="17"/>
      <c r="BII164" s="17"/>
      <c r="BIJ164" s="17"/>
      <c r="BIK164" s="17"/>
      <c r="BIL164" s="17"/>
      <c r="BIM164" s="17"/>
      <c r="BIN164" s="17"/>
      <c r="BIO164" s="17"/>
      <c r="BIP164" s="17"/>
      <c r="BIQ164" s="17"/>
      <c r="BIR164" s="17"/>
      <c r="BIS164" s="17"/>
      <c r="BIT164" s="17"/>
      <c r="BIU164" s="17"/>
      <c r="BIV164" s="17"/>
      <c r="BIW164" s="17"/>
      <c r="BIX164" s="17"/>
      <c r="BIY164" s="17"/>
      <c r="BIZ164" s="17"/>
      <c r="BJA164" s="17"/>
      <c r="BJB164" s="17"/>
      <c r="BJC164" s="17"/>
      <c r="BJD164" s="17"/>
      <c r="BJE164" s="17"/>
      <c r="BJF164" s="17"/>
      <c r="BJG164" s="17"/>
      <c r="BJH164" s="17"/>
      <c r="BJI164" s="17"/>
      <c r="BJJ164" s="17"/>
      <c r="BJK164" s="17"/>
      <c r="BJL164" s="17"/>
      <c r="BJM164" s="17"/>
      <c r="BJN164" s="17"/>
      <c r="BJO164" s="17"/>
      <c r="BJP164" s="17"/>
      <c r="BJQ164" s="17"/>
      <c r="BJR164" s="17"/>
      <c r="BJS164" s="17"/>
      <c r="BJT164" s="17"/>
      <c r="BJU164" s="17"/>
      <c r="BJV164" s="17"/>
      <c r="BJW164" s="17"/>
      <c r="BJX164" s="17"/>
      <c r="BJY164" s="17"/>
      <c r="BJZ164" s="17"/>
      <c r="BKA164" s="17"/>
      <c r="BKB164" s="17"/>
      <c r="BKC164" s="17"/>
      <c r="BKD164" s="17"/>
      <c r="BKE164" s="17"/>
      <c r="BKF164" s="17"/>
      <c r="BKG164" s="17"/>
      <c r="BKH164" s="17"/>
      <c r="BKI164" s="17"/>
      <c r="BKJ164" s="17"/>
      <c r="BKK164" s="17"/>
      <c r="BKL164" s="17"/>
      <c r="BKM164" s="17"/>
      <c r="BKN164" s="17"/>
      <c r="BKO164" s="17"/>
      <c r="BKP164" s="17"/>
      <c r="BKQ164" s="17"/>
      <c r="BKR164" s="17"/>
      <c r="BKS164" s="17"/>
      <c r="BKT164" s="17"/>
      <c r="BKU164" s="17"/>
      <c r="BKV164" s="17"/>
      <c r="BKW164" s="17"/>
      <c r="BKX164" s="17"/>
      <c r="BKY164" s="17"/>
      <c r="BKZ164" s="17"/>
      <c r="BLA164" s="17"/>
      <c r="BLB164" s="17"/>
      <c r="BLC164" s="17"/>
      <c r="BLD164" s="17"/>
      <c r="BLE164" s="17"/>
      <c r="BLF164" s="17"/>
      <c r="BLG164" s="17"/>
      <c r="BLH164" s="17"/>
      <c r="BLI164" s="17"/>
      <c r="BLJ164" s="17"/>
      <c r="BLK164" s="17"/>
      <c r="BLL164" s="17"/>
      <c r="BLM164" s="17"/>
      <c r="BLN164" s="17"/>
      <c r="BLO164" s="17"/>
      <c r="BLP164" s="17"/>
      <c r="BLQ164" s="17"/>
      <c r="BLR164" s="17"/>
      <c r="BLS164" s="17"/>
      <c r="BLT164" s="17"/>
      <c r="BLU164" s="17"/>
      <c r="BLV164" s="17"/>
      <c r="BLW164" s="17"/>
      <c r="BLX164" s="17"/>
      <c r="BLY164" s="17"/>
      <c r="BLZ164" s="17"/>
      <c r="BMA164" s="17"/>
      <c r="BMB164" s="17"/>
      <c r="BMC164" s="17"/>
      <c r="BMD164" s="17"/>
      <c r="BME164" s="17"/>
      <c r="BMF164" s="17"/>
      <c r="BMG164" s="17"/>
      <c r="BMH164" s="17"/>
      <c r="BMI164" s="17"/>
      <c r="BMJ164" s="17"/>
      <c r="BMK164" s="17"/>
      <c r="BML164" s="17"/>
      <c r="BMM164" s="17"/>
      <c r="BMN164" s="17"/>
      <c r="BMO164" s="17"/>
      <c r="BMP164" s="17"/>
      <c r="BMQ164" s="17"/>
      <c r="BMR164" s="17"/>
      <c r="BMS164" s="17"/>
      <c r="BMT164" s="17"/>
      <c r="BMU164" s="17"/>
      <c r="BMV164" s="17"/>
      <c r="BMW164" s="17"/>
      <c r="BMX164" s="17"/>
      <c r="BMY164" s="17"/>
      <c r="BMZ164" s="17"/>
      <c r="BNA164" s="17"/>
      <c r="BNB164" s="17"/>
      <c r="BNC164" s="17"/>
      <c r="BND164" s="17"/>
      <c r="BNE164" s="17"/>
      <c r="BNF164" s="17"/>
      <c r="BNG164" s="17"/>
      <c r="BNH164" s="17"/>
      <c r="BNI164" s="17"/>
      <c r="BNJ164" s="17"/>
      <c r="BNK164" s="17"/>
      <c r="BNL164" s="17"/>
      <c r="BNM164" s="17"/>
      <c r="BNN164" s="17"/>
      <c r="BNO164" s="17"/>
      <c r="BNP164" s="17"/>
      <c r="BNQ164" s="17"/>
      <c r="BNR164" s="17"/>
      <c r="BNS164" s="17"/>
      <c r="BNT164" s="17"/>
      <c r="BNU164" s="17"/>
      <c r="BNV164" s="17"/>
      <c r="BNW164" s="17"/>
      <c r="BNX164" s="17"/>
      <c r="BNY164" s="17"/>
      <c r="BNZ164" s="17"/>
      <c r="BOA164" s="17"/>
      <c r="BOB164" s="17"/>
      <c r="BOC164" s="17"/>
      <c r="BOD164" s="17"/>
      <c r="BOE164" s="17"/>
      <c r="BOF164" s="17"/>
      <c r="BOG164" s="17"/>
      <c r="BOH164" s="17"/>
      <c r="BOI164" s="17"/>
      <c r="BOJ164" s="17"/>
      <c r="BOK164" s="17"/>
      <c r="BOL164" s="17"/>
      <c r="BOM164" s="17"/>
      <c r="BON164" s="17"/>
      <c r="BOO164" s="17"/>
      <c r="BOP164" s="17"/>
      <c r="BOQ164" s="17"/>
      <c r="BOR164" s="17"/>
      <c r="BOS164" s="17"/>
      <c r="BOT164" s="17"/>
      <c r="BOU164" s="17"/>
      <c r="BOV164" s="17"/>
      <c r="BOW164" s="17"/>
      <c r="BOX164" s="17"/>
      <c r="BOY164" s="17"/>
      <c r="BOZ164" s="17"/>
      <c r="BPA164" s="17"/>
      <c r="BPB164" s="17"/>
      <c r="BPC164" s="17"/>
      <c r="BPD164" s="17"/>
      <c r="BPE164" s="17"/>
      <c r="BPF164" s="17"/>
      <c r="BPG164" s="17"/>
      <c r="BPH164" s="17"/>
      <c r="BPI164" s="17"/>
      <c r="BPJ164" s="17"/>
      <c r="BPK164" s="17"/>
      <c r="BPL164" s="17"/>
      <c r="BPM164" s="17"/>
      <c r="BPN164" s="17"/>
      <c r="BPO164" s="17"/>
      <c r="BPP164" s="17"/>
      <c r="BPQ164" s="17"/>
      <c r="BPR164" s="17"/>
      <c r="BPS164" s="17"/>
      <c r="BPT164" s="17"/>
      <c r="BPU164" s="17"/>
      <c r="BPV164" s="17"/>
      <c r="BPW164" s="17"/>
      <c r="BPX164" s="17"/>
      <c r="BPY164" s="17"/>
      <c r="BPZ164" s="17"/>
      <c r="BQA164" s="17"/>
      <c r="BQB164" s="17"/>
      <c r="BQC164" s="17"/>
      <c r="BQD164" s="17"/>
      <c r="BQE164" s="17"/>
      <c r="BQF164" s="17"/>
      <c r="BQG164" s="17"/>
      <c r="BQH164" s="17"/>
      <c r="BQI164" s="17"/>
      <c r="BQJ164" s="17"/>
      <c r="BQK164" s="17"/>
      <c r="BQL164" s="17"/>
      <c r="BQM164" s="17"/>
      <c r="BQN164" s="17"/>
      <c r="BQO164" s="17"/>
      <c r="BQP164" s="17"/>
      <c r="BQQ164" s="17"/>
      <c r="BQR164" s="17"/>
      <c r="BQS164" s="17"/>
      <c r="BQT164" s="17"/>
      <c r="BQU164" s="17"/>
      <c r="BQV164" s="17"/>
      <c r="BQW164" s="17"/>
      <c r="BQX164" s="17"/>
      <c r="BQY164" s="17"/>
      <c r="BQZ164" s="17"/>
      <c r="BRA164" s="17"/>
      <c r="BRB164" s="17"/>
      <c r="BRC164" s="17"/>
      <c r="BRD164" s="17"/>
      <c r="BRE164" s="17"/>
      <c r="BRF164" s="17"/>
      <c r="BRG164" s="17"/>
      <c r="BRH164" s="17"/>
      <c r="BRI164" s="17"/>
      <c r="BRJ164" s="17"/>
      <c r="BRK164" s="17"/>
      <c r="BRL164" s="17"/>
      <c r="BRM164" s="17"/>
      <c r="BRN164" s="17"/>
      <c r="BRO164" s="17"/>
      <c r="BRP164" s="17"/>
      <c r="BRQ164" s="17"/>
      <c r="BRR164" s="17"/>
      <c r="BRS164" s="17"/>
      <c r="BRT164" s="17"/>
      <c r="BRU164" s="17"/>
      <c r="BRV164" s="17"/>
      <c r="BRW164" s="17"/>
      <c r="BRX164" s="17"/>
      <c r="BRY164" s="17"/>
      <c r="BRZ164" s="17"/>
      <c r="BSA164" s="17"/>
      <c r="BSB164" s="17"/>
      <c r="BSC164" s="17"/>
      <c r="BSD164" s="17"/>
      <c r="BSE164" s="17"/>
      <c r="BSF164" s="17"/>
      <c r="BSG164" s="17"/>
      <c r="BSH164" s="17"/>
      <c r="BSI164" s="17"/>
      <c r="BSJ164" s="17"/>
      <c r="BSK164" s="17"/>
      <c r="BSL164" s="17"/>
      <c r="BSM164" s="17"/>
      <c r="BSN164" s="17"/>
      <c r="BSO164" s="17"/>
      <c r="BSP164" s="17"/>
      <c r="BSQ164" s="17"/>
      <c r="BSR164" s="17"/>
      <c r="BSS164" s="17"/>
      <c r="BST164" s="17"/>
      <c r="BSU164" s="17"/>
      <c r="BSV164" s="17"/>
      <c r="BSW164" s="17"/>
      <c r="BSX164" s="17"/>
      <c r="BSY164" s="17"/>
      <c r="BSZ164" s="17"/>
      <c r="BTA164" s="17"/>
      <c r="BTB164" s="17"/>
      <c r="BTC164" s="17"/>
      <c r="BTD164" s="17"/>
      <c r="BTE164" s="17"/>
      <c r="BTF164" s="17"/>
      <c r="BTG164" s="17"/>
      <c r="BTH164" s="17"/>
      <c r="BTI164" s="17"/>
      <c r="BTJ164" s="17"/>
      <c r="BTK164" s="17"/>
      <c r="BTL164" s="17"/>
      <c r="BTM164" s="17"/>
      <c r="BTN164" s="17"/>
      <c r="BTO164" s="17"/>
      <c r="BTP164" s="17"/>
      <c r="BTQ164" s="17"/>
      <c r="BTR164" s="17"/>
      <c r="BTS164" s="17"/>
      <c r="BTT164" s="17"/>
      <c r="BTU164" s="17"/>
      <c r="BTV164" s="17"/>
      <c r="BTW164" s="17"/>
      <c r="BTX164" s="17"/>
      <c r="BTY164" s="17"/>
      <c r="BTZ164" s="17"/>
      <c r="BUA164" s="17"/>
      <c r="BUB164" s="17"/>
      <c r="BUC164" s="17"/>
      <c r="BUD164" s="17"/>
      <c r="BUE164" s="17"/>
      <c r="BUF164" s="17"/>
      <c r="BUG164" s="17"/>
      <c r="BUH164" s="17"/>
      <c r="BUI164" s="17"/>
      <c r="BUJ164" s="17"/>
      <c r="BUK164" s="17"/>
      <c r="BUL164" s="17"/>
      <c r="BUM164" s="17"/>
      <c r="BUN164" s="17"/>
      <c r="BUO164" s="17"/>
      <c r="BUP164" s="17"/>
      <c r="BUQ164" s="17"/>
      <c r="BUR164" s="17"/>
      <c r="BUS164" s="17"/>
      <c r="BUT164" s="17"/>
      <c r="BUU164" s="17"/>
      <c r="BUV164" s="17"/>
      <c r="BUW164" s="17"/>
      <c r="BUX164" s="17"/>
      <c r="BUY164" s="17"/>
      <c r="BUZ164" s="17"/>
      <c r="BVA164" s="17"/>
      <c r="BVB164" s="17"/>
      <c r="BVC164" s="17"/>
      <c r="BVD164" s="17"/>
      <c r="BVE164" s="17"/>
      <c r="BVF164" s="17"/>
      <c r="BVG164" s="17"/>
      <c r="BVH164" s="17"/>
      <c r="BVI164" s="17"/>
      <c r="BVJ164" s="17"/>
      <c r="BVK164" s="17"/>
      <c r="BVL164" s="17"/>
      <c r="BVM164" s="17"/>
      <c r="BVN164" s="17"/>
      <c r="BVO164" s="17"/>
      <c r="BVP164" s="17"/>
      <c r="BVQ164" s="17"/>
      <c r="BVR164" s="17"/>
      <c r="BVS164" s="17"/>
      <c r="BVT164" s="17"/>
      <c r="BVU164" s="17"/>
      <c r="BVV164" s="17"/>
      <c r="BVW164" s="17"/>
      <c r="BVX164" s="17"/>
      <c r="BVY164" s="17"/>
      <c r="BVZ164" s="17"/>
      <c r="BWA164" s="17"/>
      <c r="BWB164" s="17"/>
      <c r="BWC164" s="17"/>
      <c r="BWD164" s="17"/>
      <c r="BWE164" s="17"/>
      <c r="BWF164" s="17"/>
      <c r="BWG164" s="17"/>
      <c r="BWH164" s="17"/>
      <c r="BWI164" s="17"/>
      <c r="BWJ164" s="17"/>
      <c r="BWK164" s="17"/>
      <c r="BWL164" s="17"/>
      <c r="BWM164" s="17"/>
      <c r="BWN164" s="17"/>
      <c r="BWO164" s="17"/>
      <c r="BWP164" s="17"/>
      <c r="BWQ164" s="17"/>
      <c r="BWR164" s="17"/>
      <c r="BWS164" s="17"/>
      <c r="BWT164" s="17"/>
      <c r="BWU164" s="17"/>
      <c r="BWV164" s="17"/>
      <c r="BWW164" s="17"/>
      <c r="BWX164" s="17"/>
      <c r="BWY164" s="17"/>
      <c r="BWZ164" s="17"/>
      <c r="BXA164" s="17"/>
      <c r="BXB164" s="17"/>
      <c r="BXC164" s="17"/>
      <c r="BXD164" s="17"/>
      <c r="BXE164" s="17"/>
      <c r="BXF164" s="17"/>
      <c r="BXG164" s="17"/>
      <c r="BXH164" s="17"/>
      <c r="BXI164" s="17"/>
      <c r="BXJ164" s="17"/>
      <c r="BXK164" s="17"/>
      <c r="BXL164" s="17"/>
      <c r="BXM164" s="17"/>
      <c r="BXN164" s="17"/>
      <c r="BXO164" s="17"/>
      <c r="BXP164" s="17"/>
      <c r="BXQ164" s="17"/>
      <c r="BXR164" s="17"/>
      <c r="BXS164" s="17"/>
      <c r="BXT164" s="17"/>
      <c r="BXU164" s="17"/>
      <c r="BXV164" s="17"/>
      <c r="BXW164" s="17"/>
      <c r="BXX164" s="17"/>
      <c r="BXY164" s="17"/>
      <c r="BXZ164" s="17"/>
      <c r="BYA164" s="17"/>
      <c r="BYB164" s="17"/>
      <c r="BYC164" s="17"/>
      <c r="BYD164" s="17"/>
      <c r="BYE164" s="17"/>
      <c r="BYF164" s="17"/>
      <c r="BYG164" s="17"/>
      <c r="BYH164" s="17"/>
      <c r="BYI164" s="17"/>
      <c r="BYJ164" s="17"/>
      <c r="BYK164" s="17"/>
      <c r="BYL164" s="17"/>
      <c r="BYM164" s="17"/>
      <c r="BYN164" s="17"/>
      <c r="BYO164" s="17"/>
      <c r="BYP164" s="17"/>
      <c r="BYQ164" s="17"/>
      <c r="BYR164" s="17"/>
      <c r="BYS164" s="17"/>
      <c r="BYT164" s="17"/>
      <c r="BYU164" s="17"/>
      <c r="BYV164" s="17"/>
      <c r="BYW164" s="17"/>
      <c r="BYX164" s="17"/>
      <c r="BYY164" s="17"/>
      <c r="BYZ164" s="17"/>
      <c r="BZA164" s="17"/>
      <c r="BZB164" s="17"/>
      <c r="BZC164" s="17"/>
      <c r="BZD164" s="17"/>
      <c r="BZE164" s="17"/>
      <c r="BZF164" s="17"/>
      <c r="BZG164" s="17"/>
      <c r="BZH164" s="17"/>
      <c r="BZI164" s="17"/>
      <c r="BZJ164" s="17"/>
      <c r="BZK164" s="17"/>
      <c r="BZL164" s="17"/>
      <c r="BZM164" s="17"/>
      <c r="BZN164" s="17"/>
      <c r="BZO164" s="17"/>
      <c r="BZP164" s="17"/>
      <c r="BZQ164" s="17"/>
      <c r="BZR164" s="17"/>
      <c r="BZS164" s="17"/>
      <c r="BZT164" s="17"/>
      <c r="BZU164" s="17"/>
      <c r="BZV164" s="17"/>
      <c r="BZW164" s="17"/>
      <c r="BZX164" s="17"/>
      <c r="BZY164" s="17"/>
      <c r="BZZ164" s="17"/>
      <c r="CAA164" s="17"/>
      <c r="CAB164" s="17"/>
      <c r="CAC164" s="17"/>
      <c r="CAD164" s="17"/>
      <c r="CAE164" s="17"/>
      <c r="CAF164" s="17"/>
      <c r="CAG164" s="17"/>
      <c r="CAH164" s="17"/>
      <c r="CAI164" s="17"/>
      <c r="CAJ164" s="17"/>
      <c r="CAK164" s="17"/>
      <c r="CAL164" s="17"/>
      <c r="CAM164" s="17"/>
      <c r="CAN164" s="17"/>
      <c r="CAO164" s="17"/>
      <c r="CAP164" s="17"/>
      <c r="CAQ164" s="17"/>
      <c r="CAR164" s="17"/>
      <c r="CAS164" s="17"/>
      <c r="CAT164" s="17"/>
      <c r="CAU164" s="17"/>
      <c r="CAV164" s="17"/>
      <c r="CAW164" s="17"/>
      <c r="CAX164" s="17"/>
      <c r="CAY164" s="17"/>
      <c r="CAZ164" s="17"/>
      <c r="CBA164" s="17"/>
      <c r="CBB164" s="17"/>
      <c r="CBC164" s="17"/>
      <c r="CBD164" s="17"/>
      <c r="CBE164" s="17"/>
      <c r="CBF164" s="17"/>
      <c r="CBG164" s="17"/>
      <c r="CBH164" s="17"/>
      <c r="CBI164" s="17"/>
      <c r="CBJ164" s="17"/>
      <c r="CBK164" s="17"/>
      <c r="CBL164" s="17"/>
      <c r="CBM164" s="17"/>
      <c r="CBN164" s="17"/>
      <c r="CBO164" s="17"/>
      <c r="CBP164" s="17"/>
      <c r="CBQ164" s="17"/>
      <c r="CBR164" s="17"/>
      <c r="CBS164" s="17"/>
      <c r="CBT164" s="17"/>
      <c r="CBU164" s="17"/>
      <c r="CBV164" s="17"/>
      <c r="CBW164" s="17"/>
      <c r="CBX164" s="17"/>
      <c r="CBY164" s="17"/>
      <c r="CBZ164" s="17"/>
      <c r="CCA164" s="17"/>
      <c r="CCB164" s="17"/>
      <c r="CCC164" s="17"/>
      <c r="CCD164" s="17"/>
      <c r="CCE164" s="17"/>
      <c r="CCF164" s="17"/>
      <c r="CCG164" s="17"/>
      <c r="CCH164" s="17"/>
      <c r="CCI164" s="17"/>
      <c r="CCJ164" s="17"/>
      <c r="CCK164" s="17"/>
      <c r="CCL164" s="17"/>
      <c r="CCM164" s="17"/>
      <c r="CCN164" s="17"/>
      <c r="CCO164" s="17"/>
      <c r="CCP164" s="17"/>
      <c r="CCQ164" s="17"/>
      <c r="CCR164" s="17"/>
      <c r="CCS164" s="17"/>
      <c r="CCT164" s="17"/>
      <c r="CCU164" s="17"/>
      <c r="CCV164" s="17"/>
      <c r="CCW164" s="17"/>
      <c r="CCX164" s="17"/>
      <c r="CCY164" s="17"/>
      <c r="CCZ164" s="17"/>
      <c r="CDA164" s="17"/>
      <c r="CDB164" s="17"/>
      <c r="CDC164" s="17"/>
      <c r="CDD164" s="17"/>
      <c r="CDE164" s="17"/>
      <c r="CDF164" s="17"/>
      <c r="CDG164" s="17"/>
      <c r="CDH164" s="17"/>
      <c r="CDI164" s="17"/>
      <c r="CDJ164" s="17"/>
      <c r="CDK164" s="17"/>
      <c r="CDL164" s="17"/>
      <c r="CDM164" s="17"/>
      <c r="CDN164" s="17"/>
      <c r="CDO164" s="17"/>
      <c r="CDP164" s="17"/>
      <c r="CDQ164" s="17"/>
      <c r="CDR164" s="17"/>
      <c r="CDS164" s="17"/>
      <c r="CDT164" s="17"/>
      <c r="CDU164" s="17"/>
      <c r="CDV164" s="17"/>
      <c r="CDW164" s="17"/>
      <c r="CDX164" s="17"/>
      <c r="CDY164" s="17"/>
      <c r="CDZ164" s="17"/>
      <c r="CEA164" s="17"/>
      <c r="CEB164" s="17"/>
      <c r="CEC164" s="17"/>
      <c r="CED164" s="17"/>
      <c r="CEE164" s="17"/>
      <c r="CEF164" s="17"/>
      <c r="CEG164" s="17"/>
      <c r="CEH164" s="17"/>
      <c r="CEI164" s="17"/>
      <c r="CEJ164" s="17"/>
      <c r="CEK164" s="17"/>
      <c r="CEL164" s="17"/>
      <c r="CEM164" s="17"/>
      <c r="CEN164" s="17"/>
      <c r="CEO164" s="17"/>
      <c r="CEP164" s="17"/>
      <c r="CEQ164" s="17"/>
      <c r="CER164" s="17"/>
      <c r="CES164" s="17"/>
      <c r="CET164" s="17"/>
      <c r="CEU164" s="17"/>
      <c r="CEV164" s="17"/>
      <c r="CEW164" s="17"/>
      <c r="CEX164" s="17"/>
      <c r="CEY164" s="17"/>
      <c r="CEZ164" s="17"/>
      <c r="CFA164" s="17"/>
      <c r="CFB164" s="17"/>
      <c r="CFC164" s="17"/>
      <c r="CFD164" s="17"/>
      <c r="CFE164" s="17"/>
      <c r="CFF164" s="17"/>
      <c r="CFG164" s="17"/>
      <c r="CFH164" s="17"/>
      <c r="CFI164" s="17"/>
      <c r="CFJ164" s="17"/>
      <c r="CFK164" s="17"/>
      <c r="CFL164" s="17"/>
      <c r="CFM164" s="17"/>
      <c r="CFN164" s="17"/>
      <c r="CFO164" s="17"/>
      <c r="CFP164" s="17"/>
      <c r="CFQ164" s="17"/>
      <c r="CFR164" s="17"/>
      <c r="CFS164" s="17"/>
      <c r="CFT164" s="17"/>
      <c r="CFU164" s="17"/>
      <c r="CFV164" s="17"/>
      <c r="CFW164" s="17"/>
      <c r="CFX164" s="17"/>
      <c r="CFY164" s="17"/>
      <c r="CFZ164" s="17"/>
      <c r="CGA164" s="17"/>
      <c r="CGB164" s="17"/>
      <c r="CGC164" s="17"/>
      <c r="CGD164" s="17"/>
      <c r="CGE164" s="17"/>
      <c r="CGF164" s="17"/>
      <c r="CGG164" s="17"/>
      <c r="CGH164" s="17"/>
      <c r="CGI164" s="17"/>
      <c r="CGJ164" s="17"/>
      <c r="CGK164" s="17"/>
      <c r="CGL164" s="17"/>
      <c r="CGM164" s="17"/>
      <c r="CGN164" s="17"/>
      <c r="CGO164" s="17"/>
      <c r="CGP164" s="17"/>
      <c r="CGQ164" s="17"/>
      <c r="CGR164" s="17"/>
      <c r="CGS164" s="17"/>
      <c r="CGT164" s="17"/>
      <c r="CGU164" s="17"/>
      <c r="CGV164" s="17"/>
      <c r="CGW164" s="17"/>
      <c r="CGX164" s="17"/>
      <c r="CGY164" s="17"/>
      <c r="CGZ164" s="17"/>
      <c r="CHA164" s="17"/>
      <c r="CHB164" s="17"/>
      <c r="CHC164" s="17"/>
      <c r="CHD164" s="17"/>
      <c r="CHE164" s="17"/>
      <c r="CHF164" s="17"/>
      <c r="CHG164" s="17"/>
      <c r="CHH164" s="17"/>
      <c r="CHI164" s="17"/>
      <c r="CHJ164" s="17"/>
      <c r="CHK164" s="17"/>
      <c r="CHL164" s="17"/>
      <c r="CHM164" s="17"/>
      <c r="CHN164" s="17"/>
      <c r="CHO164" s="17"/>
      <c r="CHP164" s="17"/>
      <c r="CHQ164" s="17"/>
      <c r="CHR164" s="17"/>
      <c r="CHS164" s="17"/>
      <c r="CHT164" s="17"/>
      <c r="CHU164" s="17"/>
      <c r="CHV164" s="17"/>
      <c r="CHW164" s="17"/>
      <c r="CHX164" s="17"/>
      <c r="CHY164" s="17"/>
      <c r="CHZ164" s="17"/>
      <c r="CIA164" s="17"/>
      <c r="CIB164" s="17"/>
      <c r="CIC164" s="17"/>
      <c r="CID164" s="17"/>
      <c r="CIE164" s="17"/>
      <c r="CIF164" s="17"/>
      <c r="CIG164" s="17"/>
      <c r="CIH164" s="17"/>
      <c r="CII164" s="17"/>
      <c r="CIJ164" s="17"/>
      <c r="CIK164" s="17"/>
      <c r="CIL164" s="17"/>
      <c r="CIM164" s="17"/>
      <c r="CIN164" s="17"/>
      <c r="CIO164" s="17"/>
      <c r="CIP164" s="17"/>
      <c r="CIQ164" s="17"/>
      <c r="CIR164" s="17"/>
      <c r="CIS164" s="17"/>
      <c r="CIT164" s="17"/>
      <c r="CIU164" s="17"/>
      <c r="CIV164" s="17"/>
      <c r="CIW164" s="17"/>
      <c r="CIX164" s="17"/>
      <c r="CIY164" s="17"/>
      <c r="CIZ164" s="17"/>
      <c r="CJA164" s="17"/>
      <c r="CJB164" s="17"/>
      <c r="CJC164" s="17"/>
      <c r="CJD164" s="17"/>
      <c r="CJE164" s="17"/>
      <c r="CJF164" s="17"/>
      <c r="CJG164" s="17"/>
      <c r="CJH164" s="17"/>
      <c r="CJI164" s="17"/>
      <c r="CJJ164" s="17"/>
      <c r="CJK164" s="17"/>
      <c r="CJL164" s="17"/>
      <c r="CJM164" s="17"/>
      <c r="CJN164" s="17"/>
      <c r="CJO164" s="17"/>
      <c r="CJP164" s="17"/>
      <c r="CJQ164" s="17"/>
      <c r="CJR164" s="17"/>
      <c r="CJS164" s="17"/>
      <c r="CJT164" s="17"/>
      <c r="CJU164" s="17"/>
      <c r="CJV164" s="17"/>
      <c r="CJW164" s="17"/>
      <c r="CJX164" s="17"/>
      <c r="CJY164" s="17"/>
      <c r="CJZ164" s="17"/>
      <c r="CKA164" s="17"/>
      <c r="CKB164" s="17"/>
      <c r="CKC164" s="17"/>
      <c r="CKD164" s="17"/>
      <c r="CKE164" s="17"/>
      <c r="CKF164" s="17"/>
      <c r="CKG164" s="17"/>
      <c r="CKH164" s="17"/>
      <c r="CKI164" s="17"/>
      <c r="CKJ164" s="17"/>
      <c r="CKK164" s="17"/>
      <c r="CKL164" s="17"/>
      <c r="CKM164" s="17"/>
      <c r="CKN164" s="17"/>
      <c r="CKO164" s="17"/>
      <c r="CKP164" s="17"/>
      <c r="CKQ164" s="17"/>
      <c r="CKR164" s="17"/>
      <c r="CKS164" s="17"/>
      <c r="CKT164" s="17"/>
      <c r="CKU164" s="17"/>
      <c r="CKV164" s="17"/>
      <c r="CKW164" s="17"/>
      <c r="CKX164" s="17"/>
      <c r="CKY164" s="17"/>
      <c r="CKZ164" s="17"/>
      <c r="CLA164" s="17"/>
      <c r="CLB164" s="17"/>
      <c r="CLC164" s="17"/>
      <c r="CLD164" s="17"/>
      <c r="CLE164" s="17"/>
      <c r="CLF164" s="17"/>
      <c r="CLG164" s="17"/>
      <c r="CLH164" s="17"/>
      <c r="CLI164" s="17"/>
      <c r="CLJ164" s="17"/>
      <c r="CLK164" s="17"/>
      <c r="CLL164" s="17"/>
      <c r="CLM164" s="17"/>
      <c r="CLN164" s="17"/>
      <c r="CLO164" s="17"/>
      <c r="CLP164" s="17"/>
      <c r="CLQ164" s="17"/>
      <c r="CLR164" s="17"/>
      <c r="CLS164" s="17"/>
      <c r="CLT164" s="17"/>
      <c r="CLU164" s="17"/>
      <c r="CLV164" s="17"/>
      <c r="CLW164" s="17"/>
      <c r="CLX164" s="17"/>
      <c r="CLY164" s="17"/>
      <c r="CLZ164" s="17"/>
      <c r="CMA164" s="17"/>
      <c r="CMB164" s="17"/>
      <c r="CMC164" s="17"/>
      <c r="CMD164" s="17"/>
      <c r="CME164" s="17"/>
      <c r="CMF164" s="17"/>
      <c r="CMG164" s="17"/>
      <c r="CMH164" s="17"/>
      <c r="CMI164" s="17"/>
      <c r="CMJ164" s="17"/>
      <c r="CMK164" s="17"/>
      <c r="CML164" s="17"/>
      <c r="CMM164" s="17"/>
      <c r="CMN164" s="17"/>
      <c r="CMO164" s="17"/>
      <c r="CMP164" s="17"/>
      <c r="CMQ164" s="17"/>
      <c r="CMR164" s="17"/>
      <c r="CMS164" s="17"/>
      <c r="CMT164" s="17"/>
      <c r="CMU164" s="17"/>
      <c r="CMV164" s="17"/>
      <c r="CMW164" s="17"/>
      <c r="CMX164" s="17"/>
      <c r="CMY164" s="17"/>
      <c r="CMZ164" s="17"/>
      <c r="CNA164" s="17"/>
      <c r="CNB164" s="17"/>
      <c r="CNC164" s="17"/>
      <c r="CND164" s="17"/>
      <c r="CNE164" s="17"/>
      <c r="CNF164" s="17"/>
      <c r="CNG164" s="17"/>
      <c r="CNH164" s="17"/>
      <c r="CNI164" s="17"/>
      <c r="CNJ164" s="17"/>
      <c r="CNK164" s="17"/>
      <c r="CNL164" s="17"/>
      <c r="CNM164" s="17"/>
      <c r="CNN164" s="17"/>
      <c r="CNO164" s="17"/>
      <c r="CNP164" s="17"/>
      <c r="CNQ164" s="17"/>
      <c r="CNR164" s="17"/>
      <c r="CNS164" s="17"/>
      <c r="CNT164" s="17"/>
      <c r="CNU164" s="17"/>
      <c r="CNV164" s="17"/>
      <c r="CNW164" s="17"/>
      <c r="CNX164" s="17"/>
      <c r="CNY164" s="17"/>
      <c r="CNZ164" s="17"/>
      <c r="COA164" s="17"/>
      <c r="COB164" s="17"/>
      <c r="COC164" s="17"/>
      <c r="COD164" s="17"/>
      <c r="COE164" s="17"/>
      <c r="COF164" s="17"/>
      <c r="COG164" s="17"/>
      <c r="COH164" s="17"/>
      <c r="COI164" s="17"/>
      <c r="COJ164" s="17"/>
      <c r="COK164" s="17"/>
      <c r="COL164" s="17"/>
      <c r="COM164" s="17"/>
      <c r="CON164" s="17"/>
      <c r="COO164" s="17"/>
      <c r="COP164" s="17"/>
      <c r="COQ164" s="17"/>
      <c r="COR164" s="17"/>
      <c r="COS164" s="17"/>
      <c r="COT164" s="17"/>
      <c r="COU164" s="17"/>
      <c r="COV164" s="17"/>
      <c r="COW164" s="17"/>
      <c r="COX164" s="17"/>
      <c r="COY164" s="17"/>
      <c r="COZ164" s="17"/>
      <c r="CPA164" s="17"/>
      <c r="CPB164" s="17"/>
      <c r="CPC164" s="17"/>
      <c r="CPD164" s="17"/>
      <c r="CPE164" s="17"/>
      <c r="CPF164" s="17"/>
      <c r="CPG164" s="17"/>
      <c r="CPH164" s="17"/>
      <c r="CPI164" s="17"/>
      <c r="CPJ164" s="17"/>
      <c r="CPK164" s="17"/>
      <c r="CPL164" s="17"/>
      <c r="CPM164" s="17"/>
      <c r="CPN164" s="17"/>
      <c r="CPO164" s="17"/>
      <c r="CPP164" s="17"/>
      <c r="CPQ164" s="17"/>
      <c r="CPR164" s="17"/>
      <c r="CPS164" s="17"/>
      <c r="CPT164" s="17"/>
      <c r="CPU164" s="17"/>
      <c r="CPV164" s="17"/>
      <c r="CPW164" s="17"/>
      <c r="CPX164" s="17"/>
      <c r="CPY164" s="17"/>
      <c r="CPZ164" s="17"/>
      <c r="CQA164" s="17"/>
      <c r="CQB164" s="17"/>
      <c r="CQC164" s="17"/>
      <c r="CQD164" s="17"/>
      <c r="CQE164" s="17"/>
      <c r="CQF164" s="17"/>
      <c r="CQG164" s="17"/>
      <c r="CQH164" s="17"/>
      <c r="CQI164" s="17"/>
      <c r="CQJ164" s="17"/>
      <c r="CQK164" s="17"/>
      <c r="CQL164" s="17"/>
      <c r="CQM164" s="17"/>
      <c r="CQN164" s="17"/>
      <c r="CQO164" s="17"/>
      <c r="CQP164" s="17"/>
      <c r="CQQ164" s="17"/>
      <c r="CQR164" s="17"/>
      <c r="CQS164" s="17"/>
      <c r="CQT164" s="17"/>
      <c r="CQU164" s="17"/>
      <c r="CQV164" s="17"/>
      <c r="CQW164" s="17"/>
      <c r="CQX164" s="17"/>
      <c r="CQY164" s="17"/>
      <c r="CQZ164" s="17"/>
      <c r="CRA164" s="17"/>
      <c r="CRB164" s="17"/>
      <c r="CRC164" s="17"/>
      <c r="CRD164" s="17"/>
      <c r="CRE164" s="17"/>
      <c r="CRF164" s="17"/>
      <c r="CRG164" s="17"/>
      <c r="CRH164" s="17"/>
      <c r="CRI164" s="17"/>
      <c r="CRJ164" s="17"/>
      <c r="CRK164" s="17"/>
      <c r="CRL164" s="17"/>
      <c r="CRM164" s="17"/>
      <c r="CRN164" s="17"/>
      <c r="CRO164" s="17"/>
      <c r="CRP164" s="17"/>
      <c r="CRQ164" s="17"/>
      <c r="CRR164" s="17"/>
      <c r="CRS164" s="17"/>
      <c r="CRT164" s="17"/>
      <c r="CRU164" s="17"/>
      <c r="CRV164" s="17"/>
      <c r="CRW164" s="17"/>
      <c r="CRX164" s="17"/>
      <c r="CRY164" s="17"/>
      <c r="CRZ164" s="17"/>
      <c r="CSA164" s="17"/>
      <c r="CSB164" s="17"/>
      <c r="CSC164" s="17"/>
      <c r="CSD164" s="17"/>
      <c r="CSE164" s="17"/>
      <c r="CSF164" s="17"/>
      <c r="CSG164" s="17"/>
      <c r="CSH164" s="17"/>
      <c r="CSI164" s="17"/>
      <c r="CSJ164" s="17"/>
      <c r="CSK164" s="17"/>
      <c r="CSL164" s="17"/>
      <c r="CSM164" s="17"/>
      <c r="CSN164" s="17"/>
      <c r="CSO164" s="17"/>
      <c r="CSP164" s="17"/>
      <c r="CSQ164" s="17"/>
      <c r="CSR164" s="17"/>
      <c r="CSS164" s="17"/>
      <c r="CST164" s="17"/>
      <c r="CSU164" s="17"/>
      <c r="CSV164" s="17"/>
      <c r="CSW164" s="17"/>
      <c r="CSX164" s="17"/>
      <c r="CSY164" s="17"/>
      <c r="CSZ164" s="17"/>
      <c r="CTA164" s="17"/>
      <c r="CTB164" s="17"/>
      <c r="CTC164" s="17"/>
      <c r="CTD164" s="17"/>
      <c r="CTE164" s="17"/>
      <c r="CTF164" s="17"/>
      <c r="CTG164" s="17"/>
      <c r="CTH164" s="17"/>
      <c r="CTI164" s="17"/>
      <c r="CTJ164" s="17"/>
      <c r="CTK164" s="17"/>
      <c r="CTL164" s="17"/>
      <c r="CTM164" s="17"/>
      <c r="CTN164" s="17"/>
      <c r="CTO164" s="17"/>
      <c r="CTP164" s="17"/>
      <c r="CTQ164" s="17"/>
      <c r="CTR164" s="17"/>
      <c r="CTS164" s="17"/>
      <c r="CTT164" s="17"/>
      <c r="CTU164" s="17"/>
      <c r="CTV164" s="17"/>
      <c r="CTW164" s="17"/>
      <c r="CTX164" s="17"/>
      <c r="CTY164" s="17"/>
      <c r="CTZ164" s="17"/>
      <c r="CUA164" s="17"/>
      <c r="CUB164" s="17"/>
      <c r="CUC164" s="17"/>
      <c r="CUD164" s="17"/>
      <c r="CUE164" s="17"/>
      <c r="CUF164" s="17"/>
      <c r="CUG164" s="17"/>
      <c r="CUH164" s="17"/>
      <c r="CUI164" s="17"/>
      <c r="CUJ164" s="17"/>
      <c r="CUK164" s="17"/>
      <c r="CUL164" s="17"/>
      <c r="CUM164" s="17"/>
      <c r="CUN164" s="17"/>
      <c r="CUO164" s="17"/>
      <c r="CUP164" s="17"/>
      <c r="CUQ164" s="17"/>
      <c r="CUR164" s="17"/>
      <c r="CUS164" s="17"/>
      <c r="CUT164" s="17"/>
      <c r="CUU164" s="17"/>
      <c r="CUV164" s="17"/>
      <c r="CUW164" s="17"/>
      <c r="CUX164" s="17"/>
      <c r="CUY164" s="17"/>
      <c r="CUZ164" s="17"/>
      <c r="CVA164" s="17"/>
      <c r="CVB164" s="17"/>
      <c r="CVC164" s="17"/>
      <c r="CVD164" s="17"/>
      <c r="CVE164" s="17"/>
      <c r="CVF164" s="17"/>
      <c r="CVG164" s="17"/>
      <c r="CVH164" s="17"/>
      <c r="CVI164" s="17"/>
      <c r="CVJ164" s="17"/>
      <c r="CVK164" s="17"/>
      <c r="CVL164" s="17"/>
      <c r="CVM164" s="17"/>
      <c r="CVN164" s="17"/>
      <c r="CVO164" s="17"/>
      <c r="CVP164" s="17"/>
      <c r="CVQ164" s="17"/>
      <c r="CVR164" s="17"/>
      <c r="CVS164" s="17"/>
      <c r="CVT164" s="17"/>
      <c r="CVU164" s="17"/>
      <c r="CVV164" s="17"/>
      <c r="CVW164" s="17"/>
      <c r="CVX164" s="17"/>
      <c r="CVY164" s="17"/>
      <c r="CVZ164" s="17"/>
      <c r="CWA164" s="17"/>
      <c r="CWB164" s="17"/>
      <c r="CWC164" s="17"/>
      <c r="CWD164" s="17"/>
      <c r="CWE164" s="17"/>
      <c r="CWF164" s="17"/>
      <c r="CWG164" s="17"/>
      <c r="CWH164" s="17"/>
      <c r="CWI164" s="17"/>
      <c r="CWJ164" s="17"/>
      <c r="CWK164" s="17"/>
      <c r="CWL164" s="17"/>
      <c r="CWM164" s="17"/>
      <c r="CWN164" s="17"/>
      <c r="CWO164" s="17"/>
      <c r="CWP164" s="17"/>
      <c r="CWQ164" s="17"/>
      <c r="CWR164" s="17"/>
      <c r="CWS164" s="17"/>
      <c r="CWT164" s="17"/>
      <c r="CWU164" s="17"/>
      <c r="CWV164" s="17"/>
      <c r="CWW164" s="17"/>
      <c r="CWX164" s="17"/>
      <c r="CWY164" s="17"/>
      <c r="CWZ164" s="17"/>
      <c r="CXA164" s="17"/>
      <c r="CXB164" s="17"/>
      <c r="CXC164" s="17"/>
      <c r="CXD164" s="17"/>
      <c r="CXE164" s="17"/>
      <c r="CXF164" s="17"/>
      <c r="CXG164" s="17"/>
      <c r="CXH164" s="17"/>
      <c r="CXI164" s="17"/>
      <c r="CXJ164" s="17"/>
      <c r="CXK164" s="17"/>
      <c r="CXL164" s="17"/>
      <c r="CXM164" s="17"/>
      <c r="CXN164" s="17"/>
      <c r="CXO164" s="17"/>
      <c r="CXP164" s="17"/>
      <c r="CXQ164" s="17"/>
      <c r="CXR164" s="17"/>
      <c r="CXS164" s="17"/>
      <c r="CXT164" s="17"/>
      <c r="CXU164" s="17"/>
      <c r="CXV164" s="17"/>
      <c r="CXW164" s="17"/>
      <c r="CXX164" s="17"/>
      <c r="CXY164" s="17"/>
      <c r="CXZ164" s="17"/>
      <c r="CYA164" s="17"/>
      <c r="CYB164" s="17"/>
      <c r="CYC164" s="17"/>
      <c r="CYD164" s="17"/>
      <c r="CYE164" s="17"/>
      <c r="CYF164" s="17"/>
      <c r="CYG164" s="17"/>
      <c r="CYH164" s="17"/>
      <c r="CYI164" s="17"/>
      <c r="CYJ164" s="17"/>
      <c r="CYK164" s="17"/>
      <c r="CYL164" s="17"/>
      <c r="CYM164" s="17"/>
      <c r="CYN164" s="17"/>
      <c r="CYO164" s="17"/>
      <c r="CYP164" s="17"/>
      <c r="CYQ164" s="17"/>
      <c r="CYR164" s="17"/>
      <c r="CYS164" s="17"/>
      <c r="CYT164" s="17"/>
      <c r="CYU164" s="17"/>
      <c r="CYV164" s="17"/>
      <c r="CYW164" s="17"/>
      <c r="CYX164" s="17"/>
      <c r="CYY164" s="17"/>
      <c r="CYZ164" s="17"/>
      <c r="CZA164" s="17"/>
      <c r="CZB164" s="17"/>
      <c r="CZC164" s="17"/>
      <c r="CZD164" s="17"/>
      <c r="CZE164" s="17"/>
      <c r="CZF164" s="17"/>
      <c r="CZG164" s="17"/>
      <c r="CZH164" s="17"/>
      <c r="CZI164" s="17"/>
      <c r="CZJ164" s="17"/>
      <c r="CZK164" s="17"/>
      <c r="CZL164" s="17"/>
      <c r="CZM164" s="17"/>
      <c r="CZN164" s="17"/>
      <c r="CZO164" s="17"/>
      <c r="CZP164" s="17"/>
      <c r="CZQ164" s="17"/>
      <c r="CZR164" s="17"/>
      <c r="CZS164" s="17"/>
      <c r="CZT164" s="17"/>
      <c r="CZU164" s="17"/>
      <c r="CZV164" s="17"/>
      <c r="CZW164" s="17"/>
      <c r="CZX164" s="17"/>
      <c r="CZY164" s="17"/>
      <c r="CZZ164" s="17"/>
      <c r="DAA164" s="17"/>
      <c r="DAB164" s="17"/>
      <c r="DAC164" s="17"/>
      <c r="DAD164" s="17"/>
      <c r="DAE164" s="17"/>
      <c r="DAF164" s="17"/>
      <c r="DAG164" s="17"/>
      <c r="DAH164" s="17"/>
      <c r="DAI164" s="17"/>
      <c r="DAJ164" s="17"/>
      <c r="DAK164" s="17"/>
      <c r="DAL164" s="17"/>
      <c r="DAM164" s="17"/>
      <c r="DAN164" s="17"/>
      <c r="DAO164" s="17"/>
      <c r="DAP164" s="17"/>
      <c r="DAQ164" s="17"/>
      <c r="DAR164" s="17"/>
      <c r="DAS164" s="17"/>
      <c r="DAT164" s="17"/>
      <c r="DAU164" s="17"/>
      <c r="DAV164" s="17"/>
      <c r="DAW164" s="17"/>
      <c r="DAX164" s="17"/>
      <c r="DAY164" s="17"/>
      <c r="DAZ164" s="17"/>
      <c r="DBA164" s="17"/>
      <c r="DBB164" s="17"/>
      <c r="DBC164" s="17"/>
      <c r="DBD164" s="17"/>
      <c r="DBE164" s="17"/>
      <c r="DBF164" s="17"/>
      <c r="DBG164" s="17"/>
      <c r="DBH164" s="17"/>
      <c r="DBI164" s="17"/>
      <c r="DBJ164" s="17"/>
      <c r="DBK164" s="17"/>
      <c r="DBL164" s="17"/>
      <c r="DBM164" s="17"/>
      <c r="DBN164" s="17"/>
      <c r="DBO164" s="17"/>
      <c r="DBP164" s="17"/>
      <c r="DBQ164" s="17"/>
      <c r="DBR164" s="17"/>
      <c r="DBS164" s="17"/>
      <c r="DBT164" s="17"/>
      <c r="DBU164" s="17"/>
      <c r="DBV164" s="17"/>
      <c r="DBW164" s="17"/>
      <c r="DBX164" s="17"/>
      <c r="DBY164" s="17"/>
      <c r="DBZ164" s="17"/>
      <c r="DCA164" s="17"/>
      <c r="DCB164" s="17"/>
      <c r="DCC164" s="17"/>
      <c r="DCD164" s="17"/>
      <c r="DCE164" s="17"/>
      <c r="DCF164" s="17"/>
      <c r="DCG164" s="17"/>
      <c r="DCH164" s="17"/>
      <c r="DCI164" s="17"/>
      <c r="DCJ164" s="17"/>
      <c r="DCK164" s="17"/>
      <c r="DCL164" s="17"/>
      <c r="DCM164" s="17"/>
      <c r="DCN164" s="17"/>
      <c r="DCO164" s="17"/>
      <c r="DCP164" s="17"/>
      <c r="DCQ164" s="17"/>
      <c r="DCR164" s="17"/>
      <c r="DCS164" s="17"/>
      <c r="DCT164" s="17"/>
      <c r="DCU164" s="17"/>
      <c r="DCV164" s="17"/>
      <c r="DCW164" s="17"/>
      <c r="DCX164" s="17"/>
      <c r="DCY164" s="17"/>
      <c r="DCZ164" s="17"/>
      <c r="DDA164" s="17"/>
      <c r="DDB164" s="17"/>
      <c r="DDC164" s="17"/>
      <c r="DDD164" s="17"/>
      <c r="DDE164" s="17"/>
      <c r="DDF164" s="17"/>
      <c r="DDG164" s="17"/>
      <c r="DDH164" s="17"/>
      <c r="DDI164" s="17"/>
      <c r="DDJ164" s="17"/>
      <c r="DDK164" s="17"/>
      <c r="DDL164" s="17"/>
      <c r="DDM164" s="17"/>
      <c r="DDN164" s="17"/>
      <c r="DDO164" s="17"/>
      <c r="DDP164" s="17"/>
      <c r="DDQ164" s="17"/>
      <c r="DDR164" s="17"/>
      <c r="DDS164" s="17"/>
      <c r="DDT164" s="17"/>
      <c r="DDU164" s="17"/>
      <c r="DDV164" s="17"/>
      <c r="DDW164" s="17"/>
      <c r="DDX164" s="17"/>
      <c r="DDY164" s="17"/>
      <c r="DDZ164" s="17"/>
      <c r="DEA164" s="17"/>
      <c r="DEB164" s="17"/>
      <c r="DEC164" s="17"/>
      <c r="DED164" s="17"/>
      <c r="DEE164" s="17"/>
      <c r="DEF164" s="17"/>
      <c r="DEG164" s="17"/>
      <c r="DEH164" s="17"/>
      <c r="DEI164" s="17"/>
      <c r="DEJ164" s="17"/>
      <c r="DEK164" s="17"/>
      <c r="DEL164" s="17"/>
      <c r="DEM164" s="17"/>
      <c r="DEN164" s="17"/>
      <c r="DEO164" s="17"/>
      <c r="DEP164" s="17"/>
      <c r="DEQ164" s="17"/>
      <c r="DER164" s="17"/>
      <c r="DES164" s="17"/>
      <c r="DET164" s="17"/>
      <c r="DEU164" s="17"/>
      <c r="DEV164" s="17"/>
      <c r="DEW164" s="17"/>
      <c r="DEX164" s="17"/>
      <c r="DEY164" s="17"/>
      <c r="DEZ164" s="17"/>
      <c r="DFA164" s="17"/>
      <c r="DFB164" s="17"/>
      <c r="DFC164" s="17"/>
      <c r="DFD164" s="17"/>
      <c r="DFE164" s="17"/>
      <c r="DFF164" s="17"/>
      <c r="DFG164" s="17"/>
      <c r="DFH164" s="17"/>
      <c r="DFI164" s="17"/>
      <c r="DFJ164" s="17"/>
      <c r="DFK164" s="17"/>
      <c r="DFL164" s="17"/>
      <c r="DFM164" s="17"/>
      <c r="DFN164" s="17"/>
      <c r="DFO164" s="17"/>
      <c r="DFP164" s="17"/>
      <c r="DFQ164" s="17"/>
      <c r="DFR164" s="17"/>
      <c r="DFS164" s="17"/>
      <c r="DFT164" s="17"/>
      <c r="DFU164" s="17"/>
      <c r="DFV164" s="17"/>
      <c r="DFW164" s="17"/>
      <c r="DFX164" s="17"/>
      <c r="DFY164" s="17"/>
      <c r="DFZ164" s="17"/>
      <c r="DGA164" s="17"/>
      <c r="DGB164" s="17"/>
      <c r="DGC164" s="17"/>
      <c r="DGD164" s="17"/>
      <c r="DGE164" s="17"/>
      <c r="DGF164" s="17"/>
      <c r="DGG164" s="17"/>
      <c r="DGH164" s="17"/>
      <c r="DGI164" s="17"/>
      <c r="DGJ164" s="17"/>
      <c r="DGK164" s="17"/>
      <c r="DGL164" s="17"/>
      <c r="DGM164" s="17"/>
      <c r="DGN164" s="17"/>
      <c r="DGO164" s="17"/>
      <c r="DGP164" s="17"/>
      <c r="DGQ164" s="17"/>
      <c r="DGR164" s="17"/>
      <c r="DGS164" s="17"/>
      <c r="DGT164" s="17"/>
      <c r="DGU164" s="17"/>
      <c r="DGV164" s="17"/>
      <c r="DGW164" s="17"/>
      <c r="DGX164" s="17"/>
      <c r="DGY164" s="17"/>
      <c r="DGZ164" s="17"/>
      <c r="DHA164" s="17"/>
      <c r="DHB164" s="17"/>
      <c r="DHC164" s="17"/>
      <c r="DHD164" s="17"/>
      <c r="DHE164" s="17"/>
      <c r="DHF164" s="17"/>
      <c r="DHG164" s="17"/>
      <c r="DHH164" s="17"/>
      <c r="DHI164" s="17"/>
      <c r="DHJ164" s="17"/>
      <c r="DHK164" s="17"/>
      <c r="DHL164" s="17"/>
      <c r="DHM164" s="17"/>
      <c r="DHN164" s="17"/>
      <c r="DHO164" s="17"/>
      <c r="DHP164" s="17"/>
      <c r="DHQ164" s="17"/>
      <c r="DHR164" s="17"/>
      <c r="DHS164" s="17"/>
      <c r="DHT164" s="17"/>
      <c r="DHU164" s="17"/>
      <c r="DHV164" s="17"/>
      <c r="DHW164" s="17"/>
      <c r="DHX164" s="17"/>
      <c r="DHY164" s="17"/>
      <c r="DHZ164" s="17"/>
      <c r="DIA164" s="17"/>
      <c r="DIB164" s="17"/>
      <c r="DIC164" s="17"/>
      <c r="DID164" s="17"/>
      <c r="DIE164" s="17"/>
      <c r="DIF164" s="17"/>
      <c r="DIG164" s="17"/>
      <c r="DIH164" s="17"/>
      <c r="DII164" s="17"/>
      <c r="DIJ164" s="17"/>
      <c r="DIK164" s="17"/>
      <c r="DIL164" s="17"/>
      <c r="DIM164" s="17"/>
      <c r="DIN164" s="17"/>
      <c r="DIO164" s="17"/>
      <c r="DIP164" s="17"/>
      <c r="DIQ164" s="17"/>
      <c r="DIR164" s="17"/>
      <c r="DIS164" s="17"/>
      <c r="DIT164" s="17"/>
      <c r="DIU164" s="17"/>
      <c r="DIV164" s="17"/>
      <c r="DIW164" s="17"/>
      <c r="DIX164" s="17"/>
      <c r="DIY164" s="17"/>
      <c r="DIZ164" s="17"/>
      <c r="DJA164" s="17"/>
      <c r="DJB164" s="17"/>
      <c r="DJC164" s="17"/>
      <c r="DJD164" s="17"/>
      <c r="DJE164" s="17"/>
      <c r="DJF164" s="17"/>
      <c r="DJG164" s="17"/>
      <c r="DJH164" s="17"/>
      <c r="DJI164" s="17"/>
      <c r="DJJ164" s="17"/>
      <c r="DJK164" s="17"/>
      <c r="DJL164" s="17"/>
      <c r="DJM164" s="17"/>
      <c r="DJN164" s="17"/>
      <c r="DJO164" s="17"/>
      <c r="DJP164" s="17"/>
      <c r="DJQ164" s="17"/>
      <c r="DJR164" s="17"/>
      <c r="DJS164" s="17"/>
      <c r="DJT164" s="17"/>
      <c r="DJU164" s="17"/>
      <c r="DJV164" s="17"/>
      <c r="DJW164" s="17"/>
      <c r="DJX164" s="17"/>
      <c r="DJY164" s="17"/>
      <c r="DJZ164" s="17"/>
      <c r="DKA164" s="17"/>
      <c r="DKB164" s="17"/>
      <c r="DKC164" s="17"/>
      <c r="DKD164" s="17"/>
      <c r="DKE164" s="17"/>
      <c r="DKF164" s="17"/>
      <c r="DKG164" s="17"/>
      <c r="DKH164" s="17"/>
      <c r="DKI164" s="17"/>
      <c r="DKJ164" s="17"/>
      <c r="DKK164" s="17"/>
      <c r="DKL164" s="17"/>
      <c r="DKM164" s="17"/>
      <c r="DKN164" s="17"/>
      <c r="DKO164" s="17"/>
      <c r="DKP164" s="17"/>
      <c r="DKQ164" s="17"/>
      <c r="DKR164" s="17"/>
      <c r="DKS164" s="17"/>
      <c r="DKT164" s="17"/>
      <c r="DKU164" s="17"/>
      <c r="DKV164" s="17"/>
      <c r="DKW164" s="17"/>
      <c r="DKX164" s="17"/>
      <c r="DKY164" s="17"/>
      <c r="DKZ164" s="17"/>
      <c r="DLA164" s="17"/>
      <c r="DLB164" s="17"/>
      <c r="DLC164" s="17"/>
      <c r="DLD164" s="17"/>
      <c r="DLE164" s="17"/>
      <c r="DLF164" s="17"/>
      <c r="DLG164" s="17"/>
      <c r="DLH164" s="17"/>
      <c r="DLI164" s="17"/>
      <c r="DLJ164" s="17"/>
      <c r="DLK164" s="17"/>
      <c r="DLL164" s="17"/>
      <c r="DLM164" s="17"/>
      <c r="DLN164" s="17"/>
      <c r="DLO164" s="17"/>
      <c r="DLP164" s="17"/>
      <c r="DLQ164" s="17"/>
      <c r="DLR164" s="17"/>
      <c r="DLS164" s="17"/>
      <c r="DLT164" s="17"/>
      <c r="DLU164" s="17"/>
      <c r="DLV164" s="17"/>
      <c r="DLW164" s="17"/>
      <c r="DLX164" s="17"/>
      <c r="DLY164" s="17"/>
      <c r="DLZ164" s="17"/>
      <c r="DMA164" s="17"/>
      <c r="DMB164" s="17"/>
      <c r="DMC164" s="17"/>
      <c r="DMD164" s="17"/>
      <c r="DME164" s="17"/>
      <c r="DMF164" s="17"/>
      <c r="DMG164" s="17"/>
      <c r="DMH164" s="17"/>
      <c r="DMI164" s="17"/>
      <c r="DMJ164" s="17"/>
      <c r="DMK164" s="17"/>
      <c r="DML164" s="17"/>
      <c r="DMM164" s="17"/>
      <c r="DMN164" s="17"/>
      <c r="DMO164" s="17"/>
      <c r="DMP164" s="17"/>
      <c r="DMQ164" s="17"/>
      <c r="DMR164" s="17"/>
      <c r="DMS164" s="17"/>
      <c r="DMT164" s="17"/>
      <c r="DMU164" s="17"/>
      <c r="DMV164" s="17"/>
      <c r="DMW164" s="17"/>
      <c r="DMX164" s="17"/>
      <c r="DMY164" s="17"/>
      <c r="DMZ164" s="17"/>
      <c r="DNA164" s="17"/>
      <c r="DNB164" s="17"/>
      <c r="DNC164" s="17"/>
      <c r="DND164" s="17"/>
      <c r="DNE164" s="17"/>
      <c r="DNF164" s="17"/>
      <c r="DNG164" s="17"/>
      <c r="DNH164" s="17"/>
      <c r="DNI164" s="17"/>
      <c r="DNJ164" s="17"/>
      <c r="DNK164" s="17"/>
      <c r="DNL164" s="17"/>
      <c r="DNM164" s="17"/>
      <c r="DNN164" s="17"/>
      <c r="DNO164" s="17"/>
      <c r="DNP164" s="17"/>
      <c r="DNQ164" s="17"/>
      <c r="DNR164" s="17"/>
      <c r="DNS164" s="17"/>
      <c r="DNT164" s="17"/>
      <c r="DNU164" s="17"/>
      <c r="DNV164" s="17"/>
      <c r="DNW164" s="17"/>
      <c r="DNX164" s="17"/>
      <c r="DNY164" s="17"/>
      <c r="DNZ164" s="17"/>
      <c r="DOA164" s="17"/>
      <c r="DOB164" s="17"/>
      <c r="DOC164" s="17"/>
      <c r="DOD164" s="17"/>
      <c r="DOE164" s="17"/>
      <c r="DOF164" s="17"/>
      <c r="DOG164" s="17"/>
      <c r="DOH164" s="17"/>
      <c r="DOI164" s="17"/>
      <c r="DOJ164" s="17"/>
      <c r="DOK164" s="17"/>
      <c r="DOL164" s="17"/>
      <c r="DOM164" s="17"/>
      <c r="DON164" s="17"/>
      <c r="DOO164" s="17"/>
      <c r="DOP164" s="17"/>
      <c r="DOQ164" s="17"/>
      <c r="DOR164" s="17"/>
      <c r="DOS164" s="17"/>
      <c r="DOT164" s="17"/>
      <c r="DOU164" s="17"/>
      <c r="DOV164" s="17"/>
      <c r="DOW164" s="17"/>
      <c r="DOX164" s="17"/>
      <c r="DOY164" s="17"/>
      <c r="DOZ164" s="17"/>
      <c r="DPA164" s="17"/>
      <c r="DPB164" s="17"/>
      <c r="DPC164" s="17"/>
      <c r="DPD164" s="17"/>
      <c r="DPE164" s="17"/>
      <c r="DPF164" s="17"/>
      <c r="DPG164" s="17"/>
      <c r="DPH164" s="17"/>
      <c r="DPI164" s="17"/>
      <c r="DPJ164" s="17"/>
      <c r="DPK164" s="17"/>
      <c r="DPL164" s="17"/>
      <c r="DPM164" s="17"/>
      <c r="DPN164" s="17"/>
      <c r="DPO164" s="17"/>
      <c r="DPP164" s="17"/>
      <c r="DPQ164" s="17"/>
      <c r="DPR164" s="17"/>
      <c r="DPS164" s="17"/>
      <c r="DPT164" s="17"/>
      <c r="DPU164" s="17"/>
      <c r="DPV164" s="17"/>
      <c r="DPW164" s="17"/>
      <c r="DPX164" s="17"/>
      <c r="DPY164" s="17"/>
      <c r="DPZ164" s="17"/>
      <c r="DQA164" s="17"/>
      <c r="DQB164" s="17"/>
      <c r="DQC164" s="17"/>
      <c r="DQD164" s="17"/>
      <c r="DQE164" s="17"/>
      <c r="DQF164" s="17"/>
      <c r="DQG164" s="17"/>
      <c r="DQH164" s="17"/>
      <c r="DQI164" s="17"/>
      <c r="DQJ164" s="17"/>
      <c r="DQK164" s="17"/>
      <c r="DQL164" s="17"/>
      <c r="DQM164" s="17"/>
      <c r="DQN164" s="17"/>
      <c r="DQO164" s="17"/>
      <c r="DQP164" s="17"/>
      <c r="DQQ164" s="17"/>
      <c r="DQR164" s="17"/>
      <c r="DQS164" s="17"/>
      <c r="DQT164" s="17"/>
      <c r="DQU164" s="17"/>
      <c r="DQV164" s="17"/>
      <c r="DQW164" s="17"/>
      <c r="DQX164" s="17"/>
      <c r="DQY164" s="17"/>
      <c r="DQZ164" s="17"/>
      <c r="DRA164" s="17"/>
      <c r="DRB164" s="17"/>
      <c r="DRC164" s="17"/>
      <c r="DRD164" s="17"/>
      <c r="DRE164" s="17"/>
      <c r="DRF164" s="17"/>
      <c r="DRG164" s="17"/>
      <c r="DRH164" s="17"/>
      <c r="DRI164" s="17"/>
      <c r="DRJ164" s="17"/>
      <c r="DRK164" s="17"/>
      <c r="DRL164" s="17"/>
      <c r="DRM164" s="17"/>
      <c r="DRN164" s="17"/>
      <c r="DRO164" s="17"/>
      <c r="DRP164" s="17"/>
      <c r="DRQ164" s="17"/>
      <c r="DRR164" s="17"/>
      <c r="DRS164" s="17"/>
      <c r="DRT164" s="17"/>
      <c r="DRU164" s="17"/>
      <c r="DRV164" s="17"/>
      <c r="DRW164" s="17"/>
      <c r="DRX164" s="17"/>
      <c r="DRY164" s="17"/>
      <c r="DRZ164" s="17"/>
      <c r="DSA164" s="17"/>
      <c r="DSB164" s="17"/>
      <c r="DSC164" s="17"/>
      <c r="DSD164" s="17"/>
      <c r="DSE164" s="17"/>
      <c r="DSF164" s="17"/>
      <c r="DSG164" s="17"/>
      <c r="DSH164" s="17"/>
      <c r="DSI164" s="17"/>
      <c r="DSJ164" s="17"/>
      <c r="DSK164" s="17"/>
      <c r="DSL164" s="17"/>
      <c r="DSM164" s="17"/>
      <c r="DSN164" s="17"/>
      <c r="DSO164" s="17"/>
      <c r="DSP164" s="17"/>
      <c r="DSQ164" s="17"/>
      <c r="DSR164" s="17"/>
      <c r="DSS164" s="17"/>
      <c r="DST164" s="17"/>
      <c r="DSU164" s="17"/>
      <c r="DSV164" s="17"/>
      <c r="DSW164" s="17"/>
      <c r="DSX164" s="17"/>
      <c r="DSY164" s="17"/>
      <c r="DSZ164" s="17"/>
      <c r="DTA164" s="17"/>
      <c r="DTB164" s="17"/>
      <c r="DTC164" s="17"/>
      <c r="DTD164" s="17"/>
      <c r="DTE164" s="17"/>
      <c r="DTF164" s="17"/>
      <c r="DTG164" s="17"/>
      <c r="DTH164" s="17"/>
      <c r="DTI164" s="17"/>
      <c r="DTJ164" s="17"/>
      <c r="DTK164" s="17"/>
      <c r="DTL164" s="17"/>
      <c r="DTM164" s="17"/>
      <c r="DTN164" s="17"/>
      <c r="DTO164" s="17"/>
      <c r="DTP164" s="17"/>
      <c r="DTQ164" s="17"/>
      <c r="DTR164" s="17"/>
      <c r="DTS164" s="17"/>
      <c r="DTT164" s="17"/>
      <c r="DTU164" s="17"/>
      <c r="DTV164" s="17"/>
      <c r="DTW164" s="17"/>
      <c r="DTX164" s="17"/>
      <c r="DTY164" s="17"/>
      <c r="DTZ164" s="17"/>
      <c r="DUA164" s="17"/>
      <c r="DUB164" s="17"/>
      <c r="DUC164" s="17"/>
      <c r="DUD164" s="17"/>
      <c r="DUE164" s="17"/>
      <c r="DUF164" s="17"/>
      <c r="DUG164" s="17"/>
      <c r="DUH164" s="17"/>
      <c r="DUI164" s="17"/>
      <c r="DUJ164" s="17"/>
      <c r="DUK164" s="17"/>
      <c r="DUL164" s="17"/>
      <c r="DUM164" s="17"/>
      <c r="DUN164" s="17"/>
      <c r="DUO164" s="17"/>
      <c r="DUP164" s="17"/>
      <c r="DUQ164" s="17"/>
      <c r="DUR164" s="17"/>
      <c r="DUS164" s="17"/>
      <c r="DUT164" s="17"/>
      <c r="DUU164" s="17"/>
      <c r="DUV164" s="17"/>
      <c r="DUW164" s="17"/>
      <c r="DUX164" s="17"/>
      <c r="DUY164" s="17"/>
      <c r="DUZ164" s="17"/>
      <c r="DVA164" s="17"/>
      <c r="DVB164" s="17"/>
      <c r="DVC164" s="17"/>
      <c r="DVD164" s="17"/>
      <c r="DVE164" s="17"/>
      <c r="DVF164" s="17"/>
      <c r="DVG164" s="17"/>
      <c r="DVH164" s="17"/>
      <c r="DVI164" s="17"/>
      <c r="DVJ164" s="17"/>
      <c r="DVK164" s="17"/>
      <c r="DVL164" s="17"/>
      <c r="DVM164" s="17"/>
      <c r="DVN164" s="17"/>
      <c r="DVO164" s="17"/>
      <c r="DVP164" s="17"/>
      <c r="DVQ164" s="17"/>
      <c r="DVR164" s="17"/>
      <c r="DVS164" s="17"/>
      <c r="DVT164" s="17"/>
      <c r="DVU164" s="17"/>
      <c r="DVV164" s="17"/>
      <c r="DVW164" s="17"/>
      <c r="DVX164" s="17"/>
      <c r="DVY164" s="17"/>
      <c r="DVZ164" s="17"/>
      <c r="DWA164" s="17"/>
      <c r="DWB164" s="17"/>
      <c r="DWC164" s="17"/>
      <c r="DWD164" s="17"/>
      <c r="DWE164" s="17"/>
      <c r="DWF164" s="17"/>
      <c r="DWG164" s="17"/>
      <c r="DWH164" s="17"/>
      <c r="DWI164" s="17"/>
      <c r="DWJ164" s="17"/>
      <c r="DWK164" s="17"/>
      <c r="DWL164" s="17"/>
      <c r="DWM164" s="17"/>
      <c r="DWN164" s="17"/>
      <c r="DWO164" s="17"/>
      <c r="DWP164" s="17"/>
      <c r="DWQ164" s="17"/>
      <c r="DWR164" s="17"/>
      <c r="DWS164" s="17"/>
      <c r="DWT164" s="17"/>
      <c r="DWU164" s="17"/>
      <c r="DWV164" s="17"/>
      <c r="DWW164" s="17"/>
      <c r="DWX164" s="17"/>
      <c r="DWY164" s="17"/>
      <c r="DWZ164" s="17"/>
      <c r="DXA164" s="17"/>
      <c r="DXB164" s="17"/>
      <c r="DXC164" s="17"/>
      <c r="DXD164" s="17"/>
      <c r="DXE164" s="17"/>
      <c r="DXF164" s="17"/>
      <c r="DXG164" s="17"/>
      <c r="DXH164" s="17"/>
      <c r="DXI164" s="17"/>
      <c r="DXJ164" s="17"/>
      <c r="DXK164" s="17"/>
      <c r="DXL164" s="17"/>
      <c r="DXM164" s="17"/>
      <c r="DXN164" s="17"/>
      <c r="DXO164" s="17"/>
      <c r="DXP164" s="17"/>
      <c r="DXQ164" s="17"/>
      <c r="DXR164" s="17"/>
      <c r="DXS164" s="17"/>
      <c r="DXT164" s="17"/>
      <c r="DXU164" s="17"/>
      <c r="DXV164" s="17"/>
      <c r="DXW164" s="17"/>
      <c r="DXX164" s="17"/>
      <c r="DXY164" s="17"/>
      <c r="DXZ164" s="17"/>
      <c r="DYA164" s="17"/>
      <c r="DYB164" s="17"/>
      <c r="DYC164" s="17"/>
      <c r="DYD164" s="17"/>
      <c r="DYE164" s="17"/>
      <c r="DYF164" s="17"/>
      <c r="DYG164" s="17"/>
      <c r="DYH164" s="17"/>
      <c r="DYI164" s="17"/>
      <c r="DYJ164" s="17"/>
      <c r="DYK164" s="17"/>
      <c r="DYL164" s="17"/>
      <c r="DYM164" s="17"/>
      <c r="DYN164" s="17"/>
      <c r="DYO164" s="17"/>
      <c r="DYP164" s="17"/>
      <c r="DYQ164" s="17"/>
      <c r="DYR164" s="17"/>
      <c r="DYS164" s="17"/>
      <c r="DYT164" s="17"/>
      <c r="DYU164" s="17"/>
      <c r="DYV164" s="17"/>
      <c r="DYW164" s="17"/>
      <c r="DYX164" s="17"/>
      <c r="DYY164" s="17"/>
      <c r="DYZ164" s="17"/>
      <c r="DZA164" s="17"/>
      <c r="DZB164" s="17"/>
      <c r="DZC164" s="17"/>
      <c r="DZD164" s="17"/>
      <c r="DZE164" s="17"/>
      <c r="DZF164" s="17"/>
      <c r="DZG164" s="17"/>
      <c r="DZH164" s="17"/>
      <c r="DZI164" s="17"/>
      <c r="DZJ164" s="17"/>
      <c r="DZK164" s="17"/>
      <c r="DZL164" s="17"/>
      <c r="DZM164" s="17"/>
      <c r="DZN164" s="17"/>
      <c r="DZO164" s="17"/>
      <c r="DZP164" s="17"/>
      <c r="DZQ164" s="17"/>
      <c r="DZR164" s="17"/>
      <c r="DZS164" s="17"/>
      <c r="DZT164" s="17"/>
      <c r="DZU164" s="17"/>
      <c r="DZV164" s="17"/>
      <c r="DZW164" s="17"/>
      <c r="DZX164" s="17"/>
      <c r="DZY164" s="17"/>
      <c r="DZZ164" s="17"/>
      <c r="EAA164" s="17"/>
      <c r="EAB164" s="17"/>
      <c r="EAC164" s="17"/>
      <c r="EAD164" s="17"/>
      <c r="EAE164" s="17"/>
      <c r="EAF164" s="17"/>
      <c r="EAG164" s="17"/>
      <c r="EAH164" s="17"/>
      <c r="EAI164" s="17"/>
      <c r="EAJ164" s="17"/>
      <c r="EAK164" s="17"/>
      <c r="EAL164" s="17"/>
      <c r="EAM164" s="17"/>
      <c r="EAN164" s="17"/>
      <c r="EAO164" s="17"/>
      <c r="EAP164" s="17"/>
      <c r="EAQ164" s="17"/>
      <c r="EAR164" s="17"/>
      <c r="EAS164" s="17"/>
      <c r="EAT164" s="17"/>
      <c r="EAU164" s="17"/>
      <c r="EAV164" s="17"/>
      <c r="EAW164" s="17"/>
      <c r="EAX164" s="17"/>
      <c r="EAY164" s="17"/>
      <c r="EAZ164" s="17"/>
      <c r="EBA164" s="17"/>
      <c r="EBB164" s="17"/>
      <c r="EBC164" s="17"/>
      <c r="EBD164" s="17"/>
      <c r="EBE164" s="17"/>
      <c r="EBF164" s="17"/>
      <c r="EBG164" s="17"/>
      <c r="EBH164" s="17"/>
      <c r="EBI164" s="17"/>
      <c r="EBJ164" s="17"/>
      <c r="EBK164" s="17"/>
      <c r="EBL164" s="17"/>
      <c r="EBM164" s="17"/>
      <c r="EBN164" s="17"/>
      <c r="EBO164" s="17"/>
      <c r="EBP164" s="17"/>
      <c r="EBQ164" s="17"/>
      <c r="EBR164" s="17"/>
      <c r="EBS164" s="17"/>
      <c r="EBT164" s="17"/>
      <c r="EBU164" s="17"/>
      <c r="EBV164" s="17"/>
      <c r="EBW164" s="17"/>
      <c r="EBX164" s="17"/>
      <c r="EBY164" s="17"/>
      <c r="EBZ164" s="17"/>
      <c r="ECA164" s="17"/>
      <c r="ECB164" s="17"/>
      <c r="ECC164" s="17"/>
      <c r="ECD164" s="17"/>
      <c r="ECE164" s="17"/>
      <c r="ECF164" s="17"/>
      <c r="ECG164" s="17"/>
      <c r="ECH164" s="17"/>
      <c r="ECI164" s="17"/>
      <c r="ECJ164" s="17"/>
      <c r="ECK164" s="17"/>
      <c r="ECL164" s="17"/>
      <c r="ECM164" s="17"/>
      <c r="ECN164" s="17"/>
      <c r="ECO164" s="17"/>
      <c r="ECP164" s="17"/>
      <c r="ECQ164" s="17"/>
      <c r="ECR164" s="17"/>
      <c r="ECS164" s="17"/>
      <c r="ECT164" s="17"/>
      <c r="ECU164" s="17"/>
      <c r="ECV164" s="17"/>
      <c r="ECW164" s="17"/>
      <c r="ECX164" s="17"/>
      <c r="ECY164" s="17"/>
      <c r="ECZ164" s="17"/>
      <c r="EDA164" s="17"/>
      <c r="EDB164" s="17"/>
      <c r="EDC164" s="17"/>
      <c r="EDD164" s="17"/>
      <c r="EDE164" s="17"/>
      <c r="EDF164" s="17"/>
      <c r="EDG164" s="17"/>
      <c r="EDH164" s="17"/>
      <c r="EDI164" s="17"/>
      <c r="EDJ164" s="17"/>
      <c r="EDK164" s="17"/>
      <c r="EDL164" s="17"/>
      <c r="EDM164" s="17"/>
      <c r="EDN164" s="17"/>
      <c r="EDO164" s="17"/>
      <c r="EDP164" s="17"/>
      <c r="EDQ164" s="17"/>
      <c r="EDR164" s="17"/>
      <c r="EDS164" s="17"/>
      <c r="EDT164" s="17"/>
      <c r="EDU164" s="17"/>
      <c r="EDV164" s="17"/>
      <c r="EDW164" s="17"/>
      <c r="EDX164" s="17"/>
      <c r="EDY164" s="17"/>
      <c r="EDZ164" s="17"/>
      <c r="EEA164" s="17"/>
      <c r="EEB164" s="17"/>
      <c r="EEC164" s="17"/>
      <c r="EED164" s="17"/>
      <c r="EEE164" s="17"/>
      <c r="EEF164" s="17"/>
      <c r="EEG164" s="17"/>
      <c r="EEH164" s="17"/>
      <c r="EEI164" s="17"/>
      <c r="EEJ164" s="17"/>
      <c r="EEK164" s="17"/>
      <c r="EEL164" s="17"/>
      <c r="EEM164" s="17"/>
      <c r="EEN164" s="17"/>
      <c r="EEO164" s="17"/>
      <c r="EEP164" s="17"/>
      <c r="EEQ164" s="17"/>
      <c r="EER164" s="17"/>
      <c r="EES164" s="17"/>
      <c r="EET164" s="17"/>
      <c r="EEU164" s="17"/>
      <c r="EEV164" s="17"/>
      <c r="EEW164" s="17"/>
      <c r="EEX164" s="17"/>
      <c r="EEY164" s="17"/>
      <c r="EEZ164" s="17"/>
      <c r="EFA164" s="17"/>
      <c r="EFB164" s="17"/>
      <c r="EFC164" s="17"/>
      <c r="EFD164" s="17"/>
      <c r="EFE164" s="17"/>
      <c r="EFF164" s="17"/>
      <c r="EFG164" s="17"/>
      <c r="EFH164" s="17"/>
      <c r="EFI164" s="17"/>
      <c r="EFJ164" s="17"/>
      <c r="EFK164" s="17"/>
      <c r="EFL164" s="17"/>
      <c r="EFM164" s="17"/>
      <c r="EFN164" s="17"/>
      <c r="EFO164" s="17"/>
      <c r="EFP164" s="17"/>
      <c r="EFQ164" s="17"/>
      <c r="EFR164" s="17"/>
      <c r="EFS164" s="17"/>
      <c r="EFT164" s="17"/>
      <c r="EFU164" s="17"/>
      <c r="EFV164" s="17"/>
      <c r="EFW164" s="17"/>
      <c r="EFX164" s="17"/>
      <c r="EFY164" s="17"/>
      <c r="EFZ164" s="17"/>
      <c r="EGA164" s="17"/>
      <c r="EGB164" s="17"/>
      <c r="EGC164" s="17"/>
      <c r="EGD164" s="17"/>
      <c r="EGE164" s="17"/>
      <c r="EGF164" s="17"/>
      <c r="EGG164" s="17"/>
      <c r="EGH164" s="17"/>
      <c r="EGI164" s="17"/>
      <c r="EGJ164" s="17"/>
      <c r="EGK164" s="17"/>
      <c r="EGL164" s="17"/>
      <c r="EGM164" s="17"/>
      <c r="EGN164" s="17"/>
      <c r="EGO164" s="17"/>
      <c r="EGP164" s="17"/>
      <c r="EGQ164" s="17"/>
      <c r="EGR164" s="17"/>
      <c r="EGS164" s="17"/>
      <c r="EGT164" s="17"/>
      <c r="EGU164" s="17"/>
      <c r="EGV164" s="17"/>
      <c r="EGW164" s="17"/>
      <c r="EGX164" s="17"/>
      <c r="EGY164" s="17"/>
      <c r="EGZ164" s="17"/>
      <c r="EHA164" s="17"/>
      <c r="EHB164" s="17"/>
      <c r="EHC164" s="17"/>
      <c r="EHD164" s="17"/>
      <c r="EHE164" s="17"/>
      <c r="EHF164" s="17"/>
      <c r="EHG164" s="17"/>
      <c r="EHH164" s="17"/>
      <c r="EHI164" s="17"/>
      <c r="EHJ164" s="17"/>
      <c r="EHK164" s="17"/>
      <c r="EHL164" s="17"/>
      <c r="EHM164" s="17"/>
      <c r="EHN164" s="17"/>
      <c r="EHO164" s="17"/>
      <c r="EHP164" s="17"/>
      <c r="EHQ164" s="17"/>
      <c r="EHR164" s="17"/>
      <c r="EHS164" s="17"/>
      <c r="EHT164" s="17"/>
      <c r="EHU164" s="17"/>
      <c r="EHV164" s="17"/>
      <c r="EHW164" s="17"/>
      <c r="EHX164" s="17"/>
      <c r="EHY164" s="17"/>
      <c r="EHZ164" s="17"/>
      <c r="EIA164" s="17"/>
      <c r="EIB164" s="17"/>
      <c r="EIC164" s="17"/>
      <c r="EID164" s="17"/>
      <c r="EIE164" s="17"/>
      <c r="EIF164" s="17"/>
      <c r="EIG164" s="17"/>
      <c r="EIH164" s="17"/>
      <c r="EII164" s="17"/>
      <c r="EIJ164" s="17"/>
      <c r="EIK164" s="17"/>
      <c r="EIL164" s="17"/>
      <c r="EIM164" s="17"/>
      <c r="EIN164" s="17"/>
      <c r="EIO164" s="17"/>
      <c r="EIP164" s="17"/>
      <c r="EIQ164" s="17"/>
      <c r="EIR164" s="17"/>
      <c r="EIS164" s="17"/>
      <c r="EIT164" s="17"/>
      <c r="EIU164" s="17"/>
      <c r="EIV164" s="17"/>
      <c r="EIW164" s="17"/>
      <c r="EIX164" s="17"/>
      <c r="EIY164" s="17"/>
      <c r="EIZ164" s="17"/>
      <c r="EJA164" s="17"/>
      <c r="EJB164" s="17"/>
      <c r="EJC164" s="17"/>
      <c r="EJD164" s="17"/>
      <c r="EJE164" s="17"/>
      <c r="EJF164" s="17"/>
      <c r="EJG164" s="17"/>
      <c r="EJH164" s="17"/>
      <c r="EJI164" s="17"/>
      <c r="EJJ164" s="17"/>
      <c r="EJK164" s="17"/>
      <c r="EJL164" s="17"/>
      <c r="EJM164" s="17"/>
      <c r="EJN164" s="17"/>
      <c r="EJO164" s="17"/>
      <c r="EJP164" s="17"/>
      <c r="EJQ164" s="17"/>
      <c r="EJR164" s="17"/>
      <c r="EJS164" s="17"/>
      <c r="EJT164" s="17"/>
      <c r="EJU164" s="17"/>
      <c r="EJV164" s="17"/>
      <c r="EJW164" s="17"/>
      <c r="EJX164" s="17"/>
      <c r="EJY164" s="17"/>
      <c r="EJZ164" s="17"/>
      <c r="EKA164" s="17"/>
      <c r="EKB164" s="17"/>
      <c r="EKC164" s="17"/>
      <c r="EKD164" s="17"/>
      <c r="EKE164" s="17"/>
      <c r="EKF164" s="17"/>
      <c r="EKG164" s="17"/>
      <c r="EKH164" s="17"/>
      <c r="EKI164" s="17"/>
      <c r="EKJ164" s="17"/>
      <c r="EKK164" s="17"/>
      <c r="EKL164" s="17"/>
      <c r="EKM164" s="17"/>
      <c r="EKN164" s="17"/>
      <c r="EKO164" s="17"/>
      <c r="EKP164" s="17"/>
      <c r="EKQ164" s="17"/>
      <c r="EKR164" s="17"/>
      <c r="EKS164" s="17"/>
      <c r="EKT164" s="17"/>
      <c r="EKU164" s="17"/>
      <c r="EKV164" s="17"/>
      <c r="EKW164" s="17"/>
      <c r="EKX164" s="17"/>
      <c r="EKY164" s="17"/>
      <c r="EKZ164" s="17"/>
      <c r="ELA164" s="17"/>
      <c r="ELB164" s="17"/>
      <c r="ELC164" s="17"/>
      <c r="ELD164" s="17"/>
      <c r="ELE164" s="17"/>
      <c r="ELF164" s="17"/>
      <c r="ELG164" s="17"/>
      <c r="ELH164" s="17"/>
      <c r="ELI164" s="17"/>
      <c r="ELJ164" s="17"/>
      <c r="ELK164" s="17"/>
      <c r="ELL164" s="17"/>
      <c r="ELM164" s="17"/>
      <c r="ELN164" s="17"/>
      <c r="ELO164" s="17"/>
      <c r="ELP164" s="17"/>
      <c r="ELQ164" s="17"/>
      <c r="ELR164" s="17"/>
      <c r="ELS164" s="17"/>
      <c r="ELT164" s="17"/>
      <c r="ELU164" s="17"/>
      <c r="ELV164" s="17"/>
      <c r="ELW164" s="17"/>
      <c r="ELX164" s="17"/>
      <c r="ELY164" s="17"/>
      <c r="ELZ164" s="17"/>
      <c r="EMA164" s="17"/>
      <c r="EMB164" s="17"/>
      <c r="EMC164" s="17"/>
      <c r="EMD164" s="17"/>
      <c r="EME164" s="17"/>
      <c r="EMF164" s="17"/>
      <c r="EMG164" s="17"/>
      <c r="EMH164" s="17"/>
      <c r="EMI164" s="17"/>
      <c r="EMJ164" s="17"/>
      <c r="EMK164" s="17"/>
      <c r="EML164" s="17"/>
      <c r="EMM164" s="17"/>
      <c r="EMN164" s="17"/>
      <c r="EMO164" s="17"/>
      <c r="EMP164" s="17"/>
      <c r="EMQ164" s="17"/>
      <c r="EMR164" s="17"/>
      <c r="EMS164" s="17"/>
      <c r="EMT164" s="17"/>
      <c r="EMU164" s="17"/>
      <c r="EMV164" s="17"/>
      <c r="EMW164" s="17"/>
      <c r="EMX164" s="17"/>
      <c r="EMY164" s="17"/>
      <c r="EMZ164" s="17"/>
      <c r="ENA164" s="17"/>
      <c r="ENB164" s="17"/>
      <c r="ENC164" s="17"/>
      <c r="END164" s="17"/>
      <c r="ENE164" s="17"/>
      <c r="ENF164" s="17"/>
      <c r="ENG164" s="17"/>
      <c r="ENH164" s="17"/>
      <c r="ENI164" s="17"/>
      <c r="ENJ164" s="17"/>
      <c r="ENK164" s="17"/>
      <c r="ENL164" s="17"/>
      <c r="ENM164" s="17"/>
      <c r="ENN164" s="17"/>
      <c r="ENO164" s="17"/>
      <c r="ENP164" s="17"/>
      <c r="ENQ164" s="17"/>
      <c r="ENR164" s="17"/>
      <c r="ENS164" s="17"/>
      <c r="ENT164" s="17"/>
      <c r="ENU164" s="17"/>
      <c r="ENV164" s="17"/>
      <c r="ENW164" s="17"/>
      <c r="ENX164" s="17"/>
      <c r="ENY164" s="17"/>
      <c r="ENZ164" s="17"/>
      <c r="EOA164" s="17"/>
      <c r="EOB164" s="17"/>
      <c r="EOC164" s="17"/>
      <c r="EOD164" s="17"/>
      <c r="EOE164" s="17"/>
      <c r="EOF164" s="17"/>
      <c r="EOG164" s="17"/>
      <c r="EOH164" s="17"/>
      <c r="EOI164" s="17"/>
      <c r="EOJ164" s="17"/>
      <c r="EOK164" s="17"/>
      <c r="EOL164" s="17"/>
      <c r="EOM164" s="17"/>
      <c r="EON164" s="17"/>
      <c r="EOO164" s="17"/>
      <c r="EOP164" s="17"/>
      <c r="EOQ164" s="17"/>
      <c r="EOR164" s="17"/>
      <c r="EOS164" s="17"/>
      <c r="EOT164" s="17"/>
      <c r="EOU164" s="17"/>
      <c r="EOV164" s="17"/>
      <c r="EOW164" s="17"/>
      <c r="EOX164" s="17"/>
      <c r="EOY164" s="17"/>
      <c r="EOZ164" s="17"/>
      <c r="EPA164" s="17"/>
      <c r="EPB164" s="17"/>
      <c r="EPC164" s="17"/>
      <c r="EPD164" s="17"/>
      <c r="EPE164" s="17"/>
      <c r="EPF164" s="17"/>
      <c r="EPG164" s="17"/>
      <c r="EPH164" s="17"/>
      <c r="EPI164" s="17"/>
      <c r="EPJ164" s="17"/>
      <c r="EPK164" s="17"/>
      <c r="EPL164" s="17"/>
      <c r="EPM164" s="17"/>
      <c r="EPN164" s="17"/>
      <c r="EPO164" s="17"/>
      <c r="EPP164" s="17"/>
      <c r="EPQ164" s="17"/>
      <c r="EPR164" s="17"/>
      <c r="EPS164" s="17"/>
      <c r="EPT164" s="17"/>
      <c r="EPU164" s="17"/>
      <c r="EPV164" s="17"/>
      <c r="EPW164" s="17"/>
      <c r="EPX164" s="17"/>
      <c r="EPY164" s="17"/>
      <c r="EPZ164" s="17"/>
      <c r="EQA164" s="17"/>
      <c r="EQB164" s="17"/>
      <c r="EQC164" s="17"/>
      <c r="EQD164" s="17"/>
      <c r="EQE164" s="17"/>
      <c r="EQF164" s="17"/>
      <c r="EQG164" s="17"/>
      <c r="EQH164" s="17"/>
      <c r="EQI164" s="17"/>
      <c r="EQJ164" s="17"/>
      <c r="EQK164" s="17"/>
      <c r="EQL164" s="17"/>
      <c r="EQM164" s="17"/>
      <c r="EQN164" s="17"/>
      <c r="EQO164" s="17"/>
      <c r="EQP164" s="17"/>
      <c r="EQQ164" s="17"/>
      <c r="EQR164" s="17"/>
      <c r="EQS164" s="17"/>
      <c r="EQT164" s="17"/>
      <c r="EQU164" s="17"/>
      <c r="EQV164" s="17"/>
      <c r="EQW164" s="17"/>
      <c r="EQX164" s="17"/>
      <c r="EQY164" s="17"/>
      <c r="EQZ164" s="17"/>
      <c r="ERA164" s="17"/>
      <c r="ERB164" s="17"/>
      <c r="ERC164" s="17"/>
      <c r="ERD164" s="17"/>
      <c r="ERE164" s="17"/>
      <c r="ERF164" s="17"/>
      <c r="ERG164" s="17"/>
      <c r="ERH164" s="17"/>
      <c r="ERI164" s="17"/>
      <c r="ERJ164" s="17"/>
      <c r="ERK164" s="17"/>
      <c r="ERL164" s="17"/>
      <c r="ERM164" s="17"/>
      <c r="ERN164" s="17"/>
      <c r="ERO164" s="17"/>
      <c r="ERP164" s="17"/>
      <c r="ERQ164" s="17"/>
      <c r="ERR164" s="17"/>
      <c r="ERS164" s="17"/>
      <c r="ERT164" s="17"/>
      <c r="ERU164" s="17"/>
      <c r="ERV164" s="17"/>
      <c r="ERW164" s="17"/>
      <c r="ERX164" s="17"/>
      <c r="ERY164" s="17"/>
      <c r="ERZ164" s="17"/>
      <c r="ESA164" s="17"/>
      <c r="ESB164" s="17"/>
      <c r="ESC164" s="17"/>
      <c r="ESD164" s="17"/>
      <c r="ESE164" s="17"/>
      <c r="ESF164" s="17"/>
      <c r="ESG164" s="17"/>
      <c r="ESH164" s="17"/>
      <c r="ESI164" s="17"/>
      <c r="ESJ164" s="17"/>
      <c r="ESK164" s="17"/>
      <c r="ESL164" s="17"/>
      <c r="ESM164" s="17"/>
      <c r="ESN164" s="17"/>
      <c r="ESO164" s="17"/>
      <c r="ESP164" s="17"/>
      <c r="ESQ164" s="17"/>
      <c r="ESR164" s="17"/>
      <c r="ESS164" s="17"/>
      <c r="EST164" s="17"/>
      <c r="ESU164" s="17"/>
      <c r="ESV164" s="17"/>
      <c r="ESW164" s="17"/>
      <c r="ESX164" s="17"/>
      <c r="ESY164" s="17"/>
      <c r="ESZ164" s="17"/>
      <c r="ETA164" s="17"/>
      <c r="ETB164" s="17"/>
      <c r="ETC164" s="17"/>
      <c r="ETD164" s="17"/>
      <c r="ETE164" s="17"/>
      <c r="ETF164" s="17"/>
      <c r="ETG164" s="17"/>
      <c r="ETH164" s="17"/>
      <c r="ETI164" s="17"/>
      <c r="ETJ164" s="17"/>
      <c r="ETK164" s="17"/>
      <c r="ETL164" s="17"/>
      <c r="ETM164" s="17"/>
      <c r="ETN164" s="17"/>
      <c r="ETO164" s="17"/>
      <c r="ETP164" s="17"/>
      <c r="ETQ164" s="17"/>
      <c r="ETR164" s="17"/>
      <c r="ETS164" s="17"/>
      <c r="ETT164" s="17"/>
      <c r="ETU164" s="17"/>
      <c r="ETV164" s="17"/>
      <c r="ETW164" s="17"/>
      <c r="ETX164" s="17"/>
      <c r="ETY164" s="17"/>
      <c r="ETZ164" s="17"/>
      <c r="EUA164" s="17"/>
      <c r="EUB164" s="17"/>
      <c r="EUC164" s="17"/>
      <c r="EUD164" s="17"/>
      <c r="EUE164" s="17"/>
      <c r="EUF164" s="17"/>
      <c r="EUG164" s="17"/>
      <c r="EUH164" s="17"/>
      <c r="EUI164" s="17"/>
      <c r="EUJ164" s="17"/>
      <c r="EUK164" s="17"/>
      <c r="EUL164" s="17"/>
      <c r="EUM164" s="17"/>
      <c r="EUN164" s="17"/>
      <c r="EUO164" s="17"/>
      <c r="EUP164" s="17"/>
      <c r="EUQ164" s="17"/>
      <c r="EUR164" s="17"/>
      <c r="EUS164" s="17"/>
      <c r="EUT164" s="17"/>
      <c r="EUU164" s="17"/>
      <c r="EUV164" s="17"/>
      <c r="EUW164" s="17"/>
      <c r="EUX164" s="17"/>
      <c r="EUY164" s="17"/>
      <c r="EUZ164" s="17"/>
      <c r="EVA164" s="17"/>
      <c r="EVB164" s="17"/>
      <c r="EVC164" s="17"/>
      <c r="EVD164" s="17"/>
      <c r="EVE164" s="17"/>
      <c r="EVF164" s="17"/>
      <c r="EVG164" s="17"/>
      <c r="EVH164" s="17"/>
      <c r="EVI164" s="17"/>
      <c r="EVJ164" s="17"/>
      <c r="EVK164" s="17"/>
      <c r="EVL164" s="17"/>
      <c r="EVM164" s="17"/>
      <c r="EVN164" s="17"/>
      <c r="EVO164" s="17"/>
      <c r="EVP164" s="17"/>
      <c r="EVQ164" s="17"/>
      <c r="EVR164" s="17"/>
      <c r="EVS164" s="17"/>
      <c r="EVT164" s="17"/>
      <c r="EVU164" s="17"/>
      <c r="EVV164" s="17"/>
      <c r="EVW164" s="17"/>
      <c r="EVX164" s="17"/>
      <c r="EVY164" s="17"/>
      <c r="EVZ164" s="17"/>
      <c r="EWA164" s="17"/>
      <c r="EWB164" s="17"/>
      <c r="EWC164" s="17"/>
      <c r="EWD164" s="17"/>
      <c r="EWE164" s="17"/>
      <c r="EWF164" s="17"/>
      <c r="EWG164" s="17"/>
      <c r="EWH164" s="17"/>
      <c r="EWI164" s="17"/>
      <c r="EWJ164" s="17"/>
      <c r="EWK164" s="17"/>
      <c r="EWL164" s="17"/>
      <c r="EWM164" s="17"/>
      <c r="EWN164" s="17"/>
      <c r="EWO164" s="17"/>
      <c r="EWP164" s="17"/>
      <c r="EWQ164" s="17"/>
      <c r="EWR164" s="17"/>
      <c r="EWS164" s="17"/>
      <c r="EWT164" s="17"/>
      <c r="EWU164" s="17"/>
      <c r="EWV164" s="17"/>
      <c r="EWW164" s="17"/>
      <c r="EWX164" s="17"/>
      <c r="EWY164" s="17"/>
      <c r="EWZ164" s="17"/>
      <c r="EXA164" s="17"/>
      <c r="EXB164" s="17"/>
      <c r="EXC164" s="17"/>
      <c r="EXD164" s="17"/>
      <c r="EXE164" s="17"/>
      <c r="EXF164" s="17"/>
      <c r="EXG164" s="17"/>
      <c r="EXH164" s="17"/>
      <c r="EXI164" s="17"/>
      <c r="EXJ164" s="17"/>
      <c r="EXK164" s="17"/>
      <c r="EXL164" s="17"/>
      <c r="EXM164" s="17"/>
      <c r="EXN164" s="17"/>
      <c r="EXO164" s="17"/>
      <c r="EXP164" s="17"/>
      <c r="EXQ164" s="17"/>
      <c r="EXR164" s="17"/>
      <c r="EXS164" s="17"/>
      <c r="EXT164" s="17"/>
      <c r="EXU164" s="17"/>
      <c r="EXV164" s="17"/>
      <c r="EXW164" s="17"/>
      <c r="EXX164" s="17"/>
      <c r="EXY164" s="17"/>
      <c r="EXZ164" s="17"/>
      <c r="EYA164" s="17"/>
      <c r="EYB164" s="17"/>
      <c r="EYC164" s="17"/>
      <c r="EYD164" s="17"/>
      <c r="EYE164" s="17"/>
      <c r="EYF164" s="17"/>
      <c r="EYG164" s="17"/>
      <c r="EYH164" s="17"/>
      <c r="EYI164" s="17"/>
      <c r="EYJ164" s="17"/>
      <c r="EYK164" s="17"/>
      <c r="EYL164" s="17"/>
      <c r="EYM164" s="17"/>
      <c r="EYN164" s="17"/>
      <c r="EYO164" s="17"/>
      <c r="EYP164" s="17"/>
      <c r="EYQ164" s="17"/>
      <c r="EYR164" s="17"/>
      <c r="EYS164" s="17"/>
      <c r="EYT164" s="17"/>
      <c r="EYU164" s="17"/>
      <c r="EYV164" s="17"/>
      <c r="EYW164" s="17"/>
      <c r="EYX164" s="17"/>
      <c r="EYY164" s="17"/>
      <c r="EYZ164" s="17"/>
      <c r="EZA164" s="17"/>
      <c r="EZB164" s="17"/>
      <c r="EZC164" s="17"/>
      <c r="EZD164" s="17"/>
      <c r="EZE164" s="17"/>
      <c r="EZF164" s="17"/>
      <c r="EZG164" s="17"/>
      <c r="EZH164" s="17"/>
      <c r="EZI164" s="17"/>
      <c r="EZJ164" s="17"/>
      <c r="EZK164" s="17"/>
      <c r="EZL164" s="17"/>
      <c r="EZM164" s="17"/>
      <c r="EZN164" s="17"/>
      <c r="EZO164" s="17"/>
      <c r="EZP164" s="17"/>
      <c r="EZQ164" s="17"/>
      <c r="EZR164" s="17"/>
      <c r="EZS164" s="17"/>
      <c r="EZT164" s="17"/>
      <c r="EZU164" s="17"/>
      <c r="EZV164" s="17"/>
      <c r="EZW164" s="17"/>
      <c r="EZX164" s="17"/>
      <c r="EZY164" s="17"/>
      <c r="EZZ164" s="17"/>
      <c r="FAA164" s="17"/>
      <c r="FAB164" s="17"/>
      <c r="FAC164" s="17"/>
      <c r="FAD164" s="17"/>
      <c r="FAE164" s="17"/>
      <c r="FAF164" s="17"/>
      <c r="FAG164" s="17"/>
      <c r="FAH164" s="17"/>
      <c r="FAI164" s="17"/>
      <c r="FAJ164" s="17"/>
      <c r="FAK164" s="17"/>
      <c r="FAL164" s="17"/>
      <c r="FAM164" s="17"/>
      <c r="FAN164" s="17"/>
      <c r="FAO164" s="17"/>
      <c r="FAP164" s="17"/>
      <c r="FAQ164" s="17"/>
      <c r="FAR164" s="17"/>
      <c r="FAS164" s="17"/>
      <c r="FAT164" s="17"/>
      <c r="FAU164" s="17"/>
      <c r="FAV164" s="17"/>
      <c r="FAW164" s="17"/>
      <c r="FAX164" s="17"/>
      <c r="FAY164" s="17"/>
      <c r="FAZ164" s="17"/>
      <c r="FBA164" s="17"/>
      <c r="FBB164" s="17"/>
      <c r="FBC164" s="17"/>
      <c r="FBD164" s="17"/>
      <c r="FBE164" s="17"/>
      <c r="FBF164" s="17"/>
      <c r="FBG164" s="17"/>
      <c r="FBH164" s="17"/>
      <c r="FBI164" s="17"/>
      <c r="FBJ164" s="17"/>
      <c r="FBK164" s="17"/>
      <c r="FBL164" s="17"/>
      <c r="FBM164" s="17"/>
      <c r="FBN164" s="17"/>
      <c r="FBO164" s="17"/>
      <c r="FBP164" s="17"/>
      <c r="FBQ164" s="17"/>
      <c r="FBR164" s="17"/>
      <c r="FBS164" s="17"/>
      <c r="FBT164" s="17"/>
      <c r="FBU164" s="17"/>
      <c r="FBV164" s="17"/>
      <c r="FBW164" s="17"/>
      <c r="FBX164" s="17"/>
      <c r="FBY164" s="17"/>
      <c r="FBZ164" s="17"/>
      <c r="FCA164" s="17"/>
      <c r="FCB164" s="17"/>
      <c r="FCC164" s="17"/>
      <c r="FCD164" s="17"/>
      <c r="FCE164" s="17"/>
      <c r="FCF164" s="17"/>
      <c r="FCG164" s="17"/>
      <c r="FCH164" s="17"/>
      <c r="FCI164" s="17"/>
      <c r="FCJ164" s="17"/>
      <c r="FCK164" s="17"/>
      <c r="FCL164" s="17"/>
      <c r="FCM164" s="17"/>
      <c r="FCN164" s="17"/>
      <c r="FCO164" s="17"/>
      <c r="FCP164" s="17"/>
      <c r="FCQ164" s="17"/>
      <c r="FCR164" s="17"/>
      <c r="FCS164" s="17"/>
      <c r="FCT164" s="17"/>
      <c r="FCU164" s="17"/>
      <c r="FCV164" s="17"/>
      <c r="FCW164" s="17"/>
      <c r="FCX164" s="17"/>
      <c r="FCY164" s="17"/>
      <c r="FCZ164" s="17"/>
      <c r="FDA164" s="17"/>
      <c r="FDB164" s="17"/>
      <c r="FDC164" s="17"/>
      <c r="FDD164" s="17"/>
      <c r="FDE164" s="17"/>
      <c r="FDF164" s="17"/>
      <c r="FDG164" s="17"/>
      <c r="FDH164" s="17"/>
      <c r="FDI164" s="17"/>
      <c r="FDJ164" s="17"/>
      <c r="FDK164" s="17"/>
      <c r="FDL164" s="17"/>
      <c r="FDM164" s="17"/>
      <c r="FDN164" s="17"/>
      <c r="FDO164" s="17"/>
      <c r="FDP164" s="17"/>
      <c r="FDQ164" s="17"/>
      <c r="FDR164" s="17"/>
      <c r="FDS164" s="17"/>
      <c r="FDT164" s="17"/>
      <c r="FDU164" s="17"/>
      <c r="FDV164" s="17"/>
      <c r="FDW164" s="17"/>
      <c r="FDX164" s="17"/>
      <c r="FDY164" s="17"/>
      <c r="FDZ164" s="17"/>
      <c r="FEA164" s="17"/>
      <c r="FEB164" s="17"/>
      <c r="FEC164" s="17"/>
      <c r="FED164" s="17"/>
      <c r="FEE164" s="17"/>
      <c r="FEF164" s="17"/>
      <c r="FEG164" s="17"/>
      <c r="FEH164" s="17"/>
      <c r="FEI164" s="17"/>
      <c r="FEJ164" s="17"/>
      <c r="FEK164" s="17"/>
      <c r="FEL164" s="17"/>
      <c r="FEM164" s="17"/>
      <c r="FEN164" s="17"/>
      <c r="FEO164" s="17"/>
      <c r="FEP164" s="17"/>
      <c r="FEQ164" s="17"/>
      <c r="FER164" s="17"/>
      <c r="FES164" s="17"/>
      <c r="FET164" s="17"/>
      <c r="FEU164" s="17"/>
      <c r="FEV164" s="17"/>
      <c r="FEW164" s="17"/>
      <c r="FEX164" s="17"/>
      <c r="FEY164" s="17"/>
      <c r="FEZ164" s="17"/>
      <c r="FFA164" s="17"/>
      <c r="FFB164" s="17"/>
      <c r="FFC164" s="17"/>
      <c r="FFD164" s="17"/>
      <c r="FFE164" s="17"/>
      <c r="FFF164" s="17"/>
      <c r="FFG164" s="17"/>
      <c r="FFH164" s="17"/>
      <c r="FFI164" s="17"/>
      <c r="FFJ164" s="17"/>
      <c r="FFK164" s="17"/>
      <c r="FFL164" s="17"/>
      <c r="FFM164" s="17"/>
      <c r="FFN164" s="17"/>
      <c r="FFO164" s="17"/>
      <c r="FFP164" s="17"/>
      <c r="FFQ164" s="17"/>
      <c r="FFR164" s="17"/>
      <c r="FFS164" s="17"/>
      <c r="FFT164" s="17"/>
      <c r="FFU164" s="17"/>
      <c r="FFV164" s="17"/>
      <c r="FFW164" s="17"/>
      <c r="FFX164" s="17"/>
      <c r="FFY164" s="17"/>
      <c r="FFZ164" s="17"/>
      <c r="FGA164" s="17"/>
      <c r="FGB164" s="17"/>
      <c r="FGC164" s="17"/>
      <c r="FGD164" s="17"/>
      <c r="FGE164" s="17"/>
      <c r="FGF164" s="17"/>
      <c r="FGG164" s="17"/>
      <c r="FGH164" s="17"/>
      <c r="FGI164" s="17"/>
      <c r="FGJ164" s="17"/>
      <c r="FGK164" s="17"/>
      <c r="FGL164" s="17"/>
      <c r="FGM164" s="17"/>
      <c r="FGN164" s="17"/>
      <c r="FGO164" s="17"/>
      <c r="FGP164" s="17"/>
      <c r="FGQ164" s="17"/>
      <c r="FGR164" s="17"/>
      <c r="FGS164" s="17"/>
      <c r="FGT164" s="17"/>
      <c r="FGU164" s="17"/>
      <c r="FGV164" s="17"/>
      <c r="FGW164" s="17"/>
      <c r="FGX164" s="17"/>
      <c r="FGY164" s="17"/>
      <c r="FGZ164" s="17"/>
      <c r="FHA164" s="17"/>
      <c r="FHB164" s="17"/>
      <c r="FHC164" s="17"/>
      <c r="FHD164" s="17"/>
      <c r="FHE164" s="17"/>
      <c r="FHF164" s="17"/>
      <c r="FHG164" s="17"/>
      <c r="FHH164" s="17"/>
      <c r="FHI164" s="17"/>
      <c r="FHJ164" s="17"/>
      <c r="FHK164" s="17"/>
      <c r="FHL164" s="17"/>
      <c r="FHM164" s="17"/>
      <c r="FHN164" s="17"/>
      <c r="FHO164" s="17"/>
      <c r="FHP164" s="17"/>
      <c r="FHQ164" s="17"/>
      <c r="FHR164" s="17"/>
      <c r="FHS164" s="17"/>
      <c r="FHT164" s="17"/>
      <c r="FHU164" s="17"/>
      <c r="FHV164" s="17"/>
      <c r="FHW164" s="17"/>
      <c r="FHX164" s="17"/>
      <c r="FHY164" s="17"/>
      <c r="FHZ164" s="17"/>
      <c r="FIA164" s="17"/>
      <c r="FIB164" s="17"/>
      <c r="FIC164" s="17"/>
      <c r="FID164" s="17"/>
      <c r="FIE164" s="17"/>
      <c r="FIF164" s="17"/>
      <c r="FIG164" s="17"/>
      <c r="FIH164" s="17"/>
      <c r="FII164" s="17"/>
      <c r="FIJ164" s="17"/>
      <c r="FIK164" s="17"/>
      <c r="FIL164" s="17"/>
      <c r="FIM164" s="17"/>
      <c r="FIN164" s="17"/>
      <c r="FIO164" s="17"/>
      <c r="FIP164" s="17"/>
      <c r="FIQ164" s="17"/>
      <c r="FIR164" s="17"/>
      <c r="FIS164" s="17"/>
      <c r="FIT164" s="17"/>
      <c r="FIU164" s="17"/>
      <c r="FIV164" s="17"/>
      <c r="FIW164" s="17"/>
      <c r="FIX164" s="17"/>
      <c r="FIY164" s="17"/>
      <c r="FIZ164" s="17"/>
      <c r="FJA164" s="17"/>
      <c r="FJB164" s="17"/>
      <c r="FJC164" s="17"/>
      <c r="FJD164" s="17"/>
      <c r="FJE164" s="17"/>
      <c r="FJF164" s="17"/>
      <c r="FJG164" s="17"/>
      <c r="FJH164" s="17"/>
      <c r="FJI164" s="17"/>
      <c r="FJJ164" s="17"/>
      <c r="FJK164" s="17"/>
      <c r="FJL164" s="17"/>
      <c r="FJM164" s="17"/>
      <c r="FJN164" s="17"/>
      <c r="FJO164" s="17"/>
      <c r="FJP164" s="17"/>
      <c r="FJQ164" s="17"/>
      <c r="FJR164" s="17"/>
      <c r="FJS164" s="17"/>
      <c r="FJT164" s="17"/>
      <c r="FJU164" s="17"/>
      <c r="FJV164" s="17"/>
      <c r="FJW164" s="17"/>
      <c r="FJX164" s="17"/>
      <c r="FJY164" s="17"/>
      <c r="FJZ164" s="17"/>
      <c r="FKA164" s="17"/>
      <c r="FKB164" s="17"/>
      <c r="FKC164" s="17"/>
      <c r="FKD164" s="17"/>
      <c r="FKE164" s="17"/>
      <c r="FKF164" s="17"/>
      <c r="FKG164" s="17"/>
      <c r="FKH164" s="17"/>
      <c r="FKI164" s="17"/>
      <c r="FKJ164" s="17"/>
      <c r="FKK164" s="17"/>
      <c r="FKL164" s="17"/>
      <c r="FKM164" s="17"/>
      <c r="FKN164" s="17"/>
      <c r="FKO164" s="17"/>
      <c r="FKP164" s="17"/>
      <c r="FKQ164" s="17"/>
      <c r="FKR164" s="17"/>
      <c r="FKS164" s="17"/>
      <c r="FKT164" s="17"/>
      <c r="FKU164" s="17"/>
      <c r="FKV164" s="17"/>
      <c r="FKW164" s="17"/>
      <c r="FKX164" s="17"/>
      <c r="FKY164" s="17"/>
      <c r="FKZ164" s="17"/>
      <c r="FLA164" s="17"/>
      <c r="FLB164" s="17"/>
      <c r="FLC164" s="17"/>
      <c r="FLD164" s="17"/>
      <c r="FLE164" s="17"/>
      <c r="FLF164" s="17"/>
      <c r="FLG164" s="17"/>
      <c r="FLH164" s="17"/>
      <c r="FLI164" s="17"/>
      <c r="FLJ164" s="17"/>
      <c r="FLK164" s="17"/>
      <c r="FLL164" s="17"/>
      <c r="FLM164" s="17"/>
      <c r="FLN164" s="17"/>
      <c r="FLO164" s="17"/>
      <c r="FLP164" s="17"/>
      <c r="FLQ164" s="17"/>
      <c r="FLR164" s="17"/>
      <c r="FLS164" s="17"/>
      <c r="FLT164" s="17"/>
      <c r="FLU164" s="17"/>
      <c r="FLV164" s="17"/>
      <c r="FLW164" s="17"/>
      <c r="FLX164" s="17"/>
      <c r="FLY164" s="17"/>
      <c r="FLZ164" s="17"/>
      <c r="FMA164" s="17"/>
      <c r="FMB164" s="17"/>
      <c r="FMC164" s="17"/>
      <c r="FMD164" s="17"/>
      <c r="FME164" s="17"/>
      <c r="FMF164" s="17"/>
      <c r="FMG164" s="17"/>
      <c r="FMH164" s="17"/>
      <c r="FMI164" s="17"/>
      <c r="FMJ164" s="17"/>
      <c r="FMK164" s="17"/>
      <c r="FML164" s="17"/>
      <c r="FMM164" s="17"/>
      <c r="FMN164" s="17"/>
      <c r="FMO164" s="17"/>
      <c r="FMP164" s="17"/>
      <c r="FMQ164" s="17"/>
      <c r="FMR164" s="17"/>
      <c r="FMS164" s="17"/>
      <c r="FMT164" s="17"/>
      <c r="FMU164" s="17"/>
      <c r="FMV164" s="17"/>
      <c r="FMW164" s="17"/>
      <c r="FMX164" s="17"/>
      <c r="FMY164" s="17"/>
      <c r="FMZ164" s="17"/>
      <c r="FNA164" s="17"/>
      <c r="FNB164" s="17"/>
      <c r="FNC164" s="17"/>
      <c r="FND164" s="17"/>
      <c r="FNE164" s="17"/>
      <c r="FNF164" s="17"/>
      <c r="FNG164" s="17"/>
      <c r="FNH164" s="17"/>
      <c r="FNI164" s="17"/>
      <c r="FNJ164" s="17"/>
      <c r="FNK164" s="17"/>
      <c r="FNL164" s="17"/>
      <c r="FNM164" s="17"/>
      <c r="FNN164" s="17"/>
      <c r="FNO164" s="17"/>
      <c r="FNP164" s="17"/>
      <c r="FNQ164" s="17"/>
      <c r="FNR164" s="17"/>
      <c r="FNS164" s="17"/>
      <c r="FNT164" s="17"/>
      <c r="FNU164" s="17"/>
      <c r="FNV164" s="17"/>
      <c r="FNW164" s="17"/>
      <c r="FNX164" s="17"/>
      <c r="FNY164" s="17"/>
      <c r="FNZ164" s="17"/>
      <c r="FOA164" s="17"/>
      <c r="FOB164" s="17"/>
      <c r="FOC164" s="17"/>
      <c r="FOD164" s="17"/>
      <c r="FOE164" s="17"/>
      <c r="FOF164" s="17"/>
      <c r="FOG164" s="17"/>
      <c r="FOH164" s="17"/>
      <c r="FOI164" s="17"/>
      <c r="FOJ164" s="17"/>
      <c r="FOK164" s="17"/>
      <c r="FOL164" s="17"/>
      <c r="FOM164" s="17"/>
      <c r="FON164" s="17"/>
      <c r="FOO164" s="17"/>
      <c r="FOP164" s="17"/>
      <c r="FOQ164" s="17"/>
      <c r="FOR164" s="17"/>
      <c r="FOS164" s="17"/>
      <c r="FOT164" s="17"/>
      <c r="FOU164" s="17"/>
      <c r="FOV164" s="17"/>
      <c r="FOW164" s="17"/>
      <c r="FOX164" s="17"/>
      <c r="FOY164" s="17"/>
      <c r="FOZ164" s="17"/>
      <c r="FPA164" s="17"/>
      <c r="FPB164" s="17"/>
      <c r="FPC164" s="17"/>
      <c r="FPD164" s="17"/>
      <c r="FPE164" s="17"/>
      <c r="FPF164" s="17"/>
      <c r="FPG164" s="17"/>
      <c r="FPH164" s="17"/>
      <c r="FPI164" s="17"/>
      <c r="FPJ164" s="17"/>
      <c r="FPK164" s="17"/>
      <c r="FPL164" s="17"/>
      <c r="FPM164" s="17"/>
      <c r="FPN164" s="17"/>
      <c r="FPO164" s="17"/>
      <c r="FPP164" s="17"/>
      <c r="FPQ164" s="17"/>
      <c r="FPR164" s="17"/>
      <c r="FPS164" s="17"/>
      <c r="FPT164" s="17"/>
      <c r="FPU164" s="17"/>
      <c r="FPV164" s="17"/>
      <c r="FPW164" s="17"/>
      <c r="FPX164" s="17"/>
      <c r="FPY164" s="17"/>
      <c r="FPZ164" s="17"/>
      <c r="FQA164" s="17"/>
      <c r="FQB164" s="17"/>
      <c r="FQC164" s="17"/>
      <c r="FQD164" s="17"/>
      <c r="FQE164" s="17"/>
      <c r="FQF164" s="17"/>
      <c r="FQG164" s="17"/>
      <c r="FQH164" s="17"/>
      <c r="FQI164" s="17"/>
      <c r="FQJ164" s="17"/>
      <c r="FQK164" s="17"/>
      <c r="FQL164" s="17"/>
      <c r="FQM164" s="17"/>
      <c r="FQN164" s="17"/>
      <c r="FQO164" s="17"/>
      <c r="FQP164" s="17"/>
      <c r="FQQ164" s="17"/>
      <c r="FQR164" s="17"/>
      <c r="FQS164" s="17"/>
      <c r="FQT164" s="17"/>
      <c r="FQU164" s="17"/>
      <c r="FQV164" s="17"/>
      <c r="FQW164" s="17"/>
      <c r="FQX164" s="17"/>
      <c r="FQY164" s="17"/>
      <c r="FQZ164" s="17"/>
      <c r="FRA164" s="17"/>
      <c r="FRB164" s="17"/>
      <c r="FRC164" s="17"/>
      <c r="FRD164" s="17"/>
      <c r="FRE164" s="17"/>
      <c r="FRF164" s="17"/>
      <c r="FRG164" s="17"/>
      <c r="FRH164" s="17"/>
      <c r="FRI164" s="17"/>
      <c r="FRJ164" s="17"/>
      <c r="FRK164" s="17"/>
      <c r="FRL164" s="17"/>
      <c r="FRM164" s="17"/>
      <c r="FRN164" s="17"/>
      <c r="FRO164" s="17"/>
      <c r="FRP164" s="17"/>
      <c r="FRQ164" s="17"/>
      <c r="FRR164" s="17"/>
      <c r="FRS164" s="17"/>
      <c r="FRT164" s="17"/>
      <c r="FRU164" s="17"/>
      <c r="FRV164" s="17"/>
      <c r="FRW164" s="17"/>
      <c r="FRX164" s="17"/>
      <c r="FRY164" s="17"/>
      <c r="FRZ164" s="17"/>
      <c r="FSA164" s="17"/>
      <c r="FSB164" s="17"/>
      <c r="FSC164" s="17"/>
      <c r="FSD164" s="17"/>
      <c r="FSE164" s="17"/>
      <c r="FSF164" s="17"/>
      <c r="FSG164" s="17"/>
      <c r="FSH164" s="17"/>
      <c r="FSI164" s="17"/>
      <c r="FSJ164" s="17"/>
      <c r="FSK164" s="17"/>
      <c r="FSL164" s="17"/>
      <c r="FSM164" s="17"/>
      <c r="FSN164" s="17"/>
      <c r="FSO164" s="17"/>
      <c r="FSP164" s="17"/>
      <c r="FSQ164" s="17"/>
      <c r="FSR164" s="17"/>
      <c r="FSS164" s="17"/>
      <c r="FST164" s="17"/>
      <c r="FSU164" s="17"/>
      <c r="FSV164" s="17"/>
      <c r="FSW164" s="17"/>
      <c r="FSX164" s="17"/>
      <c r="FSY164" s="17"/>
      <c r="FSZ164" s="17"/>
      <c r="FTA164" s="17"/>
      <c r="FTB164" s="17"/>
      <c r="FTC164" s="17"/>
      <c r="FTD164" s="17"/>
      <c r="FTE164" s="17"/>
      <c r="FTF164" s="17"/>
      <c r="FTG164" s="17"/>
      <c r="FTH164" s="17"/>
      <c r="FTI164" s="17"/>
      <c r="FTJ164" s="17"/>
      <c r="FTK164" s="17"/>
      <c r="FTL164" s="17"/>
      <c r="FTM164" s="17"/>
      <c r="FTN164" s="17"/>
      <c r="FTO164" s="17"/>
      <c r="FTP164" s="17"/>
      <c r="FTQ164" s="17"/>
      <c r="FTR164" s="17"/>
      <c r="FTS164" s="17"/>
      <c r="FTT164" s="17"/>
      <c r="FTU164" s="17"/>
      <c r="FTV164" s="17"/>
      <c r="FTW164" s="17"/>
      <c r="FTX164" s="17"/>
      <c r="FTY164" s="17"/>
      <c r="FTZ164" s="17"/>
      <c r="FUA164" s="17"/>
      <c r="FUB164" s="17"/>
      <c r="FUC164" s="17"/>
      <c r="FUD164" s="17"/>
      <c r="FUE164" s="17"/>
      <c r="FUF164" s="17"/>
      <c r="FUG164" s="17"/>
      <c r="FUH164" s="17"/>
      <c r="FUI164" s="17"/>
      <c r="FUJ164" s="17"/>
      <c r="FUK164" s="17"/>
      <c r="FUL164" s="17"/>
      <c r="FUM164" s="17"/>
      <c r="FUN164" s="17"/>
      <c r="FUO164" s="17"/>
      <c r="FUP164" s="17"/>
      <c r="FUQ164" s="17"/>
      <c r="FUR164" s="17"/>
      <c r="FUS164" s="17"/>
      <c r="FUT164" s="17"/>
      <c r="FUU164" s="17"/>
      <c r="FUV164" s="17"/>
      <c r="FUW164" s="17"/>
      <c r="FUX164" s="17"/>
      <c r="FUY164" s="17"/>
      <c r="FUZ164" s="17"/>
      <c r="FVA164" s="17"/>
      <c r="FVB164" s="17"/>
      <c r="FVC164" s="17"/>
      <c r="FVD164" s="17"/>
      <c r="FVE164" s="17"/>
      <c r="FVF164" s="17"/>
      <c r="FVG164" s="17"/>
      <c r="FVH164" s="17"/>
      <c r="FVI164" s="17"/>
      <c r="FVJ164" s="17"/>
      <c r="FVK164" s="17"/>
      <c r="FVL164" s="17"/>
      <c r="FVM164" s="17"/>
      <c r="FVN164" s="17"/>
      <c r="FVO164" s="17"/>
      <c r="FVP164" s="17"/>
      <c r="FVQ164" s="17"/>
      <c r="FVR164" s="17"/>
      <c r="FVS164" s="17"/>
      <c r="FVT164" s="17"/>
      <c r="FVU164" s="17"/>
      <c r="FVV164" s="17"/>
      <c r="FVW164" s="17"/>
      <c r="FVX164" s="17"/>
      <c r="FVY164" s="17"/>
      <c r="FVZ164" s="17"/>
      <c r="FWA164" s="17"/>
      <c r="FWB164" s="17"/>
      <c r="FWC164" s="17"/>
      <c r="FWD164" s="17"/>
      <c r="FWE164" s="17"/>
      <c r="FWF164" s="17"/>
      <c r="FWG164" s="17"/>
      <c r="FWH164" s="17"/>
      <c r="FWI164" s="17"/>
      <c r="FWJ164" s="17"/>
      <c r="FWK164" s="17"/>
      <c r="FWL164" s="17"/>
      <c r="FWM164" s="17"/>
      <c r="FWN164" s="17"/>
      <c r="FWO164" s="17"/>
      <c r="FWP164" s="17"/>
      <c r="FWQ164" s="17"/>
      <c r="FWR164" s="17"/>
      <c r="FWS164" s="17"/>
      <c r="FWT164" s="17"/>
      <c r="FWU164" s="17"/>
      <c r="FWV164" s="17"/>
      <c r="FWW164" s="17"/>
      <c r="FWX164" s="17"/>
      <c r="FWY164" s="17"/>
      <c r="FWZ164" s="17"/>
      <c r="FXA164" s="17"/>
      <c r="FXB164" s="17"/>
      <c r="FXC164" s="17"/>
      <c r="FXD164" s="17"/>
      <c r="FXE164" s="17"/>
      <c r="FXF164" s="17"/>
      <c r="FXG164" s="17"/>
      <c r="FXH164" s="17"/>
      <c r="FXI164" s="17"/>
      <c r="FXJ164" s="17"/>
      <c r="FXK164" s="17"/>
      <c r="FXL164" s="17"/>
      <c r="FXM164" s="17"/>
      <c r="FXN164" s="17"/>
      <c r="FXO164" s="17"/>
      <c r="FXP164" s="17"/>
      <c r="FXQ164" s="17"/>
      <c r="FXR164" s="17"/>
      <c r="FXS164" s="17"/>
      <c r="FXT164" s="17"/>
      <c r="FXU164" s="17"/>
      <c r="FXV164" s="17"/>
      <c r="FXW164" s="17"/>
      <c r="FXX164" s="17"/>
      <c r="FXY164" s="17"/>
      <c r="FXZ164" s="17"/>
      <c r="FYA164" s="17"/>
      <c r="FYB164" s="17"/>
      <c r="FYC164" s="17"/>
      <c r="FYD164" s="17"/>
      <c r="FYE164" s="17"/>
      <c r="FYF164" s="17"/>
      <c r="FYG164" s="17"/>
      <c r="FYH164" s="17"/>
      <c r="FYI164" s="17"/>
      <c r="FYJ164" s="17"/>
      <c r="FYK164" s="17"/>
      <c r="FYL164" s="17"/>
      <c r="FYM164" s="17"/>
      <c r="FYN164" s="17"/>
      <c r="FYO164" s="17"/>
      <c r="FYP164" s="17"/>
      <c r="FYQ164" s="17"/>
      <c r="FYR164" s="17"/>
      <c r="FYS164" s="17"/>
      <c r="FYT164" s="17"/>
      <c r="FYU164" s="17"/>
      <c r="FYV164" s="17"/>
      <c r="FYW164" s="17"/>
      <c r="FYX164" s="17"/>
      <c r="FYY164" s="17"/>
      <c r="FYZ164" s="17"/>
      <c r="FZA164" s="17"/>
      <c r="FZB164" s="17"/>
      <c r="FZC164" s="17"/>
      <c r="FZD164" s="17"/>
      <c r="FZE164" s="17"/>
      <c r="FZF164" s="17"/>
      <c r="FZG164" s="17"/>
      <c r="FZH164" s="17"/>
      <c r="FZI164" s="17"/>
      <c r="FZJ164" s="17"/>
      <c r="FZK164" s="17"/>
      <c r="FZL164" s="17"/>
      <c r="FZM164" s="17"/>
      <c r="FZN164" s="17"/>
      <c r="FZO164" s="17"/>
      <c r="FZP164" s="17"/>
      <c r="FZQ164" s="17"/>
      <c r="FZR164" s="17"/>
      <c r="FZS164" s="17"/>
      <c r="FZT164" s="17"/>
      <c r="FZU164" s="17"/>
      <c r="FZV164" s="17"/>
      <c r="FZW164" s="17"/>
      <c r="FZX164" s="17"/>
      <c r="FZY164" s="17"/>
      <c r="FZZ164" s="17"/>
      <c r="GAA164" s="17"/>
      <c r="GAB164" s="17"/>
      <c r="GAC164" s="17"/>
      <c r="GAD164" s="17"/>
      <c r="GAE164" s="17"/>
      <c r="GAF164" s="17"/>
      <c r="GAG164" s="17"/>
      <c r="GAH164" s="17"/>
      <c r="GAI164" s="17"/>
      <c r="GAJ164" s="17"/>
      <c r="GAK164" s="17"/>
      <c r="GAL164" s="17"/>
      <c r="GAM164" s="17"/>
      <c r="GAN164" s="17"/>
      <c r="GAO164" s="17"/>
      <c r="GAP164" s="17"/>
      <c r="GAQ164" s="17"/>
      <c r="GAR164" s="17"/>
      <c r="GAS164" s="17"/>
      <c r="GAT164" s="17"/>
      <c r="GAU164" s="17"/>
      <c r="GAV164" s="17"/>
      <c r="GAW164" s="17"/>
      <c r="GAX164" s="17"/>
      <c r="GAY164" s="17"/>
      <c r="GAZ164" s="17"/>
      <c r="GBA164" s="17"/>
      <c r="GBB164" s="17"/>
      <c r="GBC164" s="17"/>
      <c r="GBD164" s="17"/>
      <c r="GBE164" s="17"/>
      <c r="GBF164" s="17"/>
      <c r="GBG164" s="17"/>
      <c r="GBH164" s="17"/>
      <c r="GBI164" s="17"/>
      <c r="GBJ164" s="17"/>
      <c r="GBK164" s="17"/>
      <c r="GBL164" s="17"/>
      <c r="GBM164" s="17"/>
      <c r="GBN164" s="17"/>
      <c r="GBO164" s="17"/>
      <c r="GBP164" s="17"/>
      <c r="GBQ164" s="17"/>
      <c r="GBR164" s="17"/>
      <c r="GBS164" s="17"/>
      <c r="GBT164" s="17"/>
      <c r="GBU164" s="17"/>
      <c r="GBV164" s="17"/>
      <c r="GBW164" s="17"/>
      <c r="GBX164" s="17"/>
      <c r="GBY164" s="17"/>
      <c r="GBZ164" s="17"/>
      <c r="GCA164" s="17"/>
      <c r="GCB164" s="17"/>
      <c r="GCC164" s="17"/>
      <c r="GCD164" s="17"/>
      <c r="GCE164" s="17"/>
      <c r="GCF164" s="17"/>
      <c r="GCG164" s="17"/>
      <c r="GCH164" s="17"/>
      <c r="GCI164" s="17"/>
      <c r="GCJ164" s="17"/>
      <c r="GCK164" s="17"/>
      <c r="GCL164" s="17"/>
      <c r="GCM164" s="17"/>
      <c r="GCN164" s="17"/>
      <c r="GCO164" s="17"/>
      <c r="GCP164" s="17"/>
      <c r="GCQ164" s="17"/>
      <c r="GCR164" s="17"/>
      <c r="GCS164" s="17"/>
      <c r="GCT164" s="17"/>
      <c r="GCU164" s="17"/>
      <c r="GCV164" s="17"/>
      <c r="GCW164" s="17"/>
      <c r="GCX164" s="17"/>
      <c r="GCY164" s="17"/>
      <c r="GCZ164" s="17"/>
      <c r="GDA164" s="17"/>
      <c r="GDB164" s="17"/>
      <c r="GDC164" s="17"/>
      <c r="GDD164" s="17"/>
      <c r="GDE164" s="17"/>
      <c r="GDF164" s="17"/>
      <c r="GDG164" s="17"/>
      <c r="GDH164" s="17"/>
      <c r="GDI164" s="17"/>
      <c r="GDJ164" s="17"/>
      <c r="GDK164" s="17"/>
      <c r="GDL164" s="17"/>
      <c r="GDM164" s="17"/>
      <c r="GDN164" s="17"/>
      <c r="GDO164" s="17"/>
      <c r="GDP164" s="17"/>
      <c r="GDQ164" s="17"/>
      <c r="GDR164" s="17"/>
      <c r="GDS164" s="17"/>
      <c r="GDT164" s="17"/>
      <c r="GDU164" s="17"/>
      <c r="GDV164" s="17"/>
      <c r="GDW164" s="17"/>
      <c r="GDX164" s="17"/>
      <c r="GDY164" s="17"/>
      <c r="GDZ164" s="17"/>
      <c r="GEA164" s="17"/>
      <c r="GEB164" s="17"/>
      <c r="GEC164" s="17"/>
      <c r="GED164" s="17"/>
      <c r="GEE164" s="17"/>
      <c r="GEF164" s="17"/>
      <c r="GEG164" s="17"/>
      <c r="GEH164" s="17"/>
      <c r="GEI164" s="17"/>
      <c r="GEJ164" s="17"/>
      <c r="GEK164" s="17"/>
      <c r="GEL164" s="17"/>
      <c r="GEM164" s="17"/>
      <c r="GEN164" s="17"/>
      <c r="GEO164" s="17"/>
      <c r="GEP164" s="17"/>
      <c r="GEQ164" s="17"/>
      <c r="GER164" s="17"/>
      <c r="GES164" s="17"/>
      <c r="GET164" s="17"/>
      <c r="GEU164" s="17"/>
      <c r="GEV164" s="17"/>
      <c r="GEW164" s="17"/>
      <c r="GEX164" s="17"/>
      <c r="GEY164" s="17"/>
      <c r="GEZ164" s="17"/>
      <c r="GFA164" s="17"/>
      <c r="GFB164" s="17"/>
      <c r="GFC164" s="17"/>
      <c r="GFD164" s="17"/>
      <c r="GFE164" s="17"/>
      <c r="GFF164" s="17"/>
      <c r="GFG164" s="17"/>
      <c r="GFH164" s="17"/>
      <c r="GFI164" s="17"/>
      <c r="GFJ164" s="17"/>
      <c r="GFK164" s="17"/>
      <c r="GFL164" s="17"/>
      <c r="GFM164" s="17"/>
      <c r="GFN164" s="17"/>
      <c r="GFO164" s="17"/>
      <c r="GFP164" s="17"/>
      <c r="GFQ164" s="17"/>
      <c r="GFR164" s="17"/>
      <c r="GFS164" s="17"/>
      <c r="GFT164" s="17"/>
      <c r="GFU164" s="17"/>
      <c r="GFV164" s="17"/>
      <c r="GFW164" s="17"/>
      <c r="GFX164" s="17"/>
      <c r="GFY164" s="17"/>
      <c r="GFZ164" s="17"/>
      <c r="GGA164" s="17"/>
      <c r="GGB164" s="17"/>
      <c r="GGC164" s="17"/>
      <c r="GGD164" s="17"/>
      <c r="GGE164" s="17"/>
      <c r="GGF164" s="17"/>
      <c r="GGG164" s="17"/>
      <c r="GGH164" s="17"/>
      <c r="GGI164" s="17"/>
      <c r="GGJ164" s="17"/>
      <c r="GGK164" s="17"/>
      <c r="GGL164" s="17"/>
      <c r="GGM164" s="17"/>
      <c r="GGN164" s="17"/>
      <c r="GGO164" s="17"/>
      <c r="GGP164" s="17"/>
      <c r="GGQ164" s="17"/>
      <c r="GGR164" s="17"/>
      <c r="GGS164" s="17"/>
      <c r="GGT164" s="17"/>
      <c r="GGU164" s="17"/>
      <c r="GGV164" s="17"/>
      <c r="GGW164" s="17"/>
      <c r="GGX164" s="17"/>
      <c r="GGY164" s="17"/>
      <c r="GGZ164" s="17"/>
      <c r="GHA164" s="17"/>
      <c r="GHB164" s="17"/>
      <c r="GHC164" s="17"/>
      <c r="GHD164" s="17"/>
      <c r="GHE164" s="17"/>
      <c r="GHF164" s="17"/>
      <c r="GHG164" s="17"/>
      <c r="GHH164" s="17"/>
      <c r="GHI164" s="17"/>
      <c r="GHJ164" s="17"/>
      <c r="GHK164" s="17"/>
      <c r="GHL164" s="17"/>
      <c r="GHM164" s="17"/>
      <c r="GHN164" s="17"/>
      <c r="GHO164" s="17"/>
      <c r="GHP164" s="17"/>
      <c r="GHQ164" s="17"/>
      <c r="GHR164" s="17"/>
      <c r="GHS164" s="17"/>
      <c r="GHT164" s="17"/>
      <c r="GHU164" s="17"/>
      <c r="GHV164" s="17"/>
      <c r="GHW164" s="17"/>
      <c r="GHX164" s="17"/>
      <c r="GHY164" s="17"/>
      <c r="GHZ164" s="17"/>
      <c r="GIA164" s="17"/>
      <c r="GIB164" s="17"/>
      <c r="GIC164" s="17"/>
      <c r="GID164" s="17"/>
      <c r="GIE164" s="17"/>
      <c r="GIF164" s="17"/>
      <c r="GIG164" s="17"/>
      <c r="GIH164" s="17"/>
      <c r="GII164" s="17"/>
      <c r="GIJ164" s="17"/>
      <c r="GIK164" s="17"/>
      <c r="GIL164" s="17"/>
      <c r="GIM164" s="17"/>
      <c r="GIN164" s="17"/>
      <c r="GIO164" s="17"/>
      <c r="GIP164" s="17"/>
      <c r="GIQ164" s="17"/>
      <c r="GIR164" s="17"/>
      <c r="GIS164" s="17"/>
      <c r="GIT164" s="17"/>
      <c r="GIU164" s="17"/>
      <c r="GIV164" s="17"/>
      <c r="GIW164" s="17"/>
      <c r="GIX164" s="17"/>
      <c r="GIY164" s="17"/>
      <c r="GIZ164" s="17"/>
      <c r="GJA164" s="17"/>
      <c r="GJB164" s="17"/>
      <c r="GJC164" s="17"/>
      <c r="GJD164" s="17"/>
      <c r="GJE164" s="17"/>
      <c r="GJF164" s="17"/>
      <c r="GJG164" s="17"/>
      <c r="GJH164" s="17"/>
      <c r="GJI164" s="17"/>
      <c r="GJJ164" s="17"/>
      <c r="GJK164" s="17"/>
      <c r="GJL164" s="17"/>
      <c r="GJM164" s="17"/>
      <c r="GJN164" s="17"/>
      <c r="GJO164" s="17"/>
      <c r="GJP164" s="17"/>
      <c r="GJQ164" s="17"/>
      <c r="GJR164" s="17"/>
      <c r="GJS164" s="17"/>
      <c r="GJT164" s="17"/>
      <c r="GJU164" s="17"/>
      <c r="GJV164" s="17"/>
      <c r="GJW164" s="17"/>
      <c r="GJX164" s="17"/>
      <c r="GJY164" s="17"/>
      <c r="GJZ164" s="17"/>
      <c r="GKA164" s="17"/>
      <c r="GKB164" s="17"/>
      <c r="GKC164" s="17"/>
      <c r="GKD164" s="17"/>
      <c r="GKE164" s="17"/>
      <c r="GKF164" s="17"/>
      <c r="GKG164" s="17"/>
      <c r="GKH164" s="17"/>
      <c r="GKI164" s="17"/>
      <c r="GKJ164" s="17"/>
      <c r="GKK164" s="17"/>
      <c r="GKL164" s="17"/>
      <c r="GKM164" s="17"/>
      <c r="GKN164" s="17"/>
      <c r="GKO164" s="17"/>
      <c r="GKP164" s="17"/>
      <c r="GKQ164" s="17"/>
      <c r="GKR164" s="17"/>
      <c r="GKS164" s="17"/>
      <c r="GKT164" s="17"/>
      <c r="GKU164" s="17"/>
      <c r="GKV164" s="17"/>
      <c r="GKW164" s="17"/>
      <c r="GKX164" s="17"/>
      <c r="GKY164" s="17"/>
      <c r="GKZ164" s="17"/>
      <c r="GLA164" s="17"/>
      <c r="GLB164" s="17"/>
      <c r="GLC164" s="17"/>
      <c r="GLD164" s="17"/>
      <c r="GLE164" s="17"/>
      <c r="GLF164" s="17"/>
      <c r="GLG164" s="17"/>
      <c r="GLH164" s="17"/>
      <c r="GLI164" s="17"/>
      <c r="GLJ164" s="17"/>
      <c r="GLK164" s="17"/>
      <c r="GLL164" s="17"/>
      <c r="GLM164" s="17"/>
      <c r="GLN164" s="17"/>
      <c r="GLO164" s="17"/>
      <c r="GLP164" s="17"/>
      <c r="GLQ164" s="17"/>
      <c r="GLR164" s="17"/>
      <c r="GLS164" s="17"/>
      <c r="GLT164" s="17"/>
      <c r="GLU164" s="17"/>
      <c r="GLV164" s="17"/>
      <c r="GLW164" s="17"/>
      <c r="GLX164" s="17"/>
      <c r="GLY164" s="17"/>
      <c r="GLZ164" s="17"/>
      <c r="GMA164" s="17"/>
      <c r="GMB164" s="17"/>
      <c r="GMC164" s="17"/>
      <c r="GMD164" s="17"/>
      <c r="GME164" s="17"/>
      <c r="GMF164" s="17"/>
      <c r="GMG164" s="17"/>
      <c r="GMH164" s="17"/>
      <c r="GMI164" s="17"/>
      <c r="GMJ164" s="17"/>
      <c r="GMK164" s="17"/>
      <c r="GML164" s="17"/>
      <c r="GMM164" s="17"/>
      <c r="GMN164" s="17"/>
      <c r="GMO164" s="17"/>
      <c r="GMP164" s="17"/>
      <c r="GMQ164" s="17"/>
      <c r="GMR164" s="17"/>
      <c r="GMS164" s="17"/>
      <c r="GMT164" s="17"/>
      <c r="GMU164" s="17"/>
      <c r="GMV164" s="17"/>
      <c r="GMW164" s="17"/>
      <c r="GMX164" s="17"/>
      <c r="GMY164" s="17"/>
      <c r="GMZ164" s="17"/>
      <c r="GNA164" s="17"/>
      <c r="GNB164" s="17"/>
      <c r="GNC164" s="17"/>
      <c r="GND164" s="17"/>
      <c r="GNE164" s="17"/>
      <c r="GNF164" s="17"/>
      <c r="GNG164" s="17"/>
      <c r="GNH164" s="17"/>
      <c r="GNI164" s="17"/>
      <c r="GNJ164" s="17"/>
      <c r="GNK164" s="17"/>
      <c r="GNL164" s="17"/>
      <c r="GNM164" s="17"/>
      <c r="GNN164" s="17"/>
      <c r="GNO164" s="17"/>
      <c r="GNP164" s="17"/>
      <c r="GNQ164" s="17"/>
      <c r="GNR164" s="17"/>
      <c r="GNS164" s="17"/>
      <c r="GNT164" s="17"/>
      <c r="GNU164" s="17"/>
      <c r="GNV164" s="17"/>
      <c r="GNW164" s="17"/>
      <c r="GNX164" s="17"/>
      <c r="GNY164" s="17"/>
      <c r="GNZ164" s="17"/>
      <c r="GOA164" s="17"/>
      <c r="GOB164" s="17"/>
      <c r="GOC164" s="17"/>
      <c r="GOD164" s="17"/>
      <c r="GOE164" s="17"/>
      <c r="GOF164" s="17"/>
      <c r="GOG164" s="17"/>
      <c r="GOH164" s="17"/>
      <c r="GOI164" s="17"/>
      <c r="GOJ164" s="17"/>
      <c r="GOK164" s="17"/>
      <c r="GOL164" s="17"/>
      <c r="GOM164" s="17"/>
      <c r="GON164" s="17"/>
      <c r="GOO164" s="17"/>
      <c r="GOP164" s="17"/>
      <c r="GOQ164" s="17"/>
      <c r="GOR164" s="17"/>
      <c r="GOS164" s="17"/>
      <c r="GOT164" s="17"/>
      <c r="GOU164" s="17"/>
      <c r="GOV164" s="17"/>
      <c r="GOW164" s="17"/>
      <c r="GOX164" s="17"/>
      <c r="GOY164" s="17"/>
      <c r="GOZ164" s="17"/>
      <c r="GPA164" s="17"/>
      <c r="GPB164" s="17"/>
      <c r="GPC164" s="17"/>
      <c r="GPD164" s="17"/>
      <c r="GPE164" s="17"/>
      <c r="GPF164" s="17"/>
      <c r="GPG164" s="17"/>
      <c r="GPH164" s="17"/>
      <c r="GPI164" s="17"/>
      <c r="GPJ164" s="17"/>
      <c r="GPK164" s="17"/>
      <c r="GPL164" s="17"/>
      <c r="GPM164" s="17"/>
      <c r="GPN164" s="17"/>
      <c r="GPO164" s="17"/>
      <c r="GPP164" s="17"/>
      <c r="GPQ164" s="17"/>
      <c r="GPR164" s="17"/>
      <c r="GPS164" s="17"/>
      <c r="GPT164" s="17"/>
      <c r="GPU164" s="17"/>
      <c r="GPV164" s="17"/>
      <c r="GPW164" s="17"/>
      <c r="GPX164" s="17"/>
      <c r="GPY164" s="17"/>
      <c r="GPZ164" s="17"/>
      <c r="GQA164" s="17"/>
      <c r="GQB164" s="17"/>
      <c r="GQC164" s="17"/>
      <c r="GQD164" s="17"/>
      <c r="GQE164" s="17"/>
      <c r="GQF164" s="17"/>
      <c r="GQG164" s="17"/>
      <c r="GQH164" s="17"/>
      <c r="GQI164" s="17"/>
      <c r="GQJ164" s="17"/>
      <c r="GQK164" s="17"/>
      <c r="GQL164" s="17"/>
      <c r="GQM164" s="17"/>
      <c r="GQN164" s="17"/>
      <c r="GQO164" s="17"/>
      <c r="GQP164" s="17"/>
      <c r="GQQ164" s="17"/>
      <c r="GQR164" s="17"/>
      <c r="GQS164" s="17"/>
      <c r="GQT164" s="17"/>
      <c r="GQU164" s="17"/>
      <c r="GQV164" s="17"/>
      <c r="GQW164" s="17"/>
      <c r="GQX164" s="17"/>
      <c r="GQY164" s="17"/>
      <c r="GQZ164" s="17"/>
      <c r="GRA164" s="17"/>
      <c r="GRB164" s="17"/>
      <c r="GRC164" s="17"/>
      <c r="GRD164" s="17"/>
      <c r="GRE164" s="17"/>
      <c r="GRF164" s="17"/>
      <c r="GRG164" s="17"/>
      <c r="GRH164" s="17"/>
      <c r="GRI164" s="17"/>
      <c r="GRJ164" s="17"/>
      <c r="GRK164" s="17"/>
      <c r="GRL164" s="17"/>
      <c r="GRM164" s="17"/>
      <c r="GRN164" s="17"/>
      <c r="GRO164" s="17"/>
      <c r="GRP164" s="17"/>
      <c r="GRQ164" s="17"/>
      <c r="GRR164" s="17"/>
      <c r="GRS164" s="17"/>
      <c r="GRT164" s="17"/>
      <c r="GRU164" s="17"/>
      <c r="GRV164" s="17"/>
      <c r="GRW164" s="17"/>
      <c r="GRX164" s="17"/>
      <c r="GRY164" s="17"/>
      <c r="GRZ164" s="17"/>
      <c r="GSA164" s="17"/>
      <c r="GSB164" s="17"/>
      <c r="GSC164" s="17"/>
      <c r="GSD164" s="17"/>
      <c r="GSE164" s="17"/>
      <c r="GSF164" s="17"/>
      <c r="GSG164" s="17"/>
      <c r="GSH164" s="17"/>
      <c r="GSI164" s="17"/>
      <c r="GSJ164" s="17"/>
      <c r="GSK164" s="17"/>
      <c r="GSL164" s="17"/>
      <c r="GSM164" s="17"/>
      <c r="GSN164" s="17"/>
      <c r="GSO164" s="17"/>
      <c r="GSP164" s="17"/>
      <c r="GSQ164" s="17"/>
      <c r="GSR164" s="17"/>
      <c r="GSS164" s="17"/>
      <c r="GST164" s="17"/>
      <c r="GSU164" s="17"/>
      <c r="GSV164" s="17"/>
      <c r="GSW164" s="17"/>
      <c r="GSX164" s="17"/>
      <c r="GSY164" s="17"/>
      <c r="GSZ164" s="17"/>
      <c r="GTA164" s="17"/>
      <c r="GTB164" s="17"/>
      <c r="GTC164" s="17"/>
      <c r="GTD164" s="17"/>
      <c r="GTE164" s="17"/>
      <c r="GTF164" s="17"/>
      <c r="GTG164" s="17"/>
      <c r="GTH164" s="17"/>
      <c r="GTI164" s="17"/>
      <c r="GTJ164" s="17"/>
      <c r="GTK164" s="17"/>
      <c r="GTL164" s="17"/>
      <c r="GTM164" s="17"/>
      <c r="GTN164" s="17"/>
      <c r="GTO164" s="17"/>
      <c r="GTP164" s="17"/>
      <c r="GTQ164" s="17"/>
      <c r="GTR164" s="17"/>
      <c r="GTS164" s="17"/>
      <c r="GTT164" s="17"/>
      <c r="GTU164" s="17"/>
      <c r="GTV164" s="17"/>
      <c r="GTW164" s="17"/>
      <c r="GTX164" s="17"/>
      <c r="GTY164" s="17"/>
      <c r="GTZ164" s="17"/>
      <c r="GUA164" s="17"/>
      <c r="GUB164" s="17"/>
      <c r="GUC164" s="17"/>
      <c r="GUD164" s="17"/>
      <c r="GUE164" s="17"/>
      <c r="GUF164" s="17"/>
      <c r="GUG164" s="17"/>
      <c r="GUH164" s="17"/>
      <c r="GUI164" s="17"/>
      <c r="GUJ164" s="17"/>
      <c r="GUK164" s="17"/>
      <c r="GUL164" s="17"/>
      <c r="GUM164" s="17"/>
      <c r="GUN164" s="17"/>
      <c r="GUO164" s="17"/>
      <c r="GUP164" s="17"/>
      <c r="GUQ164" s="17"/>
      <c r="GUR164" s="17"/>
      <c r="GUS164" s="17"/>
      <c r="GUT164" s="17"/>
      <c r="GUU164" s="17"/>
      <c r="GUV164" s="17"/>
      <c r="GUW164" s="17"/>
      <c r="GUX164" s="17"/>
      <c r="GUY164" s="17"/>
      <c r="GUZ164" s="17"/>
      <c r="GVA164" s="17"/>
      <c r="GVB164" s="17"/>
      <c r="GVC164" s="17"/>
      <c r="GVD164" s="17"/>
      <c r="GVE164" s="17"/>
      <c r="GVF164" s="17"/>
      <c r="GVG164" s="17"/>
      <c r="GVH164" s="17"/>
      <c r="GVI164" s="17"/>
      <c r="GVJ164" s="17"/>
      <c r="GVK164" s="17"/>
      <c r="GVL164" s="17"/>
      <c r="GVM164" s="17"/>
      <c r="GVN164" s="17"/>
      <c r="GVO164" s="17"/>
      <c r="GVP164" s="17"/>
      <c r="GVQ164" s="17"/>
      <c r="GVR164" s="17"/>
      <c r="GVS164" s="17"/>
      <c r="GVT164" s="17"/>
      <c r="GVU164" s="17"/>
      <c r="GVV164" s="17"/>
      <c r="GVW164" s="17"/>
      <c r="GVX164" s="17"/>
      <c r="GVY164" s="17"/>
      <c r="GVZ164" s="17"/>
      <c r="GWA164" s="17"/>
      <c r="GWB164" s="17"/>
      <c r="GWC164" s="17"/>
      <c r="GWD164" s="17"/>
      <c r="GWE164" s="17"/>
      <c r="GWF164" s="17"/>
      <c r="GWG164" s="17"/>
      <c r="GWH164" s="17"/>
      <c r="GWI164" s="17"/>
      <c r="GWJ164" s="17"/>
      <c r="GWK164" s="17"/>
      <c r="GWL164" s="17"/>
      <c r="GWM164" s="17"/>
      <c r="GWN164" s="17"/>
      <c r="GWO164" s="17"/>
      <c r="GWP164" s="17"/>
      <c r="GWQ164" s="17"/>
      <c r="GWR164" s="17"/>
      <c r="GWS164" s="17"/>
      <c r="GWT164" s="17"/>
      <c r="GWU164" s="17"/>
      <c r="GWV164" s="17"/>
      <c r="GWW164" s="17"/>
      <c r="GWX164" s="17"/>
      <c r="GWY164" s="17"/>
      <c r="GWZ164" s="17"/>
      <c r="GXA164" s="17"/>
      <c r="GXB164" s="17"/>
      <c r="GXC164" s="17"/>
      <c r="GXD164" s="17"/>
      <c r="GXE164" s="17"/>
      <c r="GXF164" s="17"/>
      <c r="GXG164" s="17"/>
      <c r="GXH164" s="17"/>
      <c r="GXI164" s="17"/>
      <c r="GXJ164" s="17"/>
      <c r="GXK164" s="17"/>
      <c r="GXL164" s="17"/>
      <c r="GXM164" s="17"/>
      <c r="GXN164" s="17"/>
      <c r="GXO164" s="17"/>
      <c r="GXP164" s="17"/>
      <c r="GXQ164" s="17"/>
      <c r="GXR164" s="17"/>
      <c r="GXS164" s="17"/>
      <c r="GXT164" s="17"/>
      <c r="GXU164" s="17"/>
      <c r="GXV164" s="17"/>
      <c r="GXW164" s="17"/>
      <c r="GXX164" s="17"/>
      <c r="GXY164" s="17"/>
      <c r="GXZ164" s="17"/>
      <c r="GYA164" s="17"/>
      <c r="GYB164" s="17"/>
      <c r="GYC164" s="17"/>
      <c r="GYD164" s="17"/>
      <c r="GYE164" s="17"/>
      <c r="GYF164" s="17"/>
      <c r="GYG164" s="17"/>
      <c r="GYH164" s="17"/>
      <c r="GYI164" s="17"/>
      <c r="GYJ164" s="17"/>
      <c r="GYK164" s="17"/>
      <c r="GYL164" s="17"/>
      <c r="GYM164" s="17"/>
      <c r="GYN164" s="17"/>
      <c r="GYO164" s="17"/>
      <c r="GYP164" s="17"/>
      <c r="GYQ164" s="17"/>
      <c r="GYR164" s="17"/>
      <c r="GYS164" s="17"/>
      <c r="GYT164" s="17"/>
      <c r="GYU164" s="17"/>
      <c r="GYV164" s="17"/>
      <c r="GYW164" s="17"/>
      <c r="GYX164" s="17"/>
      <c r="GYY164" s="17"/>
      <c r="GYZ164" s="17"/>
      <c r="GZA164" s="17"/>
      <c r="GZB164" s="17"/>
      <c r="GZC164" s="17"/>
      <c r="GZD164" s="17"/>
      <c r="GZE164" s="17"/>
      <c r="GZF164" s="17"/>
      <c r="GZG164" s="17"/>
      <c r="GZH164" s="17"/>
      <c r="GZI164" s="17"/>
      <c r="GZJ164" s="17"/>
      <c r="GZK164" s="17"/>
      <c r="GZL164" s="17"/>
      <c r="GZM164" s="17"/>
      <c r="GZN164" s="17"/>
      <c r="GZO164" s="17"/>
      <c r="GZP164" s="17"/>
      <c r="GZQ164" s="17"/>
      <c r="GZR164" s="17"/>
      <c r="GZS164" s="17"/>
      <c r="GZT164" s="17"/>
      <c r="GZU164" s="17"/>
      <c r="GZV164" s="17"/>
      <c r="GZW164" s="17"/>
      <c r="GZX164" s="17"/>
      <c r="GZY164" s="17"/>
      <c r="GZZ164" s="17"/>
      <c r="HAA164" s="17"/>
      <c r="HAB164" s="17"/>
      <c r="HAC164" s="17"/>
      <c r="HAD164" s="17"/>
      <c r="HAE164" s="17"/>
      <c r="HAF164" s="17"/>
      <c r="HAG164" s="17"/>
      <c r="HAH164" s="17"/>
      <c r="HAI164" s="17"/>
      <c r="HAJ164" s="17"/>
      <c r="HAK164" s="17"/>
      <c r="HAL164" s="17"/>
      <c r="HAM164" s="17"/>
      <c r="HAN164" s="17"/>
      <c r="HAO164" s="17"/>
      <c r="HAP164" s="17"/>
      <c r="HAQ164" s="17"/>
      <c r="HAR164" s="17"/>
      <c r="HAS164" s="17"/>
      <c r="HAT164" s="17"/>
      <c r="HAU164" s="17"/>
      <c r="HAV164" s="17"/>
      <c r="HAW164" s="17"/>
      <c r="HAX164" s="17"/>
      <c r="HAY164" s="17"/>
      <c r="HAZ164" s="17"/>
      <c r="HBA164" s="17"/>
      <c r="HBB164" s="17"/>
      <c r="HBC164" s="17"/>
      <c r="HBD164" s="17"/>
      <c r="HBE164" s="17"/>
      <c r="HBF164" s="17"/>
      <c r="HBG164" s="17"/>
      <c r="HBH164" s="17"/>
      <c r="HBI164" s="17"/>
      <c r="HBJ164" s="17"/>
      <c r="HBK164" s="17"/>
      <c r="HBL164" s="17"/>
      <c r="HBM164" s="17"/>
      <c r="HBN164" s="17"/>
      <c r="HBO164" s="17"/>
      <c r="HBP164" s="17"/>
      <c r="HBQ164" s="17"/>
      <c r="HBR164" s="17"/>
      <c r="HBS164" s="17"/>
      <c r="HBT164" s="17"/>
      <c r="HBU164" s="17"/>
      <c r="HBV164" s="17"/>
      <c r="HBW164" s="17"/>
      <c r="HBX164" s="17"/>
      <c r="HBY164" s="17"/>
      <c r="HBZ164" s="17"/>
      <c r="HCA164" s="17"/>
      <c r="HCB164" s="17"/>
      <c r="HCC164" s="17"/>
      <c r="HCD164" s="17"/>
      <c r="HCE164" s="17"/>
      <c r="HCF164" s="17"/>
      <c r="HCG164" s="17"/>
      <c r="HCH164" s="17"/>
      <c r="HCI164" s="17"/>
      <c r="HCJ164" s="17"/>
      <c r="HCK164" s="17"/>
      <c r="HCL164" s="17"/>
      <c r="HCM164" s="17"/>
      <c r="HCN164" s="17"/>
      <c r="HCO164" s="17"/>
      <c r="HCP164" s="17"/>
      <c r="HCQ164" s="17"/>
      <c r="HCR164" s="17"/>
      <c r="HCS164" s="17"/>
      <c r="HCT164" s="17"/>
      <c r="HCU164" s="17"/>
      <c r="HCV164" s="17"/>
      <c r="HCW164" s="17"/>
      <c r="HCX164" s="17"/>
      <c r="HCY164" s="17"/>
      <c r="HCZ164" s="17"/>
      <c r="HDA164" s="17"/>
      <c r="HDB164" s="17"/>
      <c r="HDC164" s="17"/>
      <c r="HDD164" s="17"/>
      <c r="HDE164" s="17"/>
      <c r="HDF164" s="17"/>
      <c r="HDG164" s="17"/>
      <c r="HDH164" s="17"/>
      <c r="HDI164" s="17"/>
      <c r="HDJ164" s="17"/>
      <c r="HDK164" s="17"/>
      <c r="HDL164" s="17"/>
      <c r="HDM164" s="17"/>
      <c r="HDN164" s="17"/>
      <c r="HDO164" s="17"/>
      <c r="HDP164" s="17"/>
      <c r="HDQ164" s="17"/>
      <c r="HDR164" s="17"/>
      <c r="HDS164" s="17"/>
      <c r="HDT164" s="17"/>
      <c r="HDU164" s="17"/>
      <c r="HDV164" s="17"/>
      <c r="HDW164" s="17"/>
      <c r="HDX164" s="17"/>
      <c r="HDY164" s="17"/>
      <c r="HDZ164" s="17"/>
      <c r="HEA164" s="17"/>
      <c r="HEB164" s="17"/>
      <c r="HEC164" s="17"/>
      <c r="HED164" s="17"/>
      <c r="HEE164" s="17"/>
      <c r="HEF164" s="17"/>
      <c r="HEG164" s="17"/>
      <c r="HEH164" s="17"/>
      <c r="HEI164" s="17"/>
      <c r="HEJ164" s="17"/>
      <c r="HEK164" s="17"/>
      <c r="HEL164" s="17"/>
      <c r="HEM164" s="17"/>
      <c r="HEN164" s="17"/>
      <c r="HEO164" s="17"/>
      <c r="HEP164" s="17"/>
      <c r="HEQ164" s="17"/>
      <c r="HER164" s="17"/>
      <c r="HES164" s="17"/>
      <c r="HET164" s="17"/>
      <c r="HEU164" s="17"/>
      <c r="HEV164" s="17"/>
      <c r="HEW164" s="17"/>
      <c r="HEX164" s="17"/>
      <c r="HEY164" s="17"/>
      <c r="HEZ164" s="17"/>
      <c r="HFA164" s="17"/>
      <c r="HFB164" s="17"/>
      <c r="HFC164" s="17"/>
      <c r="HFD164" s="17"/>
      <c r="HFE164" s="17"/>
      <c r="HFF164" s="17"/>
      <c r="HFG164" s="17"/>
      <c r="HFH164" s="17"/>
      <c r="HFI164" s="17"/>
      <c r="HFJ164" s="17"/>
      <c r="HFK164" s="17"/>
      <c r="HFL164" s="17"/>
      <c r="HFM164" s="17"/>
      <c r="HFN164" s="17"/>
      <c r="HFO164" s="17"/>
      <c r="HFP164" s="17"/>
      <c r="HFQ164" s="17"/>
      <c r="HFR164" s="17"/>
      <c r="HFS164" s="17"/>
      <c r="HFT164" s="17"/>
      <c r="HFU164" s="17"/>
      <c r="HFV164" s="17"/>
      <c r="HFW164" s="17"/>
      <c r="HFX164" s="17"/>
      <c r="HFY164" s="17"/>
      <c r="HFZ164" s="17"/>
      <c r="HGA164" s="17"/>
      <c r="HGB164" s="17"/>
      <c r="HGC164" s="17"/>
      <c r="HGD164" s="17"/>
      <c r="HGE164" s="17"/>
      <c r="HGF164" s="17"/>
      <c r="HGG164" s="17"/>
      <c r="HGH164" s="17"/>
      <c r="HGI164" s="17"/>
      <c r="HGJ164" s="17"/>
      <c r="HGK164" s="17"/>
      <c r="HGL164" s="17"/>
      <c r="HGM164" s="17"/>
      <c r="HGN164" s="17"/>
      <c r="HGO164" s="17"/>
      <c r="HGP164" s="17"/>
      <c r="HGQ164" s="17"/>
      <c r="HGR164" s="17"/>
      <c r="HGS164" s="17"/>
      <c r="HGT164" s="17"/>
      <c r="HGU164" s="17"/>
      <c r="HGV164" s="17"/>
      <c r="HGW164" s="17"/>
      <c r="HGX164" s="17"/>
      <c r="HGY164" s="17"/>
      <c r="HGZ164" s="17"/>
      <c r="HHA164" s="17"/>
      <c r="HHB164" s="17"/>
      <c r="HHC164" s="17"/>
      <c r="HHD164" s="17"/>
      <c r="HHE164" s="17"/>
      <c r="HHF164" s="17"/>
      <c r="HHG164" s="17"/>
      <c r="HHH164" s="17"/>
      <c r="HHI164" s="17"/>
      <c r="HHJ164" s="17"/>
      <c r="HHK164" s="17"/>
      <c r="HHL164" s="17"/>
      <c r="HHM164" s="17"/>
      <c r="HHN164" s="17"/>
      <c r="HHO164" s="17"/>
      <c r="HHP164" s="17"/>
      <c r="HHQ164" s="17"/>
      <c r="HHR164" s="17"/>
      <c r="HHS164" s="17"/>
      <c r="HHT164" s="17"/>
      <c r="HHU164" s="17"/>
      <c r="HHV164" s="17"/>
      <c r="HHW164" s="17"/>
      <c r="HHX164" s="17"/>
      <c r="HHY164" s="17"/>
      <c r="HHZ164" s="17"/>
      <c r="HIA164" s="17"/>
      <c r="HIB164" s="17"/>
      <c r="HIC164" s="17"/>
      <c r="HID164" s="17"/>
      <c r="HIE164" s="17"/>
      <c r="HIF164" s="17"/>
      <c r="HIG164" s="17"/>
      <c r="HIH164" s="17"/>
      <c r="HII164" s="17"/>
      <c r="HIJ164" s="17"/>
      <c r="HIK164" s="17"/>
      <c r="HIL164" s="17"/>
      <c r="HIM164" s="17"/>
      <c r="HIN164" s="17"/>
      <c r="HIO164" s="17"/>
      <c r="HIP164" s="17"/>
      <c r="HIQ164" s="17"/>
      <c r="HIR164" s="17"/>
      <c r="HIS164" s="17"/>
      <c r="HIT164" s="17"/>
      <c r="HIU164" s="17"/>
      <c r="HIV164" s="17"/>
      <c r="HIW164" s="17"/>
      <c r="HIX164" s="17"/>
      <c r="HIY164" s="17"/>
      <c r="HIZ164" s="17"/>
      <c r="HJA164" s="17"/>
      <c r="HJB164" s="17"/>
      <c r="HJC164" s="17"/>
      <c r="HJD164" s="17"/>
      <c r="HJE164" s="17"/>
      <c r="HJF164" s="17"/>
      <c r="HJG164" s="17"/>
      <c r="HJH164" s="17"/>
      <c r="HJI164" s="17"/>
      <c r="HJJ164" s="17"/>
      <c r="HJK164" s="17"/>
      <c r="HJL164" s="17"/>
      <c r="HJM164" s="17"/>
      <c r="HJN164" s="17"/>
      <c r="HJO164" s="17"/>
      <c r="HJP164" s="17"/>
      <c r="HJQ164" s="17"/>
      <c r="HJR164" s="17"/>
      <c r="HJS164" s="17"/>
      <c r="HJT164" s="17"/>
      <c r="HJU164" s="17"/>
      <c r="HJV164" s="17"/>
      <c r="HJW164" s="17"/>
      <c r="HJX164" s="17"/>
      <c r="HJY164" s="17"/>
      <c r="HJZ164" s="17"/>
      <c r="HKA164" s="17"/>
      <c r="HKB164" s="17"/>
      <c r="HKC164" s="17"/>
      <c r="HKD164" s="17"/>
      <c r="HKE164" s="17"/>
      <c r="HKF164" s="17"/>
      <c r="HKG164" s="17"/>
      <c r="HKH164" s="17"/>
      <c r="HKI164" s="17"/>
      <c r="HKJ164" s="17"/>
      <c r="HKK164" s="17"/>
      <c r="HKL164" s="17"/>
      <c r="HKM164" s="17"/>
      <c r="HKN164" s="17"/>
      <c r="HKO164" s="17"/>
      <c r="HKP164" s="17"/>
      <c r="HKQ164" s="17"/>
      <c r="HKR164" s="17"/>
      <c r="HKS164" s="17"/>
      <c r="HKT164" s="17"/>
      <c r="HKU164" s="17"/>
      <c r="HKV164" s="17"/>
      <c r="HKW164" s="17"/>
      <c r="HKX164" s="17"/>
      <c r="HKY164" s="17"/>
      <c r="HKZ164" s="17"/>
      <c r="HLA164" s="17"/>
      <c r="HLB164" s="17"/>
      <c r="HLC164" s="17"/>
      <c r="HLD164" s="17"/>
      <c r="HLE164" s="17"/>
      <c r="HLF164" s="17"/>
      <c r="HLG164" s="17"/>
      <c r="HLH164" s="17"/>
      <c r="HLI164" s="17"/>
      <c r="HLJ164" s="17"/>
      <c r="HLK164" s="17"/>
      <c r="HLL164" s="17"/>
      <c r="HLM164" s="17"/>
      <c r="HLN164" s="17"/>
      <c r="HLO164" s="17"/>
      <c r="HLP164" s="17"/>
      <c r="HLQ164" s="17"/>
      <c r="HLR164" s="17"/>
      <c r="HLS164" s="17"/>
      <c r="HLT164" s="17"/>
      <c r="HLU164" s="17"/>
      <c r="HLV164" s="17"/>
      <c r="HLW164" s="17"/>
      <c r="HLX164" s="17"/>
      <c r="HLY164" s="17"/>
      <c r="HLZ164" s="17"/>
      <c r="HMA164" s="17"/>
      <c r="HMB164" s="17"/>
      <c r="HMC164" s="17"/>
      <c r="HMD164" s="17"/>
      <c r="HME164" s="17"/>
      <c r="HMF164" s="17"/>
      <c r="HMG164" s="17"/>
      <c r="HMH164" s="17"/>
      <c r="HMI164" s="17"/>
      <c r="HMJ164" s="17"/>
      <c r="HMK164" s="17"/>
      <c r="HML164" s="17"/>
      <c r="HMM164" s="17"/>
      <c r="HMN164" s="17"/>
      <c r="HMO164" s="17"/>
      <c r="HMP164" s="17"/>
      <c r="HMQ164" s="17"/>
      <c r="HMR164" s="17"/>
      <c r="HMS164" s="17"/>
      <c r="HMT164" s="17"/>
      <c r="HMU164" s="17"/>
      <c r="HMV164" s="17"/>
      <c r="HMW164" s="17"/>
      <c r="HMX164" s="17"/>
      <c r="HMY164" s="17"/>
      <c r="HMZ164" s="17"/>
      <c r="HNA164" s="17"/>
      <c r="HNB164" s="17"/>
      <c r="HNC164" s="17"/>
      <c r="HND164" s="17"/>
      <c r="HNE164" s="17"/>
      <c r="HNF164" s="17"/>
      <c r="HNG164" s="17"/>
      <c r="HNH164" s="17"/>
      <c r="HNI164" s="17"/>
      <c r="HNJ164" s="17"/>
      <c r="HNK164" s="17"/>
      <c r="HNL164" s="17"/>
      <c r="HNM164" s="17"/>
      <c r="HNN164" s="17"/>
      <c r="HNO164" s="17"/>
      <c r="HNP164" s="17"/>
      <c r="HNQ164" s="17"/>
      <c r="HNR164" s="17"/>
      <c r="HNS164" s="17"/>
      <c r="HNT164" s="17"/>
      <c r="HNU164" s="17"/>
      <c r="HNV164" s="17"/>
      <c r="HNW164" s="17"/>
      <c r="HNX164" s="17"/>
      <c r="HNY164" s="17"/>
      <c r="HNZ164" s="17"/>
      <c r="HOA164" s="17"/>
      <c r="HOB164" s="17"/>
      <c r="HOC164" s="17"/>
      <c r="HOD164" s="17"/>
      <c r="HOE164" s="17"/>
      <c r="HOF164" s="17"/>
      <c r="HOG164" s="17"/>
      <c r="HOH164" s="17"/>
      <c r="HOI164" s="17"/>
      <c r="HOJ164" s="17"/>
      <c r="HOK164" s="17"/>
      <c r="HOL164" s="17"/>
      <c r="HOM164" s="17"/>
      <c r="HON164" s="17"/>
      <c r="HOO164" s="17"/>
      <c r="HOP164" s="17"/>
      <c r="HOQ164" s="17"/>
      <c r="HOR164" s="17"/>
      <c r="HOS164" s="17"/>
      <c r="HOT164" s="17"/>
      <c r="HOU164" s="17"/>
      <c r="HOV164" s="17"/>
      <c r="HOW164" s="17"/>
      <c r="HOX164" s="17"/>
      <c r="HOY164" s="17"/>
      <c r="HOZ164" s="17"/>
      <c r="HPA164" s="17"/>
      <c r="HPB164" s="17"/>
      <c r="HPC164" s="17"/>
      <c r="HPD164" s="17"/>
      <c r="HPE164" s="17"/>
      <c r="HPF164" s="17"/>
      <c r="HPG164" s="17"/>
      <c r="HPH164" s="17"/>
      <c r="HPI164" s="17"/>
      <c r="HPJ164" s="17"/>
      <c r="HPK164" s="17"/>
      <c r="HPL164" s="17"/>
      <c r="HPM164" s="17"/>
      <c r="HPN164" s="17"/>
      <c r="HPO164" s="17"/>
      <c r="HPP164" s="17"/>
      <c r="HPQ164" s="17"/>
      <c r="HPR164" s="17"/>
      <c r="HPS164" s="17"/>
      <c r="HPT164" s="17"/>
      <c r="HPU164" s="17"/>
      <c r="HPV164" s="17"/>
      <c r="HPW164" s="17"/>
      <c r="HPX164" s="17"/>
      <c r="HPY164" s="17"/>
      <c r="HPZ164" s="17"/>
      <c r="HQA164" s="17"/>
      <c r="HQB164" s="17"/>
      <c r="HQC164" s="17"/>
      <c r="HQD164" s="17"/>
      <c r="HQE164" s="17"/>
      <c r="HQF164" s="17"/>
      <c r="HQG164" s="17"/>
      <c r="HQH164" s="17"/>
      <c r="HQI164" s="17"/>
      <c r="HQJ164" s="17"/>
      <c r="HQK164" s="17"/>
      <c r="HQL164" s="17"/>
      <c r="HQM164" s="17"/>
      <c r="HQN164" s="17"/>
      <c r="HQO164" s="17"/>
      <c r="HQP164" s="17"/>
      <c r="HQQ164" s="17"/>
      <c r="HQR164" s="17"/>
      <c r="HQS164" s="17"/>
      <c r="HQT164" s="17"/>
      <c r="HQU164" s="17"/>
      <c r="HQV164" s="17"/>
      <c r="HQW164" s="17"/>
      <c r="HQX164" s="17"/>
      <c r="HQY164" s="17"/>
      <c r="HQZ164" s="17"/>
      <c r="HRA164" s="17"/>
      <c r="HRB164" s="17"/>
      <c r="HRC164" s="17"/>
      <c r="HRD164" s="17"/>
      <c r="HRE164" s="17"/>
      <c r="HRF164" s="17"/>
      <c r="HRG164" s="17"/>
      <c r="HRH164" s="17"/>
      <c r="HRI164" s="17"/>
      <c r="HRJ164" s="17"/>
      <c r="HRK164" s="17"/>
      <c r="HRL164" s="17"/>
      <c r="HRM164" s="17"/>
      <c r="HRN164" s="17"/>
      <c r="HRO164" s="17"/>
      <c r="HRP164" s="17"/>
      <c r="HRQ164" s="17"/>
      <c r="HRR164" s="17"/>
      <c r="HRS164" s="17"/>
      <c r="HRT164" s="17"/>
      <c r="HRU164" s="17"/>
      <c r="HRV164" s="17"/>
      <c r="HRW164" s="17"/>
      <c r="HRX164" s="17"/>
      <c r="HRY164" s="17"/>
      <c r="HRZ164" s="17"/>
      <c r="HSA164" s="17"/>
      <c r="HSB164" s="17"/>
      <c r="HSC164" s="17"/>
      <c r="HSD164" s="17"/>
      <c r="HSE164" s="17"/>
      <c r="HSF164" s="17"/>
      <c r="HSG164" s="17"/>
      <c r="HSH164" s="17"/>
      <c r="HSI164" s="17"/>
      <c r="HSJ164" s="17"/>
      <c r="HSK164" s="17"/>
      <c r="HSL164" s="17"/>
      <c r="HSM164" s="17"/>
      <c r="HSN164" s="17"/>
      <c r="HSO164" s="17"/>
      <c r="HSP164" s="17"/>
      <c r="HSQ164" s="17"/>
      <c r="HSR164" s="17"/>
      <c r="HSS164" s="17"/>
      <c r="HST164" s="17"/>
      <c r="HSU164" s="17"/>
      <c r="HSV164" s="17"/>
      <c r="HSW164" s="17"/>
      <c r="HSX164" s="17"/>
      <c r="HSY164" s="17"/>
      <c r="HSZ164" s="17"/>
      <c r="HTA164" s="17"/>
      <c r="HTB164" s="17"/>
      <c r="HTC164" s="17"/>
      <c r="HTD164" s="17"/>
      <c r="HTE164" s="17"/>
      <c r="HTF164" s="17"/>
      <c r="HTG164" s="17"/>
      <c r="HTH164" s="17"/>
      <c r="HTI164" s="17"/>
      <c r="HTJ164" s="17"/>
      <c r="HTK164" s="17"/>
      <c r="HTL164" s="17"/>
      <c r="HTM164" s="17"/>
      <c r="HTN164" s="17"/>
      <c r="HTO164" s="17"/>
      <c r="HTP164" s="17"/>
      <c r="HTQ164" s="17"/>
      <c r="HTR164" s="17"/>
      <c r="HTS164" s="17"/>
      <c r="HTT164" s="17"/>
      <c r="HTU164" s="17"/>
      <c r="HTV164" s="17"/>
      <c r="HTW164" s="17"/>
      <c r="HTX164" s="17"/>
      <c r="HTY164" s="17"/>
      <c r="HTZ164" s="17"/>
      <c r="HUA164" s="17"/>
      <c r="HUB164" s="17"/>
      <c r="HUC164" s="17"/>
      <c r="HUD164" s="17"/>
      <c r="HUE164" s="17"/>
      <c r="HUF164" s="17"/>
      <c r="HUG164" s="17"/>
      <c r="HUH164" s="17"/>
      <c r="HUI164" s="17"/>
      <c r="HUJ164" s="17"/>
      <c r="HUK164" s="17"/>
      <c r="HUL164" s="17"/>
      <c r="HUM164" s="17"/>
      <c r="HUN164" s="17"/>
      <c r="HUO164" s="17"/>
      <c r="HUP164" s="17"/>
      <c r="HUQ164" s="17"/>
      <c r="HUR164" s="17"/>
      <c r="HUS164" s="17"/>
      <c r="HUT164" s="17"/>
      <c r="HUU164" s="17"/>
      <c r="HUV164" s="17"/>
      <c r="HUW164" s="17"/>
      <c r="HUX164" s="17"/>
      <c r="HUY164" s="17"/>
      <c r="HUZ164" s="17"/>
      <c r="HVA164" s="17"/>
      <c r="HVB164" s="17"/>
      <c r="HVC164" s="17"/>
      <c r="HVD164" s="17"/>
      <c r="HVE164" s="17"/>
      <c r="HVF164" s="17"/>
      <c r="HVG164" s="17"/>
      <c r="HVH164" s="17"/>
      <c r="HVI164" s="17"/>
      <c r="HVJ164" s="17"/>
      <c r="HVK164" s="17"/>
      <c r="HVL164" s="17"/>
      <c r="HVM164" s="17"/>
      <c r="HVN164" s="17"/>
      <c r="HVO164" s="17"/>
      <c r="HVP164" s="17"/>
      <c r="HVQ164" s="17"/>
      <c r="HVR164" s="17"/>
      <c r="HVS164" s="17"/>
      <c r="HVT164" s="17"/>
      <c r="HVU164" s="17"/>
      <c r="HVV164" s="17"/>
      <c r="HVW164" s="17"/>
      <c r="HVX164" s="17"/>
      <c r="HVY164" s="17"/>
      <c r="HVZ164" s="17"/>
      <c r="HWA164" s="17"/>
      <c r="HWB164" s="17"/>
      <c r="HWC164" s="17"/>
      <c r="HWD164" s="17"/>
      <c r="HWE164" s="17"/>
      <c r="HWF164" s="17"/>
      <c r="HWG164" s="17"/>
      <c r="HWH164" s="17"/>
      <c r="HWI164" s="17"/>
      <c r="HWJ164" s="17"/>
      <c r="HWK164" s="17"/>
      <c r="HWL164" s="17"/>
      <c r="HWM164" s="17"/>
      <c r="HWN164" s="17"/>
      <c r="HWO164" s="17"/>
      <c r="HWP164" s="17"/>
      <c r="HWQ164" s="17"/>
      <c r="HWR164" s="17"/>
      <c r="HWS164" s="17"/>
      <c r="HWT164" s="17"/>
      <c r="HWU164" s="17"/>
      <c r="HWV164" s="17"/>
      <c r="HWW164" s="17"/>
      <c r="HWX164" s="17"/>
      <c r="HWY164" s="17"/>
      <c r="HWZ164" s="17"/>
      <c r="HXA164" s="17"/>
      <c r="HXB164" s="17"/>
      <c r="HXC164" s="17"/>
      <c r="HXD164" s="17"/>
      <c r="HXE164" s="17"/>
      <c r="HXF164" s="17"/>
      <c r="HXG164" s="17"/>
      <c r="HXH164" s="17"/>
      <c r="HXI164" s="17"/>
      <c r="HXJ164" s="17"/>
      <c r="HXK164" s="17"/>
      <c r="HXL164" s="17"/>
      <c r="HXM164" s="17"/>
      <c r="HXN164" s="17"/>
      <c r="HXO164" s="17"/>
      <c r="HXP164" s="17"/>
      <c r="HXQ164" s="17"/>
      <c r="HXR164" s="17"/>
      <c r="HXS164" s="17"/>
      <c r="HXT164" s="17"/>
      <c r="HXU164" s="17"/>
      <c r="HXV164" s="17"/>
      <c r="HXW164" s="17"/>
      <c r="HXX164" s="17"/>
      <c r="HXY164" s="17"/>
      <c r="HXZ164" s="17"/>
      <c r="HYA164" s="17"/>
      <c r="HYB164" s="17"/>
      <c r="HYC164" s="17"/>
      <c r="HYD164" s="17"/>
      <c r="HYE164" s="17"/>
      <c r="HYF164" s="17"/>
      <c r="HYG164" s="17"/>
      <c r="HYH164" s="17"/>
      <c r="HYI164" s="17"/>
      <c r="HYJ164" s="17"/>
      <c r="HYK164" s="17"/>
      <c r="HYL164" s="17"/>
      <c r="HYM164" s="17"/>
      <c r="HYN164" s="17"/>
      <c r="HYO164" s="17"/>
      <c r="HYP164" s="17"/>
      <c r="HYQ164" s="17"/>
      <c r="HYR164" s="17"/>
      <c r="HYS164" s="17"/>
      <c r="HYT164" s="17"/>
      <c r="HYU164" s="17"/>
      <c r="HYV164" s="17"/>
      <c r="HYW164" s="17"/>
      <c r="HYX164" s="17"/>
      <c r="HYY164" s="17"/>
      <c r="HYZ164" s="17"/>
      <c r="HZA164" s="17"/>
      <c r="HZB164" s="17"/>
      <c r="HZC164" s="17"/>
      <c r="HZD164" s="17"/>
      <c r="HZE164" s="17"/>
      <c r="HZF164" s="17"/>
      <c r="HZG164" s="17"/>
      <c r="HZH164" s="17"/>
      <c r="HZI164" s="17"/>
      <c r="HZJ164" s="17"/>
      <c r="HZK164" s="17"/>
      <c r="HZL164" s="17"/>
      <c r="HZM164" s="17"/>
      <c r="HZN164" s="17"/>
      <c r="HZO164" s="17"/>
      <c r="HZP164" s="17"/>
      <c r="HZQ164" s="17"/>
      <c r="HZR164" s="17"/>
      <c r="HZS164" s="17"/>
      <c r="HZT164" s="17"/>
      <c r="HZU164" s="17"/>
      <c r="HZV164" s="17"/>
      <c r="HZW164" s="17"/>
      <c r="HZX164" s="17"/>
      <c r="HZY164" s="17"/>
      <c r="HZZ164" s="17"/>
      <c r="IAA164" s="17"/>
      <c r="IAB164" s="17"/>
      <c r="IAC164" s="17"/>
      <c r="IAD164" s="17"/>
      <c r="IAE164" s="17"/>
      <c r="IAF164" s="17"/>
      <c r="IAG164" s="17"/>
      <c r="IAH164" s="17"/>
      <c r="IAI164" s="17"/>
      <c r="IAJ164" s="17"/>
      <c r="IAK164" s="17"/>
      <c r="IAL164" s="17"/>
      <c r="IAM164" s="17"/>
      <c r="IAN164" s="17"/>
      <c r="IAO164" s="17"/>
      <c r="IAP164" s="17"/>
      <c r="IAQ164" s="17"/>
      <c r="IAR164" s="17"/>
      <c r="IAS164" s="17"/>
      <c r="IAT164" s="17"/>
      <c r="IAU164" s="17"/>
      <c r="IAV164" s="17"/>
      <c r="IAW164" s="17"/>
      <c r="IAX164" s="17"/>
      <c r="IAY164" s="17"/>
      <c r="IAZ164" s="17"/>
      <c r="IBA164" s="17"/>
      <c r="IBB164" s="17"/>
      <c r="IBC164" s="17"/>
      <c r="IBD164" s="17"/>
      <c r="IBE164" s="17"/>
      <c r="IBF164" s="17"/>
      <c r="IBG164" s="17"/>
      <c r="IBH164" s="17"/>
      <c r="IBI164" s="17"/>
      <c r="IBJ164" s="17"/>
      <c r="IBK164" s="17"/>
      <c r="IBL164" s="17"/>
      <c r="IBM164" s="17"/>
      <c r="IBN164" s="17"/>
      <c r="IBO164" s="17"/>
      <c r="IBP164" s="17"/>
      <c r="IBQ164" s="17"/>
      <c r="IBR164" s="17"/>
      <c r="IBS164" s="17"/>
      <c r="IBT164" s="17"/>
      <c r="IBU164" s="17"/>
      <c r="IBV164" s="17"/>
      <c r="IBW164" s="17"/>
      <c r="IBX164" s="17"/>
      <c r="IBY164" s="17"/>
      <c r="IBZ164" s="17"/>
      <c r="ICA164" s="17"/>
      <c r="ICB164" s="17"/>
      <c r="ICC164" s="17"/>
      <c r="ICD164" s="17"/>
      <c r="ICE164" s="17"/>
      <c r="ICF164" s="17"/>
      <c r="ICG164" s="17"/>
      <c r="ICH164" s="17"/>
      <c r="ICI164" s="17"/>
      <c r="ICJ164" s="17"/>
      <c r="ICK164" s="17"/>
      <c r="ICL164" s="17"/>
      <c r="ICM164" s="17"/>
      <c r="ICN164" s="17"/>
      <c r="ICO164" s="17"/>
      <c r="ICP164" s="17"/>
      <c r="ICQ164" s="17"/>
      <c r="ICR164" s="17"/>
      <c r="ICS164" s="17"/>
      <c r="ICT164" s="17"/>
      <c r="ICU164" s="17"/>
      <c r="ICV164" s="17"/>
      <c r="ICW164" s="17"/>
      <c r="ICX164" s="17"/>
      <c r="ICY164" s="17"/>
      <c r="ICZ164" s="17"/>
      <c r="IDA164" s="17"/>
      <c r="IDB164" s="17"/>
      <c r="IDC164" s="17"/>
      <c r="IDD164" s="17"/>
      <c r="IDE164" s="17"/>
      <c r="IDF164" s="17"/>
      <c r="IDG164" s="17"/>
      <c r="IDH164" s="17"/>
      <c r="IDI164" s="17"/>
      <c r="IDJ164" s="17"/>
      <c r="IDK164" s="17"/>
      <c r="IDL164" s="17"/>
      <c r="IDM164" s="17"/>
      <c r="IDN164" s="17"/>
      <c r="IDO164" s="17"/>
      <c r="IDP164" s="17"/>
      <c r="IDQ164" s="17"/>
      <c r="IDR164" s="17"/>
      <c r="IDS164" s="17"/>
      <c r="IDT164" s="17"/>
      <c r="IDU164" s="17"/>
      <c r="IDV164" s="17"/>
      <c r="IDW164" s="17"/>
      <c r="IDX164" s="17"/>
      <c r="IDY164" s="17"/>
      <c r="IDZ164" s="17"/>
      <c r="IEA164" s="17"/>
      <c r="IEB164" s="17"/>
      <c r="IEC164" s="17"/>
      <c r="IED164" s="17"/>
      <c r="IEE164" s="17"/>
      <c r="IEF164" s="17"/>
      <c r="IEG164" s="17"/>
      <c r="IEH164" s="17"/>
      <c r="IEI164" s="17"/>
      <c r="IEJ164" s="17"/>
      <c r="IEK164" s="17"/>
      <c r="IEL164" s="17"/>
      <c r="IEM164" s="17"/>
      <c r="IEN164" s="17"/>
      <c r="IEO164" s="17"/>
      <c r="IEP164" s="17"/>
      <c r="IEQ164" s="17"/>
      <c r="IER164" s="17"/>
      <c r="IES164" s="17"/>
      <c r="IET164" s="17"/>
      <c r="IEU164" s="17"/>
      <c r="IEV164" s="17"/>
      <c r="IEW164" s="17"/>
      <c r="IEX164" s="17"/>
      <c r="IEY164" s="17"/>
      <c r="IEZ164" s="17"/>
      <c r="IFA164" s="17"/>
      <c r="IFB164" s="17"/>
      <c r="IFC164" s="17"/>
      <c r="IFD164" s="17"/>
      <c r="IFE164" s="17"/>
      <c r="IFF164" s="17"/>
      <c r="IFG164" s="17"/>
      <c r="IFH164" s="17"/>
      <c r="IFI164" s="17"/>
      <c r="IFJ164" s="17"/>
      <c r="IFK164" s="17"/>
      <c r="IFL164" s="17"/>
      <c r="IFM164" s="17"/>
      <c r="IFN164" s="17"/>
      <c r="IFO164" s="17"/>
      <c r="IFP164" s="17"/>
      <c r="IFQ164" s="17"/>
      <c r="IFR164" s="17"/>
      <c r="IFS164" s="17"/>
      <c r="IFT164" s="17"/>
      <c r="IFU164" s="17"/>
      <c r="IFV164" s="17"/>
      <c r="IFW164" s="17"/>
      <c r="IFX164" s="17"/>
      <c r="IFY164" s="17"/>
      <c r="IFZ164" s="17"/>
      <c r="IGA164" s="17"/>
      <c r="IGB164" s="17"/>
      <c r="IGC164" s="17"/>
      <c r="IGD164" s="17"/>
      <c r="IGE164" s="17"/>
      <c r="IGF164" s="17"/>
      <c r="IGG164" s="17"/>
      <c r="IGH164" s="17"/>
      <c r="IGI164" s="17"/>
      <c r="IGJ164" s="17"/>
      <c r="IGK164" s="17"/>
      <c r="IGL164" s="17"/>
      <c r="IGM164" s="17"/>
      <c r="IGN164" s="17"/>
      <c r="IGO164" s="17"/>
      <c r="IGP164" s="17"/>
      <c r="IGQ164" s="17"/>
      <c r="IGR164" s="17"/>
      <c r="IGS164" s="17"/>
      <c r="IGT164" s="17"/>
      <c r="IGU164" s="17"/>
      <c r="IGV164" s="17"/>
      <c r="IGW164" s="17"/>
      <c r="IGX164" s="17"/>
      <c r="IGY164" s="17"/>
      <c r="IGZ164" s="17"/>
      <c r="IHA164" s="17"/>
      <c r="IHB164" s="17"/>
      <c r="IHC164" s="17"/>
      <c r="IHD164" s="17"/>
      <c r="IHE164" s="17"/>
      <c r="IHF164" s="17"/>
      <c r="IHG164" s="17"/>
      <c r="IHH164" s="17"/>
      <c r="IHI164" s="17"/>
      <c r="IHJ164" s="17"/>
      <c r="IHK164" s="17"/>
      <c r="IHL164" s="17"/>
      <c r="IHM164" s="17"/>
      <c r="IHN164" s="17"/>
      <c r="IHO164" s="17"/>
      <c r="IHP164" s="17"/>
      <c r="IHQ164" s="17"/>
      <c r="IHR164" s="17"/>
      <c r="IHS164" s="17"/>
      <c r="IHT164" s="17"/>
      <c r="IHU164" s="17"/>
      <c r="IHV164" s="17"/>
      <c r="IHW164" s="17"/>
      <c r="IHX164" s="17"/>
      <c r="IHY164" s="17"/>
      <c r="IHZ164" s="17"/>
      <c r="IIA164" s="17"/>
      <c r="IIB164" s="17"/>
      <c r="IIC164" s="17"/>
      <c r="IID164" s="17"/>
      <c r="IIE164" s="17"/>
      <c r="IIF164" s="17"/>
      <c r="IIG164" s="17"/>
      <c r="IIH164" s="17"/>
      <c r="III164" s="17"/>
      <c r="IIJ164" s="17"/>
      <c r="IIK164" s="17"/>
      <c r="IIL164" s="17"/>
      <c r="IIM164" s="17"/>
      <c r="IIN164" s="17"/>
      <c r="IIO164" s="17"/>
      <c r="IIP164" s="17"/>
      <c r="IIQ164" s="17"/>
      <c r="IIR164" s="17"/>
      <c r="IIS164" s="17"/>
      <c r="IIT164" s="17"/>
      <c r="IIU164" s="17"/>
      <c r="IIV164" s="17"/>
      <c r="IIW164" s="17"/>
      <c r="IIX164" s="17"/>
      <c r="IIY164" s="17"/>
      <c r="IIZ164" s="17"/>
      <c r="IJA164" s="17"/>
      <c r="IJB164" s="17"/>
      <c r="IJC164" s="17"/>
      <c r="IJD164" s="17"/>
      <c r="IJE164" s="17"/>
      <c r="IJF164" s="17"/>
      <c r="IJG164" s="17"/>
      <c r="IJH164" s="17"/>
      <c r="IJI164" s="17"/>
      <c r="IJJ164" s="17"/>
      <c r="IJK164" s="17"/>
      <c r="IJL164" s="17"/>
      <c r="IJM164" s="17"/>
      <c r="IJN164" s="17"/>
      <c r="IJO164" s="17"/>
      <c r="IJP164" s="17"/>
      <c r="IJQ164" s="17"/>
      <c r="IJR164" s="17"/>
      <c r="IJS164" s="17"/>
      <c r="IJT164" s="17"/>
      <c r="IJU164" s="17"/>
      <c r="IJV164" s="17"/>
      <c r="IJW164" s="17"/>
      <c r="IJX164" s="17"/>
      <c r="IJY164" s="17"/>
      <c r="IJZ164" s="17"/>
      <c r="IKA164" s="17"/>
      <c r="IKB164" s="17"/>
      <c r="IKC164" s="17"/>
      <c r="IKD164" s="17"/>
      <c r="IKE164" s="17"/>
      <c r="IKF164" s="17"/>
      <c r="IKG164" s="17"/>
      <c r="IKH164" s="17"/>
      <c r="IKI164" s="17"/>
      <c r="IKJ164" s="17"/>
      <c r="IKK164" s="17"/>
      <c r="IKL164" s="17"/>
      <c r="IKM164" s="17"/>
      <c r="IKN164" s="17"/>
      <c r="IKO164" s="17"/>
      <c r="IKP164" s="17"/>
      <c r="IKQ164" s="17"/>
      <c r="IKR164" s="17"/>
      <c r="IKS164" s="17"/>
      <c r="IKT164" s="17"/>
      <c r="IKU164" s="17"/>
      <c r="IKV164" s="17"/>
      <c r="IKW164" s="17"/>
      <c r="IKX164" s="17"/>
      <c r="IKY164" s="17"/>
      <c r="IKZ164" s="17"/>
      <c r="ILA164" s="17"/>
      <c r="ILB164" s="17"/>
      <c r="ILC164" s="17"/>
      <c r="ILD164" s="17"/>
      <c r="ILE164" s="17"/>
      <c r="ILF164" s="17"/>
      <c r="ILG164" s="17"/>
      <c r="ILH164" s="17"/>
      <c r="ILI164" s="17"/>
      <c r="ILJ164" s="17"/>
      <c r="ILK164" s="17"/>
      <c r="ILL164" s="17"/>
      <c r="ILM164" s="17"/>
      <c r="ILN164" s="17"/>
      <c r="ILO164" s="17"/>
      <c r="ILP164" s="17"/>
      <c r="ILQ164" s="17"/>
      <c r="ILR164" s="17"/>
      <c r="ILS164" s="17"/>
      <c r="ILT164" s="17"/>
      <c r="ILU164" s="17"/>
      <c r="ILV164" s="17"/>
      <c r="ILW164" s="17"/>
      <c r="ILX164" s="17"/>
      <c r="ILY164" s="17"/>
      <c r="ILZ164" s="17"/>
      <c r="IMA164" s="17"/>
      <c r="IMB164" s="17"/>
      <c r="IMC164" s="17"/>
      <c r="IMD164" s="17"/>
      <c r="IME164" s="17"/>
      <c r="IMF164" s="17"/>
      <c r="IMG164" s="17"/>
      <c r="IMH164" s="17"/>
      <c r="IMI164" s="17"/>
      <c r="IMJ164" s="17"/>
      <c r="IMK164" s="17"/>
      <c r="IML164" s="17"/>
      <c r="IMM164" s="17"/>
      <c r="IMN164" s="17"/>
      <c r="IMO164" s="17"/>
      <c r="IMP164" s="17"/>
      <c r="IMQ164" s="17"/>
      <c r="IMR164" s="17"/>
      <c r="IMS164" s="17"/>
      <c r="IMT164" s="17"/>
      <c r="IMU164" s="17"/>
      <c r="IMV164" s="17"/>
      <c r="IMW164" s="17"/>
      <c r="IMX164" s="17"/>
      <c r="IMY164" s="17"/>
      <c r="IMZ164" s="17"/>
      <c r="INA164" s="17"/>
      <c r="INB164" s="17"/>
      <c r="INC164" s="17"/>
      <c r="IND164" s="17"/>
      <c r="INE164" s="17"/>
      <c r="INF164" s="17"/>
      <c r="ING164" s="17"/>
      <c r="INH164" s="17"/>
      <c r="INI164" s="17"/>
      <c r="INJ164" s="17"/>
      <c r="INK164" s="17"/>
      <c r="INL164" s="17"/>
      <c r="INM164" s="17"/>
      <c r="INN164" s="17"/>
      <c r="INO164" s="17"/>
      <c r="INP164" s="17"/>
      <c r="INQ164" s="17"/>
      <c r="INR164" s="17"/>
      <c r="INS164" s="17"/>
      <c r="INT164" s="17"/>
      <c r="INU164" s="17"/>
      <c r="INV164" s="17"/>
      <c r="INW164" s="17"/>
      <c r="INX164" s="17"/>
      <c r="INY164" s="17"/>
      <c r="INZ164" s="17"/>
      <c r="IOA164" s="17"/>
      <c r="IOB164" s="17"/>
      <c r="IOC164" s="17"/>
      <c r="IOD164" s="17"/>
      <c r="IOE164" s="17"/>
      <c r="IOF164" s="17"/>
      <c r="IOG164" s="17"/>
      <c r="IOH164" s="17"/>
      <c r="IOI164" s="17"/>
      <c r="IOJ164" s="17"/>
      <c r="IOK164" s="17"/>
      <c r="IOL164" s="17"/>
      <c r="IOM164" s="17"/>
      <c r="ION164" s="17"/>
      <c r="IOO164" s="17"/>
      <c r="IOP164" s="17"/>
      <c r="IOQ164" s="17"/>
      <c r="IOR164" s="17"/>
      <c r="IOS164" s="17"/>
      <c r="IOT164" s="17"/>
      <c r="IOU164" s="17"/>
      <c r="IOV164" s="17"/>
      <c r="IOW164" s="17"/>
      <c r="IOX164" s="17"/>
      <c r="IOY164" s="17"/>
      <c r="IOZ164" s="17"/>
      <c r="IPA164" s="17"/>
      <c r="IPB164" s="17"/>
      <c r="IPC164" s="17"/>
      <c r="IPD164" s="17"/>
      <c r="IPE164" s="17"/>
      <c r="IPF164" s="17"/>
      <c r="IPG164" s="17"/>
      <c r="IPH164" s="17"/>
      <c r="IPI164" s="17"/>
      <c r="IPJ164" s="17"/>
      <c r="IPK164" s="17"/>
      <c r="IPL164" s="17"/>
      <c r="IPM164" s="17"/>
      <c r="IPN164" s="17"/>
      <c r="IPO164" s="17"/>
      <c r="IPP164" s="17"/>
      <c r="IPQ164" s="17"/>
      <c r="IPR164" s="17"/>
      <c r="IPS164" s="17"/>
      <c r="IPT164" s="17"/>
      <c r="IPU164" s="17"/>
      <c r="IPV164" s="17"/>
      <c r="IPW164" s="17"/>
      <c r="IPX164" s="17"/>
      <c r="IPY164" s="17"/>
      <c r="IPZ164" s="17"/>
      <c r="IQA164" s="17"/>
      <c r="IQB164" s="17"/>
      <c r="IQC164" s="17"/>
      <c r="IQD164" s="17"/>
      <c r="IQE164" s="17"/>
      <c r="IQF164" s="17"/>
      <c r="IQG164" s="17"/>
      <c r="IQH164" s="17"/>
      <c r="IQI164" s="17"/>
      <c r="IQJ164" s="17"/>
      <c r="IQK164" s="17"/>
      <c r="IQL164" s="17"/>
      <c r="IQM164" s="17"/>
      <c r="IQN164" s="17"/>
      <c r="IQO164" s="17"/>
      <c r="IQP164" s="17"/>
      <c r="IQQ164" s="17"/>
      <c r="IQR164" s="17"/>
      <c r="IQS164" s="17"/>
      <c r="IQT164" s="17"/>
      <c r="IQU164" s="17"/>
      <c r="IQV164" s="17"/>
      <c r="IQW164" s="17"/>
      <c r="IQX164" s="17"/>
      <c r="IQY164" s="17"/>
      <c r="IQZ164" s="17"/>
      <c r="IRA164" s="17"/>
      <c r="IRB164" s="17"/>
      <c r="IRC164" s="17"/>
      <c r="IRD164" s="17"/>
      <c r="IRE164" s="17"/>
      <c r="IRF164" s="17"/>
      <c r="IRG164" s="17"/>
      <c r="IRH164" s="17"/>
      <c r="IRI164" s="17"/>
      <c r="IRJ164" s="17"/>
      <c r="IRK164" s="17"/>
      <c r="IRL164" s="17"/>
      <c r="IRM164" s="17"/>
      <c r="IRN164" s="17"/>
      <c r="IRO164" s="17"/>
      <c r="IRP164" s="17"/>
      <c r="IRQ164" s="17"/>
      <c r="IRR164" s="17"/>
      <c r="IRS164" s="17"/>
      <c r="IRT164" s="17"/>
      <c r="IRU164" s="17"/>
      <c r="IRV164" s="17"/>
      <c r="IRW164" s="17"/>
      <c r="IRX164" s="17"/>
      <c r="IRY164" s="17"/>
      <c r="IRZ164" s="17"/>
      <c r="ISA164" s="17"/>
      <c r="ISB164" s="17"/>
      <c r="ISC164" s="17"/>
      <c r="ISD164" s="17"/>
      <c r="ISE164" s="17"/>
      <c r="ISF164" s="17"/>
      <c r="ISG164" s="17"/>
      <c r="ISH164" s="17"/>
      <c r="ISI164" s="17"/>
      <c r="ISJ164" s="17"/>
      <c r="ISK164" s="17"/>
      <c r="ISL164" s="17"/>
      <c r="ISM164" s="17"/>
      <c r="ISN164" s="17"/>
      <c r="ISO164" s="17"/>
      <c r="ISP164" s="17"/>
      <c r="ISQ164" s="17"/>
      <c r="ISR164" s="17"/>
      <c r="ISS164" s="17"/>
      <c r="IST164" s="17"/>
      <c r="ISU164" s="17"/>
      <c r="ISV164" s="17"/>
      <c r="ISW164" s="17"/>
      <c r="ISX164" s="17"/>
      <c r="ISY164" s="17"/>
      <c r="ISZ164" s="17"/>
      <c r="ITA164" s="17"/>
      <c r="ITB164" s="17"/>
      <c r="ITC164" s="17"/>
      <c r="ITD164" s="17"/>
      <c r="ITE164" s="17"/>
      <c r="ITF164" s="17"/>
      <c r="ITG164" s="17"/>
      <c r="ITH164" s="17"/>
      <c r="ITI164" s="17"/>
      <c r="ITJ164" s="17"/>
      <c r="ITK164" s="17"/>
      <c r="ITL164" s="17"/>
      <c r="ITM164" s="17"/>
      <c r="ITN164" s="17"/>
      <c r="ITO164" s="17"/>
      <c r="ITP164" s="17"/>
      <c r="ITQ164" s="17"/>
      <c r="ITR164" s="17"/>
      <c r="ITS164" s="17"/>
      <c r="ITT164" s="17"/>
      <c r="ITU164" s="17"/>
      <c r="ITV164" s="17"/>
      <c r="ITW164" s="17"/>
      <c r="ITX164" s="17"/>
      <c r="ITY164" s="17"/>
      <c r="ITZ164" s="17"/>
      <c r="IUA164" s="17"/>
      <c r="IUB164" s="17"/>
      <c r="IUC164" s="17"/>
      <c r="IUD164" s="17"/>
      <c r="IUE164" s="17"/>
      <c r="IUF164" s="17"/>
      <c r="IUG164" s="17"/>
      <c r="IUH164" s="17"/>
      <c r="IUI164" s="17"/>
      <c r="IUJ164" s="17"/>
      <c r="IUK164" s="17"/>
      <c r="IUL164" s="17"/>
      <c r="IUM164" s="17"/>
      <c r="IUN164" s="17"/>
      <c r="IUO164" s="17"/>
      <c r="IUP164" s="17"/>
      <c r="IUQ164" s="17"/>
      <c r="IUR164" s="17"/>
      <c r="IUS164" s="17"/>
      <c r="IUT164" s="17"/>
      <c r="IUU164" s="17"/>
      <c r="IUV164" s="17"/>
      <c r="IUW164" s="17"/>
      <c r="IUX164" s="17"/>
      <c r="IUY164" s="17"/>
      <c r="IUZ164" s="17"/>
      <c r="IVA164" s="17"/>
      <c r="IVB164" s="17"/>
      <c r="IVC164" s="17"/>
      <c r="IVD164" s="17"/>
      <c r="IVE164" s="17"/>
      <c r="IVF164" s="17"/>
      <c r="IVG164" s="17"/>
      <c r="IVH164" s="17"/>
      <c r="IVI164" s="17"/>
      <c r="IVJ164" s="17"/>
      <c r="IVK164" s="17"/>
      <c r="IVL164" s="17"/>
      <c r="IVM164" s="17"/>
      <c r="IVN164" s="17"/>
      <c r="IVO164" s="17"/>
      <c r="IVP164" s="17"/>
      <c r="IVQ164" s="17"/>
      <c r="IVR164" s="17"/>
      <c r="IVS164" s="17"/>
      <c r="IVT164" s="17"/>
      <c r="IVU164" s="17"/>
      <c r="IVV164" s="17"/>
      <c r="IVW164" s="17"/>
      <c r="IVX164" s="17"/>
      <c r="IVY164" s="17"/>
      <c r="IVZ164" s="17"/>
      <c r="IWA164" s="17"/>
      <c r="IWB164" s="17"/>
      <c r="IWC164" s="17"/>
      <c r="IWD164" s="17"/>
      <c r="IWE164" s="17"/>
      <c r="IWF164" s="17"/>
      <c r="IWG164" s="17"/>
      <c r="IWH164" s="17"/>
      <c r="IWI164" s="17"/>
      <c r="IWJ164" s="17"/>
      <c r="IWK164" s="17"/>
      <c r="IWL164" s="17"/>
      <c r="IWM164" s="17"/>
      <c r="IWN164" s="17"/>
      <c r="IWO164" s="17"/>
      <c r="IWP164" s="17"/>
      <c r="IWQ164" s="17"/>
      <c r="IWR164" s="17"/>
      <c r="IWS164" s="17"/>
      <c r="IWT164" s="17"/>
      <c r="IWU164" s="17"/>
      <c r="IWV164" s="17"/>
      <c r="IWW164" s="17"/>
      <c r="IWX164" s="17"/>
      <c r="IWY164" s="17"/>
      <c r="IWZ164" s="17"/>
      <c r="IXA164" s="17"/>
      <c r="IXB164" s="17"/>
      <c r="IXC164" s="17"/>
      <c r="IXD164" s="17"/>
      <c r="IXE164" s="17"/>
      <c r="IXF164" s="17"/>
      <c r="IXG164" s="17"/>
      <c r="IXH164" s="17"/>
      <c r="IXI164" s="17"/>
      <c r="IXJ164" s="17"/>
      <c r="IXK164" s="17"/>
      <c r="IXL164" s="17"/>
      <c r="IXM164" s="17"/>
      <c r="IXN164" s="17"/>
      <c r="IXO164" s="17"/>
      <c r="IXP164" s="17"/>
      <c r="IXQ164" s="17"/>
      <c r="IXR164" s="17"/>
      <c r="IXS164" s="17"/>
      <c r="IXT164" s="17"/>
      <c r="IXU164" s="17"/>
      <c r="IXV164" s="17"/>
      <c r="IXW164" s="17"/>
      <c r="IXX164" s="17"/>
      <c r="IXY164" s="17"/>
      <c r="IXZ164" s="17"/>
      <c r="IYA164" s="17"/>
      <c r="IYB164" s="17"/>
      <c r="IYC164" s="17"/>
      <c r="IYD164" s="17"/>
      <c r="IYE164" s="17"/>
      <c r="IYF164" s="17"/>
      <c r="IYG164" s="17"/>
      <c r="IYH164" s="17"/>
      <c r="IYI164" s="17"/>
      <c r="IYJ164" s="17"/>
      <c r="IYK164" s="17"/>
      <c r="IYL164" s="17"/>
      <c r="IYM164" s="17"/>
      <c r="IYN164" s="17"/>
      <c r="IYO164" s="17"/>
      <c r="IYP164" s="17"/>
      <c r="IYQ164" s="17"/>
      <c r="IYR164" s="17"/>
      <c r="IYS164" s="17"/>
      <c r="IYT164" s="17"/>
      <c r="IYU164" s="17"/>
      <c r="IYV164" s="17"/>
      <c r="IYW164" s="17"/>
      <c r="IYX164" s="17"/>
      <c r="IYY164" s="17"/>
      <c r="IYZ164" s="17"/>
      <c r="IZA164" s="17"/>
      <c r="IZB164" s="17"/>
      <c r="IZC164" s="17"/>
      <c r="IZD164" s="17"/>
      <c r="IZE164" s="17"/>
      <c r="IZF164" s="17"/>
      <c r="IZG164" s="17"/>
      <c r="IZH164" s="17"/>
      <c r="IZI164" s="17"/>
      <c r="IZJ164" s="17"/>
      <c r="IZK164" s="17"/>
      <c r="IZL164" s="17"/>
      <c r="IZM164" s="17"/>
      <c r="IZN164" s="17"/>
      <c r="IZO164" s="17"/>
      <c r="IZP164" s="17"/>
      <c r="IZQ164" s="17"/>
      <c r="IZR164" s="17"/>
      <c r="IZS164" s="17"/>
      <c r="IZT164" s="17"/>
      <c r="IZU164" s="17"/>
      <c r="IZV164" s="17"/>
      <c r="IZW164" s="17"/>
      <c r="IZX164" s="17"/>
      <c r="IZY164" s="17"/>
      <c r="IZZ164" s="17"/>
      <c r="JAA164" s="17"/>
      <c r="JAB164" s="17"/>
      <c r="JAC164" s="17"/>
      <c r="JAD164" s="17"/>
      <c r="JAE164" s="17"/>
      <c r="JAF164" s="17"/>
      <c r="JAG164" s="17"/>
      <c r="JAH164" s="17"/>
      <c r="JAI164" s="17"/>
      <c r="JAJ164" s="17"/>
      <c r="JAK164" s="17"/>
      <c r="JAL164" s="17"/>
      <c r="JAM164" s="17"/>
      <c r="JAN164" s="17"/>
      <c r="JAO164" s="17"/>
      <c r="JAP164" s="17"/>
      <c r="JAQ164" s="17"/>
      <c r="JAR164" s="17"/>
      <c r="JAS164" s="17"/>
      <c r="JAT164" s="17"/>
      <c r="JAU164" s="17"/>
      <c r="JAV164" s="17"/>
      <c r="JAW164" s="17"/>
      <c r="JAX164" s="17"/>
      <c r="JAY164" s="17"/>
      <c r="JAZ164" s="17"/>
      <c r="JBA164" s="17"/>
      <c r="JBB164" s="17"/>
      <c r="JBC164" s="17"/>
      <c r="JBD164" s="17"/>
      <c r="JBE164" s="17"/>
      <c r="JBF164" s="17"/>
      <c r="JBG164" s="17"/>
      <c r="JBH164" s="17"/>
      <c r="JBI164" s="17"/>
      <c r="JBJ164" s="17"/>
      <c r="JBK164" s="17"/>
      <c r="JBL164" s="17"/>
      <c r="JBM164" s="17"/>
      <c r="JBN164" s="17"/>
      <c r="JBO164" s="17"/>
      <c r="JBP164" s="17"/>
      <c r="JBQ164" s="17"/>
      <c r="JBR164" s="17"/>
      <c r="JBS164" s="17"/>
      <c r="JBT164" s="17"/>
      <c r="JBU164" s="17"/>
      <c r="JBV164" s="17"/>
      <c r="JBW164" s="17"/>
      <c r="JBX164" s="17"/>
      <c r="JBY164" s="17"/>
      <c r="JBZ164" s="17"/>
      <c r="JCA164" s="17"/>
      <c r="JCB164" s="17"/>
      <c r="JCC164" s="17"/>
      <c r="JCD164" s="17"/>
      <c r="JCE164" s="17"/>
      <c r="JCF164" s="17"/>
      <c r="JCG164" s="17"/>
      <c r="JCH164" s="17"/>
      <c r="JCI164" s="17"/>
      <c r="JCJ164" s="17"/>
      <c r="JCK164" s="17"/>
      <c r="JCL164" s="17"/>
      <c r="JCM164" s="17"/>
      <c r="JCN164" s="17"/>
      <c r="JCO164" s="17"/>
      <c r="JCP164" s="17"/>
      <c r="JCQ164" s="17"/>
      <c r="JCR164" s="17"/>
      <c r="JCS164" s="17"/>
      <c r="JCT164" s="17"/>
      <c r="JCU164" s="17"/>
      <c r="JCV164" s="17"/>
      <c r="JCW164" s="17"/>
      <c r="JCX164" s="17"/>
      <c r="JCY164" s="17"/>
      <c r="JCZ164" s="17"/>
      <c r="JDA164" s="17"/>
      <c r="JDB164" s="17"/>
      <c r="JDC164" s="17"/>
      <c r="JDD164" s="17"/>
      <c r="JDE164" s="17"/>
      <c r="JDF164" s="17"/>
      <c r="JDG164" s="17"/>
      <c r="JDH164" s="17"/>
      <c r="JDI164" s="17"/>
      <c r="JDJ164" s="17"/>
      <c r="JDK164" s="17"/>
      <c r="JDL164" s="17"/>
      <c r="JDM164" s="17"/>
      <c r="JDN164" s="17"/>
      <c r="JDO164" s="17"/>
      <c r="JDP164" s="17"/>
      <c r="JDQ164" s="17"/>
      <c r="JDR164" s="17"/>
      <c r="JDS164" s="17"/>
      <c r="JDT164" s="17"/>
      <c r="JDU164" s="17"/>
      <c r="JDV164" s="17"/>
      <c r="JDW164" s="17"/>
      <c r="JDX164" s="17"/>
      <c r="JDY164" s="17"/>
      <c r="JDZ164" s="17"/>
      <c r="JEA164" s="17"/>
      <c r="JEB164" s="17"/>
      <c r="JEC164" s="17"/>
      <c r="JED164" s="17"/>
      <c r="JEE164" s="17"/>
      <c r="JEF164" s="17"/>
      <c r="JEG164" s="17"/>
      <c r="JEH164" s="17"/>
      <c r="JEI164" s="17"/>
      <c r="JEJ164" s="17"/>
      <c r="JEK164" s="17"/>
      <c r="JEL164" s="17"/>
      <c r="JEM164" s="17"/>
      <c r="JEN164" s="17"/>
      <c r="JEO164" s="17"/>
      <c r="JEP164" s="17"/>
      <c r="JEQ164" s="17"/>
      <c r="JER164" s="17"/>
      <c r="JES164" s="17"/>
      <c r="JET164" s="17"/>
      <c r="JEU164" s="17"/>
      <c r="JEV164" s="17"/>
      <c r="JEW164" s="17"/>
      <c r="JEX164" s="17"/>
      <c r="JEY164" s="17"/>
      <c r="JEZ164" s="17"/>
      <c r="JFA164" s="17"/>
      <c r="JFB164" s="17"/>
      <c r="JFC164" s="17"/>
      <c r="JFD164" s="17"/>
      <c r="JFE164" s="17"/>
      <c r="JFF164" s="17"/>
      <c r="JFG164" s="17"/>
      <c r="JFH164" s="17"/>
      <c r="JFI164" s="17"/>
      <c r="JFJ164" s="17"/>
      <c r="JFK164" s="17"/>
      <c r="JFL164" s="17"/>
      <c r="JFM164" s="17"/>
      <c r="JFN164" s="17"/>
      <c r="JFO164" s="17"/>
      <c r="JFP164" s="17"/>
      <c r="JFQ164" s="17"/>
      <c r="JFR164" s="17"/>
      <c r="JFS164" s="17"/>
      <c r="JFT164" s="17"/>
      <c r="JFU164" s="17"/>
      <c r="JFV164" s="17"/>
      <c r="JFW164" s="17"/>
      <c r="JFX164" s="17"/>
      <c r="JFY164" s="17"/>
      <c r="JFZ164" s="17"/>
      <c r="JGA164" s="17"/>
      <c r="JGB164" s="17"/>
      <c r="JGC164" s="17"/>
      <c r="JGD164" s="17"/>
      <c r="JGE164" s="17"/>
      <c r="JGF164" s="17"/>
      <c r="JGG164" s="17"/>
      <c r="JGH164" s="17"/>
      <c r="JGI164" s="17"/>
      <c r="JGJ164" s="17"/>
      <c r="JGK164" s="17"/>
      <c r="JGL164" s="17"/>
      <c r="JGM164" s="17"/>
      <c r="JGN164" s="17"/>
      <c r="JGO164" s="17"/>
      <c r="JGP164" s="17"/>
      <c r="JGQ164" s="17"/>
      <c r="JGR164" s="17"/>
      <c r="JGS164" s="17"/>
      <c r="JGT164" s="17"/>
      <c r="JGU164" s="17"/>
      <c r="JGV164" s="17"/>
      <c r="JGW164" s="17"/>
      <c r="JGX164" s="17"/>
      <c r="JGY164" s="17"/>
      <c r="JGZ164" s="17"/>
      <c r="JHA164" s="17"/>
      <c r="JHB164" s="17"/>
      <c r="JHC164" s="17"/>
      <c r="JHD164" s="17"/>
      <c r="JHE164" s="17"/>
      <c r="JHF164" s="17"/>
      <c r="JHG164" s="17"/>
      <c r="JHH164" s="17"/>
      <c r="JHI164" s="17"/>
      <c r="JHJ164" s="17"/>
      <c r="JHK164" s="17"/>
      <c r="JHL164" s="17"/>
      <c r="JHM164" s="17"/>
      <c r="JHN164" s="17"/>
      <c r="JHO164" s="17"/>
      <c r="JHP164" s="17"/>
      <c r="JHQ164" s="17"/>
      <c r="JHR164" s="17"/>
      <c r="JHS164" s="17"/>
      <c r="JHT164" s="17"/>
      <c r="JHU164" s="17"/>
      <c r="JHV164" s="17"/>
      <c r="JHW164" s="17"/>
      <c r="JHX164" s="17"/>
      <c r="JHY164" s="17"/>
      <c r="JHZ164" s="17"/>
      <c r="JIA164" s="17"/>
      <c r="JIB164" s="17"/>
      <c r="JIC164" s="17"/>
      <c r="JID164" s="17"/>
      <c r="JIE164" s="17"/>
      <c r="JIF164" s="17"/>
      <c r="JIG164" s="17"/>
      <c r="JIH164" s="17"/>
      <c r="JII164" s="17"/>
      <c r="JIJ164" s="17"/>
      <c r="JIK164" s="17"/>
      <c r="JIL164" s="17"/>
      <c r="JIM164" s="17"/>
      <c r="JIN164" s="17"/>
      <c r="JIO164" s="17"/>
      <c r="JIP164" s="17"/>
      <c r="JIQ164" s="17"/>
      <c r="JIR164" s="17"/>
      <c r="JIS164" s="17"/>
      <c r="JIT164" s="17"/>
      <c r="JIU164" s="17"/>
      <c r="JIV164" s="17"/>
      <c r="JIW164" s="17"/>
      <c r="JIX164" s="17"/>
      <c r="JIY164" s="17"/>
      <c r="JIZ164" s="17"/>
      <c r="JJA164" s="17"/>
      <c r="JJB164" s="17"/>
      <c r="JJC164" s="17"/>
      <c r="JJD164" s="17"/>
      <c r="JJE164" s="17"/>
      <c r="JJF164" s="17"/>
      <c r="JJG164" s="17"/>
      <c r="JJH164" s="17"/>
      <c r="JJI164" s="17"/>
      <c r="JJJ164" s="17"/>
      <c r="JJK164" s="17"/>
      <c r="JJL164" s="17"/>
      <c r="JJM164" s="17"/>
      <c r="JJN164" s="17"/>
      <c r="JJO164" s="17"/>
      <c r="JJP164" s="17"/>
      <c r="JJQ164" s="17"/>
      <c r="JJR164" s="17"/>
      <c r="JJS164" s="17"/>
      <c r="JJT164" s="17"/>
      <c r="JJU164" s="17"/>
      <c r="JJV164" s="17"/>
      <c r="JJW164" s="17"/>
      <c r="JJX164" s="17"/>
      <c r="JJY164" s="17"/>
      <c r="JJZ164" s="17"/>
      <c r="JKA164" s="17"/>
      <c r="JKB164" s="17"/>
      <c r="JKC164" s="17"/>
      <c r="JKD164" s="17"/>
      <c r="JKE164" s="17"/>
      <c r="JKF164" s="17"/>
      <c r="JKG164" s="17"/>
      <c r="JKH164" s="17"/>
      <c r="JKI164" s="17"/>
      <c r="JKJ164" s="17"/>
      <c r="JKK164" s="17"/>
      <c r="JKL164" s="17"/>
      <c r="JKM164" s="17"/>
      <c r="JKN164" s="17"/>
      <c r="JKO164" s="17"/>
      <c r="JKP164" s="17"/>
      <c r="JKQ164" s="17"/>
      <c r="JKR164" s="17"/>
      <c r="JKS164" s="17"/>
      <c r="JKT164" s="17"/>
      <c r="JKU164" s="17"/>
      <c r="JKV164" s="17"/>
      <c r="JKW164" s="17"/>
      <c r="JKX164" s="17"/>
      <c r="JKY164" s="17"/>
      <c r="JKZ164" s="17"/>
      <c r="JLA164" s="17"/>
      <c r="JLB164" s="17"/>
      <c r="JLC164" s="17"/>
      <c r="JLD164" s="17"/>
      <c r="JLE164" s="17"/>
      <c r="JLF164" s="17"/>
      <c r="JLG164" s="17"/>
      <c r="JLH164" s="17"/>
      <c r="JLI164" s="17"/>
      <c r="JLJ164" s="17"/>
      <c r="JLK164" s="17"/>
      <c r="JLL164" s="17"/>
      <c r="JLM164" s="17"/>
      <c r="JLN164" s="17"/>
      <c r="JLO164" s="17"/>
      <c r="JLP164" s="17"/>
      <c r="JLQ164" s="17"/>
      <c r="JLR164" s="17"/>
      <c r="JLS164" s="17"/>
      <c r="JLT164" s="17"/>
      <c r="JLU164" s="17"/>
      <c r="JLV164" s="17"/>
      <c r="JLW164" s="17"/>
      <c r="JLX164" s="17"/>
      <c r="JLY164" s="17"/>
      <c r="JLZ164" s="17"/>
      <c r="JMA164" s="17"/>
      <c r="JMB164" s="17"/>
      <c r="JMC164" s="17"/>
      <c r="JMD164" s="17"/>
      <c r="JME164" s="17"/>
      <c r="JMF164" s="17"/>
      <c r="JMG164" s="17"/>
      <c r="JMH164" s="17"/>
      <c r="JMI164" s="17"/>
      <c r="JMJ164" s="17"/>
      <c r="JMK164" s="17"/>
      <c r="JML164" s="17"/>
      <c r="JMM164" s="17"/>
      <c r="JMN164" s="17"/>
      <c r="JMO164" s="17"/>
      <c r="JMP164" s="17"/>
      <c r="JMQ164" s="17"/>
      <c r="JMR164" s="17"/>
      <c r="JMS164" s="17"/>
      <c r="JMT164" s="17"/>
      <c r="JMU164" s="17"/>
      <c r="JMV164" s="17"/>
      <c r="JMW164" s="17"/>
      <c r="JMX164" s="17"/>
      <c r="JMY164" s="17"/>
      <c r="JMZ164" s="17"/>
      <c r="JNA164" s="17"/>
      <c r="JNB164" s="17"/>
      <c r="JNC164" s="17"/>
      <c r="JND164" s="17"/>
      <c r="JNE164" s="17"/>
      <c r="JNF164" s="17"/>
      <c r="JNG164" s="17"/>
      <c r="JNH164" s="17"/>
      <c r="JNI164" s="17"/>
      <c r="JNJ164" s="17"/>
      <c r="JNK164" s="17"/>
      <c r="JNL164" s="17"/>
      <c r="JNM164" s="17"/>
      <c r="JNN164" s="17"/>
      <c r="JNO164" s="17"/>
      <c r="JNP164" s="17"/>
      <c r="JNQ164" s="17"/>
      <c r="JNR164" s="17"/>
      <c r="JNS164" s="17"/>
      <c r="JNT164" s="17"/>
      <c r="JNU164" s="17"/>
      <c r="JNV164" s="17"/>
      <c r="JNW164" s="17"/>
      <c r="JNX164" s="17"/>
      <c r="JNY164" s="17"/>
      <c r="JNZ164" s="17"/>
      <c r="JOA164" s="17"/>
      <c r="JOB164" s="17"/>
      <c r="JOC164" s="17"/>
      <c r="JOD164" s="17"/>
      <c r="JOE164" s="17"/>
      <c r="JOF164" s="17"/>
      <c r="JOG164" s="17"/>
      <c r="JOH164" s="17"/>
      <c r="JOI164" s="17"/>
      <c r="JOJ164" s="17"/>
      <c r="JOK164" s="17"/>
      <c r="JOL164" s="17"/>
      <c r="JOM164" s="17"/>
      <c r="JON164" s="17"/>
      <c r="JOO164" s="17"/>
      <c r="JOP164" s="17"/>
      <c r="JOQ164" s="17"/>
      <c r="JOR164" s="17"/>
      <c r="JOS164" s="17"/>
      <c r="JOT164" s="17"/>
      <c r="JOU164" s="17"/>
      <c r="JOV164" s="17"/>
      <c r="JOW164" s="17"/>
      <c r="JOX164" s="17"/>
      <c r="JOY164" s="17"/>
      <c r="JOZ164" s="17"/>
      <c r="JPA164" s="17"/>
      <c r="JPB164" s="17"/>
      <c r="JPC164" s="17"/>
      <c r="JPD164" s="17"/>
      <c r="JPE164" s="17"/>
      <c r="JPF164" s="17"/>
      <c r="JPG164" s="17"/>
      <c r="JPH164" s="17"/>
      <c r="JPI164" s="17"/>
      <c r="JPJ164" s="17"/>
      <c r="JPK164" s="17"/>
      <c r="JPL164" s="17"/>
      <c r="JPM164" s="17"/>
      <c r="JPN164" s="17"/>
      <c r="JPO164" s="17"/>
      <c r="JPP164" s="17"/>
      <c r="JPQ164" s="17"/>
      <c r="JPR164" s="17"/>
      <c r="JPS164" s="17"/>
      <c r="JPT164" s="17"/>
      <c r="JPU164" s="17"/>
      <c r="JPV164" s="17"/>
      <c r="JPW164" s="17"/>
      <c r="JPX164" s="17"/>
      <c r="JPY164" s="17"/>
      <c r="JPZ164" s="17"/>
      <c r="JQA164" s="17"/>
      <c r="JQB164" s="17"/>
      <c r="JQC164" s="17"/>
      <c r="JQD164" s="17"/>
      <c r="JQE164" s="17"/>
      <c r="JQF164" s="17"/>
      <c r="JQG164" s="17"/>
      <c r="JQH164" s="17"/>
      <c r="JQI164" s="17"/>
      <c r="JQJ164" s="17"/>
      <c r="JQK164" s="17"/>
      <c r="JQL164" s="17"/>
      <c r="JQM164" s="17"/>
      <c r="JQN164" s="17"/>
      <c r="JQO164" s="17"/>
      <c r="JQP164" s="17"/>
      <c r="JQQ164" s="17"/>
      <c r="JQR164" s="17"/>
      <c r="JQS164" s="17"/>
      <c r="JQT164" s="17"/>
      <c r="JQU164" s="17"/>
      <c r="JQV164" s="17"/>
      <c r="JQW164" s="17"/>
      <c r="JQX164" s="17"/>
      <c r="JQY164" s="17"/>
      <c r="JQZ164" s="17"/>
      <c r="JRA164" s="17"/>
      <c r="JRB164" s="17"/>
      <c r="JRC164" s="17"/>
      <c r="JRD164" s="17"/>
      <c r="JRE164" s="17"/>
      <c r="JRF164" s="17"/>
      <c r="JRG164" s="17"/>
      <c r="JRH164" s="17"/>
      <c r="JRI164" s="17"/>
      <c r="JRJ164" s="17"/>
      <c r="JRK164" s="17"/>
      <c r="JRL164" s="17"/>
      <c r="JRM164" s="17"/>
      <c r="JRN164" s="17"/>
      <c r="JRO164" s="17"/>
      <c r="JRP164" s="17"/>
      <c r="JRQ164" s="17"/>
      <c r="JRR164" s="17"/>
      <c r="JRS164" s="17"/>
      <c r="JRT164" s="17"/>
      <c r="JRU164" s="17"/>
      <c r="JRV164" s="17"/>
      <c r="JRW164" s="17"/>
      <c r="JRX164" s="17"/>
      <c r="JRY164" s="17"/>
      <c r="JRZ164" s="17"/>
      <c r="JSA164" s="17"/>
      <c r="JSB164" s="17"/>
      <c r="JSC164" s="17"/>
      <c r="JSD164" s="17"/>
      <c r="JSE164" s="17"/>
      <c r="JSF164" s="17"/>
      <c r="JSG164" s="17"/>
      <c r="JSH164" s="17"/>
      <c r="JSI164" s="17"/>
      <c r="JSJ164" s="17"/>
      <c r="JSK164" s="17"/>
      <c r="JSL164" s="17"/>
      <c r="JSM164" s="17"/>
      <c r="JSN164" s="17"/>
      <c r="JSO164" s="17"/>
      <c r="JSP164" s="17"/>
      <c r="JSQ164" s="17"/>
      <c r="JSR164" s="17"/>
      <c r="JSS164" s="17"/>
      <c r="JST164" s="17"/>
      <c r="JSU164" s="17"/>
      <c r="JSV164" s="17"/>
      <c r="JSW164" s="17"/>
      <c r="JSX164" s="17"/>
      <c r="JSY164" s="17"/>
      <c r="JSZ164" s="17"/>
      <c r="JTA164" s="17"/>
      <c r="JTB164" s="17"/>
      <c r="JTC164" s="17"/>
      <c r="JTD164" s="17"/>
      <c r="JTE164" s="17"/>
      <c r="JTF164" s="17"/>
      <c r="JTG164" s="17"/>
      <c r="JTH164" s="17"/>
      <c r="JTI164" s="17"/>
      <c r="JTJ164" s="17"/>
      <c r="JTK164" s="17"/>
      <c r="JTL164" s="17"/>
      <c r="JTM164" s="17"/>
      <c r="JTN164" s="17"/>
      <c r="JTO164" s="17"/>
      <c r="JTP164" s="17"/>
      <c r="JTQ164" s="17"/>
      <c r="JTR164" s="17"/>
      <c r="JTS164" s="17"/>
      <c r="JTT164" s="17"/>
      <c r="JTU164" s="17"/>
      <c r="JTV164" s="17"/>
      <c r="JTW164" s="17"/>
      <c r="JTX164" s="17"/>
      <c r="JTY164" s="17"/>
      <c r="JTZ164" s="17"/>
      <c r="JUA164" s="17"/>
      <c r="JUB164" s="17"/>
      <c r="JUC164" s="17"/>
      <c r="JUD164" s="17"/>
      <c r="JUE164" s="17"/>
      <c r="JUF164" s="17"/>
      <c r="JUG164" s="17"/>
      <c r="JUH164" s="17"/>
      <c r="JUI164" s="17"/>
      <c r="JUJ164" s="17"/>
      <c r="JUK164" s="17"/>
      <c r="JUL164" s="17"/>
      <c r="JUM164" s="17"/>
      <c r="JUN164" s="17"/>
      <c r="JUO164" s="17"/>
      <c r="JUP164" s="17"/>
      <c r="JUQ164" s="17"/>
      <c r="JUR164" s="17"/>
      <c r="JUS164" s="17"/>
      <c r="JUT164" s="17"/>
      <c r="JUU164" s="17"/>
      <c r="JUV164" s="17"/>
      <c r="JUW164" s="17"/>
      <c r="JUX164" s="17"/>
      <c r="JUY164" s="17"/>
      <c r="JUZ164" s="17"/>
      <c r="JVA164" s="17"/>
      <c r="JVB164" s="17"/>
      <c r="JVC164" s="17"/>
      <c r="JVD164" s="17"/>
      <c r="JVE164" s="17"/>
      <c r="JVF164" s="17"/>
      <c r="JVG164" s="17"/>
      <c r="JVH164" s="17"/>
      <c r="JVI164" s="17"/>
      <c r="JVJ164" s="17"/>
      <c r="JVK164" s="17"/>
      <c r="JVL164" s="17"/>
      <c r="JVM164" s="17"/>
      <c r="JVN164" s="17"/>
      <c r="JVO164" s="17"/>
      <c r="JVP164" s="17"/>
      <c r="JVQ164" s="17"/>
      <c r="JVR164" s="17"/>
      <c r="JVS164" s="17"/>
      <c r="JVT164" s="17"/>
      <c r="JVU164" s="17"/>
      <c r="JVV164" s="17"/>
      <c r="JVW164" s="17"/>
      <c r="JVX164" s="17"/>
      <c r="JVY164" s="17"/>
      <c r="JVZ164" s="17"/>
      <c r="JWA164" s="17"/>
      <c r="JWB164" s="17"/>
      <c r="JWC164" s="17"/>
      <c r="JWD164" s="17"/>
      <c r="JWE164" s="17"/>
      <c r="JWF164" s="17"/>
      <c r="JWG164" s="17"/>
      <c r="JWH164" s="17"/>
      <c r="JWI164" s="17"/>
      <c r="JWJ164" s="17"/>
      <c r="JWK164" s="17"/>
      <c r="JWL164" s="17"/>
      <c r="JWM164" s="17"/>
      <c r="JWN164" s="17"/>
      <c r="JWO164" s="17"/>
      <c r="JWP164" s="17"/>
      <c r="JWQ164" s="17"/>
      <c r="JWR164" s="17"/>
      <c r="JWS164" s="17"/>
      <c r="JWT164" s="17"/>
      <c r="JWU164" s="17"/>
      <c r="JWV164" s="17"/>
      <c r="JWW164" s="17"/>
      <c r="JWX164" s="17"/>
      <c r="JWY164" s="17"/>
      <c r="JWZ164" s="17"/>
      <c r="JXA164" s="17"/>
      <c r="JXB164" s="17"/>
      <c r="JXC164" s="17"/>
      <c r="JXD164" s="17"/>
      <c r="JXE164" s="17"/>
      <c r="JXF164" s="17"/>
      <c r="JXG164" s="17"/>
      <c r="JXH164" s="17"/>
      <c r="JXI164" s="17"/>
      <c r="JXJ164" s="17"/>
      <c r="JXK164" s="17"/>
      <c r="JXL164" s="17"/>
      <c r="JXM164" s="17"/>
      <c r="JXN164" s="17"/>
      <c r="JXO164" s="17"/>
      <c r="JXP164" s="17"/>
      <c r="JXQ164" s="17"/>
      <c r="JXR164" s="17"/>
      <c r="JXS164" s="17"/>
      <c r="JXT164" s="17"/>
      <c r="JXU164" s="17"/>
      <c r="JXV164" s="17"/>
      <c r="JXW164" s="17"/>
      <c r="JXX164" s="17"/>
      <c r="JXY164" s="17"/>
      <c r="JXZ164" s="17"/>
      <c r="JYA164" s="17"/>
      <c r="JYB164" s="17"/>
      <c r="JYC164" s="17"/>
      <c r="JYD164" s="17"/>
      <c r="JYE164" s="17"/>
      <c r="JYF164" s="17"/>
      <c r="JYG164" s="17"/>
      <c r="JYH164" s="17"/>
      <c r="JYI164" s="17"/>
      <c r="JYJ164" s="17"/>
      <c r="JYK164" s="17"/>
      <c r="JYL164" s="17"/>
      <c r="JYM164" s="17"/>
      <c r="JYN164" s="17"/>
      <c r="JYO164" s="17"/>
      <c r="JYP164" s="17"/>
      <c r="JYQ164" s="17"/>
      <c r="JYR164" s="17"/>
      <c r="JYS164" s="17"/>
      <c r="JYT164" s="17"/>
      <c r="JYU164" s="17"/>
      <c r="JYV164" s="17"/>
      <c r="JYW164" s="17"/>
      <c r="JYX164" s="17"/>
      <c r="JYY164" s="17"/>
      <c r="JYZ164" s="17"/>
      <c r="JZA164" s="17"/>
      <c r="JZB164" s="17"/>
      <c r="JZC164" s="17"/>
      <c r="JZD164" s="17"/>
      <c r="JZE164" s="17"/>
      <c r="JZF164" s="17"/>
      <c r="JZG164" s="17"/>
      <c r="JZH164" s="17"/>
      <c r="JZI164" s="17"/>
      <c r="JZJ164" s="17"/>
      <c r="JZK164" s="17"/>
      <c r="JZL164" s="17"/>
      <c r="JZM164" s="17"/>
      <c r="JZN164" s="17"/>
      <c r="JZO164" s="17"/>
      <c r="JZP164" s="17"/>
      <c r="JZQ164" s="17"/>
      <c r="JZR164" s="17"/>
      <c r="JZS164" s="17"/>
      <c r="JZT164" s="17"/>
      <c r="JZU164" s="17"/>
      <c r="JZV164" s="17"/>
      <c r="JZW164" s="17"/>
      <c r="JZX164" s="17"/>
      <c r="JZY164" s="17"/>
      <c r="JZZ164" s="17"/>
      <c r="KAA164" s="17"/>
      <c r="KAB164" s="17"/>
      <c r="KAC164" s="17"/>
      <c r="KAD164" s="17"/>
      <c r="KAE164" s="17"/>
      <c r="KAF164" s="17"/>
      <c r="KAG164" s="17"/>
      <c r="KAH164" s="17"/>
      <c r="KAI164" s="17"/>
      <c r="KAJ164" s="17"/>
      <c r="KAK164" s="17"/>
      <c r="KAL164" s="17"/>
      <c r="KAM164" s="17"/>
      <c r="KAN164" s="17"/>
      <c r="KAO164" s="17"/>
      <c r="KAP164" s="17"/>
      <c r="KAQ164" s="17"/>
      <c r="KAR164" s="17"/>
      <c r="KAS164" s="17"/>
      <c r="KAT164" s="17"/>
      <c r="KAU164" s="17"/>
      <c r="KAV164" s="17"/>
      <c r="KAW164" s="17"/>
      <c r="KAX164" s="17"/>
      <c r="KAY164" s="17"/>
      <c r="KAZ164" s="17"/>
      <c r="KBA164" s="17"/>
      <c r="KBB164" s="17"/>
      <c r="KBC164" s="17"/>
      <c r="KBD164" s="17"/>
      <c r="KBE164" s="17"/>
      <c r="KBF164" s="17"/>
      <c r="KBG164" s="17"/>
      <c r="KBH164" s="17"/>
      <c r="KBI164" s="17"/>
      <c r="KBJ164" s="17"/>
      <c r="KBK164" s="17"/>
      <c r="KBL164" s="17"/>
      <c r="KBM164" s="17"/>
      <c r="KBN164" s="17"/>
      <c r="KBO164" s="17"/>
      <c r="KBP164" s="17"/>
      <c r="KBQ164" s="17"/>
      <c r="KBR164" s="17"/>
      <c r="KBS164" s="17"/>
      <c r="KBT164" s="17"/>
      <c r="KBU164" s="17"/>
      <c r="KBV164" s="17"/>
      <c r="KBW164" s="17"/>
      <c r="KBX164" s="17"/>
      <c r="KBY164" s="17"/>
      <c r="KBZ164" s="17"/>
      <c r="KCA164" s="17"/>
      <c r="KCB164" s="17"/>
      <c r="KCC164" s="17"/>
      <c r="KCD164" s="17"/>
      <c r="KCE164" s="17"/>
      <c r="KCF164" s="17"/>
      <c r="KCG164" s="17"/>
      <c r="KCH164" s="17"/>
      <c r="KCI164" s="17"/>
      <c r="KCJ164" s="17"/>
      <c r="KCK164" s="17"/>
      <c r="KCL164" s="17"/>
      <c r="KCM164" s="17"/>
      <c r="KCN164" s="17"/>
      <c r="KCO164" s="17"/>
      <c r="KCP164" s="17"/>
      <c r="KCQ164" s="17"/>
      <c r="KCR164" s="17"/>
      <c r="KCS164" s="17"/>
      <c r="KCT164" s="17"/>
      <c r="KCU164" s="17"/>
      <c r="KCV164" s="17"/>
      <c r="KCW164" s="17"/>
      <c r="KCX164" s="17"/>
      <c r="KCY164" s="17"/>
      <c r="KCZ164" s="17"/>
      <c r="KDA164" s="17"/>
      <c r="KDB164" s="17"/>
      <c r="KDC164" s="17"/>
      <c r="KDD164" s="17"/>
      <c r="KDE164" s="17"/>
      <c r="KDF164" s="17"/>
      <c r="KDG164" s="17"/>
      <c r="KDH164" s="17"/>
      <c r="KDI164" s="17"/>
      <c r="KDJ164" s="17"/>
      <c r="KDK164" s="17"/>
      <c r="KDL164" s="17"/>
      <c r="KDM164" s="17"/>
      <c r="KDN164" s="17"/>
      <c r="KDO164" s="17"/>
      <c r="KDP164" s="17"/>
      <c r="KDQ164" s="17"/>
      <c r="KDR164" s="17"/>
      <c r="KDS164" s="17"/>
      <c r="KDT164" s="17"/>
      <c r="KDU164" s="17"/>
      <c r="KDV164" s="17"/>
      <c r="KDW164" s="17"/>
      <c r="KDX164" s="17"/>
      <c r="KDY164" s="17"/>
      <c r="KDZ164" s="17"/>
      <c r="KEA164" s="17"/>
      <c r="KEB164" s="17"/>
      <c r="KEC164" s="17"/>
      <c r="KED164" s="17"/>
      <c r="KEE164" s="17"/>
      <c r="KEF164" s="17"/>
      <c r="KEG164" s="17"/>
      <c r="KEH164" s="17"/>
      <c r="KEI164" s="17"/>
      <c r="KEJ164" s="17"/>
      <c r="KEK164" s="17"/>
      <c r="KEL164" s="17"/>
      <c r="KEM164" s="17"/>
      <c r="KEN164" s="17"/>
      <c r="KEO164" s="17"/>
      <c r="KEP164" s="17"/>
      <c r="KEQ164" s="17"/>
      <c r="KER164" s="17"/>
      <c r="KES164" s="17"/>
      <c r="KET164" s="17"/>
      <c r="KEU164" s="17"/>
      <c r="KEV164" s="17"/>
      <c r="KEW164" s="17"/>
      <c r="KEX164" s="17"/>
      <c r="KEY164" s="17"/>
      <c r="KEZ164" s="17"/>
      <c r="KFA164" s="17"/>
      <c r="KFB164" s="17"/>
      <c r="KFC164" s="17"/>
      <c r="KFD164" s="17"/>
      <c r="KFE164" s="17"/>
      <c r="KFF164" s="17"/>
      <c r="KFG164" s="17"/>
      <c r="KFH164" s="17"/>
      <c r="KFI164" s="17"/>
      <c r="KFJ164" s="17"/>
      <c r="KFK164" s="17"/>
      <c r="KFL164" s="17"/>
      <c r="KFM164" s="17"/>
      <c r="KFN164" s="17"/>
      <c r="KFO164" s="17"/>
      <c r="KFP164" s="17"/>
      <c r="KFQ164" s="17"/>
      <c r="KFR164" s="17"/>
      <c r="KFS164" s="17"/>
      <c r="KFT164" s="17"/>
      <c r="KFU164" s="17"/>
      <c r="KFV164" s="17"/>
      <c r="KFW164" s="17"/>
      <c r="KFX164" s="17"/>
      <c r="KFY164" s="17"/>
      <c r="KFZ164" s="17"/>
      <c r="KGA164" s="17"/>
      <c r="KGB164" s="17"/>
      <c r="KGC164" s="17"/>
      <c r="KGD164" s="17"/>
      <c r="KGE164" s="17"/>
      <c r="KGF164" s="17"/>
      <c r="KGG164" s="17"/>
      <c r="KGH164" s="17"/>
      <c r="KGI164" s="17"/>
      <c r="KGJ164" s="17"/>
      <c r="KGK164" s="17"/>
      <c r="KGL164" s="17"/>
      <c r="KGM164" s="17"/>
      <c r="KGN164" s="17"/>
      <c r="KGO164" s="17"/>
      <c r="KGP164" s="17"/>
      <c r="KGQ164" s="17"/>
      <c r="KGR164" s="17"/>
      <c r="KGS164" s="17"/>
      <c r="KGT164" s="17"/>
      <c r="KGU164" s="17"/>
      <c r="KGV164" s="17"/>
      <c r="KGW164" s="17"/>
      <c r="KGX164" s="17"/>
      <c r="KGY164" s="17"/>
      <c r="KGZ164" s="17"/>
      <c r="KHA164" s="17"/>
      <c r="KHB164" s="17"/>
      <c r="KHC164" s="17"/>
      <c r="KHD164" s="17"/>
      <c r="KHE164" s="17"/>
      <c r="KHF164" s="17"/>
      <c r="KHG164" s="17"/>
      <c r="KHH164" s="17"/>
      <c r="KHI164" s="17"/>
      <c r="KHJ164" s="17"/>
      <c r="KHK164" s="17"/>
      <c r="KHL164" s="17"/>
      <c r="KHM164" s="17"/>
      <c r="KHN164" s="17"/>
      <c r="KHO164" s="17"/>
      <c r="KHP164" s="17"/>
      <c r="KHQ164" s="17"/>
      <c r="KHR164" s="17"/>
      <c r="KHS164" s="17"/>
      <c r="KHT164" s="17"/>
      <c r="KHU164" s="17"/>
      <c r="KHV164" s="17"/>
      <c r="KHW164" s="17"/>
      <c r="KHX164" s="17"/>
      <c r="KHY164" s="17"/>
      <c r="KHZ164" s="17"/>
      <c r="KIA164" s="17"/>
      <c r="KIB164" s="17"/>
      <c r="KIC164" s="17"/>
      <c r="KID164" s="17"/>
      <c r="KIE164" s="17"/>
      <c r="KIF164" s="17"/>
      <c r="KIG164" s="17"/>
      <c r="KIH164" s="17"/>
      <c r="KII164" s="17"/>
      <c r="KIJ164" s="17"/>
      <c r="KIK164" s="17"/>
      <c r="KIL164" s="17"/>
      <c r="KIM164" s="17"/>
      <c r="KIN164" s="17"/>
      <c r="KIO164" s="17"/>
      <c r="KIP164" s="17"/>
      <c r="KIQ164" s="17"/>
      <c r="KIR164" s="17"/>
      <c r="KIS164" s="17"/>
      <c r="KIT164" s="17"/>
      <c r="KIU164" s="17"/>
      <c r="KIV164" s="17"/>
      <c r="KIW164" s="17"/>
      <c r="KIX164" s="17"/>
      <c r="KIY164" s="17"/>
      <c r="KIZ164" s="17"/>
      <c r="KJA164" s="17"/>
      <c r="KJB164" s="17"/>
      <c r="KJC164" s="17"/>
      <c r="KJD164" s="17"/>
      <c r="KJE164" s="17"/>
      <c r="KJF164" s="17"/>
      <c r="KJG164" s="17"/>
      <c r="KJH164" s="17"/>
      <c r="KJI164" s="17"/>
      <c r="KJJ164" s="17"/>
      <c r="KJK164" s="17"/>
      <c r="KJL164" s="17"/>
      <c r="KJM164" s="17"/>
      <c r="KJN164" s="17"/>
      <c r="KJO164" s="17"/>
      <c r="KJP164" s="17"/>
      <c r="KJQ164" s="17"/>
      <c r="KJR164" s="17"/>
      <c r="KJS164" s="17"/>
      <c r="KJT164" s="17"/>
      <c r="KJU164" s="17"/>
      <c r="KJV164" s="17"/>
      <c r="KJW164" s="17"/>
      <c r="KJX164" s="17"/>
      <c r="KJY164" s="17"/>
      <c r="KJZ164" s="17"/>
      <c r="KKA164" s="17"/>
      <c r="KKB164" s="17"/>
      <c r="KKC164" s="17"/>
      <c r="KKD164" s="17"/>
      <c r="KKE164" s="17"/>
      <c r="KKF164" s="17"/>
      <c r="KKG164" s="17"/>
      <c r="KKH164" s="17"/>
      <c r="KKI164" s="17"/>
      <c r="KKJ164" s="17"/>
      <c r="KKK164" s="17"/>
      <c r="KKL164" s="17"/>
      <c r="KKM164" s="17"/>
      <c r="KKN164" s="17"/>
      <c r="KKO164" s="17"/>
      <c r="KKP164" s="17"/>
      <c r="KKQ164" s="17"/>
      <c r="KKR164" s="17"/>
      <c r="KKS164" s="17"/>
      <c r="KKT164" s="17"/>
      <c r="KKU164" s="17"/>
      <c r="KKV164" s="17"/>
      <c r="KKW164" s="17"/>
      <c r="KKX164" s="17"/>
      <c r="KKY164" s="17"/>
      <c r="KKZ164" s="17"/>
      <c r="KLA164" s="17"/>
      <c r="KLB164" s="17"/>
      <c r="KLC164" s="17"/>
      <c r="KLD164" s="17"/>
      <c r="KLE164" s="17"/>
      <c r="KLF164" s="17"/>
      <c r="KLG164" s="17"/>
      <c r="KLH164" s="17"/>
      <c r="KLI164" s="17"/>
      <c r="KLJ164" s="17"/>
      <c r="KLK164" s="17"/>
      <c r="KLL164" s="17"/>
      <c r="KLM164" s="17"/>
      <c r="KLN164" s="17"/>
      <c r="KLO164" s="17"/>
      <c r="KLP164" s="17"/>
      <c r="KLQ164" s="17"/>
      <c r="KLR164" s="17"/>
      <c r="KLS164" s="17"/>
      <c r="KLT164" s="17"/>
      <c r="KLU164" s="17"/>
      <c r="KLV164" s="17"/>
      <c r="KLW164" s="17"/>
      <c r="KLX164" s="17"/>
      <c r="KLY164" s="17"/>
      <c r="KLZ164" s="17"/>
      <c r="KMA164" s="17"/>
      <c r="KMB164" s="17"/>
      <c r="KMC164" s="17"/>
      <c r="KMD164" s="17"/>
      <c r="KME164" s="17"/>
      <c r="KMF164" s="17"/>
      <c r="KMG164" s="17"/>
      <c r="KMH164" s="17"/>
      <c r="KMI164" s="17"/>
      <c r="KMJ164" s="17"/>
      <c r="KMK164" s="17"/>
      <c r="KML164" s="17"/>
      <c r="KMM164" s="17"/>
      <c r="KMN164" s="17"/>
      <c r="KMO164" s="17"/>
      <c r="KMP164" s="17"/>
      <c r="KMQ164" s="17"/>
      <c r="KMR164" s="17"/>
      <c r="KMS164" s="17"/>
      <c r="KMT164" s="17"/>
      <c r="KMU164" s="17"/>
      <c r="KMV164" s="17"/>
      <c r="KMW164" s="17"/>
      <c r="KMX164" s="17"/>
      <c r="KMY164" s="17"/>
      <c r="KMZ164" s="17"/>
      <c r="KNA164" s="17"/>
      <c r="KNB164" s="17"/>
      <c r="KNC164" s="17"/>
      <c r="KND164" s="17"/>
      <c r="KNE164" s="17"/>
      <c r="KNF164" s="17"/>
      <c r="KNG164" s="17"/>
      <c r="KNH164" s="17"/>
      <c r="KNI164" s="17"/>
      <c r="KNJ164" s="17"/>
      <c r="KNK164" s="17"/>
      <c r="KNL164" s="17"/>
      <c r="KNM164" s="17"/>
      <c r="KNN164" s="17"/>
      <c r="KNO164" s="17"/>
      <c r="KNP164" s="17"/>
      <c r="KNQ164" s="17"/>
      <c r="KNR164" s="17"/>
      <c r="KNS164" s="17"/>
      <c r="KNT164" s="17"/>
      <c r="KNU164" s="17"/>
      <c r="KNV164" s="17"/>
      <c r="KNW164" s="17"/>
      <c r="KNX164" s="17"/>
      <c r="KNY164" s="17"/>
      <c r="KNZ164" s="17"/>
      <c r="KOA164" s="17"/>
      <c r="KOB164" s="17"/>
      <c r="KOC164" s="17"/>
      <c r="KOD164" s="17"/>
      <c r="KOE164" s="17"/>
      <c r="KOF164" s="17"/>
      <c r="KOG164" s="17"/>
      <c r="KOH164" s="17"/>
      <c r="KOI164" s="17"/>
      <c r="KOJ164" s="17"/>
      <c r="KOK164" s="17"/>
      <c r="KOL164" s="17"/>
      <c r="KOM164" s="17"/>
      <c r="KON164" s="17"/>
      <c r="KOO164" s="17"/>
      <c r="KOP164" s="17"/>
      <c r="KOQ164" s="17"/>
      <c r="KOR164" s="17"/>
      <c r="KOS164" s="17"/>
      <c r="KOT164" s="17"/>
      <c r="KOU164" s="17"/>
      <c r="KOV164" s="17"/>
      <c r="KOW164" s="17"/>
      <c r="KOX164" s="17"/>
      <c r="KOY164" s="17"/>
      <c r="KOZ164" s="17"/>
      <c r="KPA164" s="17"/>
      <c r="KPB164" s="17"/>
      <c r="KPC164" s="17"/>
      <c r="KPD164" s="17"/>
      <c r="KPE164" s="17"/>
      <c r="KPF164" s="17"/>
      <c r="KPG164" s="17"/>
      <c r="KPH164" s="17"/>
      <c r="KPI164" s="17"/>
      <c r="KPJ164" s="17"/>
      <c r="KPK164" s="17"/>
      <c r="KPL164" s="17"/>
      <c r="KPM164" s="17"/>
      <c r="KPN164" s="17"/>
      <c r="KPO164" s="17"/>
      <c r="KPP164" s="17"/>
      <c r="KPQ164" s="17"/>
      <c r="KPR164" s="17"/>
      <c r="KPS164" s="17"/>
      <c r="KPT164" s="17"/>
      <c r="KPU164" s="17"/>
      <c r="KPV164" s="17"/>
      <c r="KPW164" s="17"/>
      <c r="KPX164" s="17"/>
      <c r="KPY164" s="17"/>
      <c r="KPZ164" s="17"/>
      <c r="KQA164" s="17"/>
      <c r="KQB164" s="17"/>
      <c r="KQC164" s="17"/>
      <c r="KQD164" s="17"/>
      <c r="KQE164" s="17"/>
      <c r="KQF164" s="17"/>
      <c r="KQG164" s="17"/>
      <c r="KQH164" s="17"/>
      <c r="KQI164" s="17"/>
      <c r="KQJ164" s="17"/>
      <c r="KQK164" s="17"/>
      <c r="KQL164" s="17"/>
      <c r="KQM164" s="17"/>
      <c r="KQN164" s="17"/>
      <c r="KQO164" s="17"/>
      <c r="KQP164" s="17"/>
      <c r="KQQ164" s="17"/>
      <c r="KQR164" s="17"/>
      <c r="KQS164" s="17"/>
      <c r="KQT164" s="17"/>
      <c r="KQU164" s="17"/>
      <c r="KQV164" s="17"/>
      <c r="KQW164" s="17"/>
      <c r="KQX164" s="17"/>
      <c r="KQY164" s="17"/>
      <c r="KQZ164" s="17"/>
      <c r="KRA164" s="17"/>
      <c r="KRB164" s="17"/>
      <c r="KRC164" s="17"/>
      <c r="KRD164" s="17"/>
      <c r="KRE164" s="17"/>
      <c r="KRF164" s="17"/>
      <c r="KRG164" s="17"/>
      <c r="KRH164" s="17"/>
      <c r="KRI164" s="17"/>
      <c r="KRJ164" s="17"/>
      <c r="KRK164" s="17"/>
      <c r="KRL164" s="17"/>
      <c r="KRM164" s="17"/>
      <c r="KRN164" s="17"/>
      <c r="KRO164" s="17"/>
      <c r="KRP164" s="17"/>
      <c r="KRQ164" s="17"/>
      <c r="KRR164" s="17"/>
      <c r="KRS164" s="17"/>
      <c r="KRT164" s="17"/>
      <c r="KRU164" s="17"/>
      <c r="KRV164" s="17"/>
      <c r="KRW164" s="17"/>
      <c r="KRX164" s="17"/>
      <c r="KRY164" s="17"/>
      <c r="KRZ164" s="17"/>
      <c r="KSA164" s="17"/>
      <c r="KSB164" s="17"/>
      <c r="KSC164" s="17"/>
      <c r="KSD164" s="17"/>
      <c r="KSE164" s="17"/>
      <c r="KSF164" s="17"/>
      <c r="KSG164" s="17"/>
      <c r="KSH164" s="17"/>
      <c r="KSI164" s="17"/>
      <c r="KSJ164" s="17"/>
      <c r="KSK164" s="17"/>
      <c r="KSL164" s="17"/>
      <c r="KSM164" s="17"/>
      <c r="KSN164" s="17"/>
      <c r="KSO164" s="17"/>
      <c r="KSP164" s="17"/>
      <c r="KSQ164" s="17"/>
      <c r="KSR164" s="17"/>
      <c r="KSS164" s="17"/>
      <c r="KST164" s="17"/>
      <c r="KSU164" s="17"/>
      <c r="KSV164" s="17"/>
      <c r="KSW164" s="17"/>
      <c r="KSX164" s="17"/>
      <c r="KSY164" s="17"/>
      <c r="KSZ164" s="17"/>
      <c r="KTA164" s="17"/>
      <c r="KTB164" s="17"/>
      <c r="KTC164" s="17"/>
      <c r="KTD164" s="17"/>
      <c r="KTE164" s="17"/>
      <c r="KTF164" s="17"/>
      <c r="KTG164" s="17"/>
      <c r="KTH164" s="17"/>
      <c r="KTI164" s="17"/>
      <c r="KTJ164" s="17"/>
      <c r="KTK164" s="17"/>
      <c r="KTL164" s="17"/>
      <c r="KTM164" s="17"/>
      <c r="KTN164" s="17"/>
      <c r="KTO164" s="17"/>
      <c r="KTP164" s="17"/>
      <c r="KTQ164" s="17"/>
      <c r="KTR164" s="17"/>
      <c r="KTS164" s="17"/>
      <c r="KTT164" s="17"/>
      <c r="KTU164" s="17"/>
      <c r="KTV164" s="17"/>
      <c r="KTW164" s="17"/>
      <c r="KTX164" s="17"/>
      <c r="KTY164" s="17"/>
      <c r="KTZ164" s="17"/>
      <c r="KUA164" s="17"/>
      <c r="KUB164" s="17"/>
      <c r="KUC164" s="17"/>
      <c r="KUD164" s="17"/>
      <c r="KUE164" s="17"/>
      <c r="KUF164" s="17"/>
      <c r="KUG164" s="17"/>
      <c r="KUH164" s="17"/>
      <c r="KUI164" s="17"/>
      <c r="KUJ164" s="17"/>
      <c r="KUK164" s="17"/>
      <c r="KUL164" s="17"/>
      <c r="KUM164" s="17"/>
      <c r="KUN164" s="17"/>
      <c r="KUO164" s="17"/>
      <c r="KUP164" s="17"/>
      <c r="KUQ164" s="17"/>
      <c r="KUR164" s="17"/>
      <c r="KUS164" s="17"/>
      <c r="KUT164" s="17"/>
      <c r="KUU164" s="17"/>
      <c r="KUV164" s="17"/>
      <c r="KUW164" s="17"/>
      <c r="KUX164" s="17"/>
      <c r="KUY164" s="17"/>
      <c r="KUZ164" s="17"/>
      <c r="KVA164" s="17"/>
      <c r="KVB164" s="17"/>
      <c r="KVC164" s="17"/>
      <c r="KVD164" s="17"/>
      <c r="KVE164" s="17"/>
      <c r="KVF164" s="17"/>
      <c r="KVG164" s="17"/>
      <c r="KVH164" s="17"/>
      <c r="KVI164" s="17"/>
      <c r="KVJ164" s="17"/>
      <c r="KVK164" s="17"/>
      <c r="KVL164" s="17"/>
      <c r="KVM164" s="17"/>
      <c r="KVN164" s="17"/>
      <c r="KVO164" s="17"/>
      <c r="KVP164" s="17"/>
      <c r="KVQ164" s="17"/>
      <c r="KVR164" s="17"/>
      <c r="KVS164" s="17"/>
      <c r="KVT164" s="17"/>
      <c r="KVU164" s="17"/>
      <c r="KVV164" s="17"/>
      <c r="KVW164" s="17"/>
      <c r="KVX164" s="17"/>
      <c r="KVY164" s="17"/>
      <c r="KVZ164" s="17"/>
      <c r="KWA164" s="17"/>
      <c r="KWB164" s="17"/>
      <c r="KWC164" s="17"/>
      <c r="KWD164" s="17"/>
      <c r="KWE164" s="17"/>
      <c r="KWF164" s="17"/>
      <c r="KWG164" s="17"/>
      <c r="KWH164" s="17"/>
      <c r="KWI164" s="17"/>
      <c r="KWJ164" s="17"/>
      <c r="KWK164" s="17"/>
      <c r="KWL164" s="17"/>
      <c r="KWM164" s="17"/>
      <c r="KWN164" s="17"/>
      <c r="KWO164" s="17"/>
      <c r="KWP164" s="17"/>
      <c r="KWQ164" s="17"/>
      <c r="KWR164" s="17"/>
      <c r="KWS164" s="17"/>
      <c r="KWT164" s="17"/>
      <c r="KWU164" s="17"/>
      <c r="KWV164" s="17"/>
      <c r="KWW164" s="17"/>
      <c r="KWX164" s="17"/>
      <c r="KWY164" s="17"/>
      <c r="KWZ164" s="17"/>
      <c r="KXA164" s="17"/>
      <c r="KXB164" s="17"/>
      <c r="KXC164" s="17"/>
      <c r="KXD164" s="17"/>
      <c r="KXE164" s="17"/>
      <c r="KXF164" s="17"/>
      <c r="KXG164" s="17"/>
      <c r="KXH164" s="17"/>
      <c r="KXI164" s="17"/>
      <c r="KXJ164" s="17"/>
      <c r="KXK164" s="17"/>
      <c r="KXL164" s="17"/>
      <c r="KXM164" s="17"/>
      <c r="KXN164" s="17"/>
      <c r="KXO164" s="17"/>
      <c r="KXP164" s="17"/>
      <c r="KXQ164" s="17"/>
      <c r="KXR164" s="17"/>
      <c r="KXS164" s="17"/>
      <c r="KXT164" s="17"/>
      <c r="KXU164" s="17"/>
      <c r="KXV164" s="17"/>
      <c r="KXW164" s="17"/>
      <c r="KXX164" s="17"/>
      <c r="KXY164" s="17"/>
      <c r="KXZ164" s="17"/>
      <c r="KYA164" s="17"/>
      <c r="KYB164" s="17"/>
      <c r="KYC164" s="17"/>
      <c r="KYD164" s="17"/>
      <c r="KYE164" s="17"/>
      <c r="KYF164" s="17"/>
      <c r="KYG164" s="17"/>
      <c r="KYH164" s="17"/>
      <c r="KYI164" s="17"/>
      <c r="KYJ164" s="17"/>
      <c r="KYK164" s="17"/>
      <c r="KYL164" s="17"/>
      <c r="KYM164" s="17"/>
      <c r="KYN164" s="17"/>
      <c r="KYO164" s="17"/>
      <c r="KYP164" s="17"/>
      <c r="KYQ164" s="17"/>
      <c r="KYR164" s="17"/>
      <c r="KYS164" s="17"/>
      <c r="KYT164" s="17"/>
      <c r="KYU164" s="17"/>
      <c r="KYV164" s="17"/>
      <c r="KYW164" s="17"/>
      <c r="KYX164" s="17"/>
      <c r="KYY164" s="17"/>
      <c r="KYZ164" s="17"/>
      <c r="KZA164" s="17"/>
      <c r="KZB164" s="17"/>
      <c r="KZC164" s="17"/>
      <c r="KZD164" s="17"/>
      <c r="KZE164" s="17"/>
      <c r="KZF164" s="17"/>
      <c r="KZG164" s="17"/>
      <c r="KZH164" s="17"/>
      <c r="KZI164" s="17"/>
      <c r="KZJ164" s="17"/>
      <c r="KZK164" s="17"/>
      <c r="KZL164" s="17"/>
      <c r="KZM164" s="17"/>
      <c r="KZN164" s="17"/>
      <c r="KZO164" s="17"/>
      <c r="KZP164" s="17"/>
      <c r="KZQ164" s="17"/>
      <c r="KZR164" s="17"/>
      <c r="KZS164" s="17"/>
      <c r="KZT164" s="17"/>
      <c r="KZU164" s="17"/>
      <c r="KZV164" s="17"/>
      <c r="KZW164" s="17"/>
      <c r="KZX164" s="17"/>
      <c r="KZY164" s="17"/>
      <c r="KZZ164" s="17"/>
      <c r="LAA164" s="17"/>
      <c r="LAB164" s="17"/>
      <c r="LAC164" s="17"/>
      <c r="LAD164" s="17"/>
      <c r="LAE164" s="17"/>
      <c r="LAF164" s="17"/>
      <c r="LAG164" s="17"/>
      <c r="LAH164" s="17"/>
      <c r="LAI164" s="17"/>
      <c r="LAJ164" s="17"/>
      <c r="LAK164" s="17"/>
      <c r="LAL164" s="17"/>
      <c r="LAM164" s="17"/>
      <c r="LAN164" s="17"/>
      <c r="LAO164" s="17"/>
      <c r="LAP164" s="17"/>
      <c r="LAQ164" s="17"/>
      <c r="LAR164" s="17"/>
      <c r="LAS164" s="17"/>
      <c r="LAT164" s="17"/>
      <c r="LAU164" s="17"/>
      <c r="LAV164" s="17"/>
      <c r="LAW164" s="17"/>
      <c r="LAX164" s="17"/>
      <c r="LAY164" s="17"/>
      <c r="LAZ164" s="17"/>
      <c r="LBA164" s="17"/>
      <c r="LBB164" s="17"/>
      <c r="LBC164" s="17"/>
      <c r="LBD164" s="17"/>
      <c r="LBE164" s="17"/>
      <c r="LBF164" s="17"/>
      <c r="LBG164" s="17"/>
      <c r="LBH164" s="17"/>
      <c r="LBI164" s="17"/>
      <c r="LBJ164" s="17"/>
      <c r="LBK164" s="17"/>
      <c r="LBL164" s="17"/>
      <c r="LBM164" s="17"/>
      <c r="LBN164" s="17"/>
      <c r="LBO164" s="17"/>
      <c r="LBP164" s="17"/>
      <c r="LBQ164" s="17"/>
      <c r="LBR164" s="17"/>
      <c r="LBS164" s="17"/>
      <c r="LBT164" s="17"/>
      <c r="LBU164" s="17"/>
      <c r="LBV164" s="17"/>
      <c r="LBW164" s="17"/>
      <c r="LBX164" s="17"/>
      <c r="LBY164" s="17"/>
      <c r="LBZ164" s="17"/>
      <c r="LCA164" s="17"/>
      <c r="LCB164" s="17"/>
      <c r="LCC164" s="17"/>
      <c r="LCD164" s="17"/>
      <c r="LCE164" s="17"/>
      <c r="LCF164" s="17"/>
      <c r="LCG164" s="17"/>
      <c r="LCH164" s="17"/>
      <c r="LCI164" s="17"/>
      <c r="LCJ164" s="17"/>
      <c r="LCK164" s="17"/>
      <c r="LCL164" s="17"/>
      <c r="LCM164" s="17"/>
      <c r="LCN164" s="17"/>
      <c r="LCO164" s="17"/>
      <c r="LCP164" s="17"/>
      <c r="LCQ164" s="17"/>
      <c r="LCR164" s="17"/>
      <c r="LCS164" s="17"/>
      <c r="LCT164" s="17"/>
      <c r="LCU164" s="17"/>
      <c r="LCV164" s="17"/>
      <c r="LCW164" s="17"/>
      <c r="LCX164" s="17"/>
      <c r="LCY164" s="17"/>
      <c r="LCZ164" s="17"/>
      <c r="LDA164" s="17"/>
      <c r="LDB164" s="17"/>
      <c r="LDC164" s="17"/>
      <c r="LDD164" s="17"/>
      <c r="LDE164" s="17"/>
      <c r="LDF164" s="17"/>
      <c r="LDG164" s="17"/>
      <c r="LDH164" s="17"/>
      <c r="LDI164" s="17"/>
      <c r="LDJ164" s="17"/>
      <c r="LDK164" s="17"/>
      <c r="LDL164" s="17"/>
      <c r="LDM164" s="17"/>
      <c r="LDN164" s="17"/>
      <c r="LDO164" s="17"/>
      <c r="LDP164" s="17"/>
      <c r="LDQ164" s="17"/>
      <c r="LDR164" s="17"/>
      <c r="LDS164" s="17"/>
      <c r="LDT164" s="17"/>
      <c r="LDU164" s="17"/>
      <c r="LDV164" s="17"/>
      <c r="LDW164" s="17"/>
      <c r="LDX164" s="17"/>
      <c r="LDY164" s="17"/>
      <c r="LDZ164" s="17"/>
      <c r="LEA164" s="17"/>
      <c r="LEB164" s="17"/>
      <c r="LEC164" s="17"/>
      <c r="LED164" s="17"/>
      <c r="LEE164" s="17"/>
      <c r="LEF164" s="17"/>
      <c r="LEG164" s="17"/>
      <c r="LEH164" s="17"/>
      <c r="LEI164" s="17"/>
      <c r="LEJ164" s="17"/>
      <c r="LEK164" s="17"/>
      <c r="LEL164" s="17"/>
      <c r="LEM164" s="17"/>
      <c r="LEN164" s="17"/>
      <c r="LEO164" s="17"/>
      <c r="LEP164" s="17"/>
      <c r="LEQ164" s="17"/>
      <c r="LER164" s="17"/>
      <c r="LES164" s="17"/>
      <c r="LET164" s="17"/>
      <c r="LEU164" s="17"/>
      <c r="LEV164" s="17"/>
      <c r="LEW164" s="17"/>
      <c r="LEX164" s="17"/>
      <c r="LEY164" s="17"/>
      <c r="LEZ164" s="17"/>
      <c r="LFA164" s="17"/>
      <c r="LFB164" s="17"/>
      <c r="LFC164" s="17"/>
      <c r="LFD164" s="17"/>
      <c r="LFE164" s="17"/>
      <c r="LFF164" s="17"/>
      <c r="LFG164" s="17"/>
      <c r="LFH164" s="17"/>
      <c r="LFI164" s="17"/>
      <c r="LFJ164" s="17"/>
      <c r="LFK164" s="17"/>
      <c r="LFL164" s="17"/>
      <c r="LFM164" s="17"/>
      <c r="LFN164" s="17"/>
      <c r="LFO164" s="17"/>
      <c r="LFP164" s="17"/>
      <c r="LFQ164" s="17"/>
      <c r="LFR164" s="17"/>
      <c r="LFS164" s="17"/>
      <c r="LFT164" s="17"/>
      <c r="LFU164" s="17"/>
      <c r="LFV164" s="17"/>
      <c r="LFW164" s="17"/>
      <c r="LFX164" s="17"/>
      <c r="LFY164" s="17"/>
      <c r="LFZ164" s="17"/>
      <c r="LGA164" s="17"/>
      <c r="LGB164" s="17"/>
      <c r="LGC164" s="17"/>
      <c r="LGD164" s="17"/>
      <c r="LGE164" s="17"/>
      <c r="LGF164" s="17"/>
      <c r="LGG164" s="17"/>
      <c r="LGH164" s="17"/>
      <c r="LGI164" s="17"/>
      <c r="LGJ164" s="17"/>
      <c r="LGK164" s="17"/>
      <c r="LGL164" s="17"/>
      <c r="LGM164" s="17"/>
      <c r="LGN164" s="17"/>
      <c r="LGO164" s="17"/>
      <c r="LGP164" s="17"/>
      <c r="LGQ164" s="17"/>
      <c r="LGR164" s="17"/>
      <c r="LGS164" s="17"/>
      <c r="LGT164" s="17"/>
      <c r="LGU164" s="17"/>
      <c r="LGV164" s="17"/>
      <c r="LGW164" s="17"/>
      <c r="LGX164" s="17"/>
      <c r="LGY164" s="17"/>
      <c r="LGZ164" s="17"/>
      <c r="LHA164" s="17"/>
      <c r="LHB164" s="17"/>
      <c r="LHC164" s="17"/>
      <c r="LHD164" s="17"/>
      <c r="LHE164" s="17"/>
      <c r="LHF164" s="17"/>
      <c r="LHG164" s="17"/>
      <c r="LHH164" s="17"/>
      <c r="LHI164" s="17"/>
      <c r="LHJ164" s="17"/>
      <c r="LHK164" s="17"/>
      <c r="LHL164" s="17"/>
      <c r="LHM164" s="17"/>
      <c r="LHN164" s="17"/>
      <c r="LHO164" s="17"/>
      <c r="LHP164" s="17"/>
      <c r="LHQ164" s="17"/>
      <c r="LHR164" s="17"/>
      <c r="LHS164" s="17"/>
      <c r="LHT164" s="17"/>
      <c r="LHU164" s="17"/>
      <c r="LHV164" s="17"/>
      <c r="LHW164" s="17"/>
      <c r="LHX164" s="17"/>
      <c r="LHY164" s="17"/>
      <c r="LHZ164" s="17"/>
      <c r="LIA164" s="17"/>
      <c r="LIB164" s="17"/>
      <c r="LIC164" s="17"/>
      <c r="LID164" s="17"/>
      <c r="LIE164" s="17"/>
      <c r="LIF164" s="17"/>
      <c r="LIG164" s="17"/>
      <c r="LIH164" s="17"/>
      <c r="LII164" s="17"/>
      <c r="LIJ164" s="17"/>
      <c r="LIK164" s="17"/>
      <c r="LIL164" s="17"/>
      <c r="LIM164" s="17"/>
      <c r="LIN164" s="17"/>
      <c r="LIO164" s="17"/>
      <c r="LIP164" s="17"/>
      <c r="LIQ164" s="17"/>
      <c r="LIR164" s="17"/>
      <c r="LIS164" s="17"/>
      <c r="LIT164" s="17"/>
      <c r="LIU164" s="17"/>
      <c r="LIV164" s="17"/>
      <c r="LIW164" s="17"/>
      <c r="LIX164" s="17"/>
      <c r="LIY164" s="17"/>
      <c r="LIZ164" s="17"/>
      <c r="LJA164" s="17"/>
      <c r="LJB164" s="17"/>
      <c r="LJC164" s="17"/>
      <c r="LJD164" s="17"/>
      <c r="LJE164" s="17"/>
      <c r="LJF164" s="17"/>
      <c r="LJG164" s="17"/>
      <c r="LJH164" s="17"/>
      <c r="LJI164" s="17"/>
      <c r="LJJ164" s="17"/>
      <c r="LJK164" s="17"/>
      <c r="LJL164" s="17"/>
      <c r="LJM164" s="17"/>
      <c r="LJN164" s="17"/>
      <c r="LJO164" s="17"/>
      <c r="LJP164" s="17"/>
      <c r="LJQ164" s="17"/>
      <c r="LJR164" s="17"/>
      <c r="LJS164" s="17"/>
      <c r="LJT164" s="17"/>
      <c r="LJU164" s="17"/>
      <c r="LJV164" s="17"/>
      <c r="LJW164" s="17"/>
      <c r="LJX164" s="17"/>
      <c r="LJY164" s="17"/>
      <c r="LJZ164" s="17"/>
      <c r="LKA164" s="17"/>
      <c r="LKB164" s="17"/>
      <c r="LKC164" s="17"/>
      <c r="LKD164" s="17"/>
      <c r="LKE164" s="17"/>
      <c r="LKF164" s="17"/>
      <c r="LKG164" s="17"/>
      <c r="LKH164" s="17"/>
      <c r="LKI164" s="17"/>
      <c r="LKJ164" s="17"/>
      <c r="LKK164" s="17"/>
      <c r="LKL164" s="17"/>
      <c r="LKM164" s="17"/>
      <c r="LKN164" s="17"/>
      <c r="LKO164" s="17"/>
      <c r="LKP164" s="17"/>
      <c r="LKQ164" s="17"/>
      <c r="LKR164" s="17"/>
      <c r="LKS164" s="17"/>
      <c r="LKT164" s="17"/>
      <c r="LKU164" s="17"/>
      <c r="LKV164" s="17"/>
      <c r="LKW164" s="17"/>
      <c r="LKX164" s="17"/>
      <c r="LKY164" s="17"/>
      <c r="LKZ164" s="17"/>
      <c r="LLA164" s="17"/>
      <c r="LLB164" s="17"/>
      <c r="LLC164" s="17"/>
      <c r="LLD164" s="17"/>
      <c r="LLE164" s="17"/>
      <c r="LLF164" s="17"/>
      <c r="LLG164" s="17"/>
      <c r="LLH164" s="17"/>
      <c r="LLI164" s="17"/>
      <c r="LLJ164" s="17"/>
      <c r="LLK164" s="17"/>
      <c r="LLL164" s="17"/>
      <c r="LLM164" s="17"/>
      <c r="LLN164" s="17"/>
      <c r="LLO164" s="17"/>
      <c r="LLP164" s="17"/>
      <c r="LLQ164" s="17"/>
      <c r="LLR164" s="17"/>
      <c r="LLS164" s="17"/>
      <c r="LLT164" s="17"/>
      <c r="LLU164" s="17"/>
      <c r="LLV164" s="17"/>
      <c r="LLW164" s="17"/>
      <c r="LLX164" s="17"/>
      <c r="LLY164" s="17"/>
      <c r="LLZ164" s="17"/>
      <c r="LMA164" s="17"/>
      <c r="LMB164" s="17"/>
      <c r="LMC164" s="17"/>
      <c r="LMD164" s="17"/>
      <c r="LME164" s="17"/>
      <c r="LMF164" s="17"/>
      <c r="LMG164" s="17"/>
      <c r="LMH164" s="17"/>
      <c r="LMI164" s="17"/>
      <c r="LMJ164" s="17"/>
      <c r="LMK164" s="17"/>
      <c r="LML164" s="17"/>
      <c r="LMM164" s="17"/>
      <c r="LMN164" s="17"/>
      <c r="LMO164" s="17"/>
      <c r="LMP164" s="17"/>
      <c r="LMQ164" s="17"/>
      <c r="LMR164" s="17"/>
      <c r="LMS164" s="17"/>
      <c r="LMT164" s="17"/>
      <c r="LMU164" s="17"/>
      <c r="LMV164" s="17"/>
      <c r="LMW164" s="17"/>
      <c r="LMX164" s="17"/>
      <c r="LMY164" s="17"/>
      <c r="LMZ164" s="17"/>
      <c r="LNA164" s="17"/>
      <c r="LNB164" s="17"/>
      <c r="LNC164" s="17"/>
      <c r="LND164" s="17"/>
      <c r="LNE164" s="17"/>
      <c r="LNF164" s="17"/>
      <c r="LNG164" s="17"/>
      <c r="LNH164" s="17"/>
      <c r="LNI164" s="17"/>
      <c r="LNJ164" s="17"/>
      <c r="LNK164" s="17"/>
      <c r="LNL164" s="17"/>
      <c r="LNM164" s="17"/>
      <c r="LNN164" s="17"/>
      <c r="LNO164" s="17"/>
      <c r="LNP164" s="17"/>
      <c r="LNQ164" s="17"/>
      <c r="LNR164" s="17"/>
      <c r="LNS164" s="17"/>
      <c r="LNT164" s="17"/>
      <c r="LNU164" s="17"/>
      <c r="LNV164" s="17"/>
      <c r="LNW164" s="17"/>
      <c r="LNX164" s="17"/>
      <c r="LNY164" s="17"/>
      <c r="LNZ164" s="17"/>
      <c r="LOA164" s="17"/>
      <c r="LOB164" s="17"/>
      <c r="LOC164" s="17"/>
      <c r="LOD164" s="17"/>
      <c r="LOE164" s="17"/>
      <c r="LOF164" s="17"/>
      <c r="LOG164" s="17"/>
      <c r="LOH164" s="17"/>
      <c r="LOI164" s="17"/>
      <c r="LOJ164" s="17"/>
      <c r="LOK164" s="17"/>
      <c r="LOL164" s="17"/>
      <c r="LOM164" s="17"/>
      <c r="LON164" s="17"/>
      <c r="LOO164" s="17"/>
      <c r="LOP164" s="17"/>
      <c r="LOQ164" s="17"/>
      <c r="LOR164" s="17"/>
      <c r="LOS164" s="17"/>
      <c r="LOT164" s="17"/>
      <c r="LOU164" s="17"/>
      <c r="LOV164" s="17"/>
      <c r="LOW164" s="17"/>
      <c r="LOX164" s="17"/>
      <c r="LOY164" s="17"/>
      <c r="LOZ164" s="17"/>
      <c r="LPA164" s="17"/>
      <c r="LPB164" s="17"/>
      <c r="LPC164" s="17"/>
      <c r="LPD164" s="17"/>
      <c r="LPE164" s="17"/>
      <c r="LPF164" s="17"/>
      <c r="LPG164" s="17"/>
      <c r="LPH164" s="17"/>
      <c r="LPI164" s="17"/>
      <c r="LPJ164" s="17"/>
      <c r="LPK164" s="17"/>
      <c r="LPL164" s="17"/>
      <c r="LPM164" s="17"/>
      <c r="LPN164" s="17"/>
      <c r="LPO164" s="17"/>
      <c r="LPP164" s="17"/>
      <c r="LPQ164" s="17"/>
      <c r="LPR164" s="17"/>
      <c r="LPS164" s="17"/>
      <c r="LPT164" s="17"/>
      <c r="LPU164" s="17"/>
      <c r="LPV164" s="17"/>
      <c r="LPW164" s="17"/>
      <c r="LPX164" s="17"/>
      <c r="LPY164" s="17"/>
      <c r="LPZ164" s="17"/>
      <c r="LQA164" s="17"/>
      <c r="LQB164" s="17"/>
      <c r="LQC164" s="17"/>
      <c r="LQD164" s="17"/>
      <c r="LQE164" s="17"/>
      <c r="LQF164" s="17"/>
      <c r="LQG164" s="17"/>
      <c r="LQH164" s="17"/>
      <c r="LQI164" s="17"/>
      <c r="LQJ164" s="17"/>
      <c r="LQK164" s="17"/>
      <c r="LQL164" s="17"/>
      <c r="LQM164" s="17"/>
      <c r="LQN164" s="17"/>
      <c r="LQO164" s="17"/>
      <c r="LQP164" s="17"/>
      <c r="LQQ164" s="17"/>
      <c r="LQR164" s="17"/>
      <c r="LQS164" s="17"/>
      <c r="LQT164" s="17"/>
      <c r="LQU164" s="17"/>
      <c r="LQV164" s="17"/>
      <c r="LQW164" s="17"/>
      <c r="LQX164" s="17"/>
      <c r="LQY164" s="17"/>
      <c r="LQZ164" s="17"/>
      <c r="LRA164" s="17"/>
      <c r="LRB164" s="17"/>
      <c r="LRC164" s="17"/>
      <c r="LRD164" s="17"/>
      <c r="LRE164" s="17"/>
      <c r="LRF164" s="17"/>
      <c r="LRG164" s="17"/>
      <c r="LRH164" s="17"/>
      <c r="LRI164" s="17"/>
      <c r="LRJ164" s="17"/>
      <c r="LRK164" s="17"/>
      <c r="LRL164" s="17"/>
      <c r="LRM164" s="17"/>
      <c r="LRN164" s="17"/>
      <c r="LRO164" s="17"/>
      <c r="LRP164" s="17"/>
      <c r="LRQ164" s="17"/>
      <c r="LRR164" s="17"/>
      <c r="LRS164" s="17"/>
      <c r="LRT164" s="17"/>
      <c r="LRU164" s="17"/>
      <c r="LRV164" s="17"/>
      <c r="LRW164" s="17"/>
      <c r="LRX164" s="17"/>
      <c r="LRY164" s="17"/>
      <c r="LRZ164" s="17"/>
      <c r="LSA164" s="17"/>
      <c r="LSB164" s="17"/>
      <c r="LSC164" s="17"/>
      <c r="LSD164" s="17"/>
      <c r="LSE164" s="17"/>
      <c r="LSF164" s="17"/>
      <c r="LSG164" s="17"/>
      <c r="LSH164" s="17"/>
      <c r="LSI164" s="17"/>
      <c r="LSJ164" s="17"/>
      <c r="LSK164" s="17"/>
      <c r="LSL164" s="17"/>
      <c r="LSM164" s="17"/>
      <c r="LSN164" s="17"/>
      <c r="LSO164" s="17"/>
      <c r="LSP164" s="17"/>
      <c r="LSQ164" s="17"/>
      <c r="LSR164" s="17"/>
      <c r="LSS164" s="17"/>
      <c r="LST164" s="17"/>
      <c r="LSU164" s="17"/>
      <c r="LSV164" s="17"/>
      <c r="LSW164" s="17"/>
      <c r="LSX164" s="17"/>
      <c r="LSY164" s="17"/>
      <c r="LSZ164" s="17"/>
      <c r="LTA164" s="17"/>
      <c r="LTB164" s="17"/>
      <c r="LTC164" s="17"/>
      <c r="LTD164" s="17"/>
      <c r="LTE164" s="17"/>
      <c r="LTF164" s="17"/>
      <c r="LTG164" s="17"/>
      <c r="LTH164" s="17"/>
      <c r="LTI164" s="17"/>
      <c r="LTJ164" s="17"/>
      <c r="LTK164" s="17"/>
      <c r="LTL164" s="17"/>
      <c r="LTM164" s="17"/>
      <c r="LTN164" s="17"/>
      <c r="LTO164" s="17"/>
      <c r="LTP164" s="17"/>
      <c r="LTQ164" s="17"/>
      <c r="LTR164" s="17"/>
      <c r="LTS164" s="17"/>
      <c r="LTT164" s="17"/>
      <c r="LTU164" s="17"/>
      <c r="LTV164" s="17"/>
      <c r="LTW164" s="17"/>
      <c r="LTX164" s="17"/>
      <c r="LTY164" s="17"/>
      <c r="LTZ164" s="17"/>
      <c r="LUA164" s="17"/>
      <c r="LUB164" s="17"/>
      <c r="LUC164" s="17"/>
      <c r="LUD164" s="17"/>
      <c r="LUE164" s="17"/>
      <c r="LUF164" s="17"/>
      <c r="LUG164" s="17"/>
      <c r="LUH164" s="17"/>
      <c r="LUI164" s="17"/>
      <c r="LUJ164" s="17"/>
      <c r="LUK164" s="17"/>
      <c r="LUL164" s="17"/>
      <c r="LUM164" s="17"/>
      <c r="LUN164" s="17"/>
      <c r="LUO164" s="17"/>
      <c r="LUP164" s="17"/>
      <c r="LUQ164" s="17"/>
      <c r="LUR164" s="17"/>
      <c r="LUS164" s="17"/>
      <c r="LUT164" s="17"/>
      <c r="LUU164" s="17"/>
      <c r="LUV164" s="17"/>
      <c r="LUW164" s="17"/>
      <c r="LUX164" s="17"/>
      <c r="LUY164" s="17"/>
      <c r="LUZ164" s="17"/>
      <c r="LVA164" s="17"/>
      <c r="LVB164" s="17"/>
      <c r="LVC164" s="17"/>
      <c r="LVD164" s="17"/>
      <c r="LVE164" s="17"/>
      <c r="LVF164" s="17"/>
      <c r="LVG164" s="17"/>
      <c r="LVH164" s="17"/>
      <c r="LVI164" s="17"/>
      <c r="LVJ164" s="17"/>
      <c r="LVK164" s="17"/>
      <c r="LVL164" s="17"/>
      <c r="LVM164" s="17"/>
      <c r="LVN164" s="17"/>
      <c r="LVO164" s="17"/>
      <c r="LVP164" s="17"/>
      <c r="LVQ164" s="17"/>
      <c r="LVR164" s="17"/>
      <c r="LVS164" s="17"/>
      <c r="LVT164" s="17"/>
      <c r="LVU164" s="17"/>
      <c r="LVV164" s="17"/>
      <c r="LVW164" s="17"/>
      <c r="LVX164" s="17"/>
      <c r="LVY164" s="17"/>
      <c r="LVZ164" s="17"/>
      <c r="LWA164" s="17"/>
      <c r="LWB164" s="17"/>
      <c r="LWC164" s="17"/>
      <c r="LWD164" s="17"/>
      <c r="LWE164" s="17"/>
      <c r="LWF164" s="17"/>
      <c r="LWG164" s="17"/>
      <c r="LWH164" s="17"/>
      <c r="LWI164" s="17"/>
      <c r="LWJ164" s="17"/>
      <c r="LWK164" s="17"/>
      <c r="LWL164" s="17"/>
      <c r="LWM164" s="17"/>
      <c r="LWN164" s="17"/>
      <c r="LWO164" s="17"/>
      <c r="LWP164" s="17"/>
      <c r="LWQ164" s="17"/>
      <c r="LWR164" s="17"/>
      <c r="LWS164" s="17"/>
      <c r="LWT164" s="17"/>
      <c r="LWU164" s="17"/>
      <c r="LWV164" s="17"/>
      <c r="LWW164" s="17"/>
      <c r="LWX164" s="17"/>
      <c r="LWY164" s="17"/>
      <c r="LWZ164" s="17"/>
      <c r="LXA164" s="17"/>
      <c r="LXB164" s="17"/>
      <c r="LXC164" s="17"/>
      <c r="LXD164" s="17"/>
      <c r="LXE164" s="17"/>
      <c r="LXF164" s="17"/>
      <c r="LXG164" s="17"/>
      <c r="LXH164" s="17"/>
      <c r="LXI164" s="17"/>
      <c r="LXJ164" s="17"/>
      <c r="LXK164" s="17"/>
      <c r="LXL164" s="17"/>
      <c r="LXM164" s="17"/>
      <c r="LXN164" s="17"/>
      <c r="LXO164" s="17"/>
      <c r="LXP164" s="17"/>
      <c r="LXQ164" s="17"/>
      <c r="LXR164" s="17"/>
      <c r="LXS164" s="17"/>
      <c r="LXT164" s="17"/>
      <c r="LXU164" s="17"/>
      <c r="LXV164" s="17"/>
      <c r="LXW164" s="17"/>
      <c r="LXX164" s="17"/>
      <c r="LXY164" s="17"/>
      <c r="LXZ164" s="17"/>
      <c r="LYA164" s="17"/>
      <c r="LYB164" s="17"/>
      <c r="LYC164" s="17"/>
      <c r="LYD164" s="17"/>
      <c r="LYE164" s="17"/>
      <c r="LYF164" s="17"/>
      <c r="LYG164" s="17"/>
      <c r="LYH164" s="17"/>
      <c r="LYI164" s="17"/>
      <c r="LYJ164" s="17"/>
      <c r="LYK164" s="17"/>
      <c r="LYL164" s="17"/>
      <c r="LYM164" s="17"/>
      <c r="LYN164" s="17"/>
      <c r="LYO164" s="17"/>
      <c r="LYP164" s="17"/>
      <c r="LYQ164" s="17"/>
      <c r="LYR164" s="17"/>
      <c r="LYS164" s="17"/>
      <c r="LYT164" s="17"/>
      <c r="LYU164" s="17"/>
      <c r="LYV164" s="17"/>
      <c r="LYW164" s="17"/>
      <c r="LYX164" s="17"/>
      <c r="LYY164" s="17"/>
      <c r="LYZ164" s="17"/>
      <c r="LZA164" s="17"/>
      <c r="LZB164" s="17"/>
      <c r="LZC164" s="17"/>
      <c r="LZD164" s="17"/>
      <c r="LZE164" s="17"/>
      <c r="LZF164" s="17"/>
      <c r="LZG164" s="17"/>
      <c r="LZH164" s="17"/>
      <c r="LZI164" s="17"/>
      <c r="LZJ164" s="17"/>
      <c r="LZK164" s="17"/>
      <c r="LZL164" s="17"/>
      <c r="LZM164" s="17"/>
      <c r="LZN164" s="17"/>
      <c r="LZO164" s="17"/>
      <c r="LZP164" s="17"/>
      <c r="LZQ164" s="17"/>
      <c r="LZR164" s="17"/>
      <c r="LZS164" s="17"/>
      <c r="LZT164" s="17"/>
      <c r="LZU164" s="17"/>
      <c r="LZV164" s="17"/>
      <c r="LZW164" s="17"/>
      <c r="LZX164" s="17"/>
      <c r="LZY164" s="17"/>
      <c r="LZZ164" s="17"/>
      <c r="MAA164" s="17"/>
      <c r="MAB164" s="17"/>
      <c r="MAC164" s="17"/>
      <c r="MAD164" s="17"/>
      <c r="MAE164" s="17"/>
      <c r="MAF164" s="17"/>
      <c r="MAG164" s="17"/>
      <c r="MAH164" s="17"/>
      <c r="MAI164" s="17"/>
      <c r="MAJ164" s="17"/>
      <c r="MAK164" s="17"/>
      <c r="MAL164" s="17"/>
      <c r="MAM164" s="17"/>
      <c r="MAN164" s="17"/>
      <c r="MAO164" s="17"/>
      <c r="MAP164" s="17"/>
      <c r="MAQ164" s="17"/>
      <c r="MAR164" s="17"/>
      <c r="MAS164" s="17"/>
      <c r="MAT164" s="17"/>
      <c r="MAU164" s="17"/>
      <c r="MAV164" s="17"/>
      <c r="MAW164" s="17"/>
      <c r="MAX164" s="17"/>
      <c r="MAY164" s="17"/>
      <c r="MAZ164" s="17"/>
      <c r="MBA164" s="17"/>
      <c r="MBB164" s="17"/>
      <c r="MBC164" s="17"/>
      <c r="MBD164" s="17"/>
      <c r="MBE164" s="17"/>
      <c r="MBF164" s="17"/>
      <c r="MBG164" s="17"/>
      <c r="MBH164" s="17"/>
      <c r="MBI164" s="17"/>
      <c r="MBJ164" s="17"/>
      <c r="MBK164" s="17"/>
      <c r="MBL164" s="17"/>
      <c r="MBM164" s="17"/>
      <c r="MBN164" s="17"/>
      <c r="MBO164" s="17"/>
      <c r="MBP164" s="17"/>
      <c r="MBQ164" s="17"/>
      <c r="MBR164" s="17"/>
      <c r="MBS164" s="17"/>
      <c r="MBT164" s="17"/>
      <c r="MBU164" s="17"/>
      <c r="MBV164" s="17"/>
      <c r="MBW164" s="17"/>
      <c r="MBX164" s="17"/>
      <c r="MBY164" s="17"/>
      <c r="MBZ164" s="17"/>
      <c r="MCA164" s="17"/>
      <c r="MCB164" s="17"/>
      <c r="MCC164" s="17"/>
      <c r="MCD164" s="17"/>
      <c r="MCE164" s="17"/>
      <c r="MCF164" s="17"/>
      <c r="MCG164" s="17"/>
      <c r="MCH164" s="17"/>
      <c r="MCI164" s="17"/>
      <c r="MCJ164" s="17"/>
      <c r="MCK164" s="17"/>
      <c r="MCL164" s="17"/>
      <c r="MCM164" s="17"/>
      <c r="MCN164" s="17"/>
      <c r="MCO164" s="17"/>
      <c r="MCP164" s="17"/>
      <c r="MCQ164" s="17"/>
      <c r="MCR164" s="17"/>
      <c r="MCS164" s="17"/>
      <c r="MCT164" s="17"/>
      <c r="MCU164" s="17"/>
      <c r="MCV164" s="17"/>
      <c r="MCW164" s="17"/>
      <c r="MCX164" s="17"/>
      <c r="MCY164" s="17"/>
      <c r="MCZ164" s="17"/>
      <c r="MDA164" s="17"/>
      <c r="MDB164" s="17"/>
      <c r="MDC164" s="17"/>
      <c r="MDD164" s="17"/>
      <c r="MDE164" s="17"/>
      <c r="MDF164" s="17"/>
      <c r="MDG164" s="17"/>
      <c r="MDH164" s="17"/>
      <c r="MDI164" s="17"/>
      <c r="MDJ164" s="17"/>
      <c r="MDK164" s="17"/>
      <c r="MDL164" s="17"/>
      <c r="MDM164" s="17"/>
      <c r="MDN164" s="17"/>
      <c r="MDO164" s="17"/>
      <c r="MDP164" s="17"/>
      <c r="MDQ164" s="17"/>
      <c r="MDR164" s="17"/>
      <c r="MDS164" s="17"/>
      <c r="MDT164" s="17"/>
      <c r="MDU164" s="17"/>
      <c r="MDV164" s="17"/>
      <c r="MDW164" s="17"/>
      <c r="MDX164" s="17"/>
      <c r="MDY164" s="17"/>
      <c r="MDZ164" s="17"/>
      <c r="MEA164" s="17"/>
      <c r="MEB164" s="17"/>
      <c r="MEC164" s="17"/>
      <c r="MED164" s="17"/>
      <c r="MEE164" s="17"/>
      <c r="MEF164" s="17"/>
      <c r="MEG164" s="17"/>
      <c r="MEH164" s="17"/>
      <c r="MEI164" s="17"/>
      <c r="MEJ164" s="17"/>
      <c r="MEK164" s="17"/>
      <c r="MEL164" s="17"/>
      <c r="MEM164" s="17"/>
      <c r="MEN164" s="17"/>
      <c r="MEO164" s="17"/>
      <c r="MEP164" s="17"/>
      <c r="MEQ164" s="17"/>
      <c r="MER164" s="17"/>
      <c r="MES164" s="17"/>
      <c r="MET164" s="17"/>
      <c r="MEU164" s="17"/>
      <c r="MEV164" s="17"/>
      <c r="MEW164" s="17"/>
      <c r="MEX164" s="17"/>
      <c r="MEY164" s="17"/>
      <c r="MEZ164" s="17"/>
      <c r="MFA164" s="17"/>
      <c r="MFB164" s="17"/>
      <c r="MFC164" s="17"/>
      <c r="MFD164" s="17"/>
      <c r="MFE164" s="17"/>
      <c r="MFF164" s="17"/>
      <c r="MFG164" s="17"/>
      <c r="MFH164" s="17"/>
      <c r="MFI164" s="17"/>
      <c r="MFJ164" s="17"/>
      <c r="MFK164" s="17"/>
      <c r="MFL164" s="17"/>
      <c r="MFM164" s="17"/>
      <c r="MFN164" s="17"/>
      <c r="MFO164" s="17"/>
      <c r="MFP164" s="17"/>
      <c r="MFQ164" s="17"/>
      <c r="MFR164" s="17"/>
      <c r="MFS164" s="17"/>
      <c r="MFT164" s="17"/>
      <c r="MFU164" s="17"/>
      <c r="MFV164" s="17"/>
      <c r="MFW164" s="17"/>
      <c r="MFX164" s="17"/>
      <c r="MFY164" s="17"/>
      <c r="MFZ164" s="17"/>
      <c r="MGA164" s="17"/>
      <c r="MGB164" s="17"/>
      <c r="MGC164" s="17"/>
      <c r="MGD164" s="17"/>
      <c r="MGE164" s="17"/>
      <c r="MGF164" s="17"/>
      <c r="MGG164" s="17"/>
      <c r="MGH164" s="17"/>
      <c r="MGI164" s="17"/>
      <c r="MGJ164" s="17"/>
      <c r="MGK164" s="17"/>
      <c r="MGL164" s="17"/>
      <c r="MGM164" s="17"/>
      <c r="MGN164" s="17"/>
      <c r="MGO164" s="17"/>
      <c r="MGP164" s="17"/>
      <c r="MGQ164" s="17"/>
      <c r="MGR164" s="17"/>
      <c r="MGS164" s="17"/>
      <c r="MGT164" s="17"/>
      <c r="MGU164" s="17"/>
      <c r="MGV164" s="17"/>
      <c r="MGW164" s="17"/>
      <c r="MGX164" s="17"/>
      <c r="MGY164" s="17"/>
      <c r="MGZ164" s="17"/>
      <c r="MHA164" s="17"/>
      <c r="MHB164" s="17"/>
      <c r="MHC164" s="17"/>
      <c r="MHD164" s="17"/>
      <c r="MHE164" s="17"/>
      <c r="MHF164" s="17"/>
      <c r="MHG164" s="17"/>
      <c r="MHH164" s="17"/>
      <c r="MHI164" s="17"/>
      <c r="MHJ164" s="17"/>
      <c r="MHK164" s="17"/>
      <c r="MHL164" s="17"/>
      <c r="MHM164" s="17"/>
      <c r="MHN164" s="17"/>
      <c r="MHO164" s="17"/>
      <c r="MHP164" s="17"/>
      <c r="MHQ164" s="17"/>
      <c r="MHR164" s="17"/>
      <c r="MHS164" s="17"/>
      <c r="MHT164" s="17"/>
      <c r="MHU164" s="17"/>
      <c r="MHV164" s="17"/>
      <c r="MHW164" s="17"/>
      <c r="MHX164" s="17"/>
      <c r="MHY164" s="17"/>
      <c r="MHZ164" s="17"/>
      <c r="MIA164" s="17"/>
      <c r="MIB164" s="17"/>
      <c r="MIC164" s="17"/>
      <c r="MID164" s="17"/>
      <c r="MIE164" s="17"/>
      <c r="MIF164" s="17"/>
      <c r="MIG164" s="17"/>
      <c r="MIH164" s="17"/>
      <c r="MII164" s="17"/>
      <c r="MIJ164" s="17"/>
      <c r="MIK164" s="17"/>
      <c r="MIL164" s="17"/>
      <c r="MIM164" s="17"/>
      <c r="MIN164" s="17"/>
      <c r="MIO164" s="17"/>
      <c r="MIP164" s="17"/>
      <c r="MIQ164" s="17"/>
      <c r="MIR164" s="17"/>
      <c r="MIS164" s="17"/>
      <c r="MIT164" s="17"/>
      <c r="MIU164" s="17"/>
      <c r="MIV164" s="17"/>
      <c r="MIW164" s="17"/>
      <c r="MIX164" s="17"/>
      <c r="MIY164" s="17"/>
      <c r="MIZ164" s="17"/>
      <c r="MJA164" s="17"/>
      <c r="MJB164" s="17"/>
      <c r="MJC164" s="17"/>
      <c r="MJD164" s="17"/>
      <c r="MJE164" s="17"/>
      <c r="MJF164" s="17"/>
      <c r="MJG164" s="17"/>
      <c r="MJH164" s="17"/>
      <c r="MJI164" s="17"/>
      <c r="MJJ164" s="17"/>
      <c r="MJK164" s="17"/>
      <c r="MJL164" s="17"/>
      <c r="MJM164" s="17"/>
      <c r="MJN164" s="17"/>
      <c r="MJO164" s="17"/>
      <c r="MJP164" s="17"/>
      <c r="MJQ164" s="17"/>
      <c r="MJR164" s="17"/>
      <c r="MJS164" s="17"/>
      <c r="MJT164" s="17"/>
      <c r="MJU164" s="17"/>
      <c r="MJV164" s="17"/>
      <c r="MJW164" s="17"/>
      <c r="MJX164" s="17"/>
      <c r="MJY164" s="17"/>
      <c r="MJZ164" s="17"/>
      <c r="MKA164" s="17"/>
      <c r="MKB164" s="17"/>
      <c r="MKC164" s="17"/>
      <c r="MKD164" s="17"/>
      <c r="MKE164" s="17"/>
      <c r="MKF164" s="17"/>
      <c r="MKG164" s="17"/>
      <c r="MKH164" s="17"/>
      <c r="MKI164" s="17"/>
      <c r="MKJ164" s="17"/>
      <c r="MKK164" s="17"/>
      <c r="MKL164" s="17"/>
      <c r="MKM164" s="17"/>
      <c r="MKN164" s="17"/>
      <c r="MKO164" s="17"/>
      <c r="MKP164" s="17"/>
      <c r="MKQ164" s="17"/>
      <c r="MKR164" s="17"/>
      <c r="MKS164" s="17"/>
      <c r="MKT164" s="17"/>
      <c r="MKU164" s="17"/>
      <c r="MKV164" s="17"/>
      <c r="MKW164" s="17"/>
      <c r="MKX164" s="17"/>
      <c r="MKY164" s="17"/>
      <c r="MKZ164" s="17"/>
      <c r="MLA164" s="17"/>
      <c r="MLB164" s="17"/>
      <c r="MLC164" s="17"/>
      <c r="MLD164" s="17"/>
      <c r="MLE164" s="17"/>
      <c r="MLF164" s="17"/>
      <c r="MLG164" s="17"/>
      <c r="MLH164" s="17"/>
      <c r="MLI164" s="17"/>
      <c r="MLJ164" s="17"/>
      <c r="MLK164" s="17"/>
      <c r="MLL164" s="17"/>
      <c r="MLM164" s="17"/>
      <c r="MLN164" s="17"/>
      <c r="MLO164" s="17"/>
      <c r="MLP164" s="17"/>
      <c r="MLQ164" s="17"/>
      <c r="MLR164" s="17"/>
      <c r="MLS164" s="17"/>
      <c r="MLT164" s="17"/>
      <c r="MLU164" s="17"/>
      <c r="MLV164" s="17"/>
      <c r="MLW164" s="17"/>
      <c r="MLX164" s="17"/>
      <c r="MLY164" s="17"/>
      <c r="MLZ164" s="17"/>
      <c r="MMA164" s="17"/>
      <c r="MMB164" s="17"/>
      <c r="MMC164" s="17"/>
      <c r="MMD164" s="17"/>
      <c r="MME164" s="17"/>
      <c r="MMF164" s="17"/>
      <c r="MMG164" s="17"/>
      <c r="MMH164" s="17"/>
      <c r="MMI164" s="17"/>
      <c r="MMJ164" s="17"/>
      <c r="MMK164" s="17"/>
      <c r="MML164" s="17"/>
      <c r="MMM164" s="17"/>
      <c r="MMN164" s="17"/>
      <c r="MMO164" s="17"/>
      <c r="MMP164" s="17"/>
      <c r="MMQ164" s="17"/>
      <c r="MMR164" s="17"/>
      <c r="MMS164" s="17"/>
      <c r="MMT164" s="17"/>
      <c r="MMU164" s="17"/>
      <c r="MMV164" s="17"/>
      <c r="MMW164" s="17"/>
      <c r="MMX164" s="17"/>
      <c r="MMY164" s="17"/>
      <c r="MMZ164" s="17"/>
      <c r="MNA164" s="17"/>
      <c r="MNB164" s="17"/>
      <c r="MNC164" s="17"/>
      <c r="MND164" s="17"/>
      <c r="MNE164" s="17"/>
      <c r="MNF164" s="17"/>
      <c r="MNG164" s="17"/>
      <c r="MNH164" s="17"/>
      <c r="MNI164" s="17"/>
      <c r="MNJ164" s="17"/>
      <c r="MNK164" s="17"/>
      <c r="MNL164" s="17"/>
      <c r="MNM164" s="17"/>
      <c r="MNN164" s="17"/>
      <c r="MNO164" s="17"/>
      <c r="MNP164" s="17"/>
      <c r="MNQ164" s="17"/>
      <c r="MNR164" s="17"/>
      <c r="MNS164" s="17"/>
      <c r="MNT164" s="17"/>
      <c r="MNU164" s="17"/>
      <c r="MNV164" s="17"/>
      <c r="MNW164" s="17"/>
      <c r="MNX164" s="17"/>
      <c r="MNY164" s="17"/>
      <c r="MNZ164" s="17"/>
      <c r="MOA164" s="17"/>
      <c r="MOB164" s="17"/>
      <c r="MOC164" s="17"/>
      <c r="MOD164" s="17"/>
      <c r="MOE164" s="17"/>
      <c r="MOF164" s="17"/>
      <c r="MOG164" s="17"/>
      <c r="MOH164" s="17"/>
      <c r="MOI164" s="17"/>
      <c r="MOJ164" s="17"/>
      <c r="MOK164" s="17"/>
      <c r="MOL164" s="17"/>
      <c r="MOM164" s="17"/>
      <c r="MON164" s="17"/>
      <c r="MOO164" s="17"/>
      <c r="MOP164" s="17"/>
      <c r="MOQ164" s="17"/>
      <c r="MOR164" s="17"/>
      <c r="MOS164" s="17"/>
      <c r="MOT164" s="17"/>
      <c r="MOU164" s="17"/>
      <c r="MOV164" s="17"/>
      <c r="MOW164" s="17"/>
      <c r="MOX164" s="17"/>
      <c r="MOY164" s="17"/>
      <c r="MOZ164" s="17"/>
      <c r="MPA164" s="17"/>
      <c r="MPB164" s="17"/>
      <c r="MPC164" s="17"/>
      <c r="MPD164" s="17"/>
      <c r="MPE164" s="17"/>
      <c r="MPF164" s="17"/>
      <c r="MPG164" s="17"/>
      <c r="MPH164" s="17"/>
      <c r="MPI164" s="17"/>
      <c r="MPJ164" s="17"/>
      <c r="MPK164" s="17"/>
      <c r="MPL164" s="17"/>
      <c r="MPM164" s="17"/>
      <c r="MPN164" s="17"/>
      <c r="MPO164" s="17"/>
      <c r="MPP164" s="17"/>
      <c r="MPQ164" s="17"/>
      <c r="MPR164" s="17"/>
      <c r="MPS164" s="17"/>
      <c r="MPT164" s="17"/>
      <c r="MPU164" s="17"/>
      <c r="MPV164" s="17"/>
      <c r="MPW164" s="17"/>
      <c r="MPX164" s="17"/>
      <c r="MPY164" s="17"/>
      <c r="MPZ164" s="17"/>
      <c r="MQA164" s="17"/>
      <c r="MQB164" s="17"/>
      <c r="MQC164" s="17"/>
      <c r="MQD164" s="17"/>
      <c r="MQE164" s="17"/>
      <c r="MQF164" s="17"/>
      <c r="MQG164" s="17"/>
      <c r="MQH164" s="17"/>
      <c r="MQI164" s="17"/>
      <c r="MQJ164" s="17"/>
      <c r="MQK164" s="17"/>
      <c r="MQL164" s="17"/>
      <c r="MQM164" s="17"/>
      <c r="MQN164" s="17"/>
      <c r="MQO164" s="17"/>
      <c r="MQP164" s="17"/>
      <c r="MQQ164" s="17"/>
      <c r="MQR164" s="17"/>
      <c r="MQS164" s="17"/>
      <c r="MQT164" s="17"/>
      <c r="MQU164" s="17"/>
      <c r="MQV164" s="17"/>
      <c r="MQW164" s="17"/>
      <c r="MQX164" s="17"/>
      <c r="MQY164" s="17"/>
      <c r="MQZ164" s="17"/>
      <c r="MRA164" s="17"/>
      <c r="MRB164" s="17"/>
      <c r="MRC164" s="17"/>
      <c r="MRD164" s="17"/>
      <c r="MRE164" s="17"/>
      <c r="MRF164" s="17"/>
      <c r="MRG164" s="17"/>
      <c r="MRH164" s="17"/>
      <c r="MRI164" s="17"/>
      <c r="MRJ164" s="17"/>
      <c r="MRK164" s="17"/>
      <c r="MRL164" s="17"/>
      <c r="MRM164" s="17"/>
      <c r="MRN164" s="17"/>
      <c r="MRO164" s="17"/>
      <c r="MRP164" s="17"/>
      <c r="MRQ164" s="17"/>
      <c r="MRR164" s="17"/>
      <c r="MRS164" s="17"/>
      <c r="MRT164" s="17"/>
      <c r="MRU164" s="17"/>
      <c r="MRV164" s="17"/>
      <c r="MRW164" s="17"/>
      <c r="MRX164" s="17"/>
      <c r="MRY164" s="17"/>
      <c r="MRZ164" s="17"/>
      <c r="MSA164" s="17"/>
      <c r="MSB164" s="17"/>
      <c r="MSC164" s="17"/>
      <c r="MSD164" s="17"/>
      <c r="MSE164" s="17"/>
      <c r="MSF164" s="17"/>
      <c r="MSG164" s="17"/>
      <c r="MSH164" s="17"/>
      <c r="MSI164" s="17"/>
      <c r="MSJ164" s="17"/>
      <c r="MSK164" s="17"/>
      <c r="MSL164" s="17"/>
      <c r="MSM164" s="17"/>
      <c r="MSN164" s="17"/>
      <c r="MSO164" s="17"/>
      <c r="MSP164" s="17"/>
      <c r="MSQ164" s="17"/>
      <c r="MSR164" s="17"/>
      <c r="MSS164" s="17"/>
      <c r="MST164" s="17"/>
      <c r="MSU164" s="17"/>
      <c r="MSV164" s="17"/>
      <c r="MSW164" s="17"/>
      <c r="MSX164" s="17"/>
      <c r="MSY164" s="17"/>
      <c r="MSZ164" s="17"/>
      <c r="MTA164" s="17"/>
      <c r="MTB164" s="17"/>
      <c r="MTC164" s="17"/>
      <c r="MTD164" s="17"/>
      <c r="MTE164" s="17"/>
      <c r="MTF164" s="17"/>
      <c r="MTG164" s="17"/>
      <c r="MTH164" s="17"/>
      <c r="MTI164" s="17"/>
      <c r="MTJ164" s="17"/>
      <c r="MTK164" s="17"/>
      <c r="MTL164" s="17"/>
      <c r="MTM164" s="17"/>
      <c r="MTN164" s="17"/>
      <c r="MTO164" s="17"/>
      <c r="MTP164" s="17"/>
      <c r="MTQ164" s="17"/>
      <c r="MTR164" s="17"/>
      <c r="MTS164" s="17"/>
      <c r="MTT164" s="17"/>
      <c r="MTU164" s="17"/>
      <c r="MTV164" s="17"/>
      <c r="MTW164" s="17"/>
      <c r="MTX164" s="17"/>
      <c r="MTY164" s="17"/>
      <c r="MTZ164" s="17"/>
      <c r="MUA164" s="17"/>
      <c r="MUB164" s="17"/>
      <c r="MUC164" s="17"/>
      <c r="MUD164" s="17"/>
      <c r="MUE164" s="17"/>
      <c r="MUF164" s="17"/>
      <c r="MUG164" s="17"/>
      <c r="MUH164" s="17"/>
      <c r="MUI164" s="17"/>
      <c r="MUJ164" s="17"/>
      <c r="MUK164" s="17"/>
      <c r="MUL164" s="17"/>
      <c r="MUM164" s="17"/>
      <c r="MUN164" s="17"/>
      <c r="MUO164" s="17"/>
      <c r="MUP164" s="17"/>
      <c r="MUQ164" s="17"/>
      <c r="MUR164" s="17"/>
      <c r="MUS164" s="17"/>
      <c r="MUT164" s="17"/>
      <c r="MUU164" s="17"/>
      <c r="MUV164" s="17"/>
      <c r="MUW164" s="17"/>
      <c r="MUX164" s="17"/>
      <c r="MUY164" s="17"/>
      <c r="MUZ164" s="17"/>
      <c r="MVA164" s="17"/>
      <c r="MVB164" s="17"/>
      <c r="MVC164" s="17"/>
      <c r="MVD164" s="17"/>
      <c r="MVE164" s="17"/>
      <c r="MVF164" s="17"/>
      <c r="MVG164" s="17"/>
      <c r="MVH164" s="17"/>
      <c r="MVI164" s="17"/>
      <c r="MVJ164" s="17"/>
      <c r="MVK164" s="17"/>
      <c r="MVL164" s="17"/>
      <c r="MVM164" s="17"/>
      <c r="MVN164" s="17"/>
      <c r="MVO164" s="17"/>
      <c r="MVP164" s="17"/>
      <c r="MVQ164" s="17"/>
      <c r="MVR164" s="17"/>
      <c r="MVS164" s="17"/>
      <c r="MVT164" s="17"/>
      <c r="MVU164" s="17"/>
      <c r="MVV164" s="17"/>
      <c r="MVW164" s="17"/>
      <c r="MVX164" s="17"/>
      <c r="MVY164" s="17"/>
      <c r="MVZ164" s="17"/>
      <c r="MWA164" s="17"/>
      <c r="MWB164" s="17"/>
      <c r="MWC164" s="17"/>
      <c r="MWD164" s="17"/>
      <c r="MWE164" s="17"/>
      <c r="MWF164" s="17"/>
      <c r="MWG164" s="17"/>
      <c r="MWH164" s="17"/>
      <c r="MWI164" s="17"/>
      <c r="MWJ164" s="17"/>
      <c r="MWK164" s="17"/>
      <c r="MWL164" s="17"/>
      <c r="MWM164" s="17"/>
      <c r="MWN164" s="17"/>
      <c r="MWO164" s="17"/>
      <c r="MWP164" s="17"/>
      <c r="MWQ164" s="17"/>
      <c r="MWR164" s="17"/>
      <c r="MWS164" s="17"/>
      <c r="MWT164" s="17"/>
      <c r="MWU164" s="17"/>
      <c r="MWV164" s="17"/>
      <c r="MWW164" s="17"/>
      <c r="MWX164" s="17"/>
      <c r="MWY164" s="17"/>
      <c r="MWZ164" s="17"/>
      <c r="MXA164" s="17"/>
      <c r="MXB164" s="17"/>
      <c r="MXC164" s="17"/>
      <c r="MXD164" s="17"/>
      <c r="MXE164" s="17"/>
      <c r="MXF164" s="17"/>
      <c r="MXG164" s="17"/>
      <c r="MXH164" s="17"/>
      <c r="MXI164" s="17"/>
      <c r="MXJ164" s="17"/>
      <c r="MXK164" s="17"/>
      <c r="MXL164" s="17"/>
      <c r="MXM164" s="17"/>
      <c r="MXN164" s="17"/>
      <c r="MXO164" s="17"/>
      <c r="MXP164" s="17"/>
      <c r="MXQ164" s="17"/>
      <c r="MXR164" s="17"/>
      <c r="MXS164" s="17"/>
      <c r="MXT164" s="17"/>
      <c r="MXU164" s="17"/>
      <c r="MXV164" s="17"/>
      <c r="MXW164" s="17"/>
      <c r="MXX164" s="17"/>
      <c r="MXY164" s="17"/>
      <c r="MXZ164" s="17"/>
      <c r="MYA164" s="17"/>
      <c r="MYB164" s="17"/>
      <c r="MYC164" s="17"/>
      <c r="MYD164" s="17"/>
      <c r="MYE164" s="17"/>
      <c r="MYF164" s="17"/>
      <c r="MYG164" s="17"/>
      <c r="MYH164" s="17"/>
      <c r="MYI164" s="17"/>
      <c r="MYJ164" s="17"/>
      <c r="MYK164" s="17"/>
      <c r="MYL164" s="17"/>
      <c r="MYM164" s="17"/>
      <c r="MYN164" s="17"/>
      <c r="MYO164" s="17"/>
      <c r="MYP164" s="17"/>
      <c r="MYQ164" s="17"/>
      <c r="MYR164" s="17"/>
      <c r="MYS164" s="17"/>
      <c r="MYT164" s="17"/>
      <c r="MYU164" s="17"/>
      <c r="MYV164" s="17"/>
      <c r="MYW164" s="17"/>
      <c r="MYX164" s="17"/>
      <c r="MYY164" s="17"/>
      <c r="MYZ164" s="17"/>
      <c r="MZA164" s="17"/>
      <c r="MZB164" s="17"/>
      <c r="MZC164" s="17"/>
      <c r="MZD164" s="17"/>
      <c r="MZE164" s="17"/>
      <c r="MZF164" s="17"/>
      <c r="MZG164" s="17"/>
      <c r="MZH164" s="17"/>
      <c r="MZI164" s="17"/>
      <c r="MZJ164" s="17"/>
      <c r="MZK164" s="17"/>
      <c r="MZL164" s="17"/>
      <c r="MZM164" s="17"/>
      <c r="MZN164" s="17"/>
      <c r="MZO164" s="17"/>
      <c r="MZP164" s="17"/>
      <c r="MZQ164" s="17"/>
      <c r="MZR164" s="17"/>
      <c r="MZS164" s="17"/>
      <c r="MZT164" s="17"/>
      <c r="MZU164" s="17"/>
      <c r="MZV164" s="17"/>
      <c r="MZW164" s="17"/>
      <c r="MZX164" s="17"/>
      <c r="MZY164" s="17"/>
      <c r="MZZ164" s="17"/>
      <c r="NAA164" s="17"/>
      <c r="NAB164" s="17"/>
      <c r="NAC164" s="17"/>
      <c r="NAD164" s="17"/>
      <c r="NAE164" s="17"/>
      <c r="NAF164" s="17"/>
      <c r="NAG164" s="17"/>
      <c r="NAH164" s="17"/>
      <c r="NAI164" s="17"/>
      <c r="NAJ164" s="17"/>
      <c r="NAK164" s="17"/>
      <c r="NAL164" s="17"/>
      <c r="NAM164" s="17"/>
      <c r="NAN164" s="17"/>
      <c r="NAO164" s="17"/>
      <c r="NAP164" s="17"/>
      <c r="NAQ164" s="17"/>
      <c r="NAR164" s="17"/>
      <c r="NAS164" s="17"/>
      <c r="NAT164" s="17"/>
      <c r="NAU164" s="17"/>
      <c r="NAV164" s="17"/>
      <c r="NAW164" s="17"/>
      <c r="NAX164" s="17"/>
      <c r="NAY164" s="17"/>
      <c r="NAZ164" s="17"/>
      <c r="NBA164" s="17"/>
      <c r="NBB164" s="17"/>
      <c r="NBC164" s="17"/>
      <c r="NBD164" s="17"/>
      <c r="NBE164" s="17"/>
      <c r="NBF164" s="17"/>
      <c r="NBG164" s="17"/>
      <c r="NBH164" s="17"/>
      <c r="NBI164" s="17"/>
      <c r="NBJ164" s="17"/>
      <c r="NBK164" s="17"/>
      <c r="NBL164" s="17"/>
      <c r="NBM164" s="17"/>
      <c r="NBN164" s="17"/>
      <c r="NBO164" s="17"/>
      <c r="NBP164" s="17"/>
      <c r="NBQ164" s="17"/>
      <c r="NBR164" s="17"/>
      <c r="NBS164" s="17"/>
      <c r="NBT164" s="17"/>
      <c r="NBU164" s="17"/>
      <c r="NBV164" s="17"/>
      <c r="NBW164" s="17"/>
      <c r="NBX164" s="17"/>
      <c r="NBY164" s="17"/>
      <c r="NBZ164" s="17"/>
      <c r="NCA164" s="17"/>
      <c r="NCB164" s="17"/>
      <c r="NCC164" s="17"/>
      <c r="NCD164" s="17"/>
      <c r="NCE164" s="17"/>
      <c r="NCF164" s="17"/>
      <c r="NCG164" s="17"/>
      <c r="NCH164" s="17"/>
      <c r="NCI164" s="17"/>
      <c r="NCJ164" s="17"/>
      <c r="NCK164" s="17"/>
      <c r="NCL164" s="17"/>
      <c r="NCM164" s="17"/>
      <c r="NCN164" s="17"/>
      <c r="NCO164" s="17"/>
      <c r="NCP164" s="17"/>
      <c r="NCQ164" s="17"/>
      <c r="NCR164" s="17"/>
      <c r="NCS164" s="17"/>
      <c r="NCT164" s="17"/>
      <c r="NCU164" s="17"/>
      <c r="NCV164" s="17"/>
      <c r="NCW164" s="17"/>
      <c r="NCX164" s="17"/>
      <c r="NCY164" s="17"/>
      <c r="NCZ164" s="17"/>
      <c r="NDA164" s="17"/>
      <c r="NDB164" s="17"/>
      <c r="NDC164" s="17"/>
      <c r="NDD164" s="17"/>
      <c r="NDE164" s="17"/>
      <c r="NDF164" s="17"/>
      <c r="NDG164" s="17"/>
      <c r="NDH164" s="17"/>
      <c r="NDI164" s="17"/>
      <c r="NDJ164" s="17"/>
      <c r="NDK164" s="17"/>
      <c r="NDL164" s="17"/>
      <c r="NDM164" s="17"/>
      <c r="NDN164" s="17"/>
      <c r="NDO164" s="17"/>
      <c r="NDP164" s="17"/>
      <c r="NDQ164" s="17"/>
      <c r="NDR164" s="17"/>
      <c r="NDS164" s="17"/>
      <c r="NDT164" s="17"/>
      <c r="NDU164" s="17"/>
      <c r="NDV164" s="17"/>
      <c r="NDW164" s="17"/>
      <c r="NDX164" s="17"/>
      <c r="NDY164" s="17"/>
      <c r="NDZ164" s="17"/>
      <c r="NEA164" s="17"/>
      <c r="NEB164" s="17"/>
      <c r="NEC164" s="17"/>
      <c r="NED164" s="17"/>
      <c r="NEE164" s="17"/>
      <c r="NEF164" s="17"/>
      <c r="NEG164" s="17"/>
      <c r="NEH164" s="17"/>
      <c r="NEI164" s="17"/>
      <c r="NEJ164" s="17"/>
      <c r="NEK164" s="17"/>
      <c r="NEL164" s="17"/>
      <c r="NEM164" s="17"/>
      <c r="NEN164" s="17"/>
      <c r="NEO164" s="17"/>
      <c r="NEP164" s="17"/>
      <c r="NEQ164" s="17"/>
      <c r="NER164" s="17"/>
      <c r="NES164" s="17"/>
      <c r="NET164" s="17"/>
      <c r="NEU164" s="17"/>
      <c r="NEV164" s="17"/>
      <c r="NEW164" s="17"/>
      <c r="NEX164" s="17"/>
      <c r="NEY164" s="17"/>
      <c r="NEZ164" s="17"/>
      <c r="NFA164" s="17"/>
      <c r="NFB164" s="17"/>
      <c r="NFC164" s="17"/>
      <c r="NFD164" s="17"/>
      <c r="NFE164" s="17"/>
      <c r="NFF164" s="17"/>
      <c r="NFG164" s="17"/>
      <c r="NFH164" s="17"/>
      <c r="NFI164" s="17"/>
      <c r="NFJ164" s="17"/>
      <c r="NFK164" s="17"/>
      <c r="NFL164" s="17"/>
      <c r="NFM164" s="17"/>
      <c r="NFN164" s="17"/>
      <c r="NFO164" s="17"/>
      <c r="NFP164" s="17"/>
      <c r="NFQ164" s="17"/>
      <c r="NFR164" s="17"/>
      <c r="NFS164" s="17"/>
      <c r="NFT164" s="17"/>
      <c r="NFU164" s="17"/>
      <c r="NFV164" s="17"/>
      <c r="NFW164" s="17"/>
      <c r="NFX164" s="17"/>
      <c r="NFY164" s="17"/>
      <c r="NFZ164" s="17"/>
      <c r="NGA164" s="17"/>
      <c r="NGB164" s="17"/>
      <c r="NGC164" s="17"/>
      <c r="NGD164" s="17"/>
      <c r="NGE164" s="17"/>
      <c r="NGF164" s="17"/>
      <c r="NGG164" s="17"/>
      <c r="NGH164" s="17"/>
      <c r="NGI164" s="17"/>
      <c r="NGJ164" s="17"/>
      <c r="NGK164" s="17"/>
      <c r="NGL164" s="17"/>
      <c r="NGM164" s="17"/>
      <c r="NGN164" s="17"/>
      <c r="NGO164" s="17"/>
      <c r="NGP164" s="17"/>
      <c r="NGQ164" s="17"/>
      <c r="NGR164" s="17"/>
      <c r="NGS164" s="17"/>
      <c r="NGT164" s="17"/>
      <c r="NGU164" s="17"/>
      <c r="NGV164" s="17"/>
      <c r="NGW164" s="17"/>
      <c r="NGX164" s="17"/>
      <c r="NGY164" s="17"/>
      <c r="NGZ164" s="17"/>
      <c r="NHA164" s="17"/>
      <c r="NHB164" s="17"/>
      <c r="NHC164" s="17"/>
      <c r="NHD164" s="17"/>
      <c r="NHE164" s="17"/>
      <c r="NHF164" s="17"/>
      <c r="NHG164" s="17"/>
      <c r="NHH164" s="17"/>
      <c r="NHI164" s="17"/>
      <c r="NHJ164" s="17"/>
      <c r="NHK164" s="17"/>
      <c r="NHL164" s="17"/>
      <c r="NHM164" s="17"/>
      <c r="NHN164" s="17"/>
      <c r="NHO164" s="17"/>
      <c r="NHP164" s="17"/>
      <c r="NHQ164" s="17"/>
      <c r="NHR164" s="17"/>
      <c r="NHS164" s="17"/>
      <c r="NHT164" s="17"/>
      <c r="NHU164" s="17"/>
      <c r="NHV164" s="17"/>
      <c r="NHW164" s="17"/>
      <c r="NHX164" s="17"/>
      <c r="NHY164" s="17"/>
      <c r="NHZ164" s="17"/>
      <c r="NIA164" s="17"/>
      <c r="NIB164" s="17"/>
      <c r="NIC164" s="17"/>
      <c r="NID164" s="17"/>
      <c r="NIE164" s="17"/>
      <c r="NIF164" s="17"/>
      <c r="NIG164" s="17"/>
      <c r="NIH164" s="17"/>
      <c r="NII164" s="17"/>
      <c r="NIJ164" s="17"/>
      <c r="NIK164" s="17"/>
      <c r="NIL164" s="17"/>
      <c r="NIM164" s="17"/>
      <c r="NIN164" s="17"/>
      <c r="NIO164" s="17"/>
      <c r="NIP164" s="17"/>
      <c r="NIQ164" s="17"/>
      <c r="NIR164" s="17"/>
      <c r="NIS164" s="17"/>
      <c r="NIT164" s="17"/>
      <c r="NIU164" s="17"/>
      <c r="NIV164" s="17"/>
      <c r="NIW164" s="17"/>
      <c r="NIX164" s="17"/>
      <c r="NIY164" s="17"/>
      <c r="NIZ164" s="17"/>
      <c r="NJA164" s="17"/>
      <c r="NJB164" s="17"/>
      <c r="NJC164" s="17"/>
      <c r="NJD164" s="17"/>
      <c r="NJE164" s="17"/>
      <c r="NJF164" s="17"/>
      <c r="NJG164" s="17"/>
      <c r="NJH164" s="17"/>
      <c r="NJI164" s="17"/>
      <c r="NJJ164" s="17"/>
      <c r="NJK164" s="17"/>
      <c r="NJL164" s="17"/>
      <c r="NJM164" s="17"/>
      <c r="NJN164" s="17"/>
      <c r="NJO164" s="17"/>
      <c r="NJP164" s="17"/>
      <c r="NJQ164" s="17"/>
      <c r="NJR164" s="17"/>
      <c r="NJS164" s="17"/>
      <c r="NJT164" s="17"/>
      <c r="NJU164" s="17"/>
      <c r="NJV164" s="17"/>
      <c r="NJW164" s="17"/>
      <c r="NJX164" s="17"/>
      <c r="NJY164" s="17"/>
      <c r="NJZ164" s="17"/>
      <c r="NKA164" s="17"/>
      <c r="NKB164" s="17"/>
      <c r="NKC164" s="17"/>
      <c r="NKD164" s="17"/>
      <c r="NKE164" s="17"/>
      <c r="NKF164" s="17"/>
      <c r="NKG164" s="17"/>
      <c r="NKH164" s="17"/>
      <c r="NKI164" s="17"/>
      <c r="NKJ164" s="17"/>
      <c r="NKK164" s="17"/>
      <c r="NKL164" s="17"/>
      <c r="NKM164" s="17"/>
      <c r="NKN164" s="17"/>
      <c r="NKO164" s="17"/>
      <c r="NKP164" s="17"/>
      <c r="NKQ164" s="17"/>
      <c r="NKR164" s="17"/>
      <c r="NKS164" s="17"/>
      <c r="NKT164" s="17"/>
      <c r="NKU164" s="17"/>
      <c r="NKV164" s="17"/>
      <c r="NKW164" s="17"/>
      <c r="NKX164" s="17"/>
      <c r="NKY164" s="17"/>
      <c r="NKZ164" s="17"/>
      <c r="NLA164" s="17"/>
      <c r="NLB164" s="17"/>
      <c r="NLC164" s="17"/>
      <c r="NLD164" s="17"/>
      <c r="NLE164" s="17"/>
      <c r="NLF164" s="17"/>
      <c r="NLG164" s="17"/>
      <c r="NLH164" s="17"/>
      <c r="NLI164" s="17"/>
      <c r="NLJ164" s="17"/>
      <c r="NLK164" s="17"/>
      <c r="NLL164" s="17"/>
      <c r="NLM164" s="17"/>
      <c r="NLN164" s="17"/>
      <c r="NLO164" s="17"/>
      <c r="NLP164" s="17"/>
      <c r="NLQ164" s="17"/>
      <c r="NLR164" s="17"/>
      <c r="NLS164" s="17"/>
      <c r="NLT164" s="17"/>
      <c r="NLU164" s="17"/>
      <c r="NLV164" s="17"/>
      <c r="NLW164" s="17"/>
      <c r="NLX164" s="17"/>
      <c r="NLY164" s="17"/>
      <c r="NLZ164" s="17"/>
      <c r="NMA164" s="17"/>
      <c r="NMB164" s="17"/>
      <c r="NMC164" s="17"/>
      <c r="NMD164" s="17"/>
      <c r="NME164" s="17"/>
      <c r="NMF164" s="17"/>
      <c r="NMG164" s="17"/>
      <c r="NMH164" s="17"/>
      <c r="NMI164" s="17"/>
      <c r="NMJ164" s="17"/>
      <c r="NMK164" s="17"/>
      <c r="NML164" s="17"/>
      <c r="NMM164" s="17"/>
      <c r="NMN164" s="17"/>
      <c r="NMO164" s="17"/>
      <c r="NMP164" s="17"/>
      <c r="NMQ164" s="17"/>
      <c r="NMR164" s="17"/>
      <c r="NMS164" s="17"/>
      <c r="NMT164" s="17"/>
      <c r="NMU164" s="17"/>
      <c r="NMV164" s="17"/>
      <c r="NMW164" s="17"/>
      <c r="NMX164" s="17"/>
      <c r="NMY164" s="17"/>
      <c r="NMZ164" s="17"/>
      <c r="NNA164" s="17"/>
      <c r="NNB164" s="17"/>
      <c r="NNC164" s="17"/>
      <c r="NND164" s="17"/>
      <c r="NNE164" s="17"/>
      <c r="NNF164" s="17"/>
      <c r="NNG164" s="17"/>
      <c r="NNH164" s="17"/>
      <c r="NNI164" s="17"/>
      <c r="NNJ164" s="17"/>
      <c r="NNK164" s="17"/>
      <c r="NNL164" s="17"/>
      <c r="NNM164" s="17"/>
      <c r="NNN164" s="17"/>
      <c r="NNO164" s="17"/>
      <c r="NNP164" s="17"/>
      <c r="NNQ164" s="17"/>
      <c r="NNR164" s="17"/>
      <c r="NNS164" s="17"/>
      <c r="NNT164" s="17"/>
      <c r="NNU164" s="17"/>
      <c r="NNV164" s="17"/>
      <c r="NNW164" s="17"/>
      <c r="NNX164" s="17"/>
      <c r="NNY164" s="17"/>
      <c r="NNZ164" s="17"/>
      <c r="NOA164" s="17"/>
      <c r="NOB164" s="17"/>
      <c r="NOC164" s="17"/>
      <c r="NOD164" s="17"/>
      <c r="NOE164" s="17"/>
      <c r="NOF164" s="17"/>
      <c r="NOG164" s="17"/>
      <c r="NOH164" s="17"/>
      <c r="NOI164" s="17"/>
      <c r="NOJ164" s="17"/>
      <c r="NOK164" s="17"/>
      <c r="NOL164" s="17"/>
      <c r="NOM164" s="17"/>
      <c r="NON164" s="17"/>
      <c r="NOO164" s="17"/>
      <c r="NOP164" s="17"/>
      <c r="NOQ164" s="17"/>
      <c r="NOR164" s="17"/>
      <c r="NOS164" s="17"/>
      <c r="NOT164" s="17"/>
      <c r="NOU164" s="17"/>
      <c r="NOV164" s="17"/>
      <c r="NOW164" s="17"/>
      <c r="NOX164" s="17"/>
      <c r="NOY164" s="17"/>
      <c r="NOZ164" s="17"/>
      <c r="NPA164" s="17"/>
      <c r="NPB164" s="17"/>
      <c r="NPC164" s="17"/>
      <c r="NPD164" s="17"/>
      <c r="NPE164" s="17"/>
      <c r="NPF164" s="17"/>
      <c r="NPG164" s="17"/>
      <c r="NPH164" s="17"/>
      <c r="NPI164" s="17"/>
      <c r="NPJ164" s="17"/>
      <c r="NPK164" s="17"/>
      <c r="NPL164" s="17"/>
      <c r="NPM164" s="17"/>
      <c r="NPN164" s="17"/>
      <c r="NPO164" s="17"/>
      <c r="NPP164" s="17"/>
      <c r="NPQ164" s="17"/>
      <c r="NPR164" s="17"/>
      <c r="NPS164" s="17"/>
      <c r="NPT164" s="17"/>
      <c r="NPU164" s="17"/>
      <c r="NPV164" s="17"/>
      <c r="NPW164" s="17"/>
      <c r="NPX164" s="17"/>
      <c r="NPY164" s="17"/>
      <c r="NPZ164" s="17"/>
      <c r="NQA164" s="17"/>
      <c r="NQB164" s="17"/>
      <c r="NQC164" s="17"/>
      <c r="NQD164" s="17"/>
      <c r="NQE164" s="17"/>
      <c r="NQF164" s="17"/>
      <c r="NQG164" s="17"/>
      <c r="NQH164" s="17"/>
      <c r="NQI164" s="17"/>
      <c r="NQJ164" s="17"/>
      <c r="NQK164" s="17"/>
      <c r="NQL164" s="17"/>
      <c r="NQM164" s="17"/>
      <c r="NQN164" s="17"/>
      <c r="NQO164" s="17"/>
      <c r="NQP164" s="17"/>
      <c r="NQQ164" s="17"/>
      <c r="NQR164" s="17"/>
      <c r="NQS164" s="17"/>
      <c r="NQT164" s="17"/>
      <c r="NQU164" s="17"/>
      <c r="NQV164" s="17"/>
      <c r="NQW164" s="17"/>
      <c r="NQX164" s="17"/>
      <c r="NQY164" s="17"/>
      <c r="NQZ164" s="17"/>
      <c r="NRA164" s="17"/>
      <c r="NRB164" s="17"/>
      <c r="NRC164" s="17"/>
      <c r="NRD164" s="17"/>
      <c r="NRE164" s="17"/>
      <c r="NRF164" s="17"/>
      <c r="NRG164" s="17"/>
      <c r="NRH164" s="17"/>
      <c r="NRI164" s="17"/>
      <c r="NRJ164" s="17"/>
      <c r="NRK164" s="17"/>
      <c r="NRL164" s="17"/>
      <c r="NRM164" s="17"/>
      <c r="NRN164" s="17"/>
      <c r="NRO164" s="17"/>
      <c r="NRP164" s="17"/>
      <c r="NRQ164" s="17"/>
      <c r="NRR164" s="17"/>
      <c r="NRS164" s="17"/>
      <c r="NRT164" s="17"/>
      <c r="NRU164" s="17"/>
      <c r="NRV164" s="17"/>
      <c r="NRW164" s="17"/>
      <c r="NRX164" s="17"/>
      <c r="NRY164" s="17"/>
      <c r="NRZ164" s="17"/>
      <c r="NSA164" s="17"/>
      <c r="NSB164" s="17"/>
      <c r="NSC164" s="17"/>
      <c r="NSD164" s="17"/>
      <c r="NSE164" s="17"/>
      <c r="NSF164" s="17"/>
      <c r="NSG164" s="17"/>
      <c r="NSH164" s="17"/>
      <c r="NSI164" s="17"/>
      <c r="NSJ164" s="17"/>
      <c r="NSK164" s="17"/>
      <c r="NSL164" s="17"/>
      <c r="NSM164" s="17"/>
      <c r="NSN164" s="17"/>
      <c r="NSO164" s="17"/>
      <c r="NSP164" s="17"/>
      <c r="NSQ164" s="17"/>
      <c r="NSR164" s="17"/>
      <c r="NSS164" s="17"/>
      <c r="NST164" s="17"/>
      <c r="NSU164" s="17"/>
      <c r="NSV164" s="17"/>
      <c r="NSW164" s="17"/>
      <c r="NSX164" s="17"/>
      <c r="NSY164" s="17"/>
      <c r="NSZ164" s="17"/>
      <c r="NTA164" s="17"/>
      <c r="NTB164" s="17"/>
      <c r="NTC164" s="17"/>
      <c r="NTD164" s="17"/>
      <c r="NTE164" s="17"/>
      <c r="NTF164" s="17"/>
      <c r="NTG164" s="17"/>
      <c r="NTH164" s="17"/>
      <c r="NTI164" s="17"/>
      <c r="NTJ164" s="17"/>
      <c r="NTK164" s="17"/>
      <c r="NTL164" s="17"/>
      <c r="NTM164" s="17"/>
      <c r="NTN164" s="17"/>
      <c r="NTO164" s="17"/>
      <c r="NTP164" s="17"/>
      <c r="NTQ164" s="17"/>
      <c r="NTR164" s="17"/>
      <c r="NTS164" s="17"/>
      <c r="NTT164" s="17"/>
      <c r="NTU164" s="17"/>
      <c r="NTV164" s="17"/>
      <c r="NTW164" s="17"/>
      <c r="NTX164" s="17"/>
      <c r="NTY164" s="17"/>
      <c r="NTZ164" s="17"/>
      <c r="NUA164" s="17"/>
      <c r="NUB164" s="17"/>
      <c r="NUC164" s="17"/>
      <c r="NUD164" s="17"/>
      <c r="NUE164" s="17"/>
      <c r="NUF164" s="17"/>
      <c r="NUG164" s="17"/>
      <c r="NUH164" s="17"/>
      <c r="NUI164" s="17"/>
      <c r="NUJ164" s="17"/>
      <c r="NUK164" s="17"/>
      <c r="NUL164" s="17"/>
      <c r="NUM164" s="17"/>
      <c r="NUN164" s="17"/>
      <c r="NUO164" s="17"/>
      <c r="NUP164" s="17"/>
      <c r="NUQ164" s="17"/>
      <c r="NUR164" s="17"/>
      <c r="NUS164" s="17"/>
      <c r="NUT164" s="17"/>
      <c r="NUU164" s="17"/>
      <c r="NUV164" s="17"/>
      <c r="NUW164" s="17"/>
      <c r="NUX164" s="17"/>
      <c r="NUY164" s="17"/>
      <c r="NUZ164" s="17"/>
      <c r="NVA164" s="17"/>
      <c r="NVB164" s="17"/>
      <c r="NVC164" s="17"/>
      <c r="NVD164" s="17"/>
      <c r="NVE164" s="17"/>
      <c r="NVF164" s="17"/>
      <c r="NVG164" s="17"/>
      <c r="NVH164" s="17"/>
      <c r="NVI164" s="17"/>
      <c r="NVJ164" s="17"/>
      <c r="NVK164" s="17"/>
      <c r="NVL164" s="17"/>
      <c r="NVM164" s="17"/>
      <c r="NVN164" s="17"/>
      <c r="NVO164" s="17"/>
      <c r="NVP164" s="17"/>
      <c r="NVQ164" s="17"/>
      <c r="NVR164" s="17"/>
      <c r="NVS164" s="17"/>
      <c r="NVT164" s="17"/>
      <c r="NVU164" s="17"/>
      <c r="NVV164" s="17"/>
      <c r="NVW164" s="17"/>
      <c r="NVX164" s="17"/>
      <c r="NVY164" s="17"/>
      <c r="NVZ164" s="17"/>
      <c r="NWA164" s="17"/>
      <c r="NWB164" s="17"/>
      <c r="NWC164" s="17"/>
      <c r="NWD164" s="17"/>
      <c r="NWE164" s="17"/>
      <c r="NWF164" s="17"/>
      <c r="NWG164" s="17"/>
      <c r="NWH164" s="17"/>
      <c r="NWI164" s="17"/>
      <c r="NWJ164" s="17"/>
      <c r="NWK164" s="17"/>
      <c r="NWL164" s="17"/>
      <c r="NWM164" s="17"/>
      <c r="NWN164" s="17"/>
      <c r="NWO164" s="17"/>
      <c r="NWP164" s="17"/>
      <c r="NWQ164" s="17"/>
      <c r="NWR164" s="17"/>
      <c r="NWS164" s="17"/>
      <c r="NWT164" s="17"/>
      <c r="NWU164" s="17"/>
      <c r="NWV164" s="17"/>
      <c r="NWW164" s="17"/>
      <c r="NWX164" s="17"/>
      <c r="NWY164" s="17"/>
      <c r="NWZ164" s="17"/>
      <c r="NXA164" s="17"/>
      <c r="NXB164" s="17"/>
      <c r="NXC164" s="17"/>
      <c r="NXD164" s="17"/>
      <c r="NXE164" s="17"/>
      <c r="NXF164" s="17"/>
      <c r="NXG164" s="17"/>
      <c r="NXH164" s="17"/>
      <c r="NXI164" s="17"/>
      <c r="NXJ164" s="17"/>
      <c r="NXK164" s="17"/>
      <c r="NXL164" s="17"/>
      <c r="NXM164" s="17"/>
      <c r="NXN164" s="17"/>
      <c r="NXO164" s="17"/>
      <c r="NXP164" s="17"/>
      <c r="NXQ164" s="17"/>
      <c r="NXR164" s="17"/>
      <c r="NXS164" s="17"/>
      <c r="NXT164" s="17"/>
      <c r="NXU164" s="17"/>
      <c r="NXV164" s="17"/>
      <c r="NXW164" s="17"/>
      <c r="NXX164" s="17"/>
      <c r="NXY164" s="17"/>
      <c r="NXZ164" s="17"/>
      <c r="NYA164" s="17"/>
      <c r="NYB164" s="17"/>
      <c r="NYC164" s="17"/>
      <c r="NYD164" s="17"/>
      <c r="NYE164" s="17"/>
      <c r="NYF164" s="17"/>
      <c r="NYG164" s="17"/>
      <c r="NYH164" s="17"/>
      <c r="NYI164" s="17"/>
      <c r="NYJ164" s="17"/>
      <c r="NYK164" s="17"/>
      <c r="NYL164" s="17"/>
      <c r="NYM164" s="17"/>
      <c r="NYN164" s="17"/>
      <c r="NYO164" s="17"/>
      <c r="NYP164" s="17"/>
      <c r="NYQ164" s="17"/>
      <c r="NYR164" s="17"/>
      <c r="NYS164" s="17"/>
      <c r="NYT164" s="17"/>
      <c r="NYU164" s="17"/>
      <c r="NYV164" s="17"/>
      <c r="NYW164" s="17"/>
      <c r="NYX164" s="17"/>
      <c r="NYY164" s="17"/>
      <c r="NYZ164" s="17"/>
      <c r="NZA164" s="17"/>
      <c r="NZB164" s="17"/>
      <c r="NZC164" s="17"/>
      <c r="NZD164" s="17"/>
      <c r="NZE164" s="17"/>
      <c r="NZF164" s="17"/>
      <c r="NZG164" s="17"/>
      <c r="NZH164" s="17"/>
      <c r="NZI164" s="17"/>
      <c r="NZJ164" s="17"/>
      <c r="NZK164" s="17"/>
      <c r="NZL164" s="17"/>
      <c r="NZM164" s="17"/>
      <c r="NZN164" s="17"/>
      <c r="NZO164" s="17"/>
      <c r="NZP164" s="17"/>
      <c r="NZQ164" s="17"/>
      <c r="NZR164" s="17"/>
      <c r="NZS164" s="17"/>
      <c r="NZT164" s="17"/>
      <c r="NZU164" s="17"/>
      <c r="NZV164" s="17"/>
      <c r="NZW164" s="17"/>
      <c r="NZX164" s="17"/>
      <c r="NZY164" s="17"/>
      <c r="NZZ164" s="17"/>
      <c r="OAA164" s="17"/>
      <c r="OAB164" s="17"/>
      <c r="OAC164" s="17"/>
      <c r="OAD164" s="17"/>
      <c r="OAE164" s="17"/>
      <c r="OAF164" s="17"/>
      <c r="OAG164" s="17"/>
      <c r="OAH164" s="17"/>
      <c r="OAI164" s="17"/>
      <c r="OAJ164" s="17"/>
      <c r="OAK164" s="17"/>
      <c r="OAL164" s="17"/>
      <c r="OAM164" s="17"/>
      <c r="OAN164" s="17"/>
      <c r="OAO164" s="17"/>
      <c r="OAP164" s="17"/>
      <c r="OAQ164" s="17"/>
      <c r="OAR164" s="17"/>
      <c r="OAS164" s="17"/>
      <c r="OAT164" s="17"/>
      <c r="OAU164" s="17"/>
      <c r="OAV164" s="17"/>
      <c r="OAW164" s="17"/>
      <c r="OAX164" s="17"/>
      <c r="OAY164" s="17"/>
      <c r="OAZ164" s="17"/>
      <c r="OBA164" s="17"/>
      <c r="OBB164" s="17"/>
      <c r="OBC164" s="17"/>
      <c r="OBD164" s="17"/>
      <c r="OBE164" s="17"/>
      <c r="OBF164" s="17"/>
      <c r="OBG164" s="17"/>
      <c r="OBH164" s="17"/>
      <c r="OBI164" s="17"/>
      <c r="OBJ164" s="17"/>
      <c r="OBK164" s="17"/>
      <c r="OBL164" s="17"/>
      <c r="OBM164" s="17"/>
      <c r="OBN164" s="17"/>
      <c r="OBO164" s="17"/>
      <c r="OBP164" s="17"/>
      <c r="OBQ164" s="17"/>
      <c r="OBR164" s="17"/>
      <c r="OBS164" s="17"/>
      <c r="OBT164" s="17"/>
      <c r="OBU164" s="17"/>
      <c r="OBV164" s="17"/>
      <c r="OBW164" s="17"/>
      <c r="OBX164" s="17"/>
      <c r="OBY164" s="17"/>
      <c r="OBZ164" s="17"/>
      <c r="OCA164" s="17"/>
      <c r="OCB164" s="17"/>
      <c r="OCC164" s="17"/>
      <c r="OCD164" s="17"/>
      <c r="OCE164" s="17"/>
      <c r="OCF164" s="17"/>
      <c r="OCG164" s="17"/>
      <c r="OCH164" s="17"/>
      <c r="OCI164" s="17"/>
      <c r="OCJ164" s="17"/>
      <c r="OCK164" s="17"/>
      <c r="OCL164" s="17"/>
      <c r="OCM164" s="17"/>
      <c r="OCN164" s="17"/>
      <c r="OCO164" s="17"/>
      <c r="OCP164" s="17"/>
      <c r="OCQ164" s="17"/>
      <c r="OCR164" s="17"/>
      <c r="OCS164" s="17"/>
      <c r="OCT164" s="17"/>
      <c r="OCU164" s="17"/>
      <c r="OCV164" s="17"/>
      <c r="OCW164" s="17"/>
      <c r="OCX164" s="17"/>
      <c r="OCY164" s="17"/>
      <c r="OCZ164" s="17"/>
      <c r="ODA164" s="17"/>
      <c r="ODB164" s="17"/>
      <c r="ODC164" s="17"/>
      <c r="ODD164" s="17"/>
      <c r="ODE164" s="17"/>
      <c r="ODF164" s="17"/>
      <c r="ODG164" s="17"/>
      <c r="ODH164" s="17"/>
      <c r="ODI164" s="17"/>
      <c r="ODJ164" s="17"/>
      <c r="ODK164" s="17"/>
      <c r="ODL164" s="17"/>
      <c r="ODM164" s="17"/>
      <c r="ODN164" s="17"/>
      <c r="ODO164" s="17"/>
      <c r="ODP164" s="17"/>
      <c r="ODQ164" s="17"/>
      <c r="ODR164" s="17"/>
      <c r="ODS164" s="17"/>
      <c r="ODT164" s="17"/>
      <c r="ODU164" s="17"/>
      <c r="ODV164" s="17"/>
      <c r="ODW164" s="17"/>
      <c r="ODX164" s="17"/>
      <c r="ODY164" s="17"/>
      <c r="ODZ164" s="17"/>
      <c r="OEA164" s="17"/>
      <c r="OEB164" s="17"/>
      <c r="OEC164" s="17"/>
      <c r="OED164" s="17"/>
      <c r="OEE164" s="17"/>
      <c r="OEF164" s="17"/>
      <c r="OEG164" s="17"/>
      <c r="OEH164" s="17"/>
      <c r="OEI164" s="17"/>
      <c r="OEJ164" s="17"/>
      <c r="OEK164" s="17"/>
      <c r="OEL164" s="17"/>
      <c r="OEM164" s="17"/>
      <c r="OEN164" s="17"/>
      <c r="OEO164" s="17"/>
      <c r="OEP164" s="17"/>
      <c r="OEQ164" s="17"/>
      <c r="OER164" s="17"/>
      <c r="OES164" s="17"/>
      <c r="OET164" s="17"/>
      <c r="OEU164" s="17"/>
      <c r="OEV164" s="17"/>
      <c r="OEW164" s="17"/>
      <c r="OEX164" s="17"/>
      <c r="OEY164" s="17"/>
      <c r="OEZ164" s="17"/>
      <c r="OFA164" s="17"/>
      <c r="OFB164" s="17"/>
      <c r="OFC164" s="17"/>
      <c r="OFD164" s="17"/>
      <c r="OFE164" s="17"/>
      <c r="OFF164" s="17"/>
      <c r="OFG164" s="17"/>
      <c r="OFH164" s="17"/>
      <c r="OFI164" s="17"/>
      <c r="OFJ164" s="17"/>
      <c r="OFK164" s="17"/>
      <c r="OFL164" s="17"/>
      <c r="OFM164" s="17"/>
      <c r="OFN164" s="17"/>
      <c r="OFO164" s="17"/>
      <c r="OFP164" s="17"/>
      <c r="OFQ164" s="17"/>
      <c r="OFR164" s="17"/>
      <c r="OFS164" s="17"/>
      <c r="OFT164" s="17"/>
      <c r="OFU164" s="17"/>
      <c r="OFV164" s="17"/>
      <c r="OFW164" s="17"/>
      <c r="OFX164" s="17"/>
      <c r="OFY164" s="17"/>
      <c r="OFZ164" s="17"/>
      <c r="OGA164" s="17"/>
      <c r="OGB164" s="17"/>
      <c r="OGC164" s="17"/>
      <c r="OGD164" s="17"/>
      <c r="OGE164" s="17"/>
      <c r="OGF164" s="17"/>
      <c r="OGG164" s="17"/>
      <c r="OGH164" s="17"/>
      <c r="OGI164" s="17"/>
      <c r="OGJ164" s="17"/>
      <c r="OGK164" s="17"/>
      <c r="OGL164" s="17"/>
      <c r="OGM164" s="17"/>
      <c r="OGN164" s="17"/>
      <c r="OGO164" s="17"/>
      <c r="OGP164" s="17"/>
      <c r="OGQ164" s="17"/>
      <c r="OGR164" s="17"/>
      <c r="OGS164" s="17"/>
      <c r="OGT164" s="17"/>
      <c r="OGU164" s="17"/>
      <c r="OGV164" s="17"/>
      <c r="OGW164" s="17"/>
      <c r="OGX164" s="17"/>
      <c r="OGY164" s="17"/>
      <c r="OGZ164" s="17"/>
      <c r="OHA164" s="17"/>
      <c r="OHB164" s="17"/>
      <c r="OHC164" s="17"/>
      <c r="OHD164" s="17"/>
      <c r="OHE164" s="17"/>
      <c r="OHF164" s="17"/>
      <c r="OHG164" s="17"/>
      <c r="OHH164" s="17"/>
      <c r="OHI164" s="17"/>
      <c r="OHJ164" s="17"/>
      <c r="OHK164" s="17"/>
      <c r="OHL164" s="17"/>
      <c r="OHM164" s="17"/>
      <c r="OHN164" s="17"/>
      <c r="OHO164" s="17"/>
      <c r="OHP164" s="17"/>
      <c r="OHQ164" s="17"/>
      <c r="OHR164" s="17"/>
      <c r="OHS164" s="17"/>
      <c r="OHT164" s="17"/>
      <c r="OHU164" s="17"/>
      <c r="OHV164" s="17"/>
      <c r="OHW164" s="17"/>
      <c r="OHX164" s="17"/>
      <c r="OHY164" s="17"/>
      <c r="OHZ164" s="17"/>
      <c r="OIA164" s="17"/>
      <c r="OIB164" s="17"/>
      <c r="OIC164" s="17"/>
      <c r="OID164" s="17"/>
      <c r="OIE164" s="17"/>
      <c r="OIF164" s="17"/>
      <c r="OIG164" s="17"/>
      <c r="OIH164" s="17"/>
      <c r="OII164" s="17"/>
      <c r="OIJ164" s="17"/>
      <c r="OIK164" s="17"/>
      <c r="OIL164" s="17"/>
      <c r="OIM164" s="17"/>
      <c r="OIN164" s="17"/>
      <c r="OIO164" s="17"/>
      <c r="OIP164" s="17"/>
      <c r="OIQ164" s="17"/>
      <c r="OIR164" s="17"/>
      <c r="OIS164" s="17"/>
      <c r="OIT164" s="17"/>
      <c r="OIU164" s="17"/>
      <c r="OIV164" s="17"/>
      <c r="OIW164" s="17"/>
      <c r="OIX164" s="17"/>
      <c r="OIY164" s="17"/>
      <c r="OIZ164" s="17"/>
      <c r="OJA164" s="17"/>
      <c r="OJB164" s="17"/>
      <c r="OJC164" s="17"/>
      <c r="OJD164" s="17"/>
      <c r="OJE164" s="17"/>
      <c r="OJF164" s="17"/>
      <c r="OJG164" s="17"/>
      <c r="OJH164" s="17"/>
      <c r="OJI164" s="17"/>
      <c r="OJJ164" s="17"/>
      <c r="OJK164" s="17"/>
      <c r="OJL164" s="17"/>
      <c r="OJM164" s="17"/>
      <c r="OJN164" s="17"/>
      <c r="OJO164" s="17"/>
      <c r="OJP164" s="17"/>
      <c r="OJQ164" s="17"/>
      <c r="OJR164" s="17"/>
      <c r="OJS164" s="17"/>
      <c r="OJT164" s="17"/>
      <c r="OJU164" s="17"/>
      <c r="OJV164" s="17"/>
      <c r="OJW164" s="17"/>
      <c r="OJX164" s="17"/>
      <c r="OJY164" s="17"/>
      <c r="OJZ164" s="17"/>
      <c r="OKA164" s="17"/>
      <c r="OKB164" s="17"/>
      <c r="OKC164" s="17"/>
      <c r="OKD164" s="17"/>
      <c r="OKE164" s="17"/>
      <c r="OKF164" s="17"/>
      <c r="OKG164" s="17"/>
      <c r="OKH164" s="17"/>
      <c r="OKI164" s="17"/>
      <c r="OKJ164" s="17"/>
      <c r="OKK164" s="17"/>
      <c r="OKL164" s="17"/>
      <c r="OKM164" s="17"/>
      <c r="OKN164" s="17"/>
      <c r="OKO164" s="17"/>
      <c r="OKP164" s="17"/>
      <c r="OKQ164" s="17"/>
      <c r="OKR164" s="17"/>
      <c r="OKS164" s="17"/>
      <c r="OKT164" s="17"/>
      <c r="OKU164" s="17"/>
      <c r="OKV164" s="17"/>
      <c r="OKW164" s="17"/>
      <c r="OKX164" s="17"/>
      <c r="OKY164" s="17"/>
      <c r="OKZ164" s="17"/>
      <c r="OLA164" s="17"/>
      <c r="OLB164" s="17"/>
      <c r="OLC164" s="17"/>
      <c r="OLD164" s="17"/>
      <c r="OLE164" s="17"/>
      <c r="OLF164" s="17"/>
      <c r="OLG164" s="17"/>
      <c r="OLH164" s="17"/>
      <c r="OLI164" s="17"/>
      <c r="OLJ164" s="17"/>
      <c r="OLK164" s="17"/>
      <c r="OLL164" s="17"/>
      <c r="OLM164" s="17"/>
      <c r="OLN164" s="17"/>
      <c r="OLO164" s="17"/>
      <c r="OLP164" s="17"/>
      <c r="OLQ164" s="17"/>
      <c r="OLR164" s="17"/>
      <c r="OLS164" s="17"/>
      <c r="OLT164" s="17"/>
      <c r="OLU164" s="17"/>
      <c r="OLV164" s="17"/>
      <c r="OLW164" s="17"/>
      <c r="OLX164" s="17"/>
      <c r="OLY164" s="17"/>
      <c r="OLZ164" s="17"/>
      <c r="OMA164" s="17"/>
      <c r="OMB164" s="17"/>
      <c r="OMC164" s="17"/>
      <c r="OMD164" s="17"/>
      <c r="OME164" s="17"/>
      <c r="OMF164" s="17"/>
      <c r="OMG164" s="17"/>
      <c r="OMH164" s="17"/>
      <c r="OMI164" s="17"/>
      <c r="OMJ164" s="17"/>
      <c r="OMK164" s="17"/>
      <c r="OML164" s="17"/>
      <c r="OMM164" s="17"/>
      <c r="OMN164" s="17"/>
      <c r="OMO164" s="17"/>
      <c r="OMP164" s="17"/>
      <c r="OMQ164" s="17"/>
      <c r="OMR164" s="17"/>
      <c r="OMS164" s="17"/>
      <c r="OMT164" s="17"/>
      <c r="OMU164" s="17"/>
      <c r="OMV164" s="17"/>
      <c r="OMW164" s="17"/>
      <c r="OMX164" s="17"/>
      <c r="OMY164" s="17"/>
      <c r="OMZ164" s="17"/>
      <c r="ONA164" s="17"/>
      <c r="ONB164" s="17"/>
      <c r="ONC164" s="17"/>
      <c r="OND164" s="17"/>
      <c r="ONE164" s="17"/>
      <c r="ONF164" s="17"/>
      <c r="ONG164" s="17"/>
      <c r="ONH164" s="17"/>
      <c r="ONI164" s="17"/>
      <c r="ONJ164" s="17"/>
      <c r="ONK164" s="17"/>
      <c r="ONL164" s="17"/>
      <c r="ONM164" s="17"/>
      <c r="ONN164" s="17"/>
      <c r="ONO164" s="17"/>
      <c r="ONP164" s="17"/>
      <c r="ONQ164" s="17"/>
      <c r="ONR164" s="17"/>
      <c r="ONS164" s="17"/>
      <c r="ONT164" s="17"/>
      <c r="ONU164" s="17"/>
      <c r="ONV164" s="17"/>
      <c r="ONW164" s="17"/>
      <c r="ONX164" s="17"/>
      <c r="ONY164" s="17"/>
      <c r="ONZ164" s="17"/>
      <c r="OOA164" s="17"/>
      <c r="OOB164" s="17"/>
      <c r="OOC164" s="17"/>
      <c r="OOD164" s="17"/>
      <c r="OOE164" s="17"/>
      <c r="OOF164" s="17"/>
      <c r="OOG164" s="17"/>
      <c r="OOH164" s="17"/>
      <c r="OOI164" s="17"/>
      <c r="OOJ164" s="17"/>
      <c r="OOK164" s="17"/>
      <c r="OOL164" s="17"/>
      <c r="OOM164" s="17"/>
      <c r="OON164" s="17"/>
      <c r="OOO164" s="17"/>
      <c r="OOP164" s="17"/>
      <c r="OOQ164" s="17"/>
      <c r="OOR164" s="17"/>
      <c r="OOS164" s="17"/>
      <c r="OOT164" s="17"/>
      <c r="OOU164" s="17"/>
      <c r="OOV164" s="17"/>
      <c r="OOW164" s="17"/>
      <c r="OOX164" s="17"/>
      <c r="OOY164" s="17"/>
      <c r="OOZ164" s="17"/>
      <c r="OPA164" s="17"/>
      <c r="OPB164" s="17"/>
      <c r="OPC164" s="17"/>
      <c r="OPD164" s="17"/>
      <c r="OPE164" s="17"/>
      <c r="OPF164" s="17"/>
      <c r="OPG164" s="17"/>
      <c r="OPH164" s="17"/>
      <c r="OPI164" s="17"/>
      <c r="OPJ164" s="17"/>
      <c r="OPK164" s="17"/>
      <c r="OPL164" s="17"/>
      <c r="OPM164" s="17"/>
      <c r="OPN164" s="17"/>
      <c r="OPO164" s="17"/>
      <c r="OPP164" s="17"/>
      <c r="OPQ164" s="17"/>
      <c r="OPR164" s="17"/>
      <c r="OPS164" s="17"/>
      <c r="OPT164" s="17"/>
      <c r="OPU164" s="17"/>
      <c r="OPV164" s="17"/>
      <c r="OPW164" s="17"/>
      <c r="OPX164" s="17"/>
      <c r="OPY164" s="17"/>
      <c r="OPZ164" s="17"/>
      <c r="OQA164" s="17"/>
      <c r="OQB164" s="17"/>
      <c r="OQC164" s="17"/>
      <c r="OQD164" s="17"/>
      <c r="OQE164" s="17"/>
      <c r="OQF164" s="17"/>
      <c r="OQG164" s="17"/>
      <c r="OQH164" s="17"/>
      <c r="OQI164" s="17"/>
      <c r="OQJ164" s="17"/>
      <c r="OQK164" s="17"/>
      <c r="OQL164" s="17"/>
      <c r="OQM164" s="17"/>
      <c r="OQN164" s="17"/>
      <c r="OQO164" s="17"/>
      <c r="OQP164" s="17"/>
      <c r="OQQ164" s="17"/>
      <c r="OQR164" s="17"/>
      <c r="OQS164" s="17"/>
      <c r="OQT164" s="17"/>
      <c r="OQU164" s="17"/>
      <c r="OQV164" s="17"/>
      <c r="OQW164" s="17"/>
      <c r="OQX164" s="17"/>
      <c r="OQY164" s="17"/>
      <c r="OQZ164" s="17"/>
      <c r="ORA164" s="17"/>
      <c r="ORB164" s="17"/>
      <c r="ORC164" s="17"/>
      <c r="ORD164" s="17"/>
      <c r="ORE164" s="17"/>
      <c r="ORF164" s="17"/>
      <c r="ORG164" s="17"/>
      <c r="ORH164" s="17"/>
      <c r="ORI164" s="17"/>
      <c r="ORJ164" s="17"/>
      <c r="ORK164" s="17"/>
      <c r="ORL164" s="17"/>
      <c r="ORM164" s="17"/>
      <c r="ORN164" s="17"/>
      <c r="ORO164" s="17"/>
      <c r="ORP164" s="17"/>
      <c r="ORQ164" s="17"/>
      <c r="ORR164" s="17"/>
      <c r="ORS164" s="17"/>
      <c r="ORT164" s="17"/>
      <c r="ORU164" s="17"/>
      <c r="ORV164" s="17"/>
      <c r="ORW164" s="17"/>
      <c r="ORX164" s="17"/>
      <c r="ORY164" s="17"/>
      <c r="ORZ164" s="17"/>
      <c r="OSA164" s="17"/>
      <c r="OSB164" s="17"/>
      <c r="OSC164" s="17"/>
      <c r="OSD164" s="17"/>
      <c r="OSE164" s="17"/>
      <c r="OSF164" s="17"/>
      <c r="OSG164" s="17"/>
      <c r="OSH164" s="17"/>
      <c r="OSI164" s="17"/>
      <c r="OSJ164" s="17"/>
      <c r="OSK164" s="17"/>
      <c r="OSL164" s="17"/>
      <c r="OSM164" s="17"/>
      <c r="OSN164" s="17"/>
      <c r="OSO164" s="17"/>
      <c r="OSP164" s="17"/>
      <c r="OSQ164" s="17"/>
      <c r="OSR164" s="17"/>
      <c r="OSS164" s="17"/>
      <c r="OST164" s="17"/>
      <c r="OSU164" s="17"/>
      <c r="OSV164" s="17"/>
      <c r="OSW164" s="17"/>
      <c r="OSX164" s="17"/>
      <c r="OSY164" s="17"/>
      <c r="OSZ164" s="17"/>
      <c r="OTA164" s="17"/>
      <c r="OTB164" s="17"/>
      <c r="OTC164" s="17"/>
      <c r="OTD164" s="17"/>
      <c r="OTE164" s="17"/>
      <c r="OTF164" s="17"/>
      <c r="OTG164" s="17"/>
      <c r="OTH164" s="17"/>
      <c r="OTI164" s="17"/>
      <c r="OTJ164" s="17"/>
      <c r="OTK164" s="17"/>
      <c r="OTL164" s="17"/>
      <c r="OTM164" s="17"/>
      <c r="OTN164" s="17"/>
      <c r="OTO164" s="17"/>
      <c r="OTP164" s="17"/>
      <c r="OTQ164" s="17"/>
      <c r="OTR164" s="17"/>
      <c r="OTS164" s="17"/>
      <c r="OTT164" s="17"/>
      <c r="OTU164" s="17"/>
      <c r="OTV164" s="17"/>
      <c r="OTW164" s="17"/>
      <c r="OTX164" s="17"/>
      <c r="OTY164" s="17"/>
      <c r="OTZ164" s="17"/>
      <c r="OUA164" s="17"/>
      <c r="OUB164" s="17"/>
      <c r="OUC164" s="17"/>
      <c r="OUD164" s="17"/>
      <c r="OUE164" s="17"/>
      <c r="OUF164" s="17"/>
      <c r="OUG164" s="17"/>
      <c r="OUH164" s="17"/>
      <c r="OUI164" s="17"/>
      <c r="OUJ164" s="17"/>
      <c r="OUK164" s="17"/>
      <c r="OUL164" s="17"/>
      <c r="OUM164" s="17"/>
      <c r="OUN164" s="17"/>
      <c r="OUO164" s="17"/>
      <c r="OUP164" s="17"/>
      <c r="OUQ164" s="17"/>
      <c r="OUR164" s="17"/>
      <c r="OUS164" s="17"/>
      <c r="OUT164" s="17"/>
      <c r="OUU164" s="17"/>
      <c r="OUV164" s="17"/>
      <c r="OUW164" s="17"/>
      <c r="OUX164" s="17"/>
      <c r="OUY164" s="17"/>
      <c r="OUZ164" s="17"/>
      <c r="OVA164" s="17"/>
      <c r="OVB164" s="17"/>
      <c r="OVC164" s="17"/>
      <c r="OVD164" s="17"/>
      <c r="OVE164" s="17"/>
      <c r="OVF164" s="17"/>
      <c r="OVG164" s="17"/>
      <c r="OVH164" s="17"/>
      <c r="OVI164" s="17"/>
      <c r="OVJ164" s="17"/>
      <c r="OVK164" s="17"/>
      <c r="OVL164" s="17"/>
      <c r="OVM164" s="17"/>
      <c r="OVN164" s="17"/>
      <c r="OVO164" s="17"/>
      <c r="OVP164" s="17"/>
      <c r="OVQ164" s="17"/>
      <c r="OVR164" s="17"/>
      <c r="OVS164" s="17"/>
      <c r="OVT164" s="17"/>
      <c r="OVU164" s="17"/>
      <c r="OVV164" s="17"/>
      <c r="OVW164" s="17"/>
      <c r="OVX164" s="17"/>
      <c r="OVY164" s="17"/>
      <c r="OVZ164" s="17"/>
      <c r="OWA164" s="17"/>
      <c r="OWB164" s="17"/>
      <c r="OWC164" s="17"/>
      <c r="OWD164" s="17"/>
      <c r="OWE164" s="17"/>
      <c r="OWF164" s="17"/>
      <c r="OWG164" s="17"/>
      <c r="OWH164" s="17"/>
      <c r="OWI164" s="17"/>
      <c r="OWJ164" s="17"/>
      <c r="OWK164" s="17"/>
      <c r="OWL164" s="17"/>
      <c r="OWM164" s="17"/>
      <c r="OWN164" s="17"/>
      <c r="OWO164" s="17"/>
      <c r="OWP164" s="17"/>
      <c r="OWQ164" s="17"/>
      <c r="OWR164" s="17"/>
      <c r="OWS164" s="17"/>
      <c r="OWT164" s="17"/>
      <c r="OWU164" s="17"/>
      <c r="OWV164" s="17"/>
      <c r="OWW164" s="17"/>
      <c r="OWX164" s="17"/>
      <c r="OWY164" s="17"/>
      <c r="OWZ164" s="17"/>
      <c r="OXA164" s="17"/>
      <c r="OXB164" s="17"/>
      <c r="OXC164" s="17"/>
      <c r="OXD164" s="17"/>
      <c r="OXE164" s="17"/>
      <c r="OXF164" s="17"/>
      <c r="OXG164" s="17"/>
      <c r="OXH164" s="17"/>
      <c r="OXI164" s="17"/>
      <c r="OXJ164" s="17"/>
      <c r="OXK164" s="17"/>
      <c r="OXL164" s="17"/>
      <c r="OXM164" s="17"/>
      <c r="OXN164" s="17"/>
      <c r="OXO164" s="17"/>
      <c r="OXP164" s="17"/>
      <c r="OXQ164" s="17"/>
      <c r="OXR164" s="17"/>
      <c r="OXS164" s="17"/>
      <c r="OXT164" s="17"/>
      <c r="OXU164" s="17"/>
      <c r="OXV164" s="17"/>
      <c r="OXW164" s="17"/>
      <c r="OXX164" s="17"/>
      <c r="OXY164" s="17"/>
      <c r="OXZ164" s="17"/>
      <c r="OYA164" s="17"/>
      <c r="OYB164" s="17"/>
      <c r="OYC164" s="17"/>
      <c r="OYD164" s="17"/>
      <c r="OYE164" s="17"/>
      <c r="OYF164" s="17"/>
      <c r="OYG164" s="17"/>
      <c r="OYH164" s="17"/>
      <c r="OYI164" s="17"/>
      <c r="OYJ164" s="17"/>
      <c r="OYK164" s="17"/>
      <c r="OYL164" s="17"/>
      <c r="OYM164" s="17"/>
      <c r="OYN164" s="17"/>
      <c r="OYO164" s="17"/>
      <c r="OYP164" s="17"/>
      <c r="OYQ164" s="17"/>
      <c r="OYR164" s="17"/>
      <c r="OYS164" s="17"/>
      <c r="OYT164" s="17"/>
      <c r="OYU164" s="17"/>
      <c r="OYV164" s="17"/>
      <c r="OYW164" s="17"/>
      <c r="OYX164" s="17"/>
      <c r="OYY164" s="17"/>
      <c r="OYZ164" s="17"/>
      <c r="OZA164" s="17"/>
      <c r="OZB164" s="17"/>
      <c r="OZC164" s="17"/>
      <c r="OZD164" s="17"/>
      <c r="OZE164" s="17"/>
      <c r="OZF164" s="17"/>
      <c r="OZG164" s="17"/>
      <c r="OZH164" s="17"/>
      <c r="OZI164" s="17"/>
      <c r="OZJ164" s="17"/>
      <c r="OZK164" s="17"/>
      <c r="OZL164" s="17"/>
      <c r="OZM164" s="17"/>
      <c r="OZN164" s="17"/>
      <c r="OZO164" s="17"/>
      <c r="OZP164" s="17"/>
      <c r="OZQ164" s="17"/>
      <c r="OZR164" s="17"/>
      <c r="OZS164" s="17"/>
      <c r="OZT164" s="17"/>
      <c r="OZU164" s="17"/>
      <c r="OZV164" s="17"/>
      <c r="OZW164" s="17"/>
      <c r="OZX164" s="17"/>
      <c r="OZY164" s="17"/>
      <c r="OZZ164" s="17"/>
      <c r="PAA164" s="17"/>
      <c r="PAB164" s="17"/>
      <c r="PAC164" s="17"/>
      <c r="PAD164" s="17"/>
      <c r="PAE164" s="17"/>
      <c r="PAF164" s="17"/>
      <c r="PAG164" s="17"/>
      <c r="PAH164" s="17"/>
      <c r="PAI164" s="17"/>
      <c r="PAJ164" s="17"/>
      <c r="PAK164" s="17"/>
      <c r="PAL164" s="17"/>
      <c r="PAM164" s="17"/>
      <c r="PAN164" s="17"/>
      <c r="PAO164" s="17"/>
      <c r="PAP164" s="17"/>
      <c r="PAQ164" s="17"/>
      <c r="PAR164" s="17"/>
      <c r="PAS164" s="17"/>
      <c r="PAT164" s="17"/>
      <c r="PAU164" s="17"/>
      <c r="PAV164" s="17"/>
      <c r="PAW164" s="17"/>
      <c r="PAX164" s="17"/>
      <c r="PAY164" s="17"/>
      <c r="PAZ164" s="17"/>
      <c r="PBA164" s="17"/>
      <c r="PBB164" s="17"/>
      <c r="PBC164" s="17"/>
      <c r="PBD164" s="17"/>
      <c r="PBE164" s="17"/>
      <c r="PBF164" s="17"/>
      <c r="PBG164" s="17"/>
      <c r="PBH164" s="17"/>
      <c r="PBI164" s="17"/>
      <c r="PBJ164" s="17"/>
      <c r="PBK164" s="17"/>
      <c r="PBL164" s="17"/>
      <c r="PBM164" s="17"/>
      <c r="PBN164" s="17"/>
      <c r="PBO164" s="17"/>
      <c r="PBP164" s="17"/>
      <c r="PBQ164" s="17"/>
      <c r="PBR164" s="17"/>
      <c r="PBS164" s="17"/>
      <c r="PBT164" s="17"/>
      <c r="PBU164" s="17"/>
      <c r="PBV164" s="17"/>
      <c r="PBW164" s="17"/>
      <c r="PBX164" s="17"/>
      <c r="PBY164" s="17"/>
      <c r="PBZ164" s="17"/>
      <c r="PCA164" s="17"/>
      <c r="PCB164" s="17"/>
      <c r="PCC164" s="17"/>
      <c r="PCD164" s="17"/>
      <c r="PCE164" s="17"/>
      <c r="PCF164" s="17"/>
      <c r="PCG164" s="17"/>
      <c r="PCH164" s="17"/>
      <c r="PCI164" s="17"/>
      <c r="PCJ164" s="17"/>
      <c r="PCK164" s="17"/>
      <c r="PCL164" s="17"/>
      <c r="PCM164" s="17"/>
      <c r="PCN164" s="17"/>
      <c r="PCO164" s="17"/>
      <c r="PCP164" s="17"/>
      <c r="PCQ164" s="17"/>
      <c r="PCR164" s="17"/>
      <c r="PCS164" s="17"/>
      <c r="PCT164" s="17"/>
      <c r="PCU164" s="17"/>
      <c r="PCV164" s="17"/>
      <c r="PCW164" s="17"/>
      <c r="PCX164" s="17"/>
      <c r="PCY164" s="17"/>
      <c r="PCZ164" s="17"/>
      <c r="PDA164" s="17"/>
      <c r="PDB164" s="17"/>
      <c r="PDC164" s="17"/>
      <c r="PDD164" s="17"/>
      <c r="PDE164" s="17"/>
      <c r="PDF164" s="17"/>
      <c r="PDG164" s="17"/>
      <c r="PDH164" s="17"/>
      <c r="PDI164" s="17"/>
      <c r="PDJ164" s="17"/>
      <c r="PDK164" s="17"/>
      <c r="PDL164" s="17"/>
      <c r="PDM164" s="17"/>
      <c r="PDN164" s="17"/>
      <c r="PDO164" s="17"/>
      <c r="PDP164" s="17"/>
      <c r="PDQ164" s="17"/>
      <c r="PDR164" s="17"/>
      <c r="PDS164" s="17"/>
      <c r="PDT164" s="17"/>
      <c r="PDU164" s="17"/>
      <c r="PDV164" s="17"/>
      <c r="PDW164" s="17"/>
      <c r="PDX164" s="17"/>
      <c r="PDY164" s="17"/>
      <c r="PDZ164" s="17"/>
      <c r="PEA164" s="17"/>
      <c r="PEB164" s="17"/>
      <c r="PEC164" s="17"/>
      <c r="PED164" s="17"/>
      <c r="PEE164" s="17"/>
      <c r="PEF164" s="17"/>
      <c r="PEG164" s="17"/>
      <c r="PEH164" s="17"/>
      <c r="PEI164" s="17"/>
      <c r="PEJ164" s="17"/>
      <c r="PEK164" s="17"/>
      <c r="PEL164" s="17"/>
      <c r="PEM164" s="17"/>
      <c r="PEN164" s="17"/>
      <c r="PEO164" s="17"/>
      <c r="PEP164" s="17"/>
      <c r="PEQ164" s="17"/>
      <c r="PER164" s="17"/>
      <c r="PES164" s="17"/>
      <c r="PET164" s="17"/>
      <c r="PEU164" s="17"/>
      <c r="PEV164" s="17"/>
      <c r="PEW164" s="17"/>
      <c r="PEX164" s="17"/>
      <c r="PEY164" s="17"/>
      <c r="PEZ164" s="17"/>
      <c r="PFA164" s="17"/>
      <c r="PFB164" s="17"/>
      <c r="PFC164" s="17"/>
      <c r="PFD164" s="17"/>
      <c r="PFE164" s="17"/>
      <c r="PFF164" s="17"/>
      <c r="PFG164" s="17"/>
      <c r="PFH164" s="17"/>
      <c r="PFI164" s="17"/>
      <c r="PFJ164" s="17"/>
      <c r="PFK164" s="17"/>
      <c r="PFL164" s="17"/>
      <c r="PFM164" s="17"/>
      <c r="PFN164" s="17"/>
      <c r="PFO164" s="17"/>
      <c r="PFP164" s="17"/>
      <c r="PFQ164" s="17"/>
      <c r="PFR164" s="17"/>
      <c r="PFS164" s="17"/>
      <c r="PFT164" s="17"/>
      <c r="PFU164" s="17"/>
      <c r="PFV164" s="17"/>
      <c r="PFW164" s="17"/>
      <c r="PFX164" s="17"/>
      <c r="PFY164" s="17"/>
      <c r="PFZ164" s="17"/>
      <c r="PGA164" s="17"/>
      <c r="PGB164" s="17"/>
      <c r="PGC164" s="17"/>
      <c r="PGD164" s="17"/>
      <c r="PGE164" s="17"/>
      <c r="PGF164" s="17"/>
      <c r="PGG164" s="17"/>
      <c r="PGH164" s="17"/>
      <c r="PGI164" s="17"/>
      <c r="PGJ164" s="17"/>
      <c r="PGK164" s="17"/>
      <c r="PGL164" s="17"/>
      <c r="PGM164" s="17"/>
      <c r="PGN164" s="17"/>
      <c r="PGO164" s="17"/>
      <c r="PGP164" s="17"/>
      <c r="PGQ164" s="17"/>
      <c r="PGR164" s="17"/>
      <c r="PGS164" s="17"/>
      <c r="PGT164" s="17"/>
      <c r="PGU164" s="17"/>
      <c r="PGV164" s="17"/>
      <c r="PGW164" s="17"/>
      <c r="PGX164" s="17"/>
      <c r="PGY164" s="17"/>
      <c r="PGZ164" s="17"/>
      <c r="PHA164" s="17"/>
      <c r="PHB164" s="17"/>
      <c r="PHC164" s="17"/>
      <c r="PHD164" s="17"/>
      <c r="PHE164" s="17"/>
      <c r="PHF164" s="17"/>
      <c r="PHG164" s="17"/>
      <c r="PHH164" s="17"/>
      <c r="PHI164" s="17"/>
      <c r="PHJ164" s="17"/>
      <c r="PHK164" s="17"/>
      <c r="PHL164" s="17"/>
      <c r="PHM164" s="17"/>
      <c r="PHN164" s="17"/>
      <c r="PHO164" s="17"/>
      <c r="PHP164" s="17"/>
      <c r="PHQ164" s="17"/>
      <c r="PHR164" s="17"/>
      <c r="PHS164" s="17"/>
      <c r="PHT164" s="17"/>
      <c r="PHU164" s="17"/>
      <c r="PHV164" s="17"/>
      <c r="PHW164" s="17"/>
      <c r="PHX164" s="17"/>
      <c r="PHY164" s="17"/>
      <c r="PHZ164" s="17"/>
      <c r="PIA164" s="17"/>
      <c r="PIB164" s="17"/>
      <c r="PIC164" s="17"/>
      <c r="PID164" s="17"/>
      <c r="PIE164" s="17"/>
      <c r="PIF164" s="17"/>
      <c r="PIG164" s="17"/>
      <c r="PIH164" s="17"/>
      <c r="PII164" s="17"/>
      <c r="PIJ164" s="17"/>
      <c r="PIK164" s="17"/>
      <c r="PIL164" s="17"/>
      <c r="PIM164" s="17"/>
      <c r="PIN164" s="17"/>
      <c r="PIO164" s="17"/>
      <c r="PIP164" s="17"/>
      <c r="PIQ164" s="17"/>
      <c r="PIR164" s="17"/>
      <c r="PIS164" s="17"/>
      <c r="PIT164" s="17"/>
      <c r="PIU164" s="17"/>
      <c r="PIV164" s="17"/>
      <c r="PIW164" s="17"/>
      <c r="PIX164" s="17"/>
      <c r="PIY164" s="17"/>
      <c r="PIZ164" s="17"/>
      <c r="PJA164" s="17"/>
      <c r="PJB164" s="17"/>
      <c r="PJC164" s="17"/>
      <c r="PJD164" s="17"/>
      <c r="PJE164" s="17"/>
      <c r="PJF164" s="17"/>
      <c r="PJG164" s="17"/>
      <c r="PJH164" s="17"/>
      <c r="PJI164" s="17"/>
      <c r="PJJ164" s="17"/>
      <c r="PJK164" s="17"/>
      <c r="PJL164" s="17"/>
      <c r="PJM164" s="17"/>
      <c r="PJN164" s="17"/>
      <c r="PJO164" s="17"/>
      <c r="PJP164" s="17"/>
      <c r="PJQ164" s="17"/>
      <c r="PJR164" s="17"/>
      <c r="PJS164" s="17"/>
      <c r="PJT164" s="17"/>
      <c r="PJU164" s="17"/>
      <c r="PJV164" s="17"/>
      <c r="PJW164" s="17"/>
      <c r="PJX164" s="17"/>
      <c r="PJY164" s="17"/>
      <c r="PJZ164" s="17"/>
      <c r="PKA164" s="17"/>
      <c r="PKB164" s="17"/>
      <c r="PKC164" s="17"/>
      <c r="PKD164" s="17"/>
      <c r="PKE164" s="17"/>
      <c r="PKF164" s="17"/>
      <c r="PKG164" s="17"/>
      <c r="PKH164" s="17"/>
      <c r="PKI164" s="17"/>
      <c r="PKJ164" s="17"/>
      <c r="PKK164" s="17"/>
      <c r="PKL164" s="17"/>
      <c r="PKM164" s="17"/>
      <c r="PKN164" s="17"/>
      <c r="PKO164" s="17"/>
      <c r="PKP164" s="17"/>
      <c r="PKQ164" s="17"/>
      <c r="PKR164" s="17"/>
      <c r="PKS164" s="17"/>
      <c r="PKT164" s="17"/>
      <c r="PKU164" s="17"/>
      <c r="PKV164" s="17"/>
      <c r="PKW164" s="17"/>
      <c r="PKX164" s="17"/>
      <c r="PKY164" s="17"/>
      <c r="PKZ164" s="17"/>
      <c r="PLA164" s="17"/>
      <c r="PLB164" s="17"/>
      <c r="PLC164" s="17"/>
      <c r="PLD164" s="17"/>
      <c r="PLE164" s="17"/>
      <c r="PLF164" s="17"/>
      <c r="PLG164" s="17"/>
      <c r="PLH164" s="17"/>
      <c r="PLI164" s="17"/>
      <c r="PLJ164" s="17"/>
      <c r="PLK164" s="17"/>
      <c r="PLL164" s="17"/>
      <c r="PLM164" s="17"/>
      <c r="PLN164" s="17"/>
      <c r="PLO164" s="17"/>
      <c r="PLP164" s="17"/>
      <c r="PLQ164" s="17"/>
      <c r="PLR164" s="17"/>
      <c r="PLS164" s="17"/>
      <c r="PLT164" s="17"/>
      <c r="PLU164" s="17"/>
      <c r="PLV164" s="17"/>
      <c r="PLW164" s="17"/>
      <c r="PLX164" s="17"/>
      <c r="PLY164" s="17"/>
      <c r="PLZ164" s="17"/>
      <c r="PMA164" s="17"/>
      <c r="PMB164" s="17"/>
      <c r="PMC164" s="17"/>
      <c r="PMD164" s="17"/>
      <c r="PME164" s="17"/>
      <c r="PMF164" s="17"/>
      <c r="PMG164" s="17"/>
      <c r="PMH164" s="17"/>
      <c r="PMI164" s="17"/>
      <c r="PMJ164" s="17"/>
      <c r="PMK164" s="17"/>
      <c r="PML164" s="17"/>
      <c r="PMM164" s="17"/>
      <c r="PMN164" s="17"/>
      <c r="PMO164" s="17"/>
      <c r="PMP164" s="17"/>
      <c r="PMQ164" s="17"/>
      <c r="PMR164" s="17"/>
      <c r="PMS164" s="17"/>
      <c r="PMT164" s="17"/>
      <c r="PMU164" s="17"/>
      <c r="PMV164" s="17"/>
      <c r="PMW164" s="17"/>
      <c r="PMX164" s="17"/>
      <c r="PMY164" s="17"/>
      <c r="PMZ164" s="17"/>
      <c r="PNA164" s="17"/>
      <c r="PNB164" s="17"/>
      <c r="PNC164" s="17"/>
      <c r="PND164" s="17"/>
      <c r="PNE164" s="17"/>
      <c r="PNF164" s="17"/>
      <c r="PNG164" s="17"/>
      <c r="PNH164" s="17"/>
      <c r="PNI164" s="17"/>
      <c r="PNJ164" s="17"/>
      <c r="PNK164" s="17"/>
      <c r="PNL164" s="17"/>
      <c r="PNM164" s="17"/>
      <c r="PNN164" s="17"/>
      <c r="PNO164" s="17"/>
      <c r="PNP164" s="17"/>
      <c r="PNQ164" s="17"/>
      <c r="PNR164" s="17"/>
      <c r="PNS164" s="17"/>
      <c r="PNT164" s="17"/>
      <c r="PNU164" s="17"/>
      <c r="PNV164" s="17"/>
      <c r="PNW164" s="17"/>
      <c r="PNX164" s="17"/>
      <c r="PNY164" s="17"/>
      <c r="PNZ164" s="17"/>
      <c r="POA164" s="17"/>
      <c r="POB164" s="17"/>
      <c r="POC164" s="17"/>
      <c r="POD164" s="17"/>
      <c r="POE164" s="17"/>
      <c r="POF164" s="17"/>
      <c r="POG164" s="17"/>
      <c r="POH164" s="17"/>
      <c r="POI164" s="17"/>
      <c r="POJ164" s="17"/>
      <c r="POK164" s="17"/>
      <c r="POL164" s="17"/>
      <c r="POM164" s="17"/>
      <c r="PON164" s="17"/>
      <c r="POO164" s="17"/>
      <c r="POP164" s="17"/>
      <c r="POQ164" s="17"/>
      <c r="POR164" s="17"/>
      <c r="POS164" s="17"/>
      <c r="POT164" s="17"/>
      <c r="POU164" s="17"/>
      <c r="POV164" s="17"/>
      <c r="POW164" s="17"/>
      <c r="POX164" s="17"/>
      <c r="POY164" s="17"/>
      <c r="POZ164" s="17"/>
      <c r="PPA164" s="17"/>
      <c r="PPB164" s="17"/>
      <c r="PPC164" s="17"/>
      <c r="PPD164" s="17"/>
      <c r="PPE164" s="17"/>
      <c r="PPF164" s="17"/>
      <c r="PPG164" s="17"/>
      <c r="PPH164" s="17"/>
      <c r="PPI164" s="17"/>
      <c r="PPJ164" s="17"/>
      <c r="PPK164" s="17"/>
      <c r="PPL164" s="17"/>
      <c r="PPM164" s="17"/>
      <c r="PPN164" s="17"/>
      <c r="PPO164" s="17"/>
      <c r="PPP164" s="17"/>
      <c r="PPQ164" s="17"/>
      <c r="PPR164" s="17"/>
      <c r="PPS164" s="17"/>
      <c r="PPT164" s="17"/>
      <c r="PPU164" s="17"/>
      <c r="PPV164" s="17"/>
      <c r="PPW164" s="17"/>
      <c r="PPX164" s="17"/>
      <c r="PPY164" s="17"/>
      <c r="PPZ164" s="17"/>
      <c r="PQA164" s="17"/>
      <c r="PQB164" s="17"/>
      <c r="PQC164" s="17"/>
      <c r="PQD164" s="17"/>
      <c r="PQE164" s="17"/>
      <c r="PQF164" s="17"/>
      <c r="PQG164" s="17"/>
      <c r="PQH164" s="17"/>
      <c r="PQI164" s="17"/>
      <c r="PQJ164" s="17"/>
      <c r="PQK164" s="17"/>
      <c r="PQL164" s="17"/>
      <c r="PQM164" s="17"/>
      <c r="PQN164" s="17"/>
      <c r="PQO164" s="17"/>
      <c r="PQP164" s="17"/>
      <c r="PQQ164" s="17"/>
      <c r="PQR164" s="17"/>
      <c r="PQS164" s="17"/>
      <c r="PQT164" s="17"/>
      <c r="PQU164" s="17"/>
      <c r="PQV164" s="17"/>
      <c r="PQW164" s="17"/>
      <c r="PQX164" s="17"/>
      <c r="PQY164" s="17"/>
      <c r="PQZ164" s="17"/>
      <c r="PRA164" s="17"/>
      <c r="PRB164" s="17"/>
      <c r="PRC164" s="17"/>
      <c r="PRD164" s="17"/>
      <c r="PRE164" s="17"/>
      <c r="PRF164" s="17"/>
      <c r="PRG164" s="17"/>
      <c r="PRH164" s="17"/>
      <c r="PRI164" s="17"/>
      <c r="PRJ164" s="17"/>
      <c r="PRK164" s="17"/>
      <c r="PRL164" s="17"/>
      <c r="PRM164" s="17"/>
      <c r="PRN164" s="17"/>
      <c r="PRO164" s="17"/>
      <c r="PRP164" s="17"/>
      <c r="PRQ164" s="17"/>
      <c r="PRR164" s="17"/>
      <c r="PRS164" s="17"/>
      <c r="PRT164" s="17"/>
      <c r="PRU164" s="17"/>
      <c r="PRV164" s="17"/>
      <c r="PRW164" s="17"/>
      <c r="PRX164" s="17"/>
      <c r="PRY164" s="17"/>
      <c r="PRZ164" s="17"/>
      <c r="PSA164" s="17"/>
      <c r="PSB164" s="17"/>
      <c r="PSC164" s="17"/>
      <c r="PSD164" s="17"/>
      <c r="PSE164" s="17"/>
      <c r="PSF164" s="17"/>
      <c r="PSG164" s="17"/>
      <c r="PSH164" s="17"/>
      <c r="PSI164" s="17"/>
      <c r="PSJ164" s="17"/>
      <c r="PSK164" s="17"/>
      <c r="PSL164" s="17"/>
      <c r="PSM164" s="17"/>
      <c r="PSN164" s="17"/>
      <c r="PSO164" s="17"/>
      <c r="PSP164" s="17"/>
      <c r="PSQ164" s="17"/>
      <c r="PSR164" s="17"/>
      <c r="PSS164" s="17"/>
      <c r="PST164" s="17"/>
      <c r="PSU164" s="17"/>
      <c r="PSV164" s="17"/>
      <c r="PSW164" s="17"/>
      <c r="PSX164" s="17"/>
      <c r="PSY164" s="17"/>
      <c r="PSZ164" s="17"/>
      <c r="PTA164" s="17"/>
      <c r="PTB164" s="17"/>
      <c r="PTC164" s="17"/>
      <c r="PTD164" s="17"/>
      <c r="PTE164" s="17"/>
      <c r="PTF164" s="17"/>
      <c r="PTG164" s="17"/>
      <c r="PTH164" s="17"/>
      <c r="PTI164" s="17"/>
      <c r="PTJ164" s="17"/>
      <c r="PTK164" s="17"/>
      <c r="PTL164" s="17"/>
      <c r="PTM164" s="17"/>
      <c r="PTN164" s="17"/>
      <c r="PTO164" s="17"/>
      <c r="PTP164" s="17"/>
      <c r="PTQ164" s="17"/>
      <c r="PTR164" s="17"/>
      <c r="PTS164" s="17"/>
      <c r="PTT164" s="17"/>
      <c r="PTU164" s="17"/>
      <c r="PTV164" s="17"/>
      <c r="PTW164" s="17"/>
      <c r="PTX164" s="17"/>
      <c r="PTY164" s="17"/>
      <c r="PTZ164" s="17"/>
      <c r="PUA164" s="17"/>
      <c r="PUB164" s="17"/>
      <c r="PUC164" s="17"/>
      <c r="PUD164" s="17"/>
      <c r="PUE164" s="17"/>
      <c r="PUF164" s="17"/>
      <c r="PUG164" s="17"/>
      <c r="PUH164" s="17"/>
      <c r="PUI164" s="17"/>
      <c r="PUJ164" s="17"/>
      <c r="PUK164" s="17"/>
      <c r="PUL164" s="17"/>
      <c r="PUM164" s="17"/>
      <c r="PUN164" s="17"/>
      <c r="PUO164" s="17"/>
      <c r="PUP164" s="17"/>
      <c r="PUQ164" s="17"/>
      <c r="PUR164" s="17"/>
      <c r="PUS164" s="17"/>
      <c r="PUT164" s="17"/>
      <c r="PUU164" s="17"/>
      <c r="PUV164" s="17"/>
      <c r="PUW164" s="17"/>
      <c r="PUX164" s="17"/>
      <c r="PUY164" s="17"/>
      <c r="PUZ164" s="17"/>
      <c r="PVA164" s="17"/>
      <c r="PVB164" s="17"/>
      <c r="PVC164" s="17"/>
      <c r="PVD164" s="17"/>
      <c r="PVE164" s="17"/>
      <c r="PVF164" s="17"/>
      <c r="PVG164" s="17"/>
      <c r="PVH164" s="17"/>
      <c r="PVI164" s="17"/>
      <c r="PVJ164" s="17"/>
      <c r="PVK164" s="17"/>
      <c r="PVL164" s="17"/>
      <c r="PVM164" s="17"/>
      <c r="PVN164" s="17"/>
      <c r="PVO164" s="17"/>
      <c r="PVP164" s="17"/>
      <c r="PVQ164" s="17"/>
      <c r="PVR164" s="17"/>
      <c r="PVS164" s="17"/>
      <c r="PVT164" s="17"/>
      <c r="PVU164" s="17"/>
      <c r="PVV164" s="17"/>
      <c r="PVW164" s="17"/>
      <c r="PVX164" s="17"/>
      <c r="PVY164" s="17"/>
      <c r="PVZ164" s="17"/>
      <c r="PWA164" s="17"/>
      <c r="PWB164" s="17"/>
      <c r="PWC164" s="17"/>
      <c r="PWD164" s="17"/>
      <c r="PWE164" s="17"/>
      <c r="PWF164" s="17"/>
      <c r="PWG164" s="17"/>
      <c r="PWH164" s="17"/>
      <c r="PWI164" s="17"/>
      <c r="PWJ164" s="17"/>
      <c r="PWK164" s="17"/>
      <c r="PWL164" s="17"/>
      <c r="PWM164" s="17"/>
      <c r="PWN164" s="17"/>
      <c r="PWO164" s="17"/>
      <c r="PWP164" s="17"/>
      <c r="PWQ164" s="17"/>
      <c r="PWR164" s="17"/>
      <c r="PWS164" s="17"/>
      <c r="PWT164" s="17"/>
      <c r="PWU164" s="17"/>
      <c r="PWV164" s="17"/>
      <c r="PWW164" s="17"/>
      <c r="PWX164" s="17"/>
      <c r="PWY164" s="17"/>
      <c r="PWZ164" s="17"/>
      <c r="PXA164" s="17"/>
      <c r="PXB164" s="17"/>
      <c r="PXC164" s="17"/>
      <c r="PXD164" s="17"/>
      <c r="PXE164" s="17"/>
      <c r="PXF164" s="17"/>
      <c r="PXG164" s="17"/>
      <c r="PXH164" s="17"/>
      <c r="PXI164" s="17"/>
      <c r="PXJ164" s="17"/>
      <c r="PXK164" s="17"/>
      <c r="PXL164" s="17"/>
      <c r="PXM164" s="17"/>
      <c r="PXN164" s="17"/>
      <c r="PXO164" s="17"/>
      <c r="PXP164" s="17"/>
      <c r="PXQ164" s="17"/>
      <c r="PXR164" s="17"/>
      <c r="PXS164" s="17"/>
      <c r="PXT164" s="17"/>
      <c r="PXU164" s="17"/>
      <c r="PXV164" s="17"/>
      <c r="PXW164" s="17"/>
      <c r="PXX164" s="17"/>
      <c r="PXY164" s="17"/>
      <c r="PXZ164" s="17"/>
      <c r="PYA164" s="17"/>
      <c r="PYB164" s="17"/>
      <c r="PYC164" s="17"/>
      <c r="PYD164" s="17"/>
      <c r="PYE164" s="17"/>
      <c r="PYF164" s="17"/>
      <c r="PYG164" s="17"/>
      <c r="PYH164" s="17"/>
      <c r="PYI164" s="17"/>
      <c r="PYJ164" s="17"/>
      <c r="PYK164" s="17"/>
      <c r="PYL164" s="17"/>
      <c r="PYM164" s="17"/>
      <c r="PYN164" s="17"/>
      <c r="PYO164" s="17"/>
      <c r="PYP164" s="17"/>
      <c r="PYQ164" s="17"/>
      <c r="PYR164" s="17"/>
      <c r="PYS164" s="17"/>
      <c r="PYT164" s="17"/>
      <c r="PYU164" s="17"/>
      <c r="PYV164" s="17"/>
      <c r="PYW164" s="17"/>
      <c r="PYX164" s="17"/>
      <c r="PYY164" s="17"/>
      <c r="PYZ164" s="17"/>
      <c r="PZA164" s="17"/>
      <c r="PZB164" s="17"/>
      <c r="PZC164" s="17"/>
      <c r="PZD164" s="17"/>
      <c r="PZE164" s="17"/>
      <c r="PZF164" s="17"/>
      <c r="PZG164" s="17"/>
      <c r="PZH164" s="17"/>
      <c r="PZI164" s="17"/>
      <c r="PZJ164" s="17"/>
      <c r="PZK164" s="17"/>
      <c r="PZL164" s="17"/>
      <c r="PZM164" s="17"/>
      <c r="PZN164" s="17"/>
      <c r="PZO164" s="17"/>
      <c r="PZP164" s="17"/>
      <c r="PZQ164" s="17"/>
      <c r="PZR164" s="17"/>
      <c r="PZS164" s="17"/>
      <c r="PZT164" s="17"/>
      <c r="PZU164" s="17"/>
      <c r="PZV164" s="17"/>
      <c r="PZW164" s="17"/>
      <c r="PZX164" s="17"/>
      <c r="PZY164" s="17"/>
      <c r="PZZ164" s="17"/>
      <c r="QAA164" s="17"/>
      <c r="QAB164" s="17"/>
      <c r="QAC164" s="17"/>
      <c r="QAD164" s="17"/>
      <c r="QAE164" s="17"/>
      <c r="QAF164" s="17"/>
      <c r="QAG164" s="17"/>
      <c r="QAH164" s="17"/>
      <c r="QAI164" s="17"/>
      <c r="QAJ164" s="17"/>
      <c r="QAK164" s="17"/>
      <c r="QAL164" s="17"/>
      <c r="QAM164" s="17"/>
      <c r="QAN164" s="17"/>
      <c r="QAO164" s="17"/>
      <c r="QAP164" s="17"/>
      <c r="QAQ164" s="17"/>
      <c r="QAR164" s="17"/>
      <c r="QAS164" s="17"/>
      <c r="QAT164" s="17"/>
      <c r="QAU164" s="17"/>
      <c r="QAV164" s="17"/>
      <c r="QAW164" s="17"/>
      <c r="QAX164" s="17"/>
      <c r="QAY164" s="17"/>
      <c r="QAZ164" s="17"/>
      <c r="QBA164" s="17"/>
      <c r="QBB164" s="17"/>
      <c r="QBC164" s="17"/>
      <c r="QBD164" s="17"/>
      <c r="QBE164" s="17"/>
      <c r="QBF164" s="17"/>
      <c r="QBG164" s="17"/>
      <c r="QBH164" s="17"/>
      <c r="QBI164" s="17"/>
      <c r="QBJ164" s="17"/>
      <c r="QBK164" s="17"/>
      <c r="QBL164" s="17"/>
      <c r="QBM164" s="17"/>
      <c r="QBN164" s="17"/>
      <c r="QBO164" s="17"/>
      <c r="QBP164" s="17"/>
      <c r="QBQ164" s="17"/>
      <c r="QBR164" s="17"/>
      <c r="QBS164" s="17"/>
      <c r="QBT164" s="17"/>
      <c r="QBU164" s="17"/>
      <c r="QBV164" s="17"/>
      <c r="QBW164" s="17"/>
      <c r="QBX164" s="17"/>
      <c r="QBY164" s="17"/>
      <c r="QBZ164" s="17"/>
      <c r="QCA164" s="17"/>
      <c r="QCB164" s="17"/>
      <c r="QCC164" s="17"/>
      <c r="QCD164" s="17"/>
      <c r="QCE164" s="17"/>
      <c r="QCF164" s="17"/>
      <c r="QCG164" s="17"/>
      <c r="QCH164" s="17"/>
      <c r="QCI164" s="17"/>
      <c r="QCJ164" s="17"/>
      <c r="QCK164" s="17"/>
      <c r="QCL164" s="17"/>
      <c r="QCM164" s="17"/>
      <c r="QCN164" s="17"/>
      <c r="QCO164" s="17"/>
      <c r="QCP164" s="17"/>
      <c r="QCQ164" s="17"/>
      <c r="QCR164" s="17"/>
      <c r="QCS164" s="17"/>
      <c r="QCT164" s="17"/>
      <c r="QCU164" s="17"/>
      <c r="QCV164" s="17"/>
      <c r="QCW164" s="17"/>
      <c r="QCX164" s="17"/>
      <c r="QCY164" s="17"/>
      <c r="QCZ164" s="17"/>
      <c r="QDA164" s="17"/>
      <c r="QDB164" s="17"/>
      <c r="QDC164" s="17"/>
      <c r="QDD164" s="17"/>
      <c r="QDE164" s="17"/>
      <c r="QDF164" s="17"/>
      <c r="QDG164" s="17"/>
      <c r="QDH164" s="17"/>
      <c r="QDI164" s="17"/>
      <c r="QDJ164" s="17"/>
      <c r="QDK164" s="17"/>
      <c r="QDL164" s="17"/>
      <c r="QDM164" s="17"/>
      <c r="QDN164" s="17"/>
      <c r="QDO164" s="17"/>
      <c r="QDP164" s="17"/>
      <c r="QDQ164" s="17"/>
      <c r="QDR164" s="17"/>
      <c r="QDS164" s="17"/>
      <c r="QDT164" s="17"/>
      <c r="QDU164" s="17"/>
      <c r="QDV164" s="17"/>
      <c r="QDW164" s="17"/>
      <c r="QDX164" s="17"/>
      <c r="QDY164" s="17"/>
      <c r="QDZ164" s="17"/>
      <c r="QEA164" s="17"/>
      <c r="QEB164" s="17"/>
      <c r="QEC164" s="17"/>
      <c r="QED164" s="17"/>
      <c r="QEE164" s="17"/>
      <c r="QEF164" s="17"/>
      <c r="QEG164" s="17"/>
      <c r="QEH164" s="17"/>
      <c r="QEI164" s="17"/>
      <c r="QEJ164" s="17"/>
      <c r="QEK164" s="17"/>
      <c r="QEL164" s="17"/>
      <c r="QEM164" s="17"/>
      <c r="QEN164" s="17"/>
      <c r="QEO164" s="17"/>
      <c r="QEP164" s="17"/>
      <c r="QEQ164" s="17"/>
      <c r="QER164" s="17"/>
      <c r="QES164" s="17"/>
      <c r="QET164" s="17"/>
      <c r="QEU164" s="17"/>
      <c r="QEV164" s="17"/>
      <c r="QEW164" s="17"/>
      <c r="QEX164" s="17"/>
      <c r="QEY164" s="17"/>
      <c r="QEZ164" s="17"/>
      <c r="QFA164" s="17"/>
      <c r="QFB164" s="17"/>
      <c r="QFC164" s="17"/>
      <c r="QFD164" s="17"/>
      <c r="QFE164" s="17"/>
      <c r="QFF164" s="17"/>
      <c r="QFG164" s="17"/>
      <c r="QFH164" s="17"/>
      <c r="QFI164" s="17"/>
      <c r="QFJ164" s="17"/>
      <c r="QFK164" s="17"/>
      <c r="QFL164" s="17"/>
      <c r="QFM164" s="17"/>
      <c r="QFN164" s="17"/>
      <c r="QFO164" s="17"/>
      <c r="QFP164" s="17"/>
      <c r="QFQ164" s="17"/>
      <c r="QFR164" s="17"/>
      <c r="QFS164" s="17"/>
      <c r="QFT164" s="17"/>
      <c r="QFU164" s="17"/>
      <c r="QFV164" s="17"/>
      <c r="QFW164" s="17"/>
      <c r="QFX164" s="17"/>
      <c r="QFY164" s="17"/>
      <c r="QFZ164" s="17"/>
      <c r="QGA164" s="17"/>
      <c r="QGB164" s="17"/>
      <c r="QGC164" s="17"/>
      <c r="QGD164" s="17"/>
      <c r="QGE164" s="17"/>
      <c r="QGF164" s="17"/>
      <c r="QGG164" s="17"/>
      <c r="QGH164" s="17"/>
      <c r="QGI164" s="17"/>
      <c r="QGJ164" s="17"/>
      <c r="QGK164" s="17"/>
      <c r="QGL164" s="17"/>
      <c r="QGM164" s="17"/>
      <c r="QGN164" s="17"/>
      <c r="QGO164" s="17"/>
      <c r="QGP164" s="17"/>
      <c r="QGQ164" s="17"/>
      <c r="QGR164" s="17"/>
      <c r="QGS164" s="17"/>
      <c r="QGT164" s="17"/>
      <c r="QGU164" s="17"/>
      <c r="QGV164" s="17"/>
      <c r="QGW164" s="17"/>
      <c r="QGX164" s="17"/>
      <c r="QGY164" s="17"/>
      <c r="QGZ164" s="17"/>
      <c r="QHA164" s="17"/>
      <c r="QHB164" s="17"/>
      <c r="QHC164" s="17"/>
      <c r="QHD164" s="17"/>
      <c r="QHE164" s="17"/>
      <c r="QHF164" s="17"/>
      <c r="QHG164" s="17"/>
      <c r="QHH164" s="17"/>
      <c r="QHI164" s="17"/>
      <c r="QHJ164" s="17"/>
      <c r="QHK164" s="17"/>
      <c r="QHL164" s="17"/>
      <c r="QHM164" s="17"/>
      <c r="QHN164" s="17"/>
      <c r="QHO164" s="17"/>
      <c r="QHP164" s="17"/>
      <c r="QHQ164" s="17"/>
      <c r="QHR164" s="17"/>
      <c r="QHS164" s="17"/>
      <c r="QHT164" s="17"/>
      <c r="QHU164" s="17"/>
      <c r="QHV164" s="17"/>
      <c r="QHW164" s="17"/>
      <c r="QHX164" s="17"/>
      <c r="QHY164" s="17"/>
      <c r="QHZ164" s="17"/>
      <c r="QIA164" s="17"/>
      <c r="QIB164" s="17"/>
      <c r="QIC164" s="17"/>
      <c r="QID164" s="17"/>
      <c r="QIE164" s="17"/>
      <c r="QIF164" s="17"/>
      <c r="QIG164" s="17"/>
      <c r="QIH164" s="17"/>
      <c r="QII164" s="17"/>
      <c r="QIJ164" s="17"/>
      <c r="QIK164" s="17"/>
      <c r="QIL164" s="17"/>
      <c r="QIM164" s="17"/>
      <c r="QIN164" s="17"/>
      <c r="QIO164" s="17"/>
      <c r="QIP164" s="17"/>
      <c r="QIQ164" s="17"/>
      <c r="QIR164" s="17"/>
      <c r="QIS164" s="17"/>
      <c r="QIT164" s="17"/>
      <c r="QIU164" s="17"/>
      <c r="QIV164" s="17"/>
      <c r="QIW164" s="17"/>
      <c r="QIX164" s="17"/>
      <c r="QIY164" s="17"/>
      <c r="QIZ164" s="17"/>
      <c r="QJA164" s="17"/>
      <c r="QJB164" s="17"/>
      <c r="QJC164" s="17"/>
      <c r="QJD164" s="17"/>
      <c r="QJE164" s="17"/>
      <c r="QJF164" s="17"/>
      <c r="QJG164" s="17"/>
      <c r="QJH164" s="17"/>
      <c r="QJI164" s="17"/>
      <c r="QJJ164" s="17"/>
      <c r="QJK164" s="17"/>
      <c r="QJL164" s="17"/>
      <c r="QJM164" s="17"/>
      <c r="QJN164" s="17"/>
      <c r="QJO164" s="17"/>
      <c r="QJP164" s="17"/>
      <c r="QJQ164" s="17"/>
      <c r="QJR164" s="17"/>
      <c r="QJS164" s="17"/>
      <c r="QJT164" s="17"/>
      <c r="QJU164" s="17"/>
      <c r="QJV164" s="17"/>
      <c r="QJW164" s="17"/>
      <c r="QJX164" s="17"/>
      <c r="QJY164" s="17"/>
      <c r="QJZ164" s="17"/>
      <c r="QKA164" s="17"/>
      <c r="QKB164" s="17"/>
      <c r="QKC164" s="17"/>
      <c r="QKD164" s="17"/>
      <c r="QKE164" s="17"/>
      <c r="QKF164" s="17"/>
      <c r="QKG164" s="17"/>
      <c r="QKH164" s="17"/>
      <c r="QKI164" s="17"/>
      <c r="QKJ164" s="17"/>
      <c r="QKK164" s="17"/>
      <c r="QKL164" s="17"/>
      <c r="QKM164" s="17"/>
      <c r="QKN164" s="17"/>
      <c r="QKO164" s="17"/>
      <c r="QKP164" s="17"/>
      <c r="QKQ164" s="17"/>
      <c r="QKR164" s="17"/>
      <c r="QKS164" s="17"/>
      <c r="QKT164" s="17"/>
      <c r="QKU164" s="17"/>
      <c r="QKV164" s="17"/>
      <c r="QKW164" s="17"/>
      <c r="QKX164" s="17"/>
      <c r="QKY164" s="17"/>
      <c r="QKZ164" s="17"/>
      <c r="QLA164" s="17"/>
      <c r="QLB164" s="17"/>
      <c r="QLC164" s="17"/>
      <c r="QLD164" s="17"/>
      <c r="QLE164" s="17"/>
      <c r="QLF164" s="17"/>
      <c r="QLG164" s="17"/>
      <c r="QLH164" s="17"/>
      <c r="QLI164" s="17"/>
      <c r="QLJ164" s="17"/>
      <c r="QLK164" s="17"/>
      <c r="QLL164" s="17"/>
      <c r="QLM164" s="17"/>
      <c r="QLN164" s="17"/>
      <c r="QLO164" s="17"/>
      <c r="QLP164" s="17"/>
      <c r="QLQ164" s="17"/>
      <c r="QLR164" s="17"/>
      <c r="QLS164" s="17"/>
      <c r="QLT164" s="17"/>
      <c r="QLU164" s="17"/>
      <c r="QLV164" s="17"/>
      <c r="QLW164" s="17"/>
      <c r="QLX164" s="17"/>
      <c r="QLY164" s="17"/>
      <c r="QLZ164" s="17"/>
      <c r="QMA164" s="17"/>
      <c r="QMB164" s="17"/>
      <c r="QMC164" s="17"/>
      <c r="QMD164" s="17"/>
      <c r="QME164" s="17"/>
      <c r="QMF164" s="17"/>
      <c r="QMG164" s="17"/>
      <c r="QMH164" s="17"/>
      <c r="QMI164" s="17"/>
      <c r="QMJ164" s="17"/>
      <c r="QMK164" s="17"/>
      <c r="QML164" s="17"/>
      <c r="QMM164" s="17"/>
      <c r="QMN164" s="17"/>
      <c r="QMO164" s="17"/>
      <c r="QMP164" s="17"/>
      <c r="QMQ164" s="17"/>
      <c r="QMR164" s="17"/>
      <c r="QMS164" s="17"/>
      <c r="QMT164" s="17"/>
      <c r="QMU164" s="17"/>
      <c r="QMV164" s="17"/>
      <c r="QMW164" s="17"/>
      <c r="QMX164" s="17"/>
      <c r="QMY164" s="17"/>
      <c r="QMZ164" s="17"/>
      <c r="QNA164" s="17"/>
      <c r="QNB164" s="17"/>
      <c r="QNC164" s="17"/>
      <c r="QND164" s="17"/>
      <c r="QNE164" s="17"/>
      <c r="QNF164" s="17"/>
      <c r="QNG164" s="17"/>
      <c r="QNH164" s="17"/>
      <c r="QNI164" s="17"/>
      <c r="QNJ164" s="17"/>
      <c r="QNK164" s="17"/>
      <c r="QNL164" s="17"/>
      <c r="QNM164" s="17"/>
      <c r="QNN164" s="17"/>
      <c r="QNO164" s="17"/>
      <c r="QNP164" s="17"/>
      <c r="QNQ164" s="17"/>
      <c r="QNR164" s="17"/>
      <c r="QNS164" s="17"/>
      <c r="QNT164" s="17"/>
      <c r="QNU164" s="17"/>
      <c r="QNV164" s="17"/>
      <c r="QNW164" s="17"/>
      <c r="QNX164" s="17"/>
      <c r="QNY164" s="17"/>
      <c r="QNZ164" s="17"/>
      <c r="QOA164" s="17"/>
      <c r="QOB164" s="17"/>
      <c r="QOC164" s="17"/>
      <c r="QOD164" s="17"/>
      <c r="QOE164" s="17"/>
      <c r="QOF164" s="17"/>
      <c r="QOG164" s="17"/>
      <c r="QOH164" s="17"/>
      <c r="QOI164" s="17"/>
      <c r="QOJ164" s="17"/>
      <c r="QOK164" s="17"/>
      <c r="QOL164" s="17"/>
      <c r="QOM164" s="17"/>
      <c r="QON164" s="17"/>
      <c r="QOO164" s="17"/>
      <c r="QOP164" s="17"/>
      <c r="QOQ164" s="17"/>
      <c r="QOR164" s="17"/>
      <c r="QOS164" s="17"/>
      <c r="QOT164" s="17"/>
      <c r="QOU164" s="17"/>
      <c r="QOV164" s="17"/>
      <c r="QOW164" s="17"/>
      <c r="QOX164" s="17"/>
      <c r="QOY164" s="17"/>
      <c r="QOZ164" s="17"/>
      <c r="QPA164" s="17"/>
      <c r="QPB164" s="17"/>
      <c r="QPC164" s="17"/>
      <c r="QPD164" s="17"/>
      <c r="QPE164" s="17"/>
      <c r="QPF164" s="17"/>
      <c r="QPG164" s="17"/>
      <c r="QPH164" s="17"/>
      <c r="QPI164" s="17"/>
      <c r="QPJ164" s="17"/>
      <c r="QPK164" s="17"/>
      <c r="QPL164" s="17"/>
      <c r="QPM164" s="17"/>
      <c r="QPN164" s="17"/>
      <c r="QPO164" s="17"/>
      <c r="QPP164" s="17"/>
      <c r="QPQ164" s="17"/>
      <c r="QPR164" s="17"/>
      <c r="QPS164" s="17"/>
      <c r="QPT164" s="17"/>
      <c r="QPU164" s="17"/>
      <c r="QPV164" s="17"/>
      <c r="QPW164" s="17"/>
      <c r="QPX164" s="17"/>
      <c r="QPY164" s="17"/>
      <c r="QPZ164" s="17"/>
      <c r="QQA164" s="17"/>
      <c r="QQB164" s="17"/>
      <c r="QQC164" s="17"/>
      <c r="QQD164" s="17"/>
      <c r="QQE164" s="17"/>
      <c r="QQF164" s="17"/>
      <c r="QQG164" s="17"/>
      <c r="QQH164" s="17"/>
      <c r="QQI164" s="17"/>
      <c r="QQJ164" s="17"/>
      <c r="QQK164" s="17"/>
      <c r="QQL164" s="17"/>
      <c r="QQM164" s="17"/>
      <c r="QQN164" s="17"/>
      <c r="QQO164" s="17"/>
      <c r="QQP164" s="17"/>
      <c r="QQQ164" s="17"/>
      <c r="QQR164" s="17"/>
      <c r="QQS164" s="17"/>
      <c r="QQT164" s="17"/>
      <c r="QQU164" s="17"/>
      <c r="QQV164" s="17"/>
      <c r="QQW164" s="17"/>
      <c r="QQX164" s="17"/>
      <c r="QQY164" s="17"/>
      <c r="QQZ164" s="17"/>
      <c r="QRA164" s="17"/>
      <c r="QRB164" s="17"/>
      <c r="QRC164" s="17"/>
      <c r="QRD164" s="17"/>
      <c r="QRE164" s="17"/>
      <c r="QRF164" s="17"/>
      <c r="QRG164" s="17"/>
      <c r="QRH164" s="17"/>
      <c r="QRI164" s="17"/>
      <c r="QRJ164" s="17"/>
      <c r="QRK164" s="17"/>
      <c r="QRL164" s="17"/>
      <c r="QRM164" s="17"/>
      <c r="QRN164" s="17"/>
      <c r="QRO164" s="17"/>
      <c r="QRP164" s="17"/>
      <c r="QRQ164" s="17"/>
      <c r="QRR164" s="17"/>
      <c r="QRS164" s="17"/>
      <c r="QRT164" s="17"/>
      <c r="QRU164" s="17"/>
      <c r="QRV164" s="17"/>
      <c r="QRW164" s="17"/>
      <c r="QRX164" s="17"/>
      <c r="QRY164" s="17"/>
      <c r="QRZ164" s="17"/>
      <c r="QSA164" s="17"/>
      <c r="QSB164" s="17"/>
      <c r="QSC164" s="17"/>
      <c r="QSD164" s="17"/>
      <c r="QSE164" s="17"/>
      <c r="QSF164" s="17"/>
      <c r="QSG164" s="17"/>
      <c r="QSH164" s="17"/>
      <c r="QSI164" s="17"/>
      <c r="QSJ164" s="17"/>
      <c r="QSK164" s="17"/>
      <c r="QSL164" s="17"/>
      <c r="QSM164" s="17"/>
      <c r="QSN164" s="17"/>
      <c r="QSO164" s="17"/>
      <c r="QSP164" s="17"/>
      <c r="QSQ164" s="17"/>
      <c r="QSR164" s="17"/>
      <c r="QSS164" s="17"/>
      <c r="QST164" s="17"/>
      <c r="QSU164" s="17"/>
      <c r="QSV164" s="17"/>
      <c r="QSW164" s="17"/>
      <c r="QSX164" s="17"/>
      <c r="QSY164" s="17"/>
      <c r="QSZ164" s="17"/>
      <c r="QTA164" s="17"/>
      <c r="QTB164" s="17"/>
      <c r="QTC164" s="17"/>
      <c r="QTD164" s="17"/>
      <c r="QTE164" s="17"/>
      <c r="QTF164" s="17"/>
      <c r="QTG164" s="17"/>
      <c r="QTH164" s="17"/>
      <c r="QTI164" s="17"/>
      <c r="QTJ164" s="17"/>
      <c r="QTK164" s="17"/>
      <c r="QTL164" s="17"/>
      <c r="QTM164" s="17"/>
      <c r="QTN164" s="17"/>
      <c r="QTO164" s="17"/>
      <c r="QTP164" s="17"/>
      <c r="QTQ164" s="17"/>
      <c r="QTR164" s="17"/>
      <c r="QTS164" s="17"/>
      <c r="QTT164" s="17"/>
      <c r="QTU164" s="17"/>
      <c r="QTV164" s="17"/>
      <c r="QTW164" s="17"/>
      <c r="QTX164" s="17"/>
      <c r="QTY164" s="17"/>
      <c r="QTZ164" s="17"/>
      <c r="QUA164" s="17"/>
      <c r="QUB164" s="17"/>
      <c r="QUC164" s="17"/>
      <c r="QUD164" s="17"/>
      <c r="QUE164" s="17"/>
      <c r="QUF164" s="17"/>
      <c r="QUG164" s="17"/>
      <c r="QUH164" s="17"/>
      <c r="QUI164" s="17"/>
      <c r="QUJ164" s="17"/>
      <c r="QUK164" s="17"/>
      <c r="QUL164" s="17"/>
      <c r="QUM164" s="17"/>
      <c r="QUN164" s="17"/>
      <c r="QUO164" s="17"/>
      <c r="QUP164" s="17"/>
      <c r="QUQ164" s="17"/>
      <c r="QUR164" s="17"/>
      <c r="QUS164" s="17"/>
      <c r="QUT164" s="17"/>
      <c r="QUU164" s="17"/>
      <c r="QUV164" s="17"/>
      <c r="QUW164" s="17"/>
      <c r="QUX164" s="17"/>
      <c r="QUY164" s="17"/>
      <c r="QUZ164" s="17"/>
      <c r="QVA164" s="17"/>
      <c r="QVB164" s="17"/>
      <c r="QVC164" s="17"/>
      <c r="QVD164" s="17"/>
      <c r="QVE164" s="17"/>
      <c r="QVF164" s="17"/>
      <c r="QVG164" s="17"/>
      <c r="QVH164" s="17"/>
      <c r="QVI164" s="17"/>
      <c r="QVJ164" s="17"/>
      <c r="QVK164" s="17"/>
      <c r="QVL164" s="17"/>
      <c r="QVM164" s="17"/>
      <c r="QVN164" s="17"/>
      <c r="QVO164" s="17"/>
      <c r="QVP164" s="17"/>
      <c r="QVQ164" s="17"/>
      <c r="QVR164" s="17"/>
      <c r="QVS164" s="17"/>
      <c r="QVT164" s="17"/>
      <c r="QVU164" s="17"/>
      <c r="QVV164" s="17"/>
      <c r="QVW164" s="17"/>
      <c r="QVX164" s="17"/>
      <c r="QVY164" s="17"/>
      <c r="QVZ164" s="17"/>
      <c r="QWA164" s="17"/>
      <c r="QWB164" s="17"/>
      <c r="QWC164" s="17"/>
      <c r="QWD164" s="17"/>
      <c r="QWE164" s="17"/>
      <c r="QWF164" s="17"/>
      <c r="QWG164" s="17"/>
      <c r="QWH164" s="17"/>
      <c r="QWI164" s="17"/>
      <c r="QWJ164" s="17"/>
      <c r="QWK164" s="17"/>
      <c r="QWL164" s="17"/>
      <c r="QWM164" s="17"/>
      <c r="QWN164" s="17"/>
      <c r="QWO164" s="17"/>
      <c r="QWP164" s="17"/>
      <c r="QWQ164" s="17"/>
      <c r="QWR164" s="17"/>
      <c r="QWS164" s="17"/>
      <c r="QWT164" s="17"/>
      <c r="QWU164" s="17"/>
      <c r="QWV164" s="17"/>
      <c r="QWW164" s="17"/>
      <c r="QWX164" s="17"/>
      <c r="QWY164" s="17"/>
      <c r="QWZ164" s="17"/>
      <c r="QXA164" s="17"/>
      <c r="QXB164" s="17"/>
      <c r="QXC164" s="17"/>
      <c r="QXD164" s="17"/>
      <c r="QXE164" s="17"/>
      <c r="QXF164" s="17"/>
      <c r="QXG164" s="17"/>
      <c r="QXH164" s="17"/>
      <c r="QXI164" s="17"/>
      <c r="QXJ164" s="17"/>
      <c r="QXK164" s="17"/>
      <c r="QXL164" s="17"/>
      <c r="QXM164" s="17"/>
      <c r="QXN164" s="17"/>
      <c r="QXO164" s="17"/>
      <c r="QXP164" s="17"/>
      <c r="QXQ164" s="17"/>
      <c r="QXR164" s="17"/>
      <c r="QXS164" s="17"/>
      <c r="QXT164" s="17"/>
      <c r="QXU164" s="17"/>
      <c r="QXV164" s="17"/>
      <c r="QXW164" s="17"/>
      <c r="QXX164" s="17"/>
      <c r="QXY164" s="17"/>
      <c r="QXZ164" s="17"/>
      <c r="QYA164" s="17"/>
      <c r="QYB164" s="17"/>
      <c r="QYC164" s="17"/>
      <c r="QYD164" s="17"/>
      <c r="QYE164" s="17"/>
      <c r="QYF164" s="17"/>
      <c r="QYG164" s="17"/>
      <c r="QYH164" s="17"/>
      <c r="QYI164" s="17"/>
      <c r="QYJ164" s="17"/>
      <c r="QYK164" s="17"/>
      <c r="QYL164" s="17"/>
      <c r="QYM164" s="17"/>
      <c r="QYN164" s="17"/>
      <c r="QYO164" s="17"/>
      <c r="QYP164" s="17"/>
      <c r="QYQ164" s="17"/>
      <c r="QYR164" s="17"/>
      <c r="QYS164" s="17"/>
      <c r="QYT164" s="17"/>
      <c r="QYU164" s="17"/>
      <c r="QYV164" s="17"/>
      <c r="QYW164" s="17"/>
      <c r="QYX164" s="17"/>
      <c r="QYY164" s="17"/>
      <c r="QYZ164" s="17"/>
      <c r="QZA164" s="17"/>
      <c r="QZB164" s="17"/>
      <c r="QZC164" s="17"/>
      <c r="QZD164" s="17"/>
      <c r="QZE164" s="17"/>
      <c r="QZF164" s="17"/>
      <c r="QZG164" s="17"/>
      <c r="QZH164" s="17"/>
      <c r="QZI164" s="17"/>
      <c r="QZJ164" s="17"/>
      <c r="QZK164" s="17"/>
      <c r="QZL164" s="17"/>
      <c r="QZM164" s="17"/>
      <c r="QZN164" s="17"/>
      <c r="QZO164" s="17"/>
      <c r="QZP164" s="17"/>
      <c r="QZQ164" s="17"/>
      <c r="QZR164" s="17"/>
      <c r="QZS164" s="17"/>
      <c r="QZT164" s="17"/>
      <c r="QZU164" s="17"/>
      <c r="QZV164" s="17"/>
      <c r="QZW164" s="17"/>
      <c r="QZX164" s="17"/>
      <c r="QZY164" s="17"/>
      <c r="QZZ164" s="17"/>
      <c r="RAA164" s="17"/>
      <c r="RAB164" s="17"/>
      <c r="RAC164" s="17"/>
      <c r="RAD164" s="17"/>
      <c r="RAE164" s="17"/>
      <c r="RAF164" s="17"/>
      <c r="RAG164" s="17"/>
      <c r="RAH164" s="17"/>
      <c r="RAI164" s="17"/>
      <c r="RAJ164" s="17"/>
      <c r="RAK164" s="17"/>
      <c r="RAL164" s="17"/>
      <c r="RAM164" s="17"/>
      <c r="RAN164" s="17"/>
      <c r="RAO164" s="17"/>
      <c r="RAP164" s="17"/>
      <c r="RAQ164" s="17"/>
      <c r="RAR164" s="17"/>
      <c r="RAS164" s="17"/>
      <c r="RAT164" s="17"/>
      <c r="RAU164" s="17"/>
      <c r="RAV164" s="17"/>
      <c r="RAW164" s="17"/>
      <c r="RAX164" s="17"/>
      <c r="RAY164" s="17"/>
      <c r="RAZ164" s="17"/>
      <c r="RBA164" s="17"/>
      <c r="RBB164" s="17"/>
      <c r="RBC164" s="17"/>
      <c r="RBD164" s="17"/>
      <c r="RBE164" s="17"/>
      <c r="RBF164" s="17"/>
      <c r="RBG164" s="17"/>
      <c r="RBH164" s="17"/>
      <c r="RBI164" s="17"/>
      <c r="RBJ164" s="17"/>
      <c r="RBK164" s="17"/>
      <c r="RBL164" s="17"/>
      <c r="RBM164" s="17"/>
      <c r="RBN164" s="17"/>
      <c r="RBO164" s="17"/>
      <c r="RBP164" s="17"/>
      <c r="RBQ164" s="17"/>
      <c r="RBR164" s="17"/>
      <c r="RBS164" s="17"/>
      <c r="RBT164" s="17"/>
      <c r="RBU164" s="17"/>
      <c r="RBV164" s="17"/>
      <c r="RBW164" s="17"/>
      <c r="RBX164" s="17"/>
      <c r="RBY164" s="17"/>
      <c r="RBZ164" s="17"/>
      <c r="RCA164" s="17"/>
      <c r="RCB164" s="17"/>
      <c r="RCC164" s="17"/>
      <c r="RCD164" s="17"/>
      <c r="RCE164" s="17"/>
      <c r="RCF164" s="17"/>
      <c r="RCG164" s="17"/>
      <c r="RCH164" s="17"/>
      <c r="RCI164" s="17"/>
      <c r="RCJ164" s="17"/>
      <c r="RCK164" s="17"/>
      <c r="RCL164" s="17"/>
      <c r="RCM164" s="17"/>
      <c r="RCN164" s="17"/>
      <c r="RCO164" s="17"/>
      <c r="RCP164" s="17"/>
      <c r="RCQ164" s="17"/>
      <c r="RCR164" s="17"/>
      <c r="RCS164" s="17"/>
      <c r="RCT164" s="17"/>
      <c r="RCU164" s="17"/>
      <c r="RCV164" s="17"/>
      <c r="RCW164" s="17"/>
      <c r="RCX164" s="17"/>
      <c r="RCY164" s="17"/>
      <c r="RCZ164" s="17"/>
      <c r="RDA164" s="17"/>
      <c r="RDB164" s="17"/>
      <c r="RDC164" s="17"/>
      <c r="RDD164" s="17"/>
      <c r="RDE164" s="17"/>
      <c r="RDF164" s="17"/>
      <c r="RDG164" s="17"/>
      <c r="RDH164" s="17"/>
      <c r="RDI164" s="17"/>
      <c r="RDJ164" s="17"/>
      <c r="RDK164" s="17"/>
      <c r="RDL164" s="17"/>
      <c r="RDM164" s="17"/>
      <c r="RDN164" s="17"/>
      <c r="RDO164" s="17"/>
      <c r="RDP164" s="17"/>
      <c r="RDQ164" s="17"/>
      <c r="RDR164" s="17"/>
      <c r="RDS164" s="17"/>
      <c r="RDT164" s="17"/>
      <c r="RDU164" s="17"/>
      <c r="RDV164" s="17"/>
      <c r="RDW164" s="17"/>
      <c r="RDX164" s="17"/>
      <c r="RDY164" s="17"/>
      <c r="RDZ164" s="17"/>
      <c r="REA164" s="17"/>
      <c r="REB164" s="17"/>
      <c r="REC164" s="17"/>
      <c r="RED164" s="17"/>
      <c r="REE164" s="17"/>
      <c r="REF164" s="17"/>
      <c r="REG164" s="17"/>
      <c r="REH164" s="17"/>
      <c r="REI164" s="17"/>
      <c r="REJ164" s="17"/>
      <c r="REK164" s="17"/>
      <c r="REL164" s="17"/>
      <c r="REM164" s="17"/>
      <c r="REN164" s="17"/>
      <c r="REO164" s="17"/>
      <c r="REP164" s="17"/>
      <c r="REQ164" s="17"/>
      <c r="RER164" s="17"/>
      <c r="RES164" s="17"/>
      <c r="RET164" s="17"/>
      <c r="REU164" s="17"/>
      <c r="REV164" s="17"/>
      <c r="REW164" s="17"/>
      <c r="REX164" s="17"/>
      <c r="REY164" s="17"/>
      <c r="REZ164" s="17"/>
      <c r="RFA164" s="17"/>
      <c r="RFB164" s="17"/>
      <c r="RFC164" s="17"/>
      <c r="RFD164" s="17"/>
      <c r="RFE164" s="17"/>
      <c r="RFF164" s="17"/>
      <c r="RFG164" s="17"/>
      <c r="RFH164" s="17"/>
      <c r="RFI164" s="17"/>
      <c r="RFJ164" s="17"/>
      <c r="RFK164" s="17"/>
      <c r="RFL164" s="17"/>
      <c r="RFM164" s="17"/>
      <c r="RFN164" s="17"/>
      <c r="RFO164" s="17"/>
      <c r="RFP164" s="17"/>
      <c r="RFQ164" s="17"/>
      <c r="RFR164" s="17"/>
      <c r="RFS164" s="17"/>
      <c r="RFT164" s="17"/>
      <c r="RFU164" s="17"/>
      <c r="RFV164" s="17"/>
      <c r="RFW164" s="17"/>
      <c r="RFX164" s="17"/>
      <c r="RFY164" s="17"/>
      <c r="RFZ164" s="17"/>
      <c r="RGA164" s="17"/>
      <c r="RGB164" s="17"/>
      <c r="RGC164" s="17"/>
      <c r="RGD164" s="17"/>
      <c r="RGE164" s="17"/>
      <c r="RGF164" s="17"/>
      <c r="RGG164" s="17"/>
      <c r="RGH164" s="17"/>
      <c r="RGI164" s="17"/>
      <c r="RGJ164" s="17"/>
      <c r="RGK164" s="17"/>
      <c r="RGL164" s="17"/>
      <c r="RGM164" s="17"/>
      <c r="RGN164" s="17"/>
      <c r="RGO164" s="17"/>
      <c r="RGP164" s="17"/>
      <c r="RGQ164" s="17"/>
      <c r="RGR164" s="17"/>
      <c r="RGS164" s="17"/>
      <c r="RGT164" s="17"/>
      <c r="RGU164" s="17"/>
      <c r="RGV164" s="17"/>
      <c r="RGW164" s="17"/>
      <c r="RGX164" s="17"/>
      <c r="RGY164" s="17"/>
      <c r="RGZ164" s="17"/>
      <c r="RHA164" s="17"/>
      <c r="RHB164" s="17"/>
      <c r="RHC164" s="17"/>
      <c r="RHD164" s="17"/>
      <c r="RHE164" s="17"/>
      <c r="RHF164" s="17"/>
      <c r="RHG164" s="17"/>
      <c r="RHH164" s="17"/>
      <c r="RHI164" s="17"/>
      <c r="RHJ164" s="17"/>
      <c r="RHK164" s="17"/>
      <c r="RHL164" s="17"/>
      <c r="RHM164" s="17"/>
      <c r="RHN164" s="17"/>
      <c r="RHO164" s="17"/>
      <c r="RHP164" s="17"/>
      <c r="RHQ164" s="17"/>
      <c r="RHR164" s="17"/>
      <c r="RHS164" s="17"/>
      <c r="RHT164" s="17"/>
      <c r="RHU164" s="17"/>
      <c r="RHV164" s="17"/>
      <c r="RHW164" s="17"/>
      <c r="RHX164" s="17"/>
      <c r="RHY164" s="17"/>
      <c r="RHZ164" s="17"/>
      <c r="RIA164" s="17"/>
      <c r="RIB164" s="17"/>
      <c r="RIC164" s="17"/>
      <c r="RID164" s="17"/>
      <c r="RIE164" s="17"/>
      <c r="RIF164" s="17"/>
      <c r="RIG164" s="17"/>
      <c r="RIH164" s="17"/>
      <c r="RII164" s="17"/>
      <c r="RIJ164" s="17"/>
      <c r="RIK164" s="17"/>
      <c r="RIL164" s="17"/>
      <c r="RIM164" s="17"/>
      <c r="RIN164" s="17"/>
      <c r="RIO164" s="17"/>
      <c r="RIP164" s="17"/>
      <c r="RIQ164" s="17"/>
      <c r="RIR164" s="17"/>
      <c r="RIS164" s="17"/>
      <c r="RIT164" s="17"/>
      <c r="RIU164" s="17"/>
      <c r="RIV164" s="17"/>
      <c r="RIW164" s="17"/>
      <c r="RIX164" s="17"/>
      <c r="RIY164" s="17"/>
      <c r="RIZ164" s="17"/>
      <c r="RJA164" s="17"/>
      <c r="RJB164" s="17"/>
      <c r="RJC164" s="17"/>
      <c r="RJD164" s="17"/>
      <c r="RJE164" s="17"/>
      <c r="RJF164" s="17"/>
      <c r="RJG164" s="17"/>
      <c r="RJH164" s="17"/>
      <c r="RJI164" s="17"/>
      <c r="RJJ164" s="17"/>
      <c r="RJK164" s="17"/>
      <c r="RJL164" s="17"/>
      <c r="RJM164" s="17"/>
      <c r="RJN164" s="17"/>
      <c r="RJO164" s="17"/>
      <c r="RJP164" s="17"/>
      <c r="RJQ164" s="17"/>
      <c r="RJR164" s="17"/>
      <c r="RJS164" s="17"/>
      <c r="RJT164" s="17"/>
      <c r="RJU164" s="17"/>
      <c r="RJV164" s="17"/>
      <c r="RJW164" s="17"/>
      <c r="RJX164" s="17"/>
      <c r="RJY164" s="17"/>
      <c r="RJZ164" s="17"/>
      <c r="RKA164" s="17"/>
      <c r="RKB164" s="17"/>
      <c r="RKC164" s="17"/>
      <c r="RKD164" s="17"/>
      <c r="RKE164" s="17"/>
      <c r="RKF164" s="17"/>
      <c r="RKG164" s="17"/>
      <c r="RKH164" s="17"/>
      <c r="RKI164" s="17"/>
      <c r="RKJ164" s="17"/>
      <c r="RKK164" s="17"/>
      <c r="RKL164" s="17"/>
      <c r="RKM164" s="17"/>
      <c r="RKN164" s="17"/>
      <c r="RKO164" s="17"/>
      <c r="RKP164" s="17"/>
      <c r="RKQ164" s="17"/>
      <c r="RKR164" s="17"/>
      <c r="RKS164" s="17"/>
      <c r="RKT164" s="17"/>
      <c r="RKU164" s="17"/>
      <c r="RKV164" s="17"/>
      <c r="RKW164" s="17"/>
      <c r="RKX164" s="17"/>
      <c r="RKY164" s="17"/>
      <c r="RKZ164" s="17"/>
      <c r="RLA164" s="17"/>
      <c r="RLB164" s="17"/>
      <c r="RLC164" s="17"/>
      <c r="RLD164" s="17"/>
      <c r="RLE164" s="17"/>
      <c r="RLF164" s="17"/>
      <c r="RLG164" s="17"/>
      <c r="RLH164" s="17"/>
      <c r="RLI164" s="17"/>
      <c r="RLJ164" s="17"/>
      <c r="RLK164" s="17"/>
      <c r="RLL164" s="17"/>
      <c r="RLM164" s="17"/>
      <c r="RLN164" s="17"/>
      <c r="RLO164" s="17"/>
      <c r="RLP164" s="17"/>
      <c r="RLQ164" s="17"/>
      <c r="RLR164" s="17"/>
      <c r="RLS164" s="17"/>
      <c r="RLT164" s="17"/>
      <c r="RLU164" s="17"/>
      <c r="RLV164" s="17"/>
      <c r="RLW164" s="17"/>
      <c r="RLX164" s="17"/>
      <c r="RLY164" s="17"/>
      <c r="RLZ164" s="17"/>
      <c r="RMA164" s="17"/>
      <c r="RMB164" s="17"/>
      <c r="RMC164" s="17"/>
      <c r="RMD164" s="17"/>
      <c r="RME164" s="17"/>
      <c r="RMF164" s="17"/>
      <c r="RMG164" s="17"/>
      <c r="RMH164" s="17"/>
      <c r="RMI164" s="17"/>
      <c r="RMJ164" s="17"/>
      <c r="RMK164" s="17"/>
      <c r="RML164" s="17"/>
      <c r="RMM164" s="17"/>
      <c r="RMN164" s="17"/>
      <c r="RMO164" s="17"/>
      <c r="RMP164" s="17"/>
      <c r="RMQ164" s="17"/>
      <c r="RMR164" s="17"/>
      <c r="RMS164" s="17"/>
      <c r="RMT164" s="17"/>
      <c r="RMU164" s="17"/>
      <c r="RMV164" s="17"/>
      <c r="RMW164" s="17"/>
      <c r="RMX164" s="17"/>
      <c r="RMY164" s="17"/>
      <c r="RMZ164" s="17"/>
      <c r="RNA164" s="17"/>
      <c r="RNB164" s="17"/>
      <c r="RNC164" s="17"/>
      <c r="RND164" s="17"/>
      <c r="RNE164" s="17"/>
      <c r="RNF164" s="17"/>
      <c r="RNG164" s="17"/>
      <c r="RNH164" s="17"/>
      <c r="RNI164" s="17"/>
      <c r="RNJ164" s="17"/>
      <c r="RNK164" s="17"/>
      <c r="RNL164" s="17"/>
      <c r="RNM164" s="17"/>
      <c r="RNN164" s="17"/>
      <c r="RNO164" s="17"/>
      <c r="RNP164" s="17"/>
      <c r="RNQ164" s="17"/>
      <c r="RNR164" s="17"/>
      <c r="RNS164" s="17"/>
      <c r="RNT164" s="17"/>
      <c r="RNU164" s="17"/>
      <c r="RNV164" s="17"/>
      <c r="RNW164" s="17"/>
      <c r="RNX164" s="17"/>
      <c r="RNY164" s="17"/>
      <c r="RNZ164" s="17"/>
      <c r="ROA164" s="17"/>
      <c r="ROB164" s="17"/>
      <c r="ROC164" s="17"/>
      <c r="ROD164" s="17"/>
      <c r="ROE164" s="17"/>
      <c r="ROF164" s="17"/>
      <c r="ROG164" s="17"/>
      <c r="ROH164" s="17"/>
      <c r="ROI164" s="17"/>
      <c r="ROJ164" s="17"/>
      <c r="ROK164" s="17"/>
      <c r="ROL164" s="17"/>
      <c r="ROM164" s="17"/>
      <c r="RON164" s="17"/>
      <c r="ROO164" s="17"/>
      <c r="ROP164" s="17"/>
      <c r="ROQ164" s="17"/>
      <c r="ROR164" s="17"/>
      <c r="ROS164" s="17"/>
      <c r="ROT164" s="17"/>
      <c r="ROU164" s="17"/>
      <c r="ROV164" s="17"/>
      <c r="ROW164" s="17"/>
      <c r="ROX164" s="17"/>
      <c r="ROY164" s="17"/>
      <c r="ROZ164" s="17"/>
      <c r="RPA164" s="17"/>
      <c r="RPB164" s="17"/>
      <c r="RPC164" s="17"/>
      <c r="RPD164" s="17"/>
      <c r="RPE164" s="17"/>
      <c r="RPF164" s="17"/>
      <c r="RPG164" s="17"/>
      <c r="RPH164" s="17"/>
      <c r="RPI164" s="17"/>
      <c r="RPJ164" s="17"/>
      <c r="RPK164" s="17"/>
      <c r="RPL164" s="17"/>
      <c r="RPM164" s="17"/>
      <c r="RPN164" s="17"/>
      <c r="RPO164" s="17"/>
      <c r="RPP164" s="17"/>
      <c r="RPQ164" s="17"/>
      <c r="RPR164" s="17"/>
      <c r="RPS164" s="17"/>
      <c r="RPT164" s="17"/>
      <c r="RPU164" s="17"/>
      <c r="RPV164" s="17"/>
      <c r="RPW164" s="17"/>
      <c r="RPX164" s="17"/>
      <c r="RPY164" s="17"/>
      <c r="RPZ164" s="17"/>
      <c r="RQA164" s="17"/>
      <c r="RQB164" s="17"/>
      <c r="RQC164" s="17"/>
      <c r="RQD164" s="17"/>
      <c r="RQE164" s="17"/>
      <c r="RQF164" s="17"/>
      <c r="RQG164" s="17"/>
      <c r="RQH164" s="17"/>
      <c r="RQI164" s="17"/>
      <c r="RQJ164" s="17"/>
      <c r="RQK164" s="17"/>
      <c r="RQL164" s="17"/>
      <c r="RQM164" s="17"/>
      <c r="RQN164" s="17"/>
      <c r="RQO164" s="17"/>
      <c r="RQP164" s="17"/>
      <c r="RQQ164" s="17"/>
      <c r="RQR164" s="17"/>
      <c r="RQS164" s="17"/>
      <c r="RQT164" s="17"/>
      <c r="RQU164" s="17"/>
      <c r="RQV164" s="17"/>
      <c r="RQW164" s="17"/>
      <c r="RQX164" s="17"/>
      <c r="RQY164" s="17"/>
      <c r="RQZ164" s="17"/>
      <c r="RRA164" s="17"/>
      <c r="RRB164" s="17"/>
      <c r="RRC164" s="17"/>
      <c r="RRD164" s="17"/>
      <c r="RRE164" s="17"/>
      <c r="RRF164" s="17"/>
      <c r="RRG164" s="17"/>
      <c r="RRH164" s="17"/>
      <c r="RRI164" s="17"/>
      <c r="RRJ164" s="17"/>
      <c r="RRK164" s="17"/>
      <c r="RRL164" s="17"/>
      <c r="RRM164" s="17"/>
      <c r="RRN164" s="17"/>
      <c r="RRO164" s="17"/>
      <c r="RRP164" s="17"/>
      <c r="RRQ164" s="17"/>
      <c r="RRR164" s="17"/>
      <c r="RRS164" s="17"/>
      <c r="RRT164" s="17"/>
      <c r="RRU164" s="17"/>
      <c r="RRV164" s="17"/>
      <c r="RRW164" s="17"/>
      <c r="RRX164" s="17"/>
      <c r="RRY164" s="17"/>
      <c r="RRZ164" s="17"/>
      <c r="RSA164" s="17"/>
      <c r="RSB164" s="17"/>
      <c r="RSC164" s="17"/>
      <c r="RSD164" s="17"/>
      <c r="RSE164" s="17"/>
      <c r="RSF164" s="17"/>
      <c r="RSG164" s="17"/>
      <c r="RSH164" s="17"/>
      <c r="RSI164" s="17"/>
      <c r="RSJ164" s="17"/>
      <c r="RSK164" s="17"/>
      <c r="RSL164" s="17"/>
      <c r="RSM164" s="17"/>
      <c r="RSN164" s="17"/>
      <c r="RSO164" s="17"/>
      <c r="RSP164" s="17"/>
      <c r="RSQ164" s="17"/>
      <c r="RSR164" s="17"/>
      <c r="RSS164" s="17"/>
      <c r="RST164" s="17"/>
      <c r="RSU164" s="17"/>
      <c r="RSV164" s="17"/>
      <c r="RSW164" s="17"/>
      <c r="RSX164" s="17"/>
      <c r="RSY164" s="17"/>
      <c r="RSZ164" s="17"/>
      <c r="RTA164" s="17"/>
      <c r="RTB164" s="17"/>
      <c r="RTC164" s="17"/>
      <c r="RTD164" s="17"/>
      <c r="RTE164" s="17"/>
      <c r="RTF164" s="17"/>
      <c r="RTG164" s="17"/>
      <c r="RTH164" s="17"/>
      <c r="RTI164" s="17"/>
      <c r="RTJ164" s="17"/>
      <c r="RTK164" s="17"/>
      <c r="RTL164" s="17"/>
      <c r="RTM164" s="17"/>
      <c r="RTN164" s="17"/>
      <c r="RTO164" s="17"/>
      <c r="RTP164" s="17"/>
      <c r="RTQ164" s="17"/>
      <c r="RTR164" s="17"/>
      <c r="RTS164" s="17"/>
      <c r="RTT164" s="17"/>
      <c r="RTU164" s="17"/>
      <c r="RTV164" s="17"/>
      <c r="RTW164" s="17"/>
      <c r="RTX164" s="17"/>
      <c r="RTY164" s="17"/>
      <c r="RTZ164" s="17"/>
      <c r="RUA164" s="17"/>
      <c r="RUB164" s="17"/>
      <c r="RUC164" s="17"/>
      <c r="RUD164" s="17"/>
      <c r="RUE164" s="17"/>
      <c r="RUF164" s="17"/>
      <c r="RUG164" s="17"/>
      <c r="RUH164" s="17"/>
      <c r="RUI164" s="17"/>
      <c r="RUJ164" s="17"/>
      <c r="RUK164" s="17"/>
      <c r="RUL164" s="17"/>
      <c r="RUM164" s="17"/>
      <c r="RUN164" s="17"/>
      <c r="RUO164" s="17"/>
      <c r="RUP164" s="17"/>
      <c r="RUQ164" s="17"/>
      <c r="RUR164" s="17"/>
      <c r="RUS164" s="17"/>
      <c r="RUT164" s="17"/>
      <c r="RUU164" s="17"/>
      <c r="RUV164" s="17"/>
      <c r="RUW164" s="17"/>
      <c r="RUX164" s="17"/>
      <c r="RUY164" s="17"/>
      <c r="RUZ164" s="17"/>
      <c r="RVA164" s="17"/>
      <c r="RVB164" s="17"/>
      <c r="RVC164" s="17"/>
      <c r="RVD164" s="17"/>
      <c r="RVE164" s="17"/>
      <c r="RVF164" s="17"/>
      <c r="RVG164" s="17"/>
      <c r="RVH164" s="17"/>
      <c r="RVI164" s="17"/>
      <c r="RVJ164" s="17"/>
      <c r="RVK164" s="17"/>
      <c r="RVL164" s="17"/>
      <c r="RVM164" s="17"/>
      <c r="RVN164" s="17"/>
      <c r="RVO164" s="17"/>
      <c r="RVP164" s="17"/>
      <c r="RVQ164" s="17"/>
      <c r="RVR164" s="17"/>
      <c r="RVS164" s="17"/>
      <c r="RVT164" s="17"/>
      <c r="RVU164" s="17"/>
      <c r="RVV164" s="17"/>
      <c r="RVW164" s="17"/>
      <c r="RVX164" s="17"/>
      <c r="RVY164" s="17"/>
      <c r="RVZ164" s="17"/>
      <c r="RWA164" s="17"/>
      <c r="RWB164" s="17"/>
      <c r="RWC164" s="17"/>
      <c r="RWD164" s="17"/>
      <c r="RWE164" s="17"/>
      <c r="RWF164" s="17"/>
      <c r="RWG164" s="17"/>
      <c r="RWH164" s="17"/>
      <c r="RWI164" s="17"/>
      <c r="RWJ164" s="17"/>
      <c r="RWK164" s="17"/>
      <c r="RWL164" s="17"/>
      <c r="RWM164" s="17"/>
      <c r="RWN164" s="17"/>
      <c r="RWO164" s="17"/>
      <c r="RWP164" s="17"/>
      <c r="RWQ164" s="17"/>
      <c r="RWR164" s="17"/>
      <c r="RWS164" s="17"/>
      <c r="RWT164" s="17"/>
      <c r="RWU164" s="17"/>
      <c r="RWV164" s="17"/>
      <c r="RWW164" s="17"/>
      <c r="RWX164" s="17"/>
      <c r="RWY164" s="17"/>
      <c r="RWZ164" s="17"/>
      <c r="RXA164" s="17"/>
      <c r="RXB164" s="17"/>
      <c r="RXC164" s="17"/>
      <c r="RXD164" s="17"/>
      <c r="RXE164" s="17"/>
      <c r="RXF164" s="17"/>
      <c r="RXG164" s="17"/>
      <c r="RXH164" s="17"/>
      <c r="RXI164" s="17"/>
      <c r="RXJ164" s="17"/>
      <c r="RXK164" s="17"/>
      <c r="RXL164" s="17"/>
      <c r="RXM164" s="17"/>
      <c r="RXN164" s="17"/>
      <c r="RXO164" s="17"/>
      <c r="RXP164" s="17"/>
      <c r="RXQ164" s="17"/>
      <c r="RXR164" s="17"/>
      <c r="RXS164" s="17"/>
      <c r="RXT164" s="17"/>
      <c r="RXU164" s="17"/>
      <c r="RXV164" s="17"/>
      <c r="RXW164" s="17"/>
      <c r="RXX164" s="17"/>
      <c r="RXY164" s="17"/>
      <c r="RXZ164" s="17"/>
      <c r="RYA164" s="17"/>
      <c r="RYB164" s="17"/>
      <c r="RYC164" s="17"/>
      <c r="RYD164" s="17"/>
      <c r="RYE164" s="17"/>
      <c r="RYF164" s="17"/>
      <c r="RYG164" s="17"/>
      <c r="RYH164" s="17"/>
      <c r="RYI164" s="17"/>
      <c r="RYJ164" s="17"/>
      <c r="RYK164" s="17"/>
      <c r="RYL164" s="17"/>
      <c r="RYM164" s="17"/>
      <c r="RYN164" s="17"/>
      <c r="RYO164" s="17"/>
      <c r="RYP164" s="17"/>
      <c r="RYQ164" s="17"/>
      <c r="RYR164" s="17"/>
      <c r="RYS164" s="17"/>
      <c r="RYT164" s="17"/>
      <c r="RYU164" s="17"/>
      <c r="RYV164" s="17"/>
      <c r="RYW164" s="17"/>
      <c r="RYX164" s="17"/>
      <c r="RYY164" s="17"/>
      <c r="RYZ164" s="17"/>
      <c r="RZA164" s="17"/>
      <c r="RZB164" s="17"/>
      <c r="RZC164" s="17"/>
      <c r="RZD164" s="17"/>
      <c r="RZE164" s="17"/>
      <c r="RZF164" s="17"/>
      <c r="RZG164" s="17"/>
      <c r="RZH164" s="17"/>
      <c r="RZI164" s="17"/>
      <c r="RZJ164" s="17"/>
      <c r="RZK164" s="17"/>
      <c r="RZL164" s="17"/>
      <c r="RZM164" s="17"/>
      <c r="RZN164" s="17"/>
      <c r="RZO164" s="17"/>
      <c r="RZP164" s="17"/>
      <c r="RZQ164" s="17"/>
      <c r="RZR164" s="17"/>
      <c r="RZS164" s="17"/>
      <c r="RZT164" s="17"/>
      <c r="RZU164" s="17"/>
      <c r="RZV164" s="17"/>
      <c r="RZW164" s="17"/>
      <c r="RZX164" s="17"/>
      <c r="RZY164" s="17"/>
      <c r="RZZ164" s="17"/>
      <c r="SAA164" s="17"/>
      <c r="SAB164" s="17"/>
      <c r="SAC164" s="17"/>
      <c r="SAD164" s="17"/>
      <c r="SAE164" s="17"/>
      <c r="SAF164" s="17"/>
      <c r="SAG164" s="17"/>
      <c r="SAH164" s="17"/>
      <c r="SAI164" s="17"/>
      <c r="SAJ164" s="17"/>
      <c r="SAK164" s="17"/>
      <c r="SAL164" s="17"/>
      <c r="SAM164" s="17"/>
      <c r="SAN164" s="17"/>
      <c r="SAO164" s="17"/>
      <c r="SAP164" s="17"/>
      <c r="SAQ164" s="17"/>
      <c r="SAR164" s="17"/>
      <c r="SAS164" s="17"/>
      <c r="SAT164" s="17"/>
      <c r="SAU164" s="17"/>
      <c r="SAV164" s="17"/>
      <c r="SAW164" s="17"/>
      <c r="SAX164" s="17"/>
      <c r="SAY164" s="17"/>
      <c r="SAZ164" s="17"/>
      <c r="SBA164" s="17"/>
      <c r="SBB164" s="17"/>
      <c r="SBC164" s="17"/>
      <c r="SBD164" s="17"/>
      <c r="SBE164" s="17"/>
      <c r="SBF164" s="17"/>
      <c r="SBG164" s="17"/>
      <c r="SBH164" s="17"/>
      <c r="SBI164" s="17"/>
      <c r="SBJ164" s="17"/>
      <c r="SBK164" s="17"/>
      <c r="SBL164" s="17"/>
      <c r="SBM164" s="17"/>
      <c r="SBN164" s="17"/>
      <c r="SBO164" s="17"/>
      <c r="SBP164" s="17"/>
      <c r="SBQ164" s="17"/>
      <c r="SBR164" s="17"/>
      <c r="SBS164" s="17"/>
      <c r="SBT164" s="17"/>
      <c r="SBU164" s="17"/>
      <c r="SBV164" s="17"/>
      <c r="SBW164" s="17"/>
      <c r="SBX164" s="17"/>
      <c r="SBY164" s="17"/>
      <c r="SBZ164" s="17"/>
      <c r="SCA164" s="17"/>
      <c r="SCB164" s="17"/>
      <c r="SCC164" s="17"/>
      <c r="SCD164" s="17"/>
      <c r="SCE164" s="17"/>
      <c r="SCF164" s="17"/>
      <c r="SCG164" s="17"/>
      <c r="SCH164" s="17"/>
      <c r="SCI164" s="17"/>
      <c r="SCJ164" s="17"/>
      <c r="SCK164" s="17"/>
      <c r="SCL164" s="17"/>
      <c r="SCM164" s="17"/>
      <c r="SCN164" s="17"/>
      <c r="SCO164" s="17"/>
      <c r="SCP164" s="17"/>
      <c r="SCQ164" s="17"/>
      <c r="SCR164" s="17"/>
      <c r="SCS164" s="17"/>
      <c r="SCT164" s="17"/>
      <c r="SCU164" s="17"/>
      <c r="SCV164" s="17"/>
      <c r="SCW164" s="17"/>
      <c r="SCX164" s="17"/>
      <c r="SCY164" s="17"/>
      <c r="SCZ164" s="17"/>
      <c r="SDA164" s="17"/>
      <c r="SDB164" s="17"/>
      <c r="SDC164" s="17"/>
      <c r="SDD164" s="17"/>
      <c r="SDE164" s="17"/>
      <c r="SDF164" s="17"/>
      <c r="SDG164" s="17"/>
      <c r="SDH164" s="17"/>
      <c r="SDI164" s="17"/>
      <c r="SDJ164" s="17"/>
      <c r="SDK164" s="17"/>
      <c r="SDL164" s="17"/>
      <c r="SDM164" s="17"/>
      <c r="SDN164" s="17"/>
      <c r="SDO164" s="17"/>
      <c r="SDP164" s="17"/>
      <c r="SDQ164" s="17"/>
      <c r="SDR164" s="17"/>
      <c r="SDS164" s="17"/>
      <c r="SDT164" s="17"/>
      <c r="SDU164" s="17"/>
      <c r="SDV164" s="17"/>
      <c r="SDW164" s="17"/>
      <c r="SDX164" s="17"/>
      <c r="SDY164" s="17"/>
      <c r="SDZ164" s="17"/>
      <c r="SEA164" s="17"/>
      <c r="SEB164" s="17"/>
      <c r="SEC164" s="17"/>
      <c r="SED164" s="17"/>
      <c r="SEE164" s="17"/>
      <c r="SEF164" s="17"/>
      <c r="SEG164" s="17"/>
      <c r="SEH164" s="17"/>
      <c r="SEI164" s="17"/>
      <c r="SEJ164" s="17"/>
      <c r="SEK164" s="17"/>
      <c r="SEL164" s="17"/>
      <c r="SEM164" s="17"/>
      <c r="SEN164" s="17"/>
      <c r="SEO164" s="17"/>
      <c r="SEP164" s="17"/>
      <c r="SEQ164" s="17"/>
      <c r="SER164" s="17"/>
      <c r="SES164" s="17"/>
      <c r="SET164" s="17"/>
      <c r="SEU164" s="17"/>
      <c r="SEV164" s="17"/>
      <c r="SEW164" s="17"/>
      <c r="SEX164" s="17"/>
      <c r="SEY164" s="17"/>
      <c r="SEZ164" s="17"/>
      <c r="SFA164" s="17"/>
      <c r="SFB164" s="17"/>
      <c r="SFC164" s="17"/>
      <c r="SFD164" s="17"/>
      <c r="SFE164" s="17"/>
      <c r="SFF164" s="17"/>
      <c r="SFG164" s="17"/>
      <c r="SFH164" s="17"/>
      <c r="SFI164" s="17"/>
      <c r="SFJ164" s="17"/>
      <c r="SFK164" s="17"/>
      <c r="SFL164" s="17"/>
      <c r="SFM164" s="17"/>
      <c r="SFN164" s="17"/>
      <c r="SFO164" s="17"/>
      <c r="SFP164" s="17"/>
      <c r="SFQ164" s="17"/>
      <c r="SFR164" s="17"/>
      <c r="SFS164" s="17"/>
      <c r="SFT164" s="17"/>
      <c r="SFU164" s="17"/>
      <c r="SFV164" s="17"/>
      <c r="SFW164" s="17"/>
      <c r="SFX164" s="17"/>
      <c r="SFY164" s="17"/>
      <c r="SFZ164" s="17"/>
      <c r="SGA164" s="17"/>
      <c r="SGB164" s="17"/>
      <c r="SGC164" s="17"/>
      <c r="SGD164" s="17"/>
      <c r="SGE164" s="17"/>
      <c r="SGF164" s="17"/>
      <c r="SGG164" s="17"/>
      <c r="SGH164" s="17"/>
      <c r="SGI164" s="17"/>
      <c r="SGJ164" s="17"/>
      <c r="SGK164" s="17"/>
      <c r="SGL164" s="17"/>
      <c r="SGM164" s="17"/>
      <c r="SGN164" s="17"/>
      <c r="SGO164" s="17"/>
      <c r="SGP164" s="17"/>
      <c r="SGQ164" s="17"/>
      <c r="SGR164" s="17"/>
      <c r="SGS164" s="17"/>
      <c r="SGT164" s="17"/>
      <c r="SGU164" s="17"/>
      <c r="SGV164" s="17"/>
      <c r="SGW164" s="17"/>
      <c r="SGX164" s="17"/>
      <c r="SGY164" s="17"/>
      <c r="SGZ164" s="17"/>
      <c r="SHA164" s="17"/>
      <c r="SHB164" s="17"/>
      <c r="SHC164" s="17"/>
      <c r="SHD164" s="17"/>
      <c r="SHE164" s="17"/>
      <c r="SHF164" s="17"/>
      <c r="SHG164" s="17"/>
      <c r="SHH164" s="17"/>
      <c r="SHI164" s="17"/>
      <c r="SHJ164" s="17"/>
      <c r="SHK164" s="17"/>
      <c r="SHL164" s="17"/>
      <c r="SHM164" s="17"/>
      <c r="SHN164" s="17"/>
      <c r="SHO164" s="17"/>
      <c r="SHP164" s="17"/>
      <c r="SHQ164" s="17"/>
      <c r="SHR164" s="17"/>
      <c r="SHS164" s="17"/>
      <c r="SHT164" s="17"/>
      <c r="SHU164" s="17"/>
      <c r="SHV164" s="17"/>
      <c r="SHW164" s="17"/>
      <c r="SHX164" s="17"/>
      <c r="SHY164" s="17"/>
      <c r="SHZ164" s="17"/>
      <c r="SIA164" s="17"/>
      <c r="SIB164" s="17"/>
      <c r="SIC164" s="17"/>
      <c r="SID164" s="17"/>
      <c r="SIE164" s="17"/>
      <c r="SIF164" s="17"/>
      <c r="SIG164" s="17"/>
      <c r="SIH164" s="17"/>
      <c r="SII164" s="17"/>
      <c r="SIJ164" s="17"/>
      <c r="SIK164" s="17"/>
      <c r="SIL164" s="17"/>
      <c r="SIM164" s="17"/>
      <c r="SIN164" s="17"/>
      <c r="SIO164" s="17"/>
      <c r="SIP164" s="17"/>
      <c r="SIQ164" s="17"/>
      <c r="SIR164" s="17"/>
      <c r="SIS164" s="17"/>
      <c r="SIT164" s="17"/>
      <c r="SIU164" s="17"/>
      <c r="SIV164" s="17"/>
      <c r="SIW164" s="17"/>
      <c r="SIX164" s="17"/>
      <c r="SIY164" s="17"/>
      <c r="SIZ164" s="17"/>
      <c r="SJA164" s="17"/>
      <c r="SJB164" s="17"/>
      <c r="SJC164" s="17"/>
      <c r="SJD164" s="17"/>
      <c r="SJE164" s="17"/>
      <c r="SJF164" s="17"/>
      <c r="SJG164" s="17"/>
      <c r="SJH164" s="17"/>
      <c r="SJI164" s="17"/>
      <c r="SJJ164" s="17"/>
      <c r="SJK164" s="17"/>
      <c r="SJL164" s="17"/>
      <c r="SJM164" s="17"/>
      <c r="SJN164" s="17"/>
      <c r="SJO164" s="17"/>
      <c r="SJP164" s="17"/>
      <c r="SJQ164" s="17"/>
      <c r="SJR164" s="17"/>
      <c r="SJS164" s="17"/>
      <c r="SJT164" s="17"/>
      <c r="SJU164" s="17"/>
      <c r="SJV164" s="17"/>
      <c r="SJW164" s="17"/>
      <c r="SJX164" s="17"/>
      <c r="SJY164" s="17"/>
      <c r="SJZ164" s="17"/>
      <c r="SKA164" s="17"/>
      <c r="SKB164" s="17"/>
      <c r="SKC164" s="17"/>
      <c r="SKD164" s="17"/>
      <c r="SKE164" s="17"/>
      <c r="SKF164" s="17"/>
      <c r="SKG164" s="17"/>
      <c r="SKH164" s="17"/>
      <c r="SKI164" s="17"/>
      <c r="SKJ164" s="17"/>
      <c r="SKK164" s="17"/>
      <c r="SKL164" s="17"/>
      <c r="SKM164" s="17"/>
      <c r="SKN164" s="17"/>
      <c r="SKO164" s="17"/>
      <c r="SKP164" s="17"/>
      <c r="SKQ164" s="17"/>
      <c r="SKR164" s="17"/>
      <c r="SKS164" s="17"/>
      <c r="SKT164" s="17"/>
      <c r="SKU164" s="17"/>
      <c r="SKV164" s="17"/>
      <c r="SKW164" s="17"/>
      <c r="SKX164" s="17"/>
      <c r="SKY164" s="17"/>
      <c r="SKZ164" s="17"/>
      <c r="SLA164" s="17"/>
      <c r="SLB164" s="17"/>
      <c r="SLC164" s="17"/>
      <c r="SLD164" s="17"/>
      <c r="SLE164" s="17"/>
      <c r="SLF164" s="17"/>
      <c r="SLG164" s="17"/>
      <c r="SLH164" s="17"/>
      <c r="SLI164" s="17"/>
      <c r="SLJ164" s="17"/>
      <c r="SLK164" s="17"/>
      <c r="SLL164" s="17"/>
      <c r="SLM164" s="17"/>
      <c r="SLN164" s="17"/>
      <c r="SLO164" s="17"/>
      <c r="SLP164" s="17"/>
      <c r="SLQ164" s="17"/>
      <c r="SLR164" s="17"/>
      <c r="SLS164" s="17"/>
      <c r="SLT164" s="17"/>
      <c r="SLU164" s="17"/>
      <c r="SLV164" s="17"/>
      <c r="SLW164" s="17"/>
      <c r="SLX164" s="17"/>
      <c r="SLY164" s="17"/>
      <c r="SLZ164" s="17"/>
      <c r="SMA164" s="17"/>
      <c r="SMB164" s="17"/>
      <c r="SMC164" s="17"/>
      <c r="SMD164" s="17"/>
      <c r="SME164" s="17"/>
      <c r="SMF164" s="17"/>
      <c r="SMG164" s="17"/>
      <c r="SMH164" s="17"/>
      <c r="SMI164" s="17"/>
      <c r="SMJ164" s="17"/>
      <c r="SMK164" s="17"/>
      <c r="SML164" s="17"/>
      <c r="SMM164" s="17"/>
      <c r="SMN164" s="17"/>
      <c r="SMO164" s="17"/>
      <c r="SMP164" s="17"/>
      <c r="SMQ164" s="17"/>
      <c r="SMR164" s="17"/>
      <c r="SMS164" s="17"/>
      <c r="SMT164" s="17"/>
      <c r="SMU164" s="17"/>
      <c r="SMV164" s="17"/>
      <c r="SMW164" s="17"/>
      <c r="SMX164" s="17"/>
      <c r="SMY164" s="17"/>
      <c r="SMZ164" s="17"/>
      <c r="SNA164" s="17"/>
      <c r="SNB164" s="17"/>
      <c r="SNC164" s="17"/>
      <c r="SND164" s="17"/>
      <c r="SNE164" s="17"/>
      <c r="SNF164" s="17"/>
      <c r="SNG164" s="17"/>
      <c r="SNH164" s="17"/>
      <c r="SNI164" s="17"/>
      <c r="SNJ164" s="17"/>
      <c r="SNK164" s="17"/>
      <c r="SNL164" s="17"/>
      <c r="SNM164" s="17"/>
      <c r="SNN164" s="17"/>
      <c r="SNO164" s="17"/>
      <c r="SNP164" s="17"/>
      <c r="SNQ164" s="17"/>
      <c r="SNR164" s="17"/>
      <c r="SNS164" s="17"/>
      <c r="SNT164" s="17"/>
      <c r="SNU164" s="17"/>
      <c r="SNV164" s="17"/>
      <c r="SNW164" s="17"/>
      <c r="SNX164" s="17"/>
      <c r="SNY164" s="17"/>
      <c r="SNZ164" s="17"/>
      <c r="SOA164" s="17"/>
      <c r="SOB164" s="17"/>
      <c r="SOC164" s="17"/>
      <c r="SOD164" s="17"/>
      <c r="SOE164" s="17"/>
      <c r="SOF164" s="17"/>
      <c r="SOG164" s="17"/>
      <c r="SOH164" s="17"/>
      <c r="SOI164" s="17"/>
      <c r="SOJ164" s="17"/>
      <c r="SOK164" s="17"/>
      <c r="SOL164" s="17"/>
      <c r="SOM164" s="17"/>
      <c r="SON164" s="17"/>
      <c r="SOO164" s="17"/>
      <c r="SOP164" s="17"/>
      <c r="SOQ164" s="17"/>
      <c r="SOR164" s="17"/>
      <c r="SOS164" s="17"/>
      <c r="SOT164" s="17"/>
      <c r="SOU164" s="17"/>
      <c r="SOV164" s="17"/>
      <c r="SOW164" s="17"/>
      <c r="SOX164" s="17"/>
      <c r="SOY164" s="17"/>
      <c r="SOZ164" s="17"/>
      <c r="SPA164" s="17"/>
      <c r="SPB164" s="17"/>
      <c r="SPC164" s="17"/>
      <c r="SPD164" s="17"/>
      <c r="SPE164" s="17"/>
      <c r="SPF164" s="17"/>
      <c r="SPG164" s="17"/>
      <c r="SPH164" s="17"/>
      <c r="SPI164" s="17"/>
      <c r="SPJ164" s="17"/>
      <c r="SPK164" s="17"/>
      <c r="SPL164" s="17"/>
      <c r="SPM164" s="17"/>
      <c r="SPN164" s="17"/>
      <c r="SPO164" s="17"/>
      <c r="SPP164" s="17"/>
      <c r="SPQ164" s="17"/>
      <c r="SPR164" s="17"/>
      <c r="SPS164" s="17"/>
      <c r="SPT164" s="17"/>
      <c r="SPU164" s="17"/>
      <c r="SPV164" s="17"/>
      <c r="SPW164" s="17"/>
      <c r="SPX164" s="17"/>
      <c r="SPY164" s="17"/>
      <c r="SPZ164" s="17"/>
      <c r="SQA164" s="17"/>
      <c r="SQB164" s="17"/>
      <c r="SQC164" s="17"/>
      <c r="SQD164" s="17"/>
      <c r="SQE164" s="17"/>
      <c r="SQF164" s="17"/>
      <c r="SQG164" s="17"/>
      <c r="SQH164" s="17"/>
      <c r="SQI164" s="17"/>
      <c r="SQJ164" s="17"/>
      <c r="SQK164" s="17"/>
      <c r="SQL164" s="17"/>
      <c r="SQM164" s="17"/>
      <c r="SQN164" s="17"/>
      <c r="SQO164" s="17"/>
      <c r="SQP164" s="17"/>
      <c r="SQQ164" s="17"/>
      <c r="SQR164" s="17"/>
      <c r="SQS164" s="17"/>
      <c r="SQT164" s="17"/>
      <c r="SQU164" s="17"/>
      <c r="SQV164" s="17"/>
      <c r="SQW164" s="17"/>
      <c r="SQX164" s="17"/>
      <c r="SQY164" s="17"/>
      <c r="SQZ164" s="17"/>
      <c r="SRA164" s="17"/>
      <c r="SRB164" s="17"/>
      <c r="SRC164" s="17"/>
      <c r="SRD164" s="17"/>
      <c r="SRE164" s="17"/>
      <c r="SRF164" s="17"/>
      <c r="SRG164" s="17"/>
      <c r="SRH164" s="17"/>
      <c r="SRI164" s="17"/>
      <c r="SRJ164" s="17"/>
      <c r="SRK164" s="17"/>
      <c r="SRL164" s="17"/>
      <c r="SRM164" s="17"/>
      <c r="SRN164" s="17"/>
      <c r="SRO164" s="17"/>
      <c r="SRP164" s="17"/>
      <c r="SRQ164" s="17"/>
      <c r="SRR164" s="17"/>
      <c r="SRS164" s="17"/>
      <c r="SRT164" s="17"/>
      <c r="SRU164" s="17"/>
      <c r="SRV164" s="17"/>
      <c r="SRW164" s="17"/>
      <c r="SRX164" s="17"/>
      <c r="SRY164" s="17"/>
      <c r="SRZ164" s="17"/>
      <c r="SSA164" s="17"/>
      <c r="SSB164" s="17"/>
      <c r="SSC164" s="17"/>
      <c r="SSD164" s="17"/>
      <c r="SSE164" s="17"/>
      <c r="SSF164" s="17"/>
      <c r="SSG164" s="17"/>
      <c r="SSH164" s="17"/>
      <c r="SSI164" s="17"/>
      <c r="SSJ164" s="17"/>
      <c r="SSK164" s="17"/>
      <c r="SSL164" s="17"/>
      <c r="SSM164" s="17"/>
      <c r="SSN164" s="17"/>
      <c r="SSO164" s="17"/>
      <c r="SSP164" s="17"/>
      <c r="SSQ164" s="17"/>
      <c r="SSR164" s="17"/>
      <c r="SSS164" s="17"/>
      <c r="SST164" s="17"/>
      <c r="SSU164" s="17"/>
      <c r="SSV164" s="17"/>
      <c r="SSW164" s="17"/>
      <c r="SSX164" s="17"/>
      <c r="SSY164" s="17"/>
      <c r="SSZ164" s="17"/>
      <c r="STA164" s="17"/>
      <c r="STB164" s="17"/>
      <c r="STC164" s="17"/>
      <c r="STD164" s="17"/>
      <c r="STE164" s="17"/>
      <c r="STF164" s="17"/>
      <c r="STG164" s="17"/>
      <c r="STH164" s="17"/>
      <c r="STI164" s="17"/>
      <c r="STJ164" s="17"/>
      <c r="STK164" s="17"/>
      <c r="STL164" s="17"/>
      <c r="STM164" s="17"/>
      <c r="STN164" s="17"/>
      <c r="STO164" s="17"/>
      <c r="STP164" s="17"/>
      <c r="STQ164" s="17"/>
      <c r="STR164" s="17"/>
      <c r="STS164" s="17"/>
      <c r="STT164" s="17"/>
      <c r="STU164" s="17"/>
      <c r="STV164" s="17"/>
      <c r="STW164" s="17"/>
      <c r="STX164" s="17"/>
      <c r="STY164" s="17"/>
      <c r="STZ164" s="17"/>
      <c r="SUA164" s="17"/>
      <c r="SUB164" s="17"/>
      <c r="SUC164" s="17"/>
      <c r="SUD164" s="17"/>
      <c r="SUE164" s="17"/>
      <c r="SUF164" s="17"/>
      <c r="SUG164" s="17"/>
      <c r="SUH164" s="17"/>
      <c r="SUI164" s="17"/>
      <c r="SUJ164" s="17"/>
      <c r="SUK164" s="17"/>
      <c r="SUL164" s="17"/>
      <c r="SUM164" s="17"/>
      <c r="SUN164" s="17"/>
      <c r="SUO164" s="17"/>
      <c r="SUP164" s="17"/>
      <c r="SUQ164" s="17"/>
      <c r="SUR164" s="17"/>
      <c r="SUS164" s="17"/>
      <c r="SUT164" s="17"/>
      <c r="SUU164" s="17"/>
      <c r="SUV164" s="17"/>
      <c r="SUW164" s="17"/>
      <c r="SUX164" s="17"/>
      <c r="SUY164" s="17"/>
      <c r="SUZ164" s="17"/>
      <c r="SVA164" s="17"/>
      <c r="SVB164" s="17"/>
      <c r="SVC164" s="17"/>
      <c r="SVD164" s="17"/>
      <c r="SVE164" s="17"/>
      <c r="SVF164" s="17"/>
      <c r="SVG164" s="17"/>
      <c r="SVH164" s="17"/>
      <c r="SVI164" s="17"/>
      <c r="SVJ164" s="17"/>
      <c r="SVK164" s="17"/>
      <c r="SVL164" s="17"/>
      <c r="SVM164" s="17"/>
      <c r="SVN164" s="17"/>
      <c r="SVO164" s="17"/>
      <c r="SVP164" s="17"/>
      <c r="SVQ164" s="17"/>
      <c r="SVR164" s="17"/>
      <c r="SVS164" s="17"/>
      <c r="SVT164" s="17"/>
      <c r="SVU164" s="17"/>
      <c r="SVV164" s="17"/>
      <c r="SVW164" s="17"/>
      <c r="SVX164" s="17"/>
      <c r="SVY164" s="17"/>
      <c r="SVZ164" s="17"/>
      <c r="SWA164" s="17"/>
      <c r="SWB164" s="17"/>
      <c r="SWC164" s="17"/>
      <c r="SWD164" s="17"/>
      <c r="SWE164" s="17"/>
      <c r="SWF164" s="17"/>
      <c r="SWG164" s="17"/>
      <c r="SWH164" s="17"/>
      <c r="SWI164" s="17"/>
      <c r="SWJ164" s="17"/>
      <c r="SWK164" s="17"/>
      <c r="SWL164" s="17"/>
      <c r="SWM164" s="17"/>
      <c r="SWN164" s="17"/>
      <c r="SWO164" s="17"/>
      <c r="SWP164" s="17"/>
      <c r="SWQ164" s="17"/>
      <c r="SWR164" s="17"/>
      <c r="SWS164" s="17"/>
      <c r="SWT164" s="17"/>
      <c r="SWU164" s="17"/>
      <c r="SWV164" s="17"/>
      <c r="SWW164" s="17"/>
      <c r="SWX164" s="17"/>
      <c r="SWY164" s="17"/>
      <c r="SWZ164" s="17"/>
      <c r="SXA164" s="17"/>
      <c r="SXB164" s="17"/>
      <c r="SXC164" s="17"/>
      <c r="SXD164" s="17"/>
      <c r="SXE164" s="17"/>
      <c r="SXF164" s="17"/>
      <c r="SXG164" s="17"/>
      <c r="SXH164" s="17"/>
      <c r="SXI164" s="17"/>
      <c r="SXJ164" s="17"/>
      <c r="SXK164" s="17"/>
      <c r="SXL164" s="17"/>
      <c r="SXM164" s="17"/>
      <c r="SXN164" s="17"/>
      <c r="SXO164" s="17"/>
      <c r="SXP164" s="17"/>
      <c r="SXQ164" s="17"/>
      <c r="SXR164" s="17"/>
      <c r="SXS164" s="17"/>
      <c r="SXT164" s="17"/>
      <c r="SXU164" s="17"/>
      <c r="SXV164" s="17"/>
      <c r="SXW164" s="17"/>
      <c r="SXX164" s="17"/>
      <c r="SXY164" s="17"/>
      <c r="SXZ164" s="17"/>
      <c r="SYA164" s="17"/>
      <c r="SYB164" s="17"/>
      <c r="SYC164" s="17"/>
      <c r="SYD164" s="17"/>
      <c r="SYE164" s="17"/>
      <c r="SYF164" s="17"/>
      <c r="SYG164" s="17"/>
      <c r="SYH164" s="17"/>
      <c r="SYI164" s="17"/>
      <c r="SYJ164" s="17"/>
      <c r="SYK164" s="17"/>
      <c r="SYL164" s="17"/>
      <c r="SYM164" s="17"/>
      <c r="SYN164" s="17"/>
      <c r="SYO164" s="17"/>
      <c r="SYP164" s="17"/>
      <c r="SYQ164" s="17"/>
      <c r="SYR164" s="17"/>
      <c r="SYS164" s="17"/>
      <c r="SYT164" s="17"/>
      <c r="SYU164" s="17"/>
      <c r="SYV164" s="17"/>
      <c r="SYW164" s="17"/>
      <c r="SYX164" s="17"/>
      <c r="SYY164" s="17"/>
      <c r="SYZ164" s="17"/>
      <c r="SZA164" s="17"/>
      <c r="SZB164" s="17"/>
      <c r="SZC164" s="17"/>
      <c r="SZD164" s="17"/>
      <c r="SZE164" s="17"/>
      <c r="SZF164" s="17"/>
      <c r="SZG164" s="17"/>
      <c r="SZH164" s="17"/>
      <c r="SZI164" s="17"/>
      <c r="SZJ164" s="17"/>
      <c r="SZK164" s="17"/>
      <c r="SZL164" s="17"/>
      <c r="SZM164" s="17"/>
      <c r="SZN164" s="17"/>
      <c r="SZO164" s="17"/>
      <c r="SZP164" s="17"/>
      <c r="SZQ164" s="17"/>
      <c r="SZR164" s="17"/>
      <c r="SZS164" s="17"/>
      <c r="SZT164" s="17"/>
      <c r="SZU164" s="17"/>
      <c r="SZV164" s="17"/>
      <c r="SZW164" s="17"/>
      <c r="SZX164" s="17"/>
      <c r="SZY164" s="17"/>
      <c r="SZZ164" s="17"/>
      <c r="TAA164" s="17"/>
      <c r="TAB164" s="17"/>
      <c r="TAC164" s="17"/>
      <c r="TAD164" s="17"/>
      <c r="TAE164" s="17"/>
      <c r="TAF164" s="17"/>
      <c r="TAG164" s="17"/>
      <c r="TAH164" s="17"/>
      <c r="TAI164" s="17"/>
      <c r="TAJ164" s="17"/>
      <c r="TAK164" s="17"/>
      <c r="TAL164" s="17"/>
      <c r="TAM164" s="17"/>
      <c r="TAN164" s="17"/>
      <c r="TAO164" s="17"/>
      <c r="TAP164" s="17"/>
      <c r="TAQ164" s="17"/>
      <c r="TAR164" s="17"/>
      <c r="TAS164" s="17"/>
      <c r="TAT164" s="17"/>
      <c r="TAU164" s="17"/>
      <c r="TAV164" s="17"/>
      <c r="TAW164" s="17"/>
      <c r="TAX164" s="17"/>
      <c r="TAY164" s="17"/>
      <c r="TAZ164" s="17"/>
      <c r="TBA164" s="17"/>
      <c r="TBB164" s="17"/>
      <c r="TBC164" s="17"/>
      <c r="TBD164" s="17"/>
      <c r="TBE164" s="17"/>
      <c r="TBF164" s="17"/>
      <c r="TBG164" s="17"/>
      <c r="TBH164" s="17"/>
      <c r="TBI164" s="17"/>
      <c r="TBJ164" s="17"/>
      <c r="TBK164" s="17"/>
      <c r="TBL164" s="17"/>
      <c r="TBM164" s="17"/>
      <c r="TBN164" s="17"/>
      <c r="TBO164" s="17"/>
      <c r="TBP164" s="17"/>
      <c r="TBQ164" s="17"/>
      <c r="TBR164" s="17"/>
      <c r="TBS164" s="17"/>
      <c r="TBT164" s="17"/>
      <c r="TBU164" s="17"/>
      <c r="TBV164" s="17"/>
      <c r="TBW164" s="17"/>
      <c r="TBX164" s="17"/>
      <c r="TBY164" s="17"/>
      <c r="TBZ164" s="17"/>
      <c r="TCA164" s="17"/>
      <c r="TCB164" s="17"/>
      <c r="TCC164" s="17"/>
      <c r="TCD164" s="17"/>
      <c r="TCE164" s="17"/>
      <c r="TCF164" s="17"/>
      <c r="TCG164" s="17"/>
      <c r="TCH164" s="17"/>
      <c r="TCI164" s="17"/>
      <c r="TCJ164" s="17"/>
      <c r="TCK164" s="17"/>
      <c r="TCL164" s="17"/>
      <c r="TCM164" s="17"/>
      <c r="TCN164" s="17"/>
      <c r="TCO164" s="17"/>
      <c r="TCP164" s="17"/>
      <c r="TCQ164" s="17"/>
      <c r="TCR164" s="17"/>
      <c r="TCS164" s="17"/>
      <c r="TCT164" s="17"/>
      <c r="TCU164" s="17"/>
      <c r="TCV164" s="17"/>
      <c r="TCW164" s="17"/>
      <c r="TCX164" s="17"/>
      <c r="TCY164" s="17"/>
      <c r="TCZ164" s="17"/>
      <c r="TDA164" s="17"/>
      <c r="TDB164" s="17"/>
      <c r="TDC164" s="17"/>
      <c r="TDD164" s="17"/>
      <c r="TDE164" s="17"/>
      <c r="TDF164" s="17"/>
      <c r="TDG164" s="17"/>
      <c r="TDH164" s="17"/>
      <c r="TDI164" s="17"/>
      <c r="TDJ164" s="17"/>
      <c r="TDK164" s="17"/>
      <c r="TDL164" s="17"/>
      <c r="TDM164" s="17"/>
      <c r="TDN164" s="17"/>
      <c r="TDO164" s="17"/>
      <c r="TDP164" s="17"/>
      <c r="TDQ164" s="17"/>
      <c r="TDR164" s="17"/>
      <c r="TDS164" s="17"/>
      <c r="TDT164" s="17"/>
      <c r="TDU164" s="17"/>
      <c r="TDV164" s="17"/>
      <c r="TDW164" s="17"/>
      <c r="TDX164" s="17"/>
      <c r="TDY164" s="17"/>
      <c r="TDZ164" s="17"/>
      <c r="TEA164" s="17"/>
      <c r="TEB164" s="17"/>
      <c r="TEC164" s="17"/>
      <c r="TED164" s="17"/>
      <c r="TEE164" s="17"/>
      <c r="TEF164" s="17"/>
      <c r="TEG164" s="17"/>
      <c r="TEH164" s="17"/>
      <c r="TEI164" s="17"/>
      <c r="TEJ164" s="17"/>
      <c r="TEK164" s="17"/>
      <c r="TEL164" s="17"/>
      <c r="TEM164" s="17"/>
      <c r="TEN164" s="17"/>
      <c r="TEO164" s="17"/>
      <c r="TEP164" s="17"/>
      <c r="TEQ164" s="17"/>
      <c r="TER164" s="17"/>
      <c r="TES164" s="17"/>
      <c r="TET164" s="17"/>
      <c r="TEU164" s="17"/>
      <c r="TEV164" s="17"/>
      <c r="TEW164" s="17"/>
      <c r="TEX164" s="17"/>
      <c r="TEY164" s="17"/>
      <c r="TEZ164" s="17"/>
      <c r="TFA164" s="17"/>
      <c r="TFB164" s="17"/>
      <c r="TFC164" s="17"/>
      <c r="TFD164" s="17"/>
      <c r="TFE164" s="17"/>
      <c r="TFF164" s="17"/>
      <c r="TFG164" s="17"/>
      <c r="TFH164" s="17"/>
      <c r="TFI164" s="17"/>
      <c r="TFJ164" s="17"/>
      <c r="TFK164" s="17"/>
      <c r="TFL164" s="17"/>
      <c r="TFM164" s="17"/>
      <c r="TFN164" s="17"/>
      <c r="TFO164" s="17"/>
      <c r="TFP164" s="17"/>
      <c r="TFQ164" s="17"/>
      <c r="TFR164" s="17"/>
      <c r="TFS164" s="17"/>
      <c r="TFT164" s="17"/>
      <c r="TFU164" s="17"/>
      <c r="TFV164" s="17"/>
      <c r="TFW164" s="17"/>
      <c r="TFX164" s="17"/>
      <c r="TFY164" s="17"/>
      <c r="TFZ164" s="17"/>
      <c r="TGA164" s="17"/>
      <c r="TGB164" s="17"/>
      <c r="TGC164" s="17"/>
      <c r="TGD164" s="17"/>
      <c r="TGE164" s="17"/>
      <c r="TGF164" s="17"/>
      <c r="TGG164" s="17"/>
      <c r="TGH164" s="17"/>
      <c r="TGI164" s="17"/>
      <c r="TGJ164" s="17"/>
      <c r="TGK164" s="17"/>
      <c r="TGL164" s="17"/>
      <c r="TGM164" s="17"/>
      <c r="TGN164" s="17"/>
      <c r="TGO164" s="17"/>
      <c r="TGP164" s="17"/>
      <c r="TGQ164" s="17"/>
      <c r="TGR164" s="17"/>
      <c r="TGS164" s="17"/>
      <c r="TGT164" s="17"/>
      <c r="TGU164" s="17"/>
      <c r="TGV164" s="17"/>
      <c r="TGW164" s="17"/>
      <c r="TGX164" s="17"/>
      <c r="TGY164" s="17"/>
      <c r="TGZ164" s="17"/>
      <c r="THA164" s="17"/>
      <c r="THB164" s="17"/>
      <c r="THC164" s="17"/>
      <c r="THD164" s="17"/>
      <c r="THE164" s="17"/>
      <c r="THF164" s="17"/>
      <c r="THG164" s="17"/>
      <c r="THH164" s="17"/>
      <c r="THI164" s="17"/>
      <c r="THJ164" s="17"/>
      <c r="THK164" s="17"/>
      <c r="THL164" s="17"/>
      <c r="THM164" s="17"/>
      <c r="THN164" s="17"/>
      <c r="THO164" s="17"/>
      <c r="THP164" s="17"/>
      <c r="THQ164" s="17"/>
      <c r="THR164" s="17"/>
      <c r="THS164" s="17"/>
      <c r="THT164" s="17"/>
      <c r="THU164" s="17"/>
      <c r="THV164" s="17"/>
      <c r="THW164" s="17"/>
      <c r="THX164" s="17"/>
      <c r="THY164" s="17"/>
      <c r="THZ164" s="17"/>
      <c r="TIA164" s="17"/>
      <c r="TIB164" s="17"/>
      <c r="TIC164" s="17"/>
      <c r="TID164" s="17"/>
      <c r="TIE164" s="17"/>
      <c r="TIF164" s="17"/>
      <c r="TIG164" s="17"/>
      <c r="TIH164" s="17"/>
      <c r="TII164" s="17"/>
      <c r="TIJ164" s="17"/>
      <c r="TIK164" s="17"/>
      <c r="TIL164" s="17"/>
      <c r="TIM164" s="17"/>
      <c r="TIN164" s="17"/>
      <c r="TIO164" s="17"/>
      <c r="TIP164" s="17"/>
      <c r="TIQ164" s="17"/>
      <c r="TIR164" s="17"/>
      <c r="TIS164" s="17"/>
      <c r="TIT164" s="17"/>
      <c r="TIU164" s="17"/>
      <c r="TIV164" s="17"/>
      <c r="TIW164" s="17"/>
      <c r="TIX164" s="17"/>
      <c r="TIY164" s="17"/>
      <c r="TIZ164" s="17"/>
      <c r="TJA164" s="17"/>
      <c r="TJB164" s="17"/>
      <c r="TJC164" s="17"/>
      <c r="TJD164" s="17"/>
      <c r="TJE164" s="17"/>
      <c r="TJF164" s="17"/>
      <c r="TJG164" s="17"/>
      <c r="TJH164" s="17"/>
      <c r="TJI164" s="17"/>
      <c r="TJJ164" s="17"/>
      <c r="TJK164" s="17"/>
      <c r="TJL164" s="17"/>
      <c r="TJM164" s="17"/>
      <c r="TJN164" s="17"/>
      <c r="TJO164" s="17"/>
      <c r="TJP164" s="17"/>
      <c r="TJQ164" s="17"/>
      <c r="TJR164" s="17"/>
      <c r="TJS164" s="17"/>
      <c r="TJT164" s="17"/>
      <c r="TJU164" s="17"/>
      <c r="TJV164" s="17"/>
      <c r="TJW164" s="17"/>
      <c r="TJX164" s="17"/>
      <c r="TJY164" s="17"/>
      <c r="TJZ164" s="17"/>
      <c r="TKA164" s="17"/>
      <c r="TKB164" s="17"/>
      <c r="TKC164" s="17"/>
      <c r="TKD164" s="17"/>
      <c r="TKE164" s="17"/>
      <c r="TKF164" s="17"/>
      <c r="TKG164" s="17"/>
      <c r="TKH164" s="17"/>
      <c r="TKI164" s="17"/>
      <c r="TKJ164" s="17"/>
      <c r="TKK164" s="17"/>
      <c r="TKL164" s="17"/>
      <c r="TKM164" s="17"/>
      <c r="TKN164" s="17"/>
      <c r="TKO164" s="17"/>
      <c r="TKP164" s="17"/>
      <c r="TKQ164" s="17"/>
      <c r="TKR164" s="17"/>
      <c r="TKS164" s="17"/>
      <c r="TKT164" s="17"/>
      <c r="TKU164" s="17"/>
      <c r="TKV164" s="17"/>
      <c r="TKW164" s="17"/>
      <c r="TKX164" s="17"/>
      <c r="TKY164" s="17"/>
      <c r="TKZ164" s="17"/>
      <c r="TLA164" s="17"/>
      <c r="TLB164" s="17"/>
      <c r="TLC164" s="17"/>
      <c r="TLD164" s="17"/>
      <c r="TLE164" s="17"/>
      <c r="TLF164" s="17"/>
      <c r="TLG164" s="17"/>
      <c r="TLH164" s="17"/>
      <c r="TLI164" s="17"/>
      <c r="TLJ164" s="17"/>
      <c r="TLK164" s="17"/>
      <c r="TLL164" s="17"/>
      <c r="TLM164" s="17"/>
      <c r="TLN164" s="17"/>
      <c r="TLO164" s="17"/>
      <c r="TLP164" s="17"/>
      <c r="TLQ164" s="17"/>
      <c r="TLR164" s="17"/>
      <c r="TLS164" s="17"/>
      <c r="TLT164" s="17"/>
      <c r="TLU164" s="17"/>
      <c r="TLV164" s="17"/>
      <c r="TLW164" s="17"/>
      <c r="TLX164" s="17"/>
      <c r="TLY164" s="17"/>
      <c r="TLZ164" s="17"/>
      <c r="TMA164" s="17"/>
      <c r="TMB164" s="17"/>
      <c r="TMC164" s="17"/>
      <c r="TMD164" s="17"/>
      <c r="TME164" s="17"/>
      <c r="TMF164" s="17"/>
      <c r="TMG164" s="17"/>
      <c r="TMH164" s="17"/>
      <c r="TMI164" s="17"/>
      <c r="TMJ164" s="17"/>
      <c r="TMK164" s="17"/>
      <c r="TML164" s="17"/>
      <c r="TMM164" s="17"/>
      <c r="TMN164" s="17"/>
      <c r="TMO164" s="17"/>
      <c r="TMP164" s="17"/>
      <c r="TMQ164" s="17"/>
      <c r="TMR164" s="17"/>
      <c r="TMS164" s="17"/>
      <c r="TMT164" s="17"/>
      <c r="TMU164" s="17"/>
      <c r="TMV164" s="17"/>
      <c r="TMW164" s="17"/>
      <c r="TMX164" s="17"/>
      <c r="TMY164" s="17"/>
      <c r="TMZ164" s="17"/>
      <c r="TNA164" s="17"/>
      <c r="TNB164" s="17"/>
      <c r="TNC164" s="17"/>
      <c r="TND164" s="17"/>
      <c r="TNE164" s="17"/>
      <c r="TNF164" s="17"/>
      <c r="TNG164" s="17"/>
      <c r="TNH164" s="17"/>
      <c r="TNI164" s="17"/>
      <c r="TNJ164" s="17"/>
      <c r="TNK164" s="17"/>
      <c r="TNL164" s="17"/>
      <c r="TNM164" s="17"/>
      <c r="TNN164" s="17"/>
      <c r="TNO164" s="17"/>
      <c r="TNP164" s="17"/>
      <c r="TNQ164" s="17"/>
      <c r="TNR164" s="17"/>
      <c r="TNS164" s="17"/>
      <c r="TNT164" s="17"/>
      <c r="TNU164" s="17"/>
      <c r="TNV164" s="17"/>
      <c r="TNW164" s="17"/>
      <c r="TNX164" s="17"/>
      <c r="TNY164" s="17"/>
      <c r="TNZ164" s="17"/>
      <c r="TOA164" s="17"/>
      <c r="TOB164" s="17"/>
      <c r="TOC164" s="17"/>
      <c r="TOD164" s="17"/>
      <c r="TOE164" s="17"/>
      <c r="TOF164" s="17"/>
      <c r="TOG164" s="17"/>
      <c r="TOH164" s="17"/>
      <c r="TOI164" s="17"/>
      <c r="TOJ164" s="17"/>
      <c r="TOK164" s="17"/>
      <c r="TOL164" s="17"/>
      <c r="TOM164" s="17"/>
      <c r="TON164" s="17"/>
      <c r="TOO164" s="17"/>
      <c r="TOP164" s="17"/>
      <c r="TOQ164" s="17"/>
      <c r="TOR164" s="17"/>
      <c r="TOS164" s="17"/>
      <c r="TOT164" s="17"/>
      <c r="TOU164" s="17"/>
      <c r="TOV164" s="17"/>
      <c r="TOW164" s="17"/>
      <c r="TOX164" s="17"/>
      <c r="TOY164" s="17"/>
      <c r="TOZ164" s="17"/>
      <c r="TPA164" s="17"/>
      <c r="TPB164" s="17"/>
      <c r="TPC164" s="17"/>
      <c r="TPD164" s="17"/>
      <c r="TPE164" s="17"/>
      <c r="TPF164" s="17"/>
      <c r="TPG164" s="17"/>
      <c r="TPH164" s="17"/>
      <c r="TPI164" s="17"/>
      <c r="TPJ164" s="17"/>
      <c r="TPK164" s="17"/>
      <c r="TPL164" s="17"/>
      <c r="TPM164" s="17"/>
      <c r="TPN164" s="17"/>
      <c r="TPO164" s="17"/>
      <c r="TPP164" s="17"/>
      <c r="TPQ164" s="17"/>
      <c r="TPR164" s="17"/>
      <c r="TPS164" s="17"/>
      <c r="TPT164" s="17"/>
      <c r="TPU164" s="17"/>
      <c r="TPV164" s="17"/>
      <c r="TPW164" s="17"/>
      <c r="TPX164" s="17"/>
      <c r="TPY164" s="17"/>
      <c r="TPZ164" s="17"/>
      <c r="TQA164" s="17"/>
      <c r="TQB164" s="17"/>
      <c r="TQC164" s="17"/>
      <c r="TQD164" s="17"/>
      <c r="TQE164" s="17"/>
      <c r="TQF164" s="17"/>
      <c r="TQG164" s="17"/>
      <c r="TQH164" s="17"/>
      <c r="TQI164" s="17"/>
      <c r="TQJ164" s="17"/>
      <c r="TQK164" s="17"/>
      <c r="TQL164" s="17"/>
      <c r="TQM164" s="17"/>
      <c r="TQN164" s="17"/>
      <c r="TQO164" s="17"/>
      <c r="TQP164" s="17"/>
      <c r="TQQ164" s="17"/>
      <c r="TQR164" s="17"/>
      <c r="TQS164" s="17"/>
      <c r="TQT164" s="17"/>
      <c r="TQU164" s="17"/>
      <c r="TQV164" s="17"/>
      <c r="TQW164" s="17"/>
      <c r="TQX164" s="17"/>
      <c r="TQY164" s="17"/>
      <c r="TQZ164" s="17"/>
      <c r="TRA164" s="17"/>
      <c r="TRB164" s="17"/>
      <c r="TRC164" s="17"/>
      <c r="TRD164" s="17"/>
      <c r="TRE164" s="17"/>
      <c r="TRF164" s="17"/>
      <c r="TRG164" s="17"/>
      <c r="TRH164" s="17"/>
      <c r="TRI164" s="17"/>
      <c r="TRJ164" s="17"/>
      <c r="TRK164" s="17"/>
      <c r="TRL164" s="17"/>
      <c r="TRM164" s="17"/>
      <c r="TRN164" s="17"/>
      <c r="TRO164" s="17"/>
      <c r="TRP164" s="17"/>
      <c r="TRQ164" s="17"/>
      <c r="TRR164" s="17"/>
      <c r="TRS164" s="17"/>
      <c r="TRT164" s="17"/>
      <c r="TRU164" s="17"/>
      <c r="TRV164" s="17"/>
      <c r="TRW164" s="17"/>
      <c r="TRX164" s="17"/>
      <c r="TRY164" s="17"/>
      <c r="TRZ164" s="17"/>
      <c r="TSA164" s="17"/>
      <c r="TSB164" s="17"/>
      <c r="TSC164" s="17"/>
      <c r="TSD164" s="17"/>
      <c r="TSE164" s="17"/>
      <c r="TSF164" s="17"/>
      <c r="TSG164" s="17"/>
      <c r="TSH164" s="17"/>
      <c r="TSI164" s="17"/>
      <c r="TSJ164" s="17"/>
      <c r="TSK164" s="17"/>
      <c r="TSL164" s="17"/>
      <c r="TSM164" s="17"/>
      <c r="TSN164" s="17"/>
      <c r="TSO164" s="17"/>
      <c r="TSP164" s="17"/>
      <c r="TSQ164" s="17"/>
      <c r="TSR164" s="17"/>
      <c r="TSS164" s="17"/>
      <c r="TST164" s="17"/>
      <c r="TSU164" s="17"/>
      <c r="TSV164" s="17"/>
      <c r="TSW164" s="17"/>
      <c r="TSX164" s="17"/>
      <c r="TSY164" s="17"/>
      <c r="TSZ164" s="17"/>
      <c r="TTA164" s="17"/>
      <c r="TTB164" s="17"/>
      <c r="TTC164" s="17"/>
      <c r="TTD164" s="17"/>
      <c r="TTE164" s="17"/>
      <c r="TTF164" s="17"/>
      <c r="TTG164" s="17"/>
      <c r="TTH164" s="17"/>
      <c r="TTI164" s="17"/>
      <c r="TTJ164" s="17"/>
      <c r="TTK164" s="17"/>
      <c r="TTL164" s="17"/>
      <c r="TTM164" s="17"/>
      <c r="TTN164" s="17"/>
      <c r="TTO164" s="17"/>
      <c r="TTP164" s="17"/>
      <c r="TTQ164" s="17"/>
      <c r="TTR164" s="17"/>
      <c r="TTS164" s="17"/>
      <c r="TTT164" s="17"/>
      <c r="TTU164" s="17"/>
      <c r="TTV164" s="17"/>
      <c r="TTW164" s="17"/>
      <c r="TTX164" s="17"/>
      <c r="TTY164" s="17"/>
      <c r="TTZ164" s="17"/>
      <c r="TUA164" s="17"/>
      <c r="TUB164" s="17"/>
      <c r="TUC164" s="17"/>
      <c r="TUD164" s="17"/>
      <c r="TUE164" s="17"/>
      <c r="TUF164" s="17"/>
      <c r="TUG164" s="17"/>
      <c r="TUH164" s="17"/>
      <c r="TUI164" s="17"/>
      <c r="TUJ164" s="17"/>
      <c r="TUK164" s="17"/>
      <c r="TUL164" s="17"/>
      <c r="TUM164" s="17"/>
      <c r="TUN164" s="17"/>
      <c r="TUO164" s="17"/>
      <c r="TUP164" s="17"/>
      <c r="TUQ164" s="17"/>
      <c r="TUR164" s="17"/>
      <c r="TUS164" s="17"/>
      <c r="TUT164" s="17"/>
      <c r="TUU164" s="17"/>
      <c r="TUV164" s="17"/>
      <c r="TUW164" s="17"/>
      <c r="TUX164" s="17"/>
      <c r="TUY164" s="17"/>
      <c r="TUZ164" s="17"/>
      <c r="TVA164" s="17"/>
      <c r="TVB164" s="17"/>
      <c r="TVC164" s="17"/>
      <c r="TVD164" s="17"/>
      <c r="TVE164" s="17"/>
      <c r="TVF164" s="17"/>
      <c r="TVG164" s="17"/>
      <c r="TVH164" s="17"/>
      <c r="TVI164" s="17"/>
      <c r="TVJ164" s="17"/>
      <c r="TVK164" s="17"/>
      <c r="TVL164" s="17"/>
      <c r="TVM164" s="17"/>
      <c r="TVN164" s="17"/>
      <c r="TVO164" s="17"/>
      <c r="TVP164" s="17"/>
      <c r="TVQ164" s="17"/>
      <c r="TVR164" s="17"/>
      <c r="TVS164" s="17"/>
      <c r="TVT164" s="17"/>
      <c r="TVU164" s="17"/>
      <c r="TVV164" s="17"/>
      <c r="TVW164" s="17"/>
      <c r="TVX164" s="17"/>
      <c r="TVY164" s="17"/>
      <c r="TVZ164" s="17"/>
      <c r="TWA164" s="17"/>
      <c r="TWB164" s="17"/>
      <c r="TWC164" s="17"/>
      <c r="TWD164" s="17"/>
      <c r="TWE164" s="17"/>
      <c r="TWF164" s="17"/>
      <c r="TWG164" s="17"/>
      <c r="TWH164" s="17"/>
      <c r="TWI164" s="17"/>
      <c r="TWJ164" s="17"/>
      <c r="TWK164" s="17"/>
      <c r="TWL164" s="17"/>
      <c r="TWM164" s="17"/>
      <c r="TWN164" s="17"/>
      <c r="TWO164" s="17"/>
      <c r="TWP164" s="17"/>
      <c r="TWQ164" s="17"/>
      <c r="TWR164" s="17"/>
      <c r="TWS164" s="17"/>
      <c r="TWT164" s="17"/>
      <c r="TWU164" s="17"/>
      <c r="TWV164" s="17"/>
      <c r="TWW164" s="17"/>
      <c r="TWX164" s="17"/>
      <c r="TWY164" s="17"/>
      <c r="TWZ164" s="17"/>
      <c r="TXA164" s="17"/>
      <c r="TXB164" s="17"/>
      <c r="TXC164" s="17"/>
      <c r="TXD164" s="17"/>
      <c r="TXE164" s="17"/>
      <c r="TXF164" s="17"/>
      <c r="TXG164" s="17"/>
      <c r="TXH164" s="17"/>
      <c r="TXI164" s="17"/>
      <c r="TXJ164" s="17"/>
      <c r="TXK164" s="17"/>
      <c r="TXL164" s="17"/>
      <c r="TXM164" s="17"/>
      <c r="TXN164" s="17"/>
      <c r="TXO164" s="17"/>
      <c r="TXP164" s="17"/>
      <c r="TXQ164" s="17"/>
      <c r="TXR164" s="17"/>
      <c r="TXS164" s="17"/>
      <c r="TXT164" s="17"/>
      <c r="TXU164" s="17"/>
      <c r="TXV164" s="17"/>
      <c r="TXW164" s="17"/>
      <c r="TXX164" s="17"/>
      <c r="TXY164" s="17"/>
      <c r="TXZ164" s="17"/>
      <c r="TYA164" s="17"/>
      <c r="TYB164" s="17"/>
      <c r="TYC164" s="17"/>
      <c r="TYD164" s="17"/>
      <c r="TYE164" s="17"/>
      <c r="TYF164" s="17"/>
      <c r="TYG164" s="17"/>
      <c r="TYH164" s="17"/>
      <c r="TYI164" s="17"/>
      <c r="TYJ164" s="17"/>
      <c r="TYK164" s="17"/>
      <c r="TYL164" s="17"/>
      <c r="TYM164" s="17"/>
      <c r="TYN164" s="17"/>
      <c r="TYO164" s="17"/>
      <c r="TYP164" s="17"/>
      <c r="TYQ164" s="17"/>
      <c r="TYR164" s="17"/>
      <c r="TYS164" s="17"/>
      <c r="TYT164" s="17"/>
      <c r="TYU164" s="17"/>
      <c r="TYV164" s="17"/>
      <c r="TYW164" s="17"/>
      <c r="TYX164" s="17"/>
      <c r="TYY164" s="17"/>
      <c r="TYZ164" s="17"/>
      <c r="TZA164" s="17"/>
      <c r="TZB164" s="17"/>
      <c r="TZC164" s="17"/>
      <c r="TZD164" s="17"/>
      <c r="TZE164" s="17"/>
      <c r="TZF164" s="17"/>
      <c r="TZG164" s="17"/>
      <c r="TZH164" s="17"/>
      <c r="TZI164" s="17"/>
      <c r="TZJ164" s="17"/>
      <c r="TZK164" s="17"/>
      <c r="TZL164" s="17"/>
      <c r="TZM164" s="17"/>
      <c r="TZN164" s="17"/>
      <c r="TZO164" s="17"/>
      <c r="TZP164" s="17"/>
      <c r="TZQ164" s="17"/>
      <c r="TZR164" s="17"/>
      <c r="TZS164" s="17"/>
      <c r="TZT164" s="17"/>
      <c r="TZU164" s="17"/>
      <c r="TZV164" s="17"/>
      <c r="TZW164" s="17"/>
      <c r="TZX164" s="17"/>
      <c r="TZY164" s="17"/>
      <c r="TZZ164" s="17"/>
      <c r="UAA164" s="17"/>
      <c r="UAB164" s="17"/>
      <c r="UAC164" s="17"/>
      <c r="UAD164" s="17"/>
      <c r="UAE164" s="17"/>
      <c r="UAF164" s="17"/>
      <c r="UAG164" s="17"/>
      <c r="UAH164" s="17"/>
      <c r="UAI164" s="17"/>
      <c r="UAJ164" s="17"/>
      <c r="UAK164" s="17"/>
      <c r="UAL164" s="17"/>
      <c r="UAM164" s="17"/>
      <c r="UAN164" s="17"/>
      <c r="UAO164" s="17"/>
      <c r="UAP164" s="17"/>
      <c r="UAQ164" s="17"/>
      <c r="UAR164" s="17"/>
      <c r="UAS164" s="17"/>
      <c r="UAT164" s="17"/>
      <c r="UAU164" s="17"/>
      <c r="UAV164" s="17"/>
      <c r="UAW164" s="17"/>
      <c r="UAX164" s="17"/>
      <c r="UAY164" s="17"/>
      <c r="UAZ164" s="17"/>
      <c r="UBA164" s="17"/>
      <c r="UBB164" s="17"/>
      <c r="UBC164" s="17"/>
      <c r="UBD164" s="17"/>
      <c r="UBE164" s="17"/>
      <c r="UBF164" s="17"/>
      <c r="UBG164" s="17"/>
      <c r="UBH164" s="17"/>
      <c r="UBI164" s="17"/>
      <c r="UBJ164" s="17"/>
      <c r="UBK164" s="17"/>
      <c r="UBL164" s="17"/>
      <c r="UBM164" s="17"/>
      <c r="UBN164" s="17"/>
      <c r="UBO164" s="17"/>
      <c r="UBP164" s="17"/>
      <c r="UBQ164" s="17"/>
      <c r="UBR164" s="17"/>
      <c r="UBS164" s="17"/>
      <c r="UBT164" s="17"/>
      <c r="UBU164" s="17"/>
      <c r="UBV164" s="17"/>
      <c r="UBW164" s="17"/>
      <c r="UBX164" s="17"/>
      <c r="UBY164" s="17"/>
      <c r="UBZ164" s="17"/>
      <c r="UCA164" s="17"/>
      <c r="UCB164" s="17"/>
      <c r="UCC164" s="17"/>
      <c r="UCD164" s="17"/>
      <c r="UCE164" s="17"/>
      <c r="UCF164" s="17"/>
      <c r="UCG164" s="17"/>
      <c r="UCH164" s="17"/>
      <c r="UCI164" s="17"/>
      <c r="UCJ164" s="17"/>
      <c r="UCK164" s="17"/>
      <c r="UCL164" s="17"/>
      <c r="UCM164" s="17"/>
      <c r="UCN164" s="17"/>
      <c r="UCO164" s="17"/>
      <c r="UCP164" s="17"/>
      <c r="UCQ164" s="17"/>
      <c r="UCR164" s="17"/>
      <c r="UCS164" s="17"/>
      <c r="UCT164" s="17"/>
      <c r="UCU164" s="17"/>
      <c r="UCV164" s="17"/>
      <c r="UCW164" s="17"/>
      <c r="UCX164" s="17"/>
      <c r="UCY164" s="17"/>
      <c r="UCZ164" s="17"/>
      <c r="UDA164" s="17"/>
      <c r="UDB164" s="17"/>
      <c r="UDC164" s="17"/>
      <c r="UDD164" s="17"/>
      <c r="UDE164" s="17"/>
      <c r="UDF164" s="17"/>
      <c r="UDG164" s="17"/>
      <c r="UDH164" s="17"/>
      <c r="UDI164" s="17"/>
      <c r="UDJ164" s="17"/>
      <c r="UDK164" s="17"/>
      <c r="UDL164" s="17"/>
      <c r="UDM164" s="17"/>
      <c r="UDN164" s="17"/>
      <c r="UDO164" s="17"/>
      <c r="UDP164" s="17"/>
      <c r="UDQ164" s="17"/>
      <c r="UDR164" s="17"/>
      <c r="UDS164" s="17"/>
      <c r="UDT164" s="17"/>
      <c r="UDU164" s="17"/>
      <c r="UDV164" s="17"/>
      <c r="UDW164" s="17"/>
      <c r="UDX164" s="17"/>
      <c r="UDY164" s="17"/>
      <c r="UDZ164" s="17"/>
      <c r="UEA164" s="17"/>
      <c r="UEB164" s="17"/>
      <c r="UEC164" s="17"/>
      <c r="UED164" s="17"/>
      <c r="UEE164" s="17"/>
      <c r="UEF164" s="17"/>
      <c r="UEG164" s="17"/>
      <c r="UEH164" s="17"/>
      <c r="UEI164" s="17"/>
      <c r="UEJ164" s="17"/>
      <c r="UEK164" s="17"/>
      <c r="UEL164" s="17"/>
      <c r="UEM164" s="17"/>
      <c r="UEN164" s="17"/>
      <c r="UEO164" s="17"/>
      <c r="UEP164" s="17"/>
      <c r="UEQ164" s="17"/>
      <c r="UER164" s="17"/>
      <c r="UES164" s="17"/>
      <c r="UET164" s="17"/>
      <c r="UEU164" s="17"/>
      <c r="UEV164" s="17"/>
      <c r="UEW164" s="17"/>
      <c r="UEX164" s="17"/>
      <c r="UEY164" s="17"/>
      <c r="UEZ164" s="17"/>
      <c r="UFA164" s="17"/>
      <c r="UFB164" s="17"/>
      <c r="UFC164" s="17"/>
      <c r="UFD164" s="17"/>
      <c r="UFE164" s="17"/>
      <c r="UFF164" s="17"/>
      <c r="UFG164" s="17"/>
      <c r="UFH164" s="17"/>
      <c r="UFI164" s="17"/>
      <c r="UFJ164" s="17"/>
      <c r="UFK164" s="17"/>
      <c r="UFL164" s="17"/>
      <c r="UFM164" s="17"/>
      <c r="UFN164" s="17"/>
      <c r="UFO164" s="17"/>
      <c r="UFP164" s="17"/>
      <c r="UFQ164" s="17"/>
      <c r="UFR164" s="17"/>
      <c r="UFS164" s="17"/>
      <c r="UFT164" s="17"/>
      <c r="UFU164" s="17"/>
      <c r="UFV164" s="17"/>
      <c r="UFW164" s="17"/>
      <c r="UFX164" s="17"/>
      <c r="UFY164" s="17"/>
      <c r="UFZ164" s="17"/>
      <c r="UGA164" s="17"/>
      <c r="UGB164" s="17"/>
      <c r="UGC164" s="17"/>
      <c r="UGD164" s="17"/>
      <c r="UGE164" s="17"/>
      <c r="UGF164" s="17"/>
      <c r="UGG164" s="17"/>
      <c r="UGH164" s="17"/>
      <c r="UGI164" s="17"/>
      <c r="UGJ164" s="17"/>
      <c r="UGK164" s="17"/>
      <c r="UGL164" s="17"/>
      <c r="UGM164" s="17"/>
      <c r="UGN164" s="17"/>
      <c r="UGO164" s="17"/>
      <c r="UGP164" s="17"/>
      <c r="UGQ164" s="17"/>
      <c r="UGR164" s="17"/>
      <c r="UGS164" s="17"/>
      <c r="UGT164" s="17"/>
      <c r="UGU164" s="17"/>
      <c r="UGV164" s="17"/>
      <c r="UGW164" s="17"/>
      <c r="UGX164" s="17"/>
      <c r="UGY164" s="17"/>
      <c r="UGZ164" s="17"/>
      <c r="UHA164" s="17"/>
      <c r="UHB164" s="17"/>
      <c r="UHC164" s="17"/>
      <c r="UHD164" s="17"/>
      <c r="UHE164" s="17"/>
      <c r="UHF164" s="17"/>
      <c r="UHG164" s="17"/>
      <c r="UHH164" s="17"/>
      <c r="UHI164" s="17"/>
      <c r="UHJ164" s="17"/>
      <c r="UHK164" s="17"/>
      <c r="UHL164" s="17"/>
      <c r="UHM164" s="17"/>
      <c r="UHN164" s="17"/>
      <c r="UHO164" s="17"/>
      <c r="UHP164" s="17"/>
      <c r="UHQ164" s="17"/>
      <c r="UHR164" s="17"/>
      <c r="UHS164" s="17"/>
      <c r="UHT164" s="17"/>
      <c r="UHU164" s="17"/>
      <c r="UHV164" s="17"/>
      <c r="UHW164" s="17"/>
      <c r="UHX164" s="17"/>
      <c r="UHY164" s="17"/>
      <c r="UHZ164" s="17"/>
      <c r="UIA164" s="17"/>
      <c r="UIB164" s="17"/>
      <c r="UIC164" s="17"/>
      <c r="UID164" s="17"/>
      <c r="UIE164" s="17"/>
      <c r="UIF164" s="17"/>
      <c r="UIG164" s="17"/>
      <c r="UIH164" s="17"/>
      <c r="UII164" s="17"/>
      <c r="UIJ164" s="17"/>
      <c r="UIK164" s="17"/>
      <c r="UIL164" s="17"/>
      <c r="UIM164" s="17"/>
      <c r="UIN164" s="17"/>
      <c r="UIO164" s="17"/>
      <c r="UIP164" s="17"/>
      <c r="UIQ164" s="17"/>
      <c r="UIR164" s="17"/>
      <c r="UIS164" s="17"/>
      <c r="UIT164" s="17"/>
      <c r="UIU164" s="17"/>
      <c r="UIV164" s="17"/>
      <c r="UIW164" s="17"/>
      <c r="UIX164" s="17"/>
      <c r="UIY164" s="17"/>
      <c r="UIZ164" s="17"/>
      <c r="UJA164" s="17"/>
      <c r="UJB164" s="17"/>
      <c r="UJC164" s="17"/>
      <c r="UJD164" s="17"/>
      <c r="UJE164" s="17"/>
      <c r="UJF164" s="17"/>
      <c r="UJG164" s="17"/>
      <c r="UJH164" s="17"/>
      <c r="UJI164" s="17"/>
      <c r="UJJ164" s="17"/>
      <c r="UJK164" s="17"/>
      <c r="UJL164" s="17"/>
      <c r="UJM164" s="17"/>
      <c r="UJN164" s="17"/>
      <c r="UJO164" s="17"/>
      <c r="UJP164" s="17"/>
      <c r="UJQ164" s="17"/>
      <c r="UJR164" s="17"/>
      <c r="UJS164" s="17"/>
      <c r="UJT164" s="17"/>
      <c r="UJU164" s="17"/>
      <c r="UJV164" s="17"/>
      <c r="UJW164" s="17"/>
      <c r="UJX164" s="17"/>
      <c r="UJY164" s="17"/>
      <c r="UJZ164" s="17"/>
      <c r="UKA164" s="17"/>
      <c r="UKB164" s="17"/>
      <c r="UKC164" s="17"/>
      <c r="UKD164" s="17"/>
      <c r="UKE164" s="17"/>
      <c r="UKF164" s="17"/>
      <c r="UKG164" s="17"/>
      <c r="UKH164" s="17"/>
      <c r="UKI164" s="17"/>
      <c r="UKJ164" s="17"/>
      <c r="UKK164" s="17"/>
      <c r="UKL164" s="17"/>
      <c r="UKM164" s="17"/>
      <c r="UKN164" s="17"/>
      <c r="UKO164" s="17"/>
      <c r="UKP164" s="17"/>
      <c r="UKQ164" s="17"/>
      <c r="UKR164" s="17"/>
      <c r="UKS164" s="17"/>
      <c r="UKT164" s="17"/>
      <c r="UKU164" s="17"/>
      <c r="UKV164" s="17"/>
      <c r="UKW164" s="17"/>
      <c r="UKX164" s="17"/>
      <c r="UKY164" s="17"/>
      <c r="UKZ164" s="17"/>
      <c r="ULA164" s="17"/>
      <c r="ULB164" s="17"/>
      <c r="ULC164" s="17"/>
      <c r="ULD164" s="17"/>
      <c r="ULE164" s="17"/>
      <c r="ULF164" s="17"/>
      <c r="ULG164" s="17"/>
      <c r="ULH164" s="17"/>
      <c r="ULI164" s="17"/>
      <c r="ULJ164" s="17"/>
      <c r="ULK164" s="17"/>
      <c r="ULL164" s="17"/>
      <c r="ULM164" s="17"/>
      <c r="ULN164" s="17"/>
      <c r="ULO164" s="17"/>
      <c r="ULP164" s="17"/>
      <c r="ULQ164" s="17"/>
      <c r="ULR164" s="17"/>
      <c r="ULS164" s="17"/>
      <c r="ULT164" s="17"/>
      <c r="ULU164" s="17"/>
      <c r="ULV164" s="17"/>
      <c r="ULW164" s="17"/>
      <c r="ULX164" s="17"/>
      <c r="ULY164" s="17"/>
      <c r="ULZ164" s="17"/>
      <c r="UMA164" s="17"/>
      <c r="UMB164" s="17"/>
      <c r="UMC164" s="17"/>
      <c r="UMD164" s="17"/>
      <c r="UME164" s="17"/>
      <c r="UMF164" s="17"/>
      <c r="UMG164" s="17"/>
      <c r="UMH164" s="17"/>
      <c r="UMI164" s="17"/>
      <c r="UMJ164" s="17"/>
      <c r="UMK164" s="17"/>
      <c r="UML164" s="17"/>
      <c r="UMM164" s="17"/>
      <c r="UMN164" s="17"/>
      <c r="UMO164" s="17"/>
      <c r="UMP164" s="17"/>
      <c r="UMQ164" s="17"/>
      <c r="UMR164" s="17"/>
      <c r="UMS164" s="17"/>
      <c r="UMT164" s="17"/>
      <c r="UMU164" s="17"/>
      <c r="UMV164" s="17"/>
      <c r="UMW164" s="17"/>
      <c r="UMX164" s="17"/>
      <c r="UMY164" s="17"/>
      <c r="UMZ164" s="17"/>
      <c r="UNA164" s="17"/>
      <c r="UNB164" s="17"/>
      <c r="UNC164" s="17"/>
      <c r="UND164" s="17"/>
      <c r="UNE164" s="17"/>
      <c r="UNF164" s="17"/>
      <c r="UNG164" s="17"/>
      <c r="UNH164" s="17"/>
      <c r="UNI164" s="17"/>
      <c r="UNJ164" s="17"/>
      <c r="UNK164" s="17"/>
      <c r="UNL164" s="17"/>
      <c r="UNM164" s="17"/>
      <c r="UNN164" s="17"/>
      <c r="UNO164" s="17"/>
      <c r="UNP164" s="17"/>
      <c r="UNQ164" s="17"/>
      <c r="UNR164" s="17"/>
      <c r="UNS164" s="17"/>
      <c r="UNT164" s="17"/>
      <c r="UNU164" s="17"/>
      <c r="UNV164" s="17"/>
      <c r="UNW164" s="17"/>
      <c r="UNX164" s="17"/>
      <c r="UNY164" s="17"/>
      <c r="UNZ164" s="17"/>
      <c r="UOA164" s="17"/>
      <c r="UOB164" s="17"/>
      <c r="UOC164" s="17"/>
      <c r="UOD164" s="17"/>
      <c r="UOE164" s="17"/>
      <c r="UOF164" s="17"/>
      <c r="UOG164" s="17"/>
      <c r="UOH164" s="17"/>
      <c r="UOI164" s="17"/>
      <c r="UOJ164" s="17"/>
      <c r="UOK164" s="17"/>
      <c r="UOL164" s="17"/>
      <c r="UOM164" s="17"/>
      <c r="UON164" s="17"/>
      <c r="UOO164" s="17"/>
      <c r="UOP164" s="17"/>
      <c r="UOQ164" s="17"/>
      <c r="UOR164" s="17"/>
      <c r="UOS164" s="17"/>
      <c r="UOT164" s="17"/>
      <c r="UOU164" s="17"/>
      <c r="UOV164" s="17"/>
      <c r="UOW164" s="17"/>
      <c r="UOX164" s="17"/>
      <c r="UOY164" s="17"/>
      <c r="UOZ164" s="17"/>
      <c r="UPA164" s="17"/>
      <c r="UPB164" s="17"/>
      <c r="UPC164" s="17"/>
      <c r="UPD164" s="17"/>
      <c r="UPE164" s="17"/>
      <c r="UPF164" s="17"/>
      <c r="UPG164" s="17"/>
      <c r="UPH164" s="17"/>
      <c r="UPI164" s="17"/>
      <c r="UPJ164" s="17"/>
      <c r="UPK164" s="17"/>
      <c r="UPL164" s="17"/>
      <c r="UPM164" s="17"/>
      <c r="UPN164" s="17"/>
      <c r="UPO164" s="17"/>
      <c r="UPP164" s="17"/>
      <c r="UPQ164" s="17"/>
      <c r="UPR164" s="17"/>
      <c r="UPS164" s="17"/>
      <c r="UPT164" s="17"/>
      <c r="UPU164" s="17"/>
      <c r="UPV164" s="17"/>
      <c r="UPW164" s="17"/>
      <c r="UPX164" s="17"/>
      <c r="UPY164" s="17"/>
      <c r="UPZ164" s="17"/>
      <c r="UQA164" s="17"/>
      <c r="UQB164" s="17"/>
      <c r="UQC164" s="17"/>
      <c r="UQD164" s="17"/>
      <c r="UQE164" s="17"/>
      <c r="UQF164" s="17"/>
      <c r="UQG164" s="17"/>
      <c r="UQH164" s="17"/>
      <c r="UQI164" s="17"/>
      <c r="UQJ164" s="17"/>
      <c r="UQK164" s="17"/>
      <c r="UQL164" s="17"/>
      <c r="UQM164" s="17"/>
      <c r="UQN164" s="17"/>
      <c r="UQO164" s="17"/>
      <c r="UQP164" s="17"/>
      <c r="UQQ164" s="17"/>
      <c r="UQR164" s="17"/>
      <c r="UQS164" s="17"/>
      <c r="UQT164" s="17"/>
      <c r="UQU164" s="17"/>
      <c r="UQV164" s="17"/>
      <c r="UQW164" s="17"/>
      <c r="UQX164" s="17"/>
      <c r="UQY164" s="17"/>
      <c r="UQZ164" s="17"/>
      <c r="URA164" s="17"/>
      <c r="URB164" s="17"/>
      <c r="URC164" s="17"/>
      <c r="URD164" s="17"/>
      <c r="URE164" s="17"/>
      <c r="URF164" s="17"/>
      <c r="URG164" s="17"/>
      <c r="URH164" s="17"/>
      <c r="URI164" s="17"/>
      <c r="URJ164" s="17"/>
      <c r="URK164" s="17"/>
      <c r="URL164" s="17"/>
      <c r="URM164" s="17"/>
      <c r="URN164" s="17"/>
      <c r="URO164" s="17"/>
      <c r="URP164" s="17"/>
      <c r="URQ164" s="17"/>
      <c r="URR164" s="17"/>
      <c r="URS164" s="17"/>
      <c r="URT164" s="17"/>
      <c r="URU164" s="17"/>
      <c r="URV164" s="17"/>
      <c r="URW164" s="17"/>
      <c r="URX164" s="17"/>
      <c r="URY164" s="17"/>
      <c r="URZ164" s="17"/>
      <c r="USA164" s="17"/>
      <c r="USB164" s="17"/>
      <c r="USC164" s="17"/>
      <c r="USD164" s="17"/>
      <c r="USE164" s="17"/>
      <c r="USF164" s="17"/>
      <c r="USG164" s="17"/>
      <c r="USH164" s="17"/>
      <c r="USI164" s="17"/>
      <c r="USJ164" s="17"/>
      <c r="USK164" s="17"/>
      <c r="USL164" s="17"/>
      <c r="USM164" s="17"/>
      <c r="USN164" s="17"/>
      <c r="USO164" s="17"/>
      <c r="USP164" s="17"/>
      <c r="USQ164" s="17"/>
      <c r="USR164" s="17"/>
      <c r="USS164" s="17"/>
      <c r="UST164" s="17"/>
      <c r="USU164" s="17"/>
      <c r="USV164" s="17"/>
      <c r="USW164" s="17"/>
      <c r="USX164" s="17"/>
      <c r="USY164" s="17"/>
      <c r="USZ164" s="17"/>
      <c r="UTA164" s="17"/>
      <c r="UTB164" s="17"/>
      <c r="UTC164" s="17"/>
      <c r="UTD164" s="17"/>
      <c r="UTE164" s="17"/>
      <c r="UTF164" s="17"/>
      <c r="UTG164" s="17"/>
      <c r="UTH164" s="17"/>
      <c r="UTI164" s="17"/>
      <c r="UTJ164" s="17"/>
      <c r="UTK164" s="17"/>
      <c r="UTL164" s="17"/>
      <c r="UTM164" s="17"/>
      <c r="UTN164" s="17"/>
      <c r="UTO164" s="17"/>
      <c r="UTP164" s="17"/>
      <c r="UTQ164" s="17"/>
      <c r="UTR164" s="17"/>
      <c r="UTS164" s="17"/>
      <c r="UTT164" s="17"/>
      <c r="UTU164" s="17"/>
      <c r="UTV164" s="17"/>
      <c r="UTW164" s="17"/>
      <c r="UTX164" s="17"/>
      <c r="UTY164" s="17"/>
      <c r="UTZ164" s="17"/>
      <c r="UUA164" s="17"/>
      <c r="UUB164" s="17"/>
      <c r="UUC164" s="17"/>
      <c r="UUD164" s="17"/>
      <c r="UUE164" s="17"/>
      <c r="UUF164" s="17"/>
      <c r="UUG164" s="17"/>
      <c r="UUH164" s="17"/>
      <c r="UUI164" s="17"/>
      <c r="UUJ164" s="17"/>
      <c r="UUK164" s="17"/>
      <c r="UUL164" s="17"/>
      <c r="UUM164" s="17"/>
      <c r="UUN164" s="17"/>
      <c r="UUO164" s="17"/>
      <c r="UUP164" s="17"/>
      <c r="UUQ164" s="17"/>
      <c r="UUR164" s="17"/>
      <c r="UUS164" s="17"/>
      <c r="UUT164" s="17"/>
      <c r="UUU164" s="17"/>
      <c r="UUV164" s="17"/>
      <c r="UUW164" s="17"/>
      <c r="UUX164" s="17"/>
      <c r="UUY164" s="17"/>
      <c r="UUZ164" s="17"/>
      <c r="UVA164" s="17"/>
      <c r="UVB164" s="17"/>
      <c r="UVC164" s="17"/>
      <c r="UVD164" s="17"/>
      <c r="UVE164" s="17"/>
      <c r="UVF164" s="17"/>
      <c r="UVG164" s="17"/>
      <c r="UVH164" s="17"/>
      <c r="UVI164" s="17"/>
      <c r="UVJ164" s="17"/>
      <c r="UVK164" s="17"/>
      <c r="UVL164" s="17"/>
      <c r="UVM164" s="17"/>
      <c r="UVN164" s="17"/>
      <c r="UVO164" s="17"/>
      <c r="UVP164" s="17"/>
      <c r="UVQ164" s="17"/>
      <c r="UVR164" s="17"/>
      <c r="UVS164" s="17"/>
      <c r="UVT164" s="17"/>
      <c r="UVU164" s="17"/>
      <c r="UVV164" s="17"/>
      <c r="UVW164" s="17"/>
      <c r="UVX164" s="17"/>
      <c r="UVY164" s="17"/>
      <c r="UVZ164" s="17"/>
      <c r="UWA164" s="17"/>
      <c r="UWB164" s="17"/>
      <c r="UWC164" s="17"/>
      <c r="UWD164" s="17"/>
      <c r="UWE164" s="17"/>
      <c r="UWF164" s="17"/>
      <c r="UWG164" s="17"/>
      <c r="UWH164" s="17"/>
      <c r="UWI164" s="17"/>
      <c r="UWJ164" s="17"/>
      <c r="UWK164" s="17"/>
      <c r="UWL164" s="17"/>
      <c r="UWM164" s="17"/>
      <c r="UWN164" s="17"/>
      <c r="UWO164" s="17"/>
      <c r="UWP164" s="17"/>
      <c r="UWQ164" s="17"/>
      <c r="UWR164" s="17"/>
      <c r="UWS164" s="17"/>
      <c r="UWT164" s="17"/>
      <c r="UWU164" s="17"/>
      <c r="UWV164" s="17"/>
      <c r="UWW164" s="17"/>
      <c r="UWX164" s="17"/>
      <c r="UWY164" s="17"/>
      <c r="UWZ164" s="17"/>
      <c r="UXA164" s="17"/>
      <c r="UXB164" s="17"/>
      <c r="UXC164" s="17"/>
      <c r="UXD164" s="17"/>
      <c r="UXE164" s="17"/>
      <c r="UXF164" s="17"/>
      <c r="UXG164" s="17"/>
      <c r="UXH164" s="17"/>
      <c r="UXI164" s="17"/>
      <c r="UXJ164" s="17"/>
      <c r="UXK164" s="17"/>
      <c r="UXL164" s="17"/>
      <c r="UXM164" s="17"/>
      <c r="UXN164" s="17"/>
      <c r="UXO164" s="17"/>
      <c r="UXP164" s="17"/>
      <c r="UXQ164" s="17"/>
      <c r="UXR164" s="17"/>
      <c r="UXS164" s="17"/>
      <c r="UXT164" s="17"/>
      <c r="UXU164" s="17"/>
      <c r="UXV164" s="17"/>
      <c r="UXW164" s="17"/>
      <c r="UXX164" s="17"/>
      <c r="UXY164" s="17"/>
      <c r="UXZ164" s="17"/>
      <c r="UYA164" s="17"/>
      <c r="UYB164" s="17"/>
      <c r="UYC164" s="17"/>
      <c r="UYD164" s="17"/>
      <c r="UYE164" s="17"/>
      <c r="UYF164" s="17"/>
      <c r="UYG164" s="17"/>
      <c r="UYH164" s="17"/>
      <c r="UYI164" s="17"/>
      <c r="UYJ164" s="17"/>
      <c r="UYK164" s="17"/>
      <c r="UYL164" s="17"/>
      <c r="UYM164" s="17"/>
      <c r="UYN164" s="17"/>
      <c r="UYO164" s="17"/>
      <c r="UYP164" s="17"/>
      <c r="UYQ164" s="17"/>
      <c r="UYR164" s="17"/>
      <c r="UYS164" s="17"/>
      <c r="UYT164" s="17"/>
      <c r="UYU164" s="17"/>
      <c r="UYV164" s="17"/>
      <c r="UYW164" s="17"/>
      <c r="UYX164" s="17"/>
      <c r="UYY164" s="17"/>
      <c r="UYZ164" s="17"/>
      <c r="UZA164" s="17"/>
      <c r="UZB164" s="17"/>
      <c r="UZC164" s="17"/>
      <c r="UZD164" s="17"/>
      <c r="UZE164" s="17"/>
      <c r="UZF164" s="17"/>
      <c r="UZG164" s="17"/>
      <c r="UZH164" s="17"/>
      <c r="UZI164" s="17"/>
      <c r="UZJ164" s="17"/>
      <c r="UZK164" s="17"/>
      <c r="UZL164" s="17"/>
      <c r="UZM164" s="17"/>
      <c r="UZN164" s="17"/>
      <c r="UZO164" s="17"/>
      <c r="UZP164" s="17"/>
      <c r="UZQ164" s="17"/>
      <c r="UZR164" s="17"/>
      <c r="UZS164" s="17"/>
      <c r="UZT164" s="17"/>
      <c r="UZU164" s="17"/>
      <c r="UZV164" s="17"/>
      <c r="UZW164" s="17"/>
      <c r="UZX164" s="17"/>
      <c r="UZY164" s="17"/>
      <c r="UZZ164" s="17"/>
      <c r="VAA164" s="17"/>
      <c r="VAB164" s="17"/>
      <c r="VAC164" s="17"/>
      <c r="VAD164" s="17"/>
      <c r="VAE164" s="17"/>
      <c r="VAF164" s="17"/>
      <c r="VAG164" s="17"/>
      <c r="VAH164" s="17"/>
      <c r="VAI164" s="17"/>
      <c r="VAJ164" s="17"/>
      <c r="VAK164" s="17"/>
      <c r="VAL164" s="17"/>
      <c r="VAM164" s="17"/>
      <c r="VAN164" s="17"/>
      <c r="VAO164" s="17"/>
      <c r="VAP164" s="17"/>
      <c r="VAQ164" s="17"/>
      <c r="VAR164" s="17"/>
      <c r="VAS164" s="17"/>
      <c r="VAT164" s="17"/>
      <c r="VAU164" s="17"/>
      <c r="VAV164" s="17"/>
      <c r="VAW164" s="17"/>
      <c r="VAX164" s="17"/>
      <c r="VAY164" s="17"/>
      <c r="VAZ164" s="17"/>
      <c r="VBA164" s="17"/>
      <c r="VBB164" s="17"/>
      <c r="VBC164" s="17"/>
      <c r="VBD164" s="17"/>
      <c r="VBE164" s="17"/>
      <c r="VBF164" s="17"/>
      <c r="VBG164" s="17"/>
      <c r="VBH164" s="17"/>
      <c r="VBI164" s="17"/>
      <c r="VBJ164" s="17"/>
      <c r="VBK164" s="17"/>
      <c r="VBL164" s="17"/>
      <c r="VBM164" s="17"/>
      <c r="VBN164" s="17"/>
      <c r="VBO164" s="17"/>
      <c r="VBP164" s="17"/>
      <c r="VBQ164" s="17"/>
      <c r="VBR164" s="17"/>
      <c r="VBS164" s="17"/>
      <c r="VBT164" s="17"/>
      <c r="VBU164" s="17"/>
      <c r="VBV164" s="17"/>
      <c r="VBW164" s="17"/>
      <c r="VBX164" s="17"/>
      <c r="VBY164" s="17"/>
      <c r="VBZ164" s="17"/>
      <c r="VCA164" s="17"/>
      <c r="VCB164" s="17"/>
      <c r="VCC164" s="17"/>
      <c r="VCD164" s="17"/>
      <c r="VCE164" s="17"/>
      <c r="VCF164" s="17"/>
      <c r="VCG164" s="17"/>
      <c r="VCH164" s="17"/>
      <c r="VCI164" s="17"/>
      <c r="VCJ164" s="17"/>
      <c r="VCK164" s="17"/>
      <c r="VCL164" s="17"/>
      <c r="VCM164" s="17"/>
      <c r="VCN164" s="17"/>
      <c r="VCO164" s="17"/>
      <c r="VCP164" s="17"/>
      <c r="VCQ164" s="17"/>
      <c r="VCR164" s="17"/>
      <c r="VCS164" s="17"/>
      <c r="VCT164" s="17"/>
      <c r="VCU164" s="17"/>
      <c r="VCV164" s="17"/>
      <c r="VCW164" s="17"/>
      <c r="VCX164" s="17"/>
      <c r="VCY164" s="17"/>
      <c r="VCZ164" s="17"/>
      <c r="VDA164" s="17"/>
      <c r="VDB164" s="17"/>
      <c r="VDC164" s="17"/>
      <c r="VDD164" s="17"/>
      <c r="VDE164" s="17"/>
      <c r="VDF164" s="17"/>
      <c r="VDG164" s="17"/>
      <c r="VDH164" s="17"/>
      <c r="VDI164" s="17"/>
      <c r="VDJ164" s="17"/>
      <c r="VDK164" s="17"/>
      <c r="VDL164" s="17"/>
      <c r="VDM164" s="17"/>
      <c r="VDN164" s="17"/>
      <c r="VDO164" s="17"/>
      <c r="VDP164" s="17"/>
      <c r="VDQ164" s="17"/>
      <c r="VDR164" s="17"/>
      <c r="VDS164" s="17"/>
      <c r="VDT164" s="17"/>
      <c r="VDU164" s="17"/>
      <c r="VDV164" s="17"/>
      <c r="VDW164" s="17"/>
      <c r="VDX164" s="17"/>
      <c r="VDY164" s="17"/>
      <c r="VDZ164" s="17"/>
      <c r="VEA164" s="17"/>
      <c r="VEB164" s="17"/>
      <c r="VEC164" s="17"/>
      <c r="VED164" s="17"/>
      <c r="VEE164" s="17"/>
      <c r="VEF164" s="17"/>
      <c r="VEG164" s="17"/>
      <c r="VEH164" s="17"/>
      <c r="VEI164" s="17"/>
      <c r="VEJ164" s="17"/>
      <c r="VEK164" s="17"/>
      <c r="VEL164" s="17"/>
      <c r="VEM164" s="17"/>
      <c r="VEN164" s="17"/>
      <c r="VEO164" s="17"/>
      <c r="VEP164" s="17"/>
      <c r="VEQ164" s="17"/>
      <c r="VER164" s="17"/>
      <c r="VES164" s="17"/>
      <c r="VET164" s="17"/>
      <c r="VEU164" s="17"/>
      <c r="VEV164" s="17"/>
      <c r="VEW164" s="17"/>
      <c r="VEX164" s="17"/>
      <c r="VEY164" s="17"/>
      <c r="VEZ164" s="17"/>
      <c r="VFA164" s="17"/>
      <c r="VFB164" s="17"/>
      <c r="VFC164" s="17"/>
      <c r="VFD164" s="17"/>
      <c r="VFE164" s="17"/>
      <c r="VFF164" s="17"/>
      <c r="VFG164" s="17"/>
      <c r="VFH164" s="17"/>
      <c r="VFI164" s="17"/>
      <c r="VFJ164" s="17"/>
      <c r="VFK164" s="17"/>
      <c r="VFL164" s="17"/>
      <c r="VFM164" s="17"/>
      <c r="VFN164" s="17"/>
      <c r="VFO164" s="17"/>
      <c r="VFP164" s="17"/>
      <c r="VFQ164" s="17"/>
      <c r="VFR164" s="17"/>
      <c r="VFS164" s="17"/>
      <c r="VFT164" s="17"/>
      <c r="VFU164" s="17"/>
      <c r="VFV164" s="17"/>
      <c r="VFW164" s="17"/>
      <c r="VFX164" s="17"/>
      <c r="VFY164" s="17"/>
      <c r="VFZ164" s="17"/>
      <c r="VGA164" s="17"/>
      <c r="VGB164" s="17"/>
      <c r="VGC164" s="17"/>
      <c r="VGD164" s="17"/>
      <c r="VGE164" s="17"/>
      <c r="VGF164" s="17"/>
      <c r="VGG164" s="17"/>
      <c r="VGH164" s="17"/>
      <c r="VGI164" s="17"/>
      <c r="VGJ164" s="17"/>
      <c r="VGK164" s="17"/>
      <c r="VGL164" s="17"/>
      <c r="VGM164" s="17"/>
      <c r="VGN164" s="17"/>
      <c r="VGO164" s="17"/>
      <c r="VGP164" s="17"/>
      <c r="VGQ164" s="17"/>
      <c r="VGR164" s="17"/>
      <c r="VGS164" s="17"/>
      <c r="VGT164" s="17"/>
      <c r="VGU164" s="17"/>
      <c r="VGV164" s="17"/>
      <c r="VGW164" s="17"/>
      <c r="VGX164" s="17"/>
      <c r="VGY164" s="17"/>
      <c r="VGZ164" s="17"/>
      <c r="VHA164" s="17"/>
      <c r="VHB164" s="17"/>
      <c r="VHC164" s="17"/>
      <c r="VHD164" s="17"/>
      <c r="VHE164" s="17"/>
      <c r="VHF164" s="17"/>
      <c r="VHG164" s="17"/>
      <c r="VHH164" s="17"/>
      <c r="VHI164" s="17"/>
      <c r="VHJ164" s="17"/>
      <c r="VHK164" s="17"/>
      <c r="VHL164" s="17"/>
      <c r="VHM164" s="17"/>
      <c r="VHN164" s="17"/>
      <c r="VHO164" s="17"/>
      <c r="VHP164" s="17"/>
      <c r="VHQ164" s="17"/>
      <c r="VHR164" s="17"/>
      <c r="VHS164" s="17"/>
      <c r="VHT164" s="17"/>
      <c r="VHU164" s="17"/>
      <c r="VHV164" s="17"/>
      <c r="VHW164" s="17"/>
      <c r="VHX164" s="17"/>
      <c r="VHY164" s="17"/>
      <c r="VHZ164" s="17"/>
      <c r="VIA164" s="17"/>
      <c r="VIB164" s="17"/>
      <c r="VIC164" s="17"/>
      <c r="VID164" s="17"/>
      <c r="VIE164" s="17"/>
      <c r="VIF164" s="17"/>
      <c r="VIG164" s="17"/>
      <c r="VIH164" s="17"/>
      <c r="VII164" s="17"/>
      <c r="VIJ164" s="17"/>
      <c r="VIK164" s="17"/>
      <c r="VIL164" s="17"/>
      <c r="VIM164" s="17"/>
      <c r="VIN164" s="17"/>
      <c r="VIO164" s="17"/>
      <c r="VIP164" s="17"/>
      <c r="VIQ164" s="17"/>
      <c r="VIR164" s="17"/>
      <c r="VIS164" s="17"/>
      <c r="VIT164" s="17"/>
      <c r="VIU164" s="17"/>
      <c r="VIV164" s="17"/>
      <c r="VIW164" s="17"/>
      <c r="VIX164" s="17"/>
      <c r="VIY164" s="17"/>
      <c r="VIZ164" s="17"/>
      <c r="VJA164" s="17"/>
      <c r="VJB164" s="17"/>
      <c r="VJC164" s="17"/>
      <c r="VJD164" s="17"/>
      <c r="VJE164" s="17"/>
      <c r="VJF164" s="17"/>
      <c r="VJG164" s="17"/>
      <c r="VJH164" s="17"/>
      <c r="VJI164" s="17"/>
      <c r="VJJ164" s="17"/>
      <c r="VJK164" s="17"/>
      <c r="VJL164" s="17"/>
      <c r="VJM164" s="17"/>
      <c r="VJN164" s="17"/>
      <c r="VJO164" s="17"/>
      <c r="VJP164" s="17"/>
      <c r="VJQ164" s="17"/>
      <c r="VJR164" s="17"/>
      <c r="VJS164" s="17"/>
      <c r="VJT164" s="17"/>
      <c r="VJU164" s="17"/>
      <c r="VJV164" s="17"/>
      <c r="VJW164" s="17"/>
      <c r="VJX164" s="17"/>
      <c r="VJY164" s="17"/>
      <c r="VJZ164" s="17"/>
      <c r="VKA164" s="17"/>
      <c r="VKB164" s="17"/>
      <c r="VKC164" s="17"/>
      <c r="VKD164" s="17"/>
      <c r="VKE164" s="17"/>
      <c r="VKF164" s="17"/>
      <c r="VKG164" s="17"/>
      <c r="VKH164" s="17"/>
      <c r="VKI164" s="17"/>
      <c r="VKJ164" s="17"/>
      <c r="VKK164" s="17"/>
      <c r="VKL164" s="17"/>
      <c r="VKM164" s="17"/>
      <c r="VKN164" s="17"/>
      <c r="VKO164" s="17"/>
      <c r="VKP164" s="17"/>
      <c r="VKQ164" s="17"/>
      <c r="VKR164" s="17"/>
      <c r="VKS164" s="17"/>
      <c r="VKT164" s="17"/>
      <c r="VKU164" s="17"/>
      <c r="VKV164" s="17"/>
      <c r="VKW164" s="17"/>
      <c r="VKX164" s="17"/>
      <c r="VKY164" s="17"/>
      <c r="VKZ164" s="17"/>
      <c r="VLA164" s="17"/>
      <c r="VLB164" s="17"/>
      <c r="VLC164" s="17"/>
      <c r="VLD164" s="17"/>
      <c r="VLE164" s="17"/>
      <c r="VLF164" s="17"/>
      <c r="VLG164" s="17"/>
      <c r="VLH164" s="17"/>
      <c r="VLI164" s="17"/>
      <c r="VLJ164" s="17"/>
      <c r="VLK164" s="17"/>
      <c r="VLL164" s="17"/>
      <c r="VLM164" s="17"/>
      <c r="VLN164" s="17"/>
      <c r="VLO164" s="17"/>
      <c r="VLP164" s="17"/>
      <c r="VLQ164" s="17"/>
      <c r="VLR164" s="17"/>
      <c r="VLS164" s="17"/>
      <c r="VLT164" s="17"/>
      <c r="VLU164" s="17"/>
      <c r="VLV164" s="17"/>
      <c r="VLW164" s="17"/>
      <c r="VLX164" s="17"/>
      <c r="VLY164" s="17"/>
      <c r="VLZ164" s="17"/>
      <c r="VMA164" s="17"/>
      <c r="VMB164" s="17"/>
      <c r="VMC164" s="17"/>
      <c r="VMD164" s="17"/>
      <c r="VME164" s="17"/>
      <c r="VMF164" s="17"/>
      <c r="VMG164" s="17"/>
      <c r="VMH164" s="17"/>
      <c r="VMI164" s="17"/>
      <c r="VMJ164" s="17"/>
      <c r="VMK164" s="17"/>
      <c r="VML164" s="17"/>
      <c r="VMM164" s="17"/>
      <c r="VMN164" s="17"/>
      <c r="VMO164" s="17"/>
      <c r="VMP164" s="17"/>
      <c r="VMQ164" s="17"/>
      <c r="VMR164" s="17"/>
      <c r="VMS164" s="17"/>
      <c r="VMT164" s="17"/>
      <c r="VMU164" s="17"/>
      <c r="VMV164" s="17"/>
      <c r="VMW164" s="17"/>
      <c r="VMX164" s="17"/>
      <c r="VMY164" s="17"/>
      <c r="VMZ164" s="17"/>
      <c r="VNA164" s="17"/>
      <c r="VNB164" s="17"/>
      <c r="VNC164" s="17"/>
      <c r="VND164" s="17"/>
      <c r="VNE164" s="17"/>
      <c r="VNF164" s="17"/>
      <c r="VNG164" s="17"/>
      <c r="VNH164" s="17"/>
      <c r="VNI164" s="17"/>
      <c r="VNJ164" s="17"/>
      <c r="VNK164" s="17"/>
      <c r="VNL164" s="17"/>
      <c r="VNM164" s="17"/>
      <c r="VNN164" s="17"/>
      <c r="VNO164" s="17"/>
      <c r="VNP164" s="17"/>
      <c r="VNQ164" s="17"/>
      <c r="VNR164" s="17"/>
      <c r="VNS164" s="17"/>
      <c r="VNT164" s="17"/>
      <c r="VNU164" s="17"/>
      <c r="VNV164" s="17"/>
      <c r="VNW164" s="17"/>
      <c r="VNX164" s="17"/>
      <c r="VNY164" s="17"/>
      <c r="VNZ164" s="17"/>
      <c r="VOA164" s="17"/>
      <c r="VOB164" s="17"/>
      <c r="VOC164" s="17"/>
      <c r="VOD164" s="17"/>
      <c r="VOE164" s="17"/>
      <c r="VOF164" s="17"/>
      <c r="VOG164" s="17"/>
      <c r="VOH164" s="17"/>
      <c r="VOI164" s="17"/>
      <c r="VOJ164" s="17"/>
      <c r="VOK164" s="17"/>
      <c r="VOL164" s="17"/>
      <c r="VOM164" s="17"/>
      <c r="VON164" s="17"/>
      <c r="VOO164" s="17"/>
      <c r="VOP164" s="17"/>
      <c r="VOQ164" s="17"/>
      <c r="VOR164" s="17"/>
      <c r="VOS164" s="17"/>
      <c r="VOT164" s="17"/>
      <c r="VOU164" s="17"/>
      <c r="VOV164" s="17"/>
      <c r="VOW164" s="17"/>
      <c r="VOX164" s="17"/>
      <c r="VOY164" s="17"/>
      <c r="VOZ164" s="17"/>
      <c r="VPA164" s="17"/>
      <c r="VPB164" s="17"/>
      <c r="VPC164" s="17"/>
      <c r="VPD164" s="17"/>
      <c r="VPE164" s="17"/>
      <c r="VPF164" s="17"/>
      <c r="VPG164" s="17"/>
      <c r="VPH164" s="17"/>
      <c r="VPI164" s="17"/>
      <c r="VPJ164" s="17"/>
      <c r="VPK164" s="17"/>
      <c r="VPL164" s="17"/>
      <c r="VPM164" s="17"/>
      <c r="VPN164" s="17"/>
      <c r="VPO164" s="17"/>
      <c r="VPP164" s="17"/>
      <c r="VPQ164" s="17"/>
      <c r="VPR164" s="17"/>
      <c r="VPS164" s="17"/>
      <c r="VPT164" s="17"/>
      <c r="VPU164" s="17"/>
      <c r="VPV164" s="17"/>
      <c r="VPW164" s="17"/>
      <c r="VPX164" s="17"/>
      <c r="VPY164" s="17"/>
      <c r="VPZ164" s="17"/>
      <c r="VQA164" s="17"/>
      <c r="VQB164" s="17"/>
      <c r="VQC164" s="17"/>
      <c r="VQD164" s="17"/>
      <c r="VQE164" s="17"/>
      <c r="VQF164" s="17"/>
      <c r="VQG164" s="17"/>
      <c r="VQH164" s="17"/>
      <c r="VQI164" s="17"/>
      <c r="VQJ164" s="17"/>
      <c r="VQK164" s="17"/>
      <c r="VQL164" s="17"/>
      <c r="VQM164" s="17"/>
      <c r="VQN164" s="17"/>
      <c r="VQO164" s="17"/>
      <c r="VQP164" s="17"/>
      <c r="VQQ164" s="17"/>
      <c r="VQR164" s="17"/>
      <c r="VQS164" s="17"/>
      <c r="VQT164" s="17"/>
      <c r="VQU164" s="17"/>
      <c r="VQV164" s="17"/>
      <c r="VQW164" s="17"/>
      <c r="VQX164" s="17"/>
      <c r="VQY164" s="17"/>
      <c r="VQZ164" s="17"/>
      <c r="VRA164" s="17"/>
      <c r="VRB164" s="17"/>
      <c r="VRC164" s="17"/>
      <c r="VRD164" s="17"/>
      <c r="VRE164" s="17"/>
      <c r="VRF164" s="17"/>
      <c r="VRG164" s="17"/>
      <c r="VRH164" s="17"/>
      <c r="VRI164" s="17"/>
      <c r="VRJ164" s="17"/>
      <c r="VRK164" s="17"/>
      <c r="VRL164" s="17"/>
      <c r="VRM164" s="17"/>
      <c r="VRN164" s="17"/>
      <c r="VRO164" s="17"/>
      <c r="VRP164" s="17"/>
      <c r="VRQ164" s="17"/>
      <c r="VRR164" s="17"/>
      <c r="VRS164" s="17"/>
      <c r="VRT164" s="17"/>
      <c r="VRU164" s="17"/>
      <c r="VRV164" s="17"/>
      <c r="VRW164" s="17"/>
      <c r="VRX164" s="17"/>
      <c r="VRY164" s="17"/>
      <c r="VRZ164" s="17"/>
      <c r="VSA164" s="17"/>
      <c r="VSB164" s="17"/>
      <c r="VSC164" s="17"/>
      <c r="VSD164" s="17"/>
      <c r="VSE164" s="17"/>
      <c r="VSF164" s="17"/>
      <c r="VSG164" s="17"/>
      <c r="VSH164" s="17"/>
      <c r="VSI164" s="17"/>
      <c r="VSJ164" s="17"/>
      <c r="VSK164" s="17"/>
      <c r="VSL164" s="17"/>
      <c r="VSM164" s="17"/>
      <c r="VSN164" s="17"/>
      <c r="VSO164" s="17"/>
      <c r="VSP164" s="17"/>
      <c r="VSQ164" s="17"/>
      <c r="VSR164" s="17"/>
      <c r="VSS164" s="17"/>
      <c r="VST164" s="17"/>
      <c r="VSU164" s="17"/>
      <c r="VSV164" s="17"/>
      <c r="VSW164" s="17"/>
      <c r="VSX164" s="17"/>
      <c r="VSY164" s="17"/>
      <c r="VSZ164" s="17"/>
      <c r="VTA164" s="17"/>
      <c r="VTB164" s="17"/>
      <c r="VTC164" s="17"/>
      <c r="VTD164" s="17"/>
      <c r="VTE164" s="17"/>
      <c r="VTF164" s="17"/>
      <c r="VTG164" s="17"/>
      <c r="VTH164" s="17"/>
      <c r="VTI164" s="17"/>
      <c r="VTJ164" s="17"/>
      <c r="VTK164" s="17"/>
      <c r="VTL164" s="17"/>
      <c r="VTM164" s="17"/>
      <c r="VTN164" s="17"/>
      <c r="VTO164" s="17"/>
      <c r="VTP164" s="17"/>
      <c r="VTQ164" s="17"/>
      <c r="VTR164" s="17"/>
      <c r="VTS164" s="17"/>
      <c r="VTT164" s="17"/>
      <c r="VTU164" s="17"/>
      <c r="VTV164" s="17"/>
      <c r="VTW164" s="17"/>
      <c r="VTX164" s="17"/>
      <c r="VTY164" s="17"/>
      <c r="VTZ164" s="17"/>
      <c r="VUA164" s="17"/>
      <c r="VUB164" s="17"/>
      <c r="VUC164" s="17"/>
      <c r="VUD164" s="17"/>
      <c r="VUE164" s="17"/>
      <c r="VUF164" s="17"/>
      <c r="VUG164" s="17"/>
      <c r="VUH164" s="17"/>
      <c r="VUI164" s="17"/>
      <c r="VUJ164" s="17"/>
      <c r="VUK164" s="17"/>
      <c r="VUL164" s="17"/>
      <c r="VUM164" s="17"/>
      <c r="VUN164" s="17"/>
      <c r="VUO164" s="17"/>
      <c r="VUP164" s="17"/>
      <c r="VUQ164" s="17"/>
      <c r="VUR164" s="17"/>
      <c r="VUS164" s="17"/>
      <c r="VUT164" s="17"/>
      <c r="VUU164" s="17"/>
      <c r="VUV164" s="17"/>
      <c r="VUW164" s="17"/>
      <c r="VUX164" s="17"/>
      <c r="VUY164" s="17"/>
      <c r="VUZ164" s="17"/>
      <c r="VVA164" s="17"/>
      <c r="VVB164" s="17"/>
      <c r="VVC164" s="17"/>
      <c r="VVD164" s="17"/>
      <c r="VVE164" s="17"/>
      <c r="VVF164" s="17"/>
      <c r="VVG164" s="17"/>
      <c r="VVH164" s="17"/>
      <c r="VVI164" s="17"/>
      <c r="VVJ164" s="17"/>
      <c r="VVK164" s="17"/>
      <c r="VVL164" s="17"/>
      <c r="VVM164" s="17"/>
      <c r="VVN164" s="17"/>
      <c r="VVO164" s="17"/>
      <c r="VVP164" s="17"/>
      <c r="VVQ164" s="17"/>
      <c r="VVR164" s="17"/>
      <c r="VVS164" s="17"/>
      <c r="VVT164" s="17"/>
      <c r="VVU164" s="17"/>
      <c r="VVV164" s="17"/>
      <c r="VVW164" s="17"/>
      <c r="VVX164" s="17"/>
      <c r="VVY164" s="17"/>
      <c r="VVZ164" s="17"/>
      <c r="VWA164" s="17"/>
      <c r="VWB164" s="17"/>
      <c r="VWC164" s="17"/>
      <c r="VWD164" s="17"/>
      <c r="VWE164" s="17"/>
      <c r="VWF164" s="17"/>
      <c r="VWG164" s="17"/>
      <c r="VWH164" s="17"/>
      <c r="VWI164" s="17"/>
      <c r="VWJ164" s="17"/>
      <c r="VWK164" s="17"/>
      <c r="VWL164" s="17"/>
      <c r="VWM164" s="17"/>
      <c r="VWN164" s="17"/>
      <c r="VWO164" s="17"/>
      <c r="VWP164" s="17"/>
      <c r="VWQ164" s="17"/>
      <c r="VWR164" s="17"/>
      <c r="VWS164" s="17"/>
      <c r="VWT164" s="17"/>
      <c r="VWU164" s="17"/>
      <c r="VWV164" s="17"/>
      <c r="VWW164" s="17"/>
      <c r="VWX164" s="17"/>
      <c r="VWY164" s="17"/>
      <c r="VWZ164" s="17"/>
      <c r="VXA164" s="17"/>
      <c r="VXB164" s="17"/>
      <c r="VXC164" s="17"/>
      <c r="VXD164" s="17"/>
      <c r="VXE164" s="17"/>
      <c r="VXF164" s="17"/>
      <c r="VXG164" s="17"/>
      <c r="VXH164" s="17"/>
      <c r="VXI164" s="17"/>
      <c r="VXJ164" s="17"/>
      <c r="VXK164" s="17"/>
      <c r="VXL164" s="17"/>
      <c r="VXM164" s="17"/>
      <c r="VXN164" s="17"/>
      <c r="VXO164" s="17"/>
      <c r="VXP164" s="17"/>
      <c r="VXQ164" s="17"/>
      <c r="VXR164" s="17"/>
      <c r="VXS164" s="17"/>
      <c r="VXT164" s="17"/>
      <c r="VXU164" s="17"/>
      <c r="VXV164" s="17"/>
      <c r="VXW164" s="17"/>
      <c r="VXX164" s="17"/>
      <c r="VXY164" s="17"/>
      <c r="VXZ164" s="17"/>
      <c r="VYA164" s="17"/>
      <c r="VYB164" s="17"/>
      <c r="VYC164" s="17"/>
      <c r="VYD164" s="17"/>
      <c r="VYE164" s="17"/>
      <c r="VYF164" s="17"/>
      <c r="VYG164" s="17"/>
      <c r="VYH164" s="17"/>
      <c r="VYI164" s="17"/>
      <c r="VYJ164" s="17"/>
      <c r="VYK164" s="17"/>
      <c r="VYL164" s="17"/>
      <c r="VYM164" s="17"/>
      <c r="VYN164" s="17"/>
      <c r="VYO164" s="17"/>
      <c r="VYP164" s="17"/>
      <c r="VYQ164" s="17"/>
      <c r="VYR164" s="17"/>
      <c r="VYS164" s="17"/>
      <c r="VYT164" s="17"/>
      <c r="VYU164" s="17"/>
      <c r="VYV164" s="17"/>
      <c r="VYW164" s="17"/>
      <c r="VYX164" s="17"/>
      <c r="VYY164" s="17"/>
      <c r="VYZ164" s="17"/>
      <c r="VZA164" s="17"/>
      <c r="VZB164" s="17"/>
      <c r="VZC164" s="17"/>
      <c r="VZD164" s="17"/>
      <c r="VZE164" s="17"/>
      <c r="VZF164" s="17"/>
      <c r="VZG164" s="17"/>
      <c r="VZH164" s="17"/>
      <c r="VZI164" s="17"/>
      <c r="VZJ164" s="17"/>
      <c r="VZK164" s="17"/>
      <c r="VZL164" s="17"/>
      <c r="VZM164" s="17"/>
      <c r="VZN164" s="17"/>
      <c r="VZO164" s="17"/>
      <c r="VZP164" s="17"/>
      <c r="VZQ164" s="17"/>
      <c r="VZR164" s="17"/>
      <c r="VZS164" s="17"/>
      <c r="VZT164" s="17"/>
      <c r="VZU164" s="17"/>
      <c r="VZV164" s="17"/>
      <c r="VZW164" s="17"/>
      <c r="VZX164" s="17"/>
      <c r="VZY164" s="17"/>
      <c r="VZZ164" s="17"/>
      <c r="WAA164" s="17"/>
      <c r="WAB164" s="17"/>
      <c r="WAC164" s="17"/>
      <c r="WAD164" s="17"/>
      <c r="WAE164" s="17"/>
      <c r="WAF164" s="17"/>
      <c r="WAG164" s="17"/>
      <c r="WAH164" s="17"/>
      <c r="WAI164" s="17"/>
      <c r="WAJ164" s="17"/>
      <c r="WAK164" s="17"/>
      <c r="WAL164" s="17"/>
      <c r="WAM164" s="17"/>
      <c r="WAN164" s="17"/>
      <c r="WAO164" s="17"/>
      <c r="WAP164" s="17"/>
      <c r="WAQ164" s="17"/>
      <c r="WAR164" s="17"/>
      <c r="WAS164" s="17"/>
      <c r="WAT164" s="17"/>
      <c r="WAU164" s="17"/>
      <c r="WAV164" s="17"/>
      <c r="WAW164" s="17"/>
      <c r="WAX164" s="17"/>
      <c r="WAY164" s="17"/>
      <c r="WAZ164" s="17"/>
      <c r="WBA164" s="17"/>
      <c r="WBB164" s="17"/>
      <c r="WBC164" s="17"/>
      <c r="WBD164" s="17"/>
      <c r="WBE164" s="17"/>
      <c r="WBF164" s="17"/>
      <c r="WBG164" s="17"/>
      <c r="WBH164" s="17"/>
      <c r="WBI164" s="17"/>
      <c r="WBJ164" s="17"/>
      <c r="WBK164" s="17"/>
      <c r="WBL164" s="17"/>
      <c r="WBM164" s="17"/>
      <c r="WBN164" s="17"/>
      <c r="WBO164" s="17"/>
      <c r="WBP164" s="17"/>
      <c r="WBQ164" s="17"/>
      <c r="WBR164" s="17"/>
      <c r="WBS164" s="17"/>
      <c r="WBT164" s="17"/>
      <c r="WBU164" s="17"/>
      <c r="WBV164" s="17"/>
      <c r="WBW164" s="17"/>
      <c r="WBX164" s="17"/>
      <c r="WBY164" s="17"/>
      <c r="WBZ164" s="17"/>
      <c r="WCA164" s="17"/>
      <c r="WCB164" s="17"/>
      <c r="WCC164" s="17"/>
      <c r="WCD164" s="17"/>
      <c r="WCE164" s="17"/>
      <c r="WCF164" s="17"/>
      <c r="WCG164" s="17"/>
      <c r="WCH164" s="17"/>
      <c r="WCI164" s="17"/>
      <c r="WCJ164" s="17"/>
      <c r="WCK164" s="17"/>
      <c r="WCL164" s="17"/>
      <c r="WCM164" s="17"/>
      <c r="WCN164" s="17"/>
      <c r="WCO164" s="17"/>
      <c r="WCP164" s="17"/>
      <c r="WCQ164" s="17"/>
      <c r="WCR164" s="17"/>
      <c r="WCS164" s="17"/>
      <c r="WCT164" s="17"/>
      <c r="WCU164" s="17"/>
      <c r="WCV164" s="17"/>
      <c r="WCW164" s="17"/>
      <c r="WCX164" s="17"/>
      <c r="WCY164" s="17"/>
      <c r="WCZ164" s="17"/>
      <c r="WDA164" s="17"/>
      <c r="WDB164" s="17"/>
      <c r="WDC164" s="17"/>
      <c r="WDD164" s="17"/>
      <c r="WDE164" s="17"/>
      <c r="WDF164" s="17"/>
      <c r="WDG164" s="17"/>
      <c r="WDH164" s="17"/>
      <c r="WDI164" s="17"/>
      <c r="WDJ164" s="17"/>
      <c r="WDK164" s="17"/>
      <c r="WDL164" s="17"/>
      <c r="WDM164" s="17"/>
      <c r="WDN164" s="17"/>
      <c r="WDO164" s="17"/>
      <c r="WDP164" s="17"/>
      <c r="WDQ164" s="17"/>
      <c r="WDR164" s="17"/>
      <c r="WDS164" s="17"/>
      <c r="WDT164" s="17"/>
      <c r="WDU164" s="17"/>
      <c r="WDV164" s="17"/>
      <c r="WDW164" s="17"/>
      <c r="WDX164" s="17"/>
      <c r="WDY164" s="17"/>
      <c r="WDZ164" s="17"/>
      <c r="WEA164" s="17"/>
      <c r="WEB164" s="17"/>
      <c r="WEC164" s="17"/>
      <c r="WED164" s="17"/>
      <c r="WEE164" s="17"/>
      <c r="WEF164" s="17"/>
      <c r="WEG164" s="17"/>
      <c r="WEH164" s="17"/>
      <c r="WEI164" s="17"/>
      <c r="WEJ164" s="17"/>
      <c r="WEK164" s="17"/>
      <c r="WEL164" s="17"/>
      <c r="WEM164" s="17"/>
      <c r="WEN164" s="17"/>
      <c r="WEO164" s="17"/>
      <c r="WEP164" s="17"/>
      <c r="WEQ164" s="17"/>
      <c r="WER164" s="17"/>
      <c r="WES164" s="17"/>
      <c r="WET164" s="17"/>
      <c r="WEU164" s="17"/>
      <c r="WEV164" s="17"/>
      <c r="WEW164" s="17"/>
      <c r="WEX164" s="17"/>
      <c r="WEY164" s="17"/>
      <c r="WEZ164" s="17"/>
      <c r="WFA164" s="17"/>
      <c r="WFB164" s="17"/>
      <c r="WFC164" s="17"/>
      <c r="WFD164" s="17"/>
      <c r="WFE164" s="17"/>
      <c r="WFF164" s="17"/>
      <c r="WFG164" s="17"/>
      <c r="WFH164" s="17"/>
      <c r="WFI164" s="17"/>
      <c r="WFJ164" s="17"/>
      <c r="WFK164" s="17"/>
      <c r="WFL164" s="17"/>
      <c r="WFM164" s="17"/>
      <c r="WFN164" s="17"/>
      <c r="WFO164" s="17"/>
      <c r="WFP164" s="17"/>
      <c r="WFQ164" s="17"/>
      <c r="WFR164" s="17"/>
      <c r="WFS164" s="17"/>
      <c r="WFT164" s="17"/>
      <c r="WFU164" s="17"/>
      <c r="WFV164" s="17"/>
      <c r="WFW164" s="17"/>
      <c r="WFX164" s="17"/>
      <c r="WFY164" s="17"/>
      <c r="WFZ164" s="17"/>
      <c r="WGA164" s="17"/>
      <c r="WGB164" s="17"/>
      <c r="WGC164" s="17"/>
      <c r="WGD164" s="17"/>
      <c r="WGE164" s="17"/>
      <c r="WGF164" s="17"/>
      <c r="WGG164" s="17"/>
      <c r="WGH164" s="17"/>
      <c r="WGI164" s="17"/>
      <c r="WGJ164" s="17"/>
      <c r="WGK164" s="17"/>
      <c r="WGL164" s="17"/>
      <c r="WGM164" s="17"/>
      <c r="WGN164" s="17"/>
      <c r="WGO164" s="17"/>
      <c r="WGP164" s="17"/>
      <c r="WGQ164" s="17"/>
      <c r="WGR164" s="17"/>
      <c r="WGS164" s="17"/>
      <c r="WGT164" s="17"/>
      <c r="WGU164" s="17"/>
      <c r="WGV164" s="17"/>
      <c r="WGW164" s="17"/>
      <c r="WGX164" s="17"/>
      <c r="WGY164" s="17"/>
      <c r="WGZ164" s="17"/>
      <c r="WHA164" s="17"/>
      <c r="WHB164" s="17"/>
      <c r="WHC164" s="17"/>
      <c r="WHD164" s="17"/>
      <c r="WHE164" s="17"/>
      <c r="WHF164" s="17"/>
      <c r="WHG164" s="17"/>
      <c r="WHH164" s="17"/>
      <c r="WHI164" s="17"/>
      <c r="WHJ164" s="17"/>
      <c r="WHK164" s="17"/>
      <c r="WHL164" s="17"/>
      <c r="WHM164" s="17"/>
      <c r="WHN164" s="17"/>
      <c r="WHO164" s="17"/>
      <c r="WHP164" s="17"/>
      <c r="WHQ164" s="17"/>
      <c r="WHR164" s="17"/>
      <c r="WHS164" s="17"/>
      <c r="WHT164" s="17"/>
      <c r="WHU164" s="17"/>
      <c r="WHV164" s="17"/>
      <c r="WHW164" s="17"/>
      <c r="WHX164" s="17"/>
      <c r="WHY164" s="17"/>
      <c r="WHZ164" s="17"/>
      <c r="WIA164" s="17"/>
      <c r="WIB164" s="17"/>
      <c r="WIC164" s="17"/>
      <c r="WID164" s="17"/>
      <c r="WIE164" s="17"/>
      <c r="WIF164" s="17"/>
      <c r="WIG164" s="17"/>
      <c r="WIH164" s="17"/>
      <c r="WII164" s="17"/>
      <c r="WIJ164" s="17"/>
      <c r="WIK164" s="17"/>
      <c r="WIL164" s="17"/>
      <c r="WIM164" s="17"/>
      <c r="WIN164" s="17"/>
      <c r="WIO164" s="17"/>
      <c r="WIP164" s="17"/>
      <c r="WIQ164" s="17"/>
      <c r="WIR164" s="17"/>
      <c r="WIS164" s="17"/>
      <c r="WIT164" s="17"/>
      <c r="WIU164" s="17"/>
      <c r="WIV164" s="17"/>
      <c r="WIW164" s="17"/>
      <c r="WIX164" s="17"/>
      <c r="WIY164" s="17"/>
      <c r="WIZ164" s="17"/>
      <c r="WJA164" s="17"/>
      <c r="WJB164" s="17"/>
      <c r="WJC164" s="17"/>
      <c r="WJD164" s="17"/>
      <c r="WJE164" s="17"/>
      <c r="WJF164" s="17"/>
      <c r="WJG164" s="17"/>
      <c r="WJH164" s="17"/>
      <c r="WJI164" s="17"/>
      <c r="WJJ164" s="17"/>
      <c r="WJK164" s="17"/>
      <c r="WJL164" s="17"/>
      <c r="WJM164" s="17"/>
      <c r="WJN164" s="17"/>
      <c r="WJO164" s="17"/>
      <c r="WJP164" s="17"/>
      <c r="WJQ164" s="17"/>
      <c r="WJR164" s="17"/>
      <c r="WJS164" s="17"/>
      <c r="WJT164" s="17"/>
      <c r="WJU164" s="17"/>
      <c r="WJV164" s="17"/>
      <c r="WJW164" s="17"/>
      <c r="WJX164" s="17"/>
      <c r="WJY164" s="17"/>
      <c r="WJZ164" s="17"/>
      <c r="WKA164" s="17"/>
      <c r="WKB164" s="17"/>
      <c r="WKC164" s="17"/>
      <c r="WKD164" s="17"/>
      <c r="WKE164" s="17"/>
      <c r="WKF164" s="17"/>
      <c r="WKG164" s="17"/>
      <c r="WKH164" s="17"/>
      <c r="WKI164" s="17"/>
      <c r="WKJ164" s="17"/>
      <c r="WKK164" s="17"/>
      <c r="WKL164" s="17"/>
      <c r="WKM164" s="17"/>
      <c r="WKN164" s="17"/>
      <c r="WKO164" s="17"/>
      <c r="WKP164" s="17"/>
      <c r="WKQ164" s="17"/>
      <c r="WKR164" s="17"/>
      <c r="WKS164" s="17"/>
      <c r="WKT164" s="17"/>
      <c r="WKU164" s="17"/>
      <c r="WKV164" s="17"/>
      <c r="WKW164" s="17"/>
      <c r="WKX164" s="17"/>
      <c r="WKY164" s="17"/>
      <c r="WKZ164" s="17"/>
      <c r="WLA164" s="17"/>
      <c r="WLB164" s="17"/>
      <c r="WLC164" s="17"/>
      <c r="WLD164" s="17"/>
      <c r="WLE164" s="17"/>
      <c r="WLF164" s="17"/>
      <c r="WLG164" s="17"/>
      <c r="WLH164" s="17"/>
      <c r="WLI164" s="17"/>
      <c r="WLJ164" s="17"/>
      <c r="WLK164" s="17"/>
      <c r="WLL164" s="17"/>
      <c r="WLM164" s="17"/>
      <c r="WLN164" s="17"/>
      <c r="WLO164" s="17"/>
      <c r="WLP164" s="17"/>
      <c r="WLQ164" s="17"/>
      <c r="WLR164" s="17"/>
      <c r="WLS164" s="17"/>
      <c r="WLT164" s="17"/>
      <c r="WLU164" s="17"/>
      <c r="WLV164" s="17"/>
      <c r="WLW164" s="17"/>
      <c r="WLX164" s="17"/>
      <c r="WLY164" s="17"/>
      <c r="WLZ164" s="17"/>
      <c r="WMA164" s="17"/>
      <c r="WMB164" s="17"/>
      <c r="WMC164" s="17"/>
      <c r="WMD164" s="17"/>
      <c r="WME164" s="17"/>
      <c r="WMF164" s="17"/>
      <c r="WMG164" s="17"/>
      <c r="WMH164" s="17"/>
      <c r="WMI164" s="17"/>
      <c r="WMJ164" s="17"/>
      <c r="WMK164" s="17"/>
      <c r="WML164" s="17"/>
      <c r="WMM164" s="17"/>
      <c r="WMN164" s="17"/>
      <c r="WMO164" s="17"/>
      <c r="WMP164" s="17"/>
      <c r="WMQ164" s="17"/>
      <c r="WMR164" s="17"/>
      <c r="WMS164" s="17"/>
      <c r="WMT164" s="17"/>
      <c r="WMU164" s="17"/>
      <c r="WMV164" s="17"/>
      <c r="WMW164" s="17"/>
      <c r="WMX164" s="17"/>
      <c r="WMY164" s="17"/>
      <c r="WMZ164" s="17"/>
      <c r="WNA164" s="17"/>
      <c r="WNB164" s="17"/>
      <c r="WNC164" s="17"/>
      <c r="WND164" s="17"/>
      <c r="WNE164" s="17"/>
      <c r="WNF164" s="17"/>
      <c r="WNG164" s="17"/>
      <c r="WNH164" s="17"/>
      <c r="WNI164" s="17"/>
      <c r="WNJ164" s="17"/>
      <c r="WNK164" s="17"/>
      <c r="WNL164" s="17"/>
      <c r="WNM164" s="17"/>
      <c r="WNN164" s="17"/>
      <c r="WNO164" s="17"/>
      <c r="WNP164" s="17"/>
      <c r="WNQ164" s="17"/>
      <c r="WNR164" s="17"/>
      <c r="WNS164" s="17"/>
      <c r="WNT164" s="17"/>
      <c r="WNU164" s="17"/>
      <c r="WNV164" s="17"/>
      <c r="WNW164" s="17"/>
      <c r="WNX164" s="17"/>
      <c r="WNY164" s="17"/>
      <c r="WNZ164" s="17"/>
      <c r="WOA164" s="17"/>
      <c r="WOB164" s="17"/>
      <c r="WOC164" s="17"/>
      <c r="WOD164" s="17"/>
      <c r="WOE164" s="17"/>
      <c r="WOF164" s="17"/>
      <c r="WOG164" s="17"/>
      <c r="WOH164" s="17"/>
      <c r="WOI164" s="17"/>
      <c r="WOJ164" s="17"/>
      <c r="WOK164" s="17"/>
      <c r="WOL164" s="17"/>
      <c r="WOM164" s="17"/>
      <c r="WON164" s="17"/>
      <c r="WOO164" s="17"/>
      <c r="WOP164" s="17"/>
      <c r="WOQ164" s="17"/>
      <c r="WOR164" s="17"/>
      <c r="WOS164" s="17"/>
      <c r="WOT164" s="17"/>
      <c r="WOU164" s="17"/>
      <c r="WOV164" s="17"/>
      <c r="WOW164" s="17"/>
      <c r="WOX164" s="17"/>
      <c r="WOY164" s="17"/>
      <c r="WOZ164" s="17"/>
      <c r="WPA164" s="17"/>
      <c r="WPB164" s="17"/>
      <c r="WPC164" s="17"/>
      <c r="WPD164" s="17"/>
      <c r="WPE164" s="17"/>
      <c r="WPF164" s="17"/>
      <c r="WPG164" s="17"/>
      <c r="WPH164" s="17"/>
      <c r="WPI164" s="17"/>
      <c r="WPJ164" s="17"/>
      <c r="WPK164" s="17"/>
      <c r="WPL164" s="17"/>
      <c r="WPM164" s="17"/>
      <c r="WPN164" s="17"/>
      <c r="WPO164" s="17"/>
      <c r="WPP164" s="17"/>
      <c r="WPQ164" s="17"/>
      <c r="WPR164" s="17"/>
      <c r="WPS164" s="17"/>
      <c r="WPT164" s="17"/>
      <c r="WPU164" s="17"/>
      <c r="WPV164" s="17"/>
      <c r="WPW164" s="17"/>
      <c r="WPX164" s="17"/>
      <c r="WPY164" s="17"/>
      <c r="WPZ164" s="17"/>
      <c r="WQA164" s="17"/>
      <c r="WQB164" s="17"/>
      <c r="WQC164" s="17"/>
      <c r="WQD164" s="17"/>
      <c r="WQE164" s="17"/>
      <c r="WQF164" s="17"/>
      <c r="WQG164" s="17"/>
      <c r="WQH164" s="17"/>
      <c r="WQI164" s="17"/>
      <c r="WQJ164" s="17"/>
      <c r="WQK164" s="17"/>
      <c r="WQL164" s="17"/>
      <c r="WQM164" s="17"/>
      <c r="WQN164" s="17"/>
      <c r="WQO164" s="17"/>
      <c r="WQP164" s="17"/>
      <c r="WQQ164" s="17"/>
      <c r="WQR164" s="17"/>
      <c r="WQS164" s="17"/>
      <c r="WQT164" s="17"/>
      <c r="WQU164" s="17"/>
      <c r="WQV164" s="17"/>
      <c r="WQW164" s="17"/>
      <c r="WQX164" s="17"/>
      <c r="WQY164" s="17"/>
      <c r="WQZ164" s="17"/>
      <c r="WRA164" s="17"/>
      <c r="WRB164" s="17"/>
      <c r="WRC164" s="17"/>
      <c r="WRD164" s="17"/>
      <c r="WRE164" s="17"/>
      <c r="WRF164" s="17"/>
      <c r="WRG164" s="17"/>
      <c r="WRH164" s="17"/>
      <c r="WRI164" s="17"/>
      <c r="WRJ164" s="17"/>
      <c r="WRK164" s="17"/>
      <c r="WRL164" s="17"/>
      <c r="WRM164" s="17"/>
      <c r="WRN164" s="17"/>
      <c r="WRO164" s="17"/>
      <c r="WRP164" s="17"/>
      <c r="WRQ164" s="17"/>
      <c r="WRR164" s="17"/>
      <c r="WRS164" s="17"/>
      <c r="WRT164" s="17"/>
      <c r="WRU164" s="17"/>
      <c r="WRV164" s="17"/>
      <c r="WRW164" s="17"/>
      <c r="WRX164" s="17"/>
      <c r="WRY164" s="17"/>
      <c r="WRZ164" s="17"/>
      <c r="WSA164" s="17"/>
      <c r="WSB164" s="17"/>
      <c r="WSC164" s="17"/>
      <c r="WSD164" s="17"/>
      <c r="WSE164" s="17"/>
      <c r="WSF164" s="17"/>
      <c r="WSG164" s="17"/>
      <c r="WSH164" s="17"/>
      <c r="WSI164" s="17"/>
      <c r="WSJ164" s="17"/>
      <c r="WSK164" s="17"/>
      <c r="WSL164" s="17"/>
      <c r="WSM164" s="17"/>
      <c r="WSN164" s="17"/>
      <c r="WSO164" s="17"/>
      <c r="WSP164" s="17"/>
      <c r="WSQ164" s="17"/>
      <c r="WSR164" s="17"/>
      <c r="WSS164" s="17"/>
      <c r="WST164" s="17"/>
      <c r="WSU164" s="17"/>
      <c r="WSV164" s="17"/>
      <c r="WSW164" s="17"/>
      <c r="WSX164" s="17"/>
      <c r="WSY164" s="17"/>
      <c r="WSZ164" s="17"/>
      <c r="WTA164" s="17"/>
      <c r="WTB164" s="17"/>
      <c r="WTC164" s="17"/>
      <c r="WTD164" s="17"/>
      <c r="WTE164" s="17"/>
      <c r="WTF164" s="17"/>
      <c r="WTG164" s="17"/>
      <c r="WTH164" s="17"/>
      <c r="WTI164" s="17"/>
      <c r="WTJ164" s="17"/>
      <c r="WTK164" s="17"/>
      <c r="WTL164" s="17"/>
      <c r="WTM164" s="17"/>
      <c r="WTN164" s="17"/>
      <c r="WTO164" s="17"/>
      <c r="WTP164" s="17"/>
      <c r="WTQ164" s="17"/>
      <c r="WTR164" s="17"/>
      <c r="WTS164" s="17"/>
      <c r="WTT164" s="17"/>
      <c r="WTU164" s="17"/>
      <c r="WTV164" s="17"/>
      <c r="WTW164" s="17"/>
      <c r="WTX164" s="17"/>
      <c r="WTY164" s="17"/>
      <c r="WTZ164" s="17"/>
      <c r="WUA164" s="17"/>
      <c r="WUB164" s="17"/>
      <c r="WUC164" s="17"/>
      <c r="WUD164" s="17"/>
      <c r="WUE164" s="17"/>
      <c r="WUF164" s="17"/>
      <c r="WUG164" s="17"/>
      <c r="WUH164" s="17"/>
      <c r="WUI164" s="17"/>
      <c r="WUJ164" s="17"/>
      <c r="WUK164" s="17"/>
      <c r="WUL164" s="17"/>
      <c r="WUM164" s="17"/>
      <c r="WUN164" s="17"/>
      <c r="WUO164" s="17"/>
      <c r="WUP164" s="17"/>
      <c r="WUQ164" s="17"/>
      <c r="WUR164" s="17"/>
      <c r="WUS164" s="17"/>
      <c r="WUT164" s="17"/>
      <c r="WUU164" s="17"/>
      <c r="WUV164" s="17"/>
      <c r="WUW164" s="17"/>
      <c r="WUX164" s="17"/>
      <c r="WUY164" s="17"/>
      <c r="WUZ164" s="17"/>
      <c r="WVA164" s="17"/>
      <c r="WVB164" s="17"/>
      <c r="WVC164" s="17"/>
      <c r="WVD164" s="17"/>
      <c r="WVE164" s="17"/>
      <c r="WVF164" s="17"/>
      <c r="WVG164" s="17"/>
      <c r="WVH164" s="17"/>
      <c r="WVI164" s="17"/>
      <c r="WVJ164" s="17"/>
      <c r="WVK164" s="17"/>
      <c r="WVL164" s="17"/>
      <c r="WVM164" s="17"/>
      <c r="WVN164" s="17"/>
      <c r="WVO164" s="17"/>
      <c r="WVP164" s="17"/>
      <c r="WVQ164" s="17"/>
      <c r="WVR164" s="17"/>
      <c r="WVS164" s="17"/>
      <c r="WVT164" s="17"/>
      <c r="WVU164" s="17"/>
      <c r="WVV164" s="17"/>
      <c r="WVW164" s="17"/>
      <c r="WVX164" s="17"/>
      <c r="WVY164" s="17"/>
      <c r="WVZ164" s="17"/>
      <c r="WWA164" s="17"/>
      <c r="WWB164" s="17"/>
      <c r="WWC164" s="17"/>
      <c r="WWD164" s="17"/>
      <c r="WWE164" s="17"/>
      <c r="WWF164" s="17"/>
      <c r="WWG164" s="17"/>
      <c r="WWH164" s="17"/>
      <c r="WWI164" s="17"/>
      <c r="WWJ164" s="17"/>
      <c r="WWK164" s="17"/>
      <c r="WWL164" s="17"/>
      <c r="WWM164" s="17"/>
      <c r="WWN164" s="17"/>
      <c r="WWO164" s="17"/>
      <c r="WWP164" s="17"/>
      <c r="WWQ164" s="17"/>
      <c r="WWR164" s="17"/>
      <c r="WWS164" s="17"/>
      <c r="WWT164" s="17"/>
      <c r="WWU164" s="17"/>
      <c r="WWV164" s="17"/>
      <c r="WWW164" s="17"/>
      <c r="WWX164" s="17"/>
      <c r="WWY164" s="17"/>
      <c r="WWZ164" s="17"/>
      <c r="WXA164" s="17"/>
      <c r="WXB164" s="17"/>
      <c r="WXC164" s="17"/>
      <c r="WXD164" s="17"/>
      <c r="WXE164" s="17"/>
      <c r="WXF164" s="17"/>
      <c r="WXG164" s="17"/>
      <c r="WXH164" s="17"/>
      <c r="WXI164" s="17"/>
      <c r="WXJ164" s="17"/>
      <c r="WXK164" s="17"/>
      <c r="WXL164" s="17"/>
      <c r="WXM164" s="17"/>
      <c r="WXN164" s="17"/>
      <c r="WXO164" s="17"/>
      <c r="WXP164" s="17"/>
      <c r="WXQ164" s="17"/>
      <c r="WXR164" s="17"/>
      <c r="WXS164" s="17"/>
      <c r="WXT164" s="17"/>
      <c r="WXU164" s="17"/>
      <c r="WXV164" s="17"/>
      <c r="WXW164" s="17"/>
      <c r="WXX164" s="17"/>
      <c r="WXY164" s="17"/>
      <c r="WXZ164" s="17"/>
      <c r="WYA164" s="17"/>
      <c r="WYB164" s="17"/>
      <c r="WYC164" s="17"/>
      <c r="WYD164" s="17"/>
      <c r="WYE164" s="17"/>
      <c r="WYF164" s="17"/>
      <c r="WYG164" s="17"/>
      <c r="WYH164" s="17"/>
      <c r="WYI164" s="17"/>
      <c r="WYJ164" s="17"/>
      <c r="WYK164" s="17"/>
      <c r="WYL164" s="17"/>
      <c r="WYM164" s="17"/>
      <c r="WYN164" s="17"/>
      <c r="WYO164" s="17"/>
      <c r="WYP164" s="17"/>
      <c r="WYQ164" s="17"/>
      <c r="WYR164" s="17"/>
      <c r="WYS164" s="17"/>
      <c r="WYT164" s="17"/>
      <c r="WYU164" s="17"/>
      <c r="WYV164" s="17"/>
      <c r="WYW164" s="17"/>
      <c r="WYX164" s="17"/>
      <c r="WYY164" s="17"/>
      <c r="WYZ164" s="17"/>
      <c r="WZA164" s="17"/>
      <c r="WZB164" s="17"/>
      <c r="WZC164" s="17"/>
      <c r="WZD164" s="17"/>
      <c r="WZE164" s="17"/>
      <c r="WZF164" s="17"/>
      <c r="WZG164" s="17"/>
      <c r="WZH164" s="17"/>
      <c r="WZI164" s="17"/>
      <c r="WZJ164" s="17"/>
      <c r="WZK164" s="17"/>
      <c r="WZL164" s="17"/>
      <c r="WZM164" s="17"/>
      <c r="WZN164" s="17"/>
      <c r="WZO164" s="17"/>
      <c r="WZP164" s="17"/>
      <c r="WZQ164" s="17"/>
      <c r="WZR164" s="17"/>
      <c r="WZS164" s="17"/>
      <c r="WZT164" s="17"/>
      <c r="WZU164" s="17"/>
      <c r="WZV164" s="17"/>
      <c r="WZW164" s="17"/>
      <c r="WZX164" s="17"/>
      <c r="WZY164" s="17"/>
      <c r="WZZ164" s="17"/>
      <c r="XAA164" s="17"/>
      <c r="XAB164" s="17"/>
      <c r="XAC164" s="17"/>
      <c r="XAD164" s="17"/>
      <c r="XAE164" s="17"/>
      <c r="XAF164" s="17"/>
      <c r="XAG164" s="17"/>
      <c r="XAH164" s="17"/>
      <c r="XAI164" s="17"/>
      <c r="XAJ164" s="17"/>
      <c r="XAK164" s="17"/>
      <c r="XAL164" s="17"/>
      <c r="XAM164" s="17"/>
      <c r="XAN164" s="17"/>
      <c r="XAO164" s="17"/>
      <c r="XAP164" s="17"/>
      <c r="XAQ164" s="17"/>
      <c r="XAR164" s="17"/>
      <c r="XAS164" s="17"/>
      <c r="XAT164" s="17"/>
      <c r="XAU164" s="17"/>
      <c r="XAV164" s="17"/>
      <c r="XAW164" s="17"/>
      <c r="XAX164" s="17"/>
      <c r="XAY164" s="17"/>
      <c r="XAZ164" s="17"/>
      <c r="XBA164" s="17"/>
      <c r="XBB164" s="17"/>
      <c r="XBC164" s="17"/>
      <c r="XBD164" s="17"/>
      <c r="XBE164" s="17"/>
      <c r="XBF164" s="17"/>
      <c r="XBG164" s="17"/>
      <c r="XBH164" s="17"/>
      <c r="XBI164" s="17"/>
      <c r="XBJ164" s="17"/>
      <c r="XBK164" s="17"/>
      <c r="XBL164" s="17"/>
      <c r="XBM164" s="17"/>
      <c r="XBN164" s="17"/>
      <c r="XBO164" s="17"/>
      <c r="XBP164" s="17"/>
      <c r="XBQ164" s="17"/>
      <c r="XBR164" s="17"/>
      <c r="XBS164" s="17"/>
      <c r="XBT164" s="17"/>
      <c r="XBU164" s="17"/>
      <c r="XBV164" s="17"/>
      <c r="XBW164" s="17"/>
      <c r="XBX164" s="17"/>
      <c r="XBY164" s="17"/>
      <c r="XBZ164" s="17"/>
      <c r="XCA164" s="17"/>
      <c r="XCB164" s="17"/>
      <c r="XCC164" s="17"/>
      <c r="XCD164" s="17"/>
      <c r="XCE164" s="17"/>
      <c r="XCF164" s="17"/>
      <c r="XCG164" s="17"/>
      <c r="XCH164" s="17"/>
      <c r="XCI164" s="17"/>
      <c r="XCJ164" s="17"/>
      <c r="XCK164" s="17"/>
      <c r="XCL164" s="17"/>
      <c r="XCM164" s="17"/>
      <c r="XCN164" s="17"/>
      <c r="XCO164" s="17"/>
      <c r="XCP164" s="17"/>
      <c r="XCQ164" s="17"/>
      <c r="XCR164" s="17"/>
      <c r="XCS164" s="17"/>
      <c r="XCT164" s="17"/>
      <c r="XCU164" s="17"/>
      <c r="XCV164" s="17"/>
      <c r="XCW164" s="17"/>
      <c r="XCX164" s="17"/>
      <c r="XCY164" s="17"/>
      <c r="XCZ164" s="17"/>
      <c r="XDA164" s="17"/>
      <c r="XDB164" s="17"/>
      <c r="XDC164" s="17"/>
      <c r="XDD164" s="17"/>
      <c r="XDE164" s="17"/>
      <c r="XDF164" s="17"/>
      <c r="XDG164" s="17"/>
      <c r="XDH164" s="17"/>
      <c r="XDI164" s="17"/>
      <c r="XDJ164" s="17"/>
      <c r="XDK164" s="17"/>
      <c r="XDL164" s="17"/>
      <c r="XDM164" s="17"/>
      <c r="XDN164" s="17"/>
      <c r="XDO164" s="17"/>
      <c r="XDP164" s="17"/>
      <c r="XDQ164" s="17"/>
      <c r="XDR164" s="17"/>
      <c r="XDS164" s="17"/>
      <c r="XDT164" s="17"/>
      <c r="XDU164" s="17"/>
      <c r="XDV164" s="17"/>
      <c r="XDW164" s="17"/>
      <c r="XDX164" s="17"/>
      <c r="XDY164" s="17"/>
      <c r="XDZ164" s="17"/>
      <c r="XEA164" s="17"/>
      <c r="XEB164" s="17"/>
      <c r="XEC164" s="17"/>
      <c r="XED164" s="17"/>
      <c r="XEE164" s="17"/>
      <c r="XEF164" s="17"/>
      <c r="XEG164" s="17"/>
      <c r="XEH164" s="17"/>
      <c r="XEI164" s="17"/>
      <c r="XEJ164" s="17"/>
      <c r="XEK164" s="17"/>
      <c r="XEL164" s="17"/>
      <c r="XEM164" s="17"/>
      <c r="XEN164" s="17"/>
      <c r="XEO164" s="17"/>
      <c r="XEP164" s="17"/>
      <c r="XEQ164" s="17"/>
      <c r="XER164" s="17"/>
      <c r="XES164" s="17"/>
      <c r="XET164" s="17"/>
      <c r="XEU164" s="17"/>
      <c r="XEV164" s="17"/>
      <c r="XEW164" s="17"/>
      <c r="XEX164" s="17"/>
      <c r="XEY164" s="17"/>
      <c r="XEZ164" s="17"/>
      <c r="XFA164" s="17"/>
      <c r="XFB164" s="17"/>
      <c r="XFC164" s="17"/>
    </row>
    <row r="165" spans="1:16383" ht="39.75" customHeight="1" x14ac:dyDescent="0.25">
      <c r="A165" s="104"/>
      <c r="B165" s="107">
        <v>4600089847</v>
      </c>
      <c r="C165" s="26">
        <v>44270</v>
      </c>
      <c r="D165" s="24">
        <v>44279</v>
      </c>
      <c r="E165" s="24">
        <v>45008</v>
      </c>
      <c r="F165" s="61">
        <v>44279</v>
      </c>
      <c r="G165" s="60" t="s">
        <v>6</v>
      </c>
      <c r="H165" s="60" t="s">
        <v>6</v>
      </c>
      <c r="I165" s="48">
        <f ca="1">E165-'ARR Vigentes'!$DC$1</f>
        <v>716</v>
      </c>
      <c r="J165" s="47" t="str">
        <f t="shared" ca="1" si="105"/>
        <v>VIGENTE</v>
      </c>
      <c r="K165" s="145" t="s">
        <v>3464</v>
      </c>
      <c r="L165" s="102">
        <v>44278</v>
      </c>
      <c r="M165" s="102">
        <v>44270</v>
      </c>
      <c r="N165" s="102">
        <v>45122</v>
      </c>
      <c r="O165" s="156">
        <f>N165-'[3]ARR Vigentes'!$DF$1</f>
        <v>1060</v>
      </c>
      <c r="P165" s="73" t="str">
        <f>IF(O165&gt;80,"VIGENTE",IF(O165&lt;1,"VENCIDO",IF(O165&lt;50,"POR VENCERSE","RENOVAR")))</f>
        <v>VIGENTE</v>
      </c>
      <c r="Q165" s="82" t="s">
        <v>1007</v>
      </c>
      <c r="R165" s="100" t="s">
        <v>76</v>
      </c>
      <c r="S165" s="28" t="s">
        <v>4</v>
      </c>
      <c r="T165" s="99">
        <v>804744</v>
      </c>
      <c r="U165" s="98">
        <v>10130340011</v>
      </c>
      <c r="V165" s="96">
        <v>757</v>
      </c>
      <c r="W165" s="97" t="s">
        <v>1006</v>
      </c>
      <c r="X165" s="106">
        <v>24</v>
      </c>
      <c r="Y165" s="80">
        <v>1136</v>
      </c>
      <c r="Z165" s="38" t="s">
        <v>324</v>
      </c>
      <c r="AA165" s="95" t="s">
        <v>1005</v>
      </c>
      <c r="AB165" s="94">
        <v>172461</v>
      </c>
      <c r="AC165" s="82" t="s">
        <v>1004</v>
      </c>
      <c r="AD165" s="65">
        <v>32440798</v>
      </c>
      <c r="AE165" s="80">
        <v>2283120</v>
      </c>
      <c r="AF165" s="31">
        <v>3014890878</v>
      </c>
      <c r="AG165" s="63" t="s">
        <v>3449</v>
      </c>
      <c r="AH165" s="82" t="s">
        <v>1004</v>
      </c>
      <c r="AI165" s="65">
        <v>32440798</v>
      </c>
      <c r="AJ165" s="80">
        <v>2283120</v>
      </c>
      <c r="AK165" s="31">
        <v>3014890878</v>
      </c>
      <c r="AL165" s="63" t="s">
        <v>3449</v>
      </c>
      <c r="AM165" s="30" t="s">
        <v>3450</v>
      </c>
      <c r="AN165" s="31" t="s">
        <v>6</v>
      </c>
      <c r="AO165" s="31" t="s">
        <v>6</v>
      </c>
      <c r="AP165" s="30" t="s">
        <v>6</v>
      </c>
      <c r="AQ165" s="78" t="s">
        <v>5</v>
      </c>
      <c r="AR165" s="28" t="s">
        <v>4</v>
      </c>
      <c r="AS165" s="27" t="s">
        <v>3</v>
      </c>
      <c r="AT165" s="27"/>
      <c r="AU165" s="27"/>
      <c r="AV165" s="63"/>
      <c r="AW165" s="25"/>
      <c r="AX165" s="25"/>
      <c r="AY165" s="26">
        <f t="shared" si="80"/>
        <v>44371</v>
      </c>
      <c r="AZ165" s="25"/>
      <c r="BA165" s="25"/>
      <c r="BB165" s="26">
        <f t="shared" si="81"/>
        <v>44463</v>
      </c>
      <c r="BC165" s="25"/>
      <c r="BD165" s="25"/>
      <c r="BE165" s="20">
        <f t="shared" si="82"/>
        <v>44554</v>
      </c>
      <c r="BF165" s="20"/>
      <c r="BG165" s="20"/>
      <c r="BH165" s="24">
        <f t="shared" si="75"/>
        <v>45740</v>
      </c>
      <c r="BI165" s="24"/>
      <c r="BJ165" s="24"/>
      <c r="BK165" s="24">
        <f t="shared" si="76"/>
        <v>45832</v>
      </c>
      <c r="BL165" s="24"/>
      <c r="BM165" s="24"/>
      <c r="BN165" s="20">
        <f t="shared" si="101"/>
        <v>44828</v>
      </c>
      <c r="BO165" s="24"/>
      <c r="BP165" s="24"/>
      <c r="BQ165" s="20">
        <f t="shared" si="102"/>
        <v>44919</v>
      </c>
      <c r="BR165" s="24"/>
      <c r="BS165" s="24"/>
      <c r="BT165" s="20">
        <f t="shared" si="83"/>
        <v>45009</v>
      </c>
      <c r="BU165" s="24">
        <f t="shared" si="103"/>
        <v>44908</v>
      </c>
      <c r="BV165" s="61">
        <f t="shared" si="104"/>
        <v>44948</v>
      </c>
      <c r="BW165" s="21"/>
      <c r="BX165" s="21"/>
      <c r="BY165" s="20">
        <f t="shared" si="107"/>
        <v>44644</v>
      </c>
      <c r="BZ165" s="125"/>
      <c r="CA165" s="2"/>
      <c r="CB165" s="2"/>
      <c r="CC165" s="2"/>
      <c r="CD165" s="2"/>
      <c r="CE165" s="2"/>
      <c r="CF165" s="2"/>
      <c r="CG165" s="2"/>
      <c r="CH165" s="2"/>
      <c r="CI165" s="2"/>
      <c r="CJ165" s="2"/>
      <c r="CK165" s="2"/>
      <c r="CL165" s="2"/>
      <c r="CM165" s="2"/>
      <c r="CN165" s="2"/>
      <c r="CO165" s="2"/>
    </row>
    <row r="166" spans="1:16383" ht="39.75" customHeight="1" x14ac:dyDescent="0.25">
      <c r="A166" s="104"/>
      <c r="B166" s="107">
        <v>4600084013</v>
      </c>
      <c r="C166" s="103">
        <v>43826</v>
      </c>
      <c r="D166" s="24">
        <v>44200</v>
      </c>
      <c r="E166" s="24">
        <v>45660</v>
      </c>
      <c r="F166" s="24">
        <v>44200</v>
      </c>
      <c r="G166" s="60" t="s">
        <v>6</v>
      </c>
      <c r="H166" s="60" t="s">
        <v>6</v>
      </c>
      <c r="I166" s="48">
        <f ca="1">E166-'ARR Vigentes'!$DC$1</f>
        <v>1368</v>
      </c>
      <c r="J166" s="47" t="str">
        <f t="shared" ca="1" si="105"/>
        <v>VIGENTE</v>
      </c>
      <c r="K166" s="101" t="s">
        <v>66</v>
      </c>
      <c r="L166" s="102" t="s">
        <v>66</v>
      </c>
      <c r="M166" s="102" t="s">
        <v>66</v>
      </c>
      <c r="N166" s="102" t="s">
        <v>66</v>
      </c>
      <c r="O166" s="101" t="s">
        <v>66</v>
      </c>
      <c r="P166" s="101" t="s">
        <v>66</v>
      </c>
      <c r="Q166" s="82" t="s">
        <v>3451</v>
      </c>
      <c r="R166" s="100" t="s">
        <v>64</v>
      </c>
      <c r="S166" s="28" t="s">
        <v>4</v>
      </c>
      <c r="T166" s="99" t="s">
        <v>63</v>
      </c>
      <c r="U166" s="98" t="s">
        <v>62</v>
      </c>
      <c r="V166" s="96">
        <v>2116</v>
      </c>
      <c r="W166" s="97" t="s">
        <v>61</v>
      </c>
      <c r="X166" s="68">
        <v>5</v>
      </c>
      <c r="Y166" s="96">
        <v>2503</v>
      </c>
      <c r="Z166" s="38" t="s">
        <v>60</v>
      </c>
      <c r="AA166" s="95" t="s">
        <v>59</v>
      </c>
      <c r="AB166" s="94">
        <v>226326</v>
      </c>
      <c r="AC166" s="82" t="s">
        <v>3452</v>
      </c>
      <c r="AD166" s="65">
        <v>1128471986</v>
      </c>
      <c r="AE166" s="31" t="s">
        <v>6</v>
      </c>
      <c r="AF166" s="31">
        <v>3106061939</v>
      </c>
      <c r="AG166" s="63" t="s">
        <v>3453</v>
      </c>
      <c r="AH166" s="82" t="s">
        <v>3452</v>
      </c>
      <c r="AI166" s="65">
        <v>1128471986</v>
      </c>
      <c r="AJ166" s="31" t="s">
        <v>6</v>
      </c>
      <c r="AK166" s="31">
        <v>3106061939</v>
      </c>
      <c r="AL166" s="63" t="s">
        <v>3453</v>
      </c>
      <c r="AM166" s="82" t="s">
        <v>3454</v>
      </c>
      <c r="AN166" s="31" t="s">
        <v>6</v>
      </c>
      <c r="AO166" s="31" t="s">
        <v>6</v>
      </c>
      <c r="AP166" s="30" t="s">
        <v>6</v>
      </c>
      <c r="AQ166" s="29" t="s">
        <v>56</v>
      </c>
      <c r="AR166" s="28" t="s">
        <v>4</v>
      </c>
      <c r="AS166" s="27" t="s">
        <v>55</v>
      </c>
      <c r="AT166" s="27"/>
      <c r="AU166" s="27"/>
      <c r="AV166" s="63"/>
      <c r="AW166" s="25"/>
      <c r="AX166" s="25"/>
      <c r="AY166" s="26">
        <f t="shared" si="80"/>
        <v>44290</v>
      </c>
      <c r="AZ166" s="25"/>
      <c r="BA166" s="25"/>
      <c r="BB166" s="26">
        <f t="shared" si="81"/>
        <v>44381</v>
      </c>
      <c r="BC166" s="25"/>
      <c r="BD166" s="25"/>
      <c r="BE166" s="20">
        <f t="shared" si="82"/>
        <v>44473</v>
      </c>
      <c r="BF166" s="20"/>
      <c r="BG166" s="20"/>
      <c r="BH166" s="24">
        <f t="shared" si="75"/>
        <v>45661</v>
      </c>
      <c r="BI166" s="24"/>
      <c r="BJ166" s="24"/>
      <c r="BK166" s="24">
        <f t="shared" si="76"/>
        <v>45751</v>
      </c>
      <c r="BL166" s="24"/>
      <c r="BM166" s="24"/>
      <c r="BN166" s="20">
        <f t="shared" si="101"/>
        <v>44746</v>
      </c>
      <c r="BO166" s="24"/>
      <c r="BP166" s="24"/>
      <c r="BQ166" s="20">
        <f t="shared" si="102"/>
        <v>44838</v>
      </c>
      <c r="BR166" s="24"/>
      <c r="BS166" s="24"/>
      <c r="BT166" s="20">
        <f t="shared" si="83"/>
        <v>44930</v>
      </c>
      <c r="BU166" s="24">
        <f t="shared" si="103"/>
        <v>45560</v>
      </c>
      <c r="BV166" s="61">
        <f t="shared" si="104"/>
        <v>45600</v>
      </c>
      <c r="BW166" s="21"/>
      <c r="BX166" s="21"/>
      <c r="BY166" s="20">
        <f t="shared" si="107"/>
        <v>44565</v>
      </c>
      <c r="BZ166" s="125"/>
    </row>
    <row r="167" spans="1:16383" s="17" customFormat="1" ht="39.75" customHeight="1" x14ac:dyDescent="0.25">
      <c r="A167" s="104"/>
      <c r="B167" s="107">
        <v>4600088506</v>
      </c>
      <c r="C167" s="103">
        <v>44217</v>
      </c>
      <c r="D167" s="20">
        <v>44279</v>
      </c>
      <c r="E167" s="20">
        <v>44643</v>
      </c>
      <c r="F167" s="86">
        <v>44279</v>
      </c>
      <c r="G167" s="60" t="s">
        <v>6</v>
      </c>
      <c r="H167" s="60" t="s">
        <v>6</v>
      </c>
      <c r="I167" s="48">
        <f ca="1">E167-'ARR Vigentes'!$DC$1</f>
        <v>351</v>
      </c>
      <c r="J167" s="47" t="str">
        <f t="shared" ca="1" si="105"/>
        <v>VIGENTE</v>
      </c>
      <c r="K167" s="101" t="s">
        <v>66</v>
      </c>
      <c r="L167" s="102" t="s">
        <v>66</v>
      </c>
      <c r="M167" s="102" t="s">
        <v>66</v>
      </c>
      <c r="N167" s="102" t="s">
        <v>66</v>
      </c>
      <c r="O167" s="101" t="s">
        <v>66</v>
      </c>
      <c r="P167" s="101" t="s">
        <v>66</v>
      </c>
      <c r="Q167" s="82" t="s">
        <v>212</v>
      </c>
      <c r="R167" s="100" t="s">
        <v>215</v>
      </c>
      <c r="S167" s="28" t="s">
        <v>4</v>
      </c>
      <c r="T167" s="99">
        <v>97558</v>
      </c>
      <c r="U167" s="98">
        <v>10060220029</v>
      </c>
      <c r="V167" s="96">
        <v>1568</v>
      </c>
      <c r="W167" s="97" t="s">
        <v>75</v>
      </c>
      <c r="X167" s="106">
        <v>3</v>
      </c>
      <c r="Y167" s="80">
        <v>151</v>
      </c>
      <c r="Z167" s="38" t="s">
        <v>74</v>
      </c>
      <c r="AA167" s="95" t="s">
        <v>73</v>
      </c>
      <c r="AB167" s="94">
        <v>692808</v>
      </c>
      <c r="AC167" s="82" t="s">
        <v>214</v>
      </c>
      <c r="AD167" s="65">
        <v>19468153</v>
      </c>
      <c r="AE167" s="31" t="s">
        <v>6</v>
      </c>
      <c r="AF167" s="80">
        <v>3104611879</v>
      </c>
      <c r="AG167" s="105" t="s">
        <v>213</v>
      </c>
      <c r="AH167" s="82" t="s">
        <v>214</v>
      </c>
      <c r="AI167" s="154">
        <v>19468153</v>
      </c>
      <c r="AJ167" s="31" t="s">
        <v>6</v>
      </c>
      <c r="AK167" s="80">
        <v>3104611879</v>
      </c>
      <c r="AL167" s="105" t="s">
        <v>213</v>
      </c>
      <c r="AM167" s="82" t="s">
        <v>212</v>
      </c>
      <c r="AN167" s="31" t="s">
        <v>6</v>
      </c>
      <c r="AO167" s="31" t="s">
        <v>6</v>
      </c>
      <c r="AP167" s="30" t="s">
        <v>6</v>
      </c>
      <c r="AQ167" s="29" t="s">
        <v>5</v>
      </c>
      <c r="AR167" s="28" t="s">
        <v>4</v>
      </c>
      <c r="AS167" s="27" t="s">
        <v>3</v>
      </c>
      <c r="AT167" s="27"/>
      <c r="AU167" s="27"/>
      <c r="AV167" s="63"/>
      <c r="AW167" s="25"/>
      <c r="AX167" s="25"/>
      <c r="AY167" s="26">
        <f t="shared" si="80"/>
        <v>44371</v>
      </c>
      <c r="AZ167" s="25"/>
      <c r="BA167" s="25"/>
      <c r="BB167" s="26">
        <f t="shared" si="81"/>
        <v>44463</v>
      </c>
      <c r="BC167" s="25"/>
      <c r="BD167" s="25"/>
      <c r="BE167" s="20">
        <f t="shared" si="82"/>
        <v>44554</v>
      </c>
      <c r="BF167" s="20"/>
      <c r="BG167" s="20"/>
      <c r="BH167" s="24">
        <f t="shared" si="75"/>
        <v>45740</v>
      </c>
      <c r="BI167" s="24"/>
      <c r="BJ167" s="24"/>
      <c r="BK167" s="24">
        <f t="shared" si="76"/>
        <v>45832</v>
      </c>
      <c r="BL167" s="24"/>
      <c r="BM167" s="24"/>
      <c r="BN167" s="20">
        <f t="shared" si="101"/>
        <v>44828</v>
      </c>
      <c r="BO167" s="24"/>
      <c r="BP167" s="24"/>
      <c r="BQ167" s="20">
        <f t="shared" si="102"/>
        <v>44919</v>
      </c>
      <c r="BR167" s="24"/>
      <c r="BS167" s="24"/>
      <c r="BT167" s="20">
        <f t="shared" si="83"/>
        <v>45009</v>
      </c>
      <c r="BU167" s="24">
        <f t="shared" si="103"/>
        <v>44543</v>
      </c>
      <c r="BV167" s="61">
        <f t="shared" si="104"/>
        <v>44583</v>
      </c>
      <c r="BW167" s="21"/>
      <c r="BX167" s="21"/>
      <c r="BY167" s="20">
        <f t="shared" si="107"/>
        <v>44644</v>
      </c>
      <c r="BZ167" s="125"/>
      <c r="CA167" s="18" t="s">
        <v>0</v>
      </c>
    </row>
    <row r="168" spans="1:16383" ht="39.75" customHeight="1" x14ac:dyDescent="0.25">
      <c r="A168" s="53"/>
      <c r="B168" s="124">
        <v>4600089865</v>
      </c>
      <c r="C168" s="26">
        <v>43710</v>
      </c>
      <c r="D168" s="24" t="s">
        <v>6</v>
      </c>
      <c r="E168" s="24" t="s">
        <v>6</v>
      </c>
      <c r="F168" s="61" t="s">
        <v>6</v>
      </c>
      <c r="G168" s="60" t="s">
        <v>6</v>
      </c>
      <c r="H168" s="60" t="s">
        <v>6</v>
      </c>
      <c r="I168" s="48" t="e">
        <f ca="1">E168-'ARR Vigentes'!$DC$1</f>
        <v>#VALUE!</v>
      </c>
      <c r="J168" s="47" t="e">
        <f t="shared" ca="1" si="105"/>
        <v>#VALUE!</v>
      </c>
      <c r="K168" s="101" t="s">
        <v>66</v>
      </c>
      <c r="L168" s="102" t="s">
        <v>66</v>
      </c>
      <c r="M168" s="102" t="s">
        <v>66</v>
      </c>
      <c r="N168" s="102" t="s">
        <v>66</v>
      </c>
      <c r="O168" s="101" t="s">
        <v>66</v>
      </c>
      <c r="P168" s="101" t="s">
        <v>66</v>
      </c>
      <c r="Q168" s="95" t="s">
        <v>711</v>
      </c>
      <c r="R168" s="36" t="s">
        <v>544</v>
      </c>
      <c r="S168" s="28" t="s">
        <v>4</v>
      </c>
      <c r="T168" s="113">
        <v>785952</v>
      </c>
      <c r="U168" s="142" t="s">
        <v>148</v>
      </c>
      <c r="V168" s="127">
        <v>1060</v>
      </c>
      <c r="W168" s="49">
        <v>36713</v>
      </c>
      <c r="X168" s="113">
        <v>16</v>
      </c>
      <c r="Y168" s="140">
        <v>68</v>
      </c>
      <c r="Z168" s="38" t="s">
        <v>147</v>
      </c>
      <c r="AA168" s="38" t="s">
        <v>710</v>
      </c>
      <c r="AB168" s="37">
        <v>282744</v>
      </c>
      <c r="AC168" s="95" t="s">
        <v>709</v>
      </c>
      <c r="AD168" s="65">
        <v>8283908</v>
      </c>
      <c r="AE168" s="80">
        <v>2535940</v>
      </c>
      <c r="AF168" s="31">
        <v>3008484124</v>
      </c>
      <c r="AG168" s="171" t="s">
        <v>3455</v>
      </c>
      <c r="AH168" s="95" t="s">
        <v>709</v>
      </c>
      <c r="AI168" s="154">
        <v>8283908</v>
      </c>
      <c r="AJ168" s="80">
        <v>2535940</v>
      </c>
      <c r="AK168" s="31">
        <v>3008484124</v>
      </c>
      <c r="AL168" s="171" t="s">
        <v>3455</v>
      </c>
      <c r="AM168" s="30" t="s">
        <v>708</v>
      </c>
      <c r="AN168" s="31" t="s">
        <v>6</v>
      </c>
      <c r="AO168" s="31" t="s">
        <v>6</v>
      </c>
      <c r="AP168" s="30" t="s">
        <v>6</v>
      </c>
      <c r="AQ168" s="78" t="s">
        <v>5</v>
      </c>
      <c r="AR168" s="28" t="s">
        <v>4</v>
      </c>
      <c r="AS168" s="27" t="s">
        <v>3</v>
      </c>
      <c r="AT168" s="28"/>
      <c r="AU168" s="28"/>
      <c r="AV168" s="63"/>
      <c r="AW168" s="25"/>
      <c r="AX168" s="25"/>
      <c r="AY168" s="26" t="e">
        <f t="shared" si="80"/>
        <v>#VALUE!</v>
      </c>
      <c r="AZ168" s="25"/>
      <c r="BA168" s="25"/>
      <c r="BB168" s="26" t="e">
        <f t="shared" si="81"/>
        <v>#VALUE!</v>
      </c>
      <c r="BC168" s="25"/>
      <c r="BD168" s="25"/>
      <c r="BE168" s="20" t="e">
        <f t="shared" si="82"/>
        <v>#VALUE!</v>
      </c>
      <c r="BF168" s="20"/>
      <c r="BG168" s="20"/>
      <c r="BH168" s="24" t="e">
        <f t="shared" si="75"/>
        <v>#VALUE!</v>
      </c>
      <c r="BI168" s="24"/>
      <c r="BJ168" s="24"/>
      <c r="BK168" s="24" t="e">
        <f t="shared" si="76"/>
        <v>#VALUE!</v>
      </c>
      <c r="BL168" s="24"/>
      <c r="BM168" s="24"/>
      <c r="BN168" s="20" t="e">
        <f t="shared" si="101"/>
        <v>#VALUE!</v>
      </c>
      <c r="BO168" s="24"/>
      <c r="BP168" s="24"/>
      <c r="BQ168" s="20" t="e">
        <f t="shared" si="102"/>
        <v>#VALUE!</v>
      </c>
      <c r="BR168" s="24"/>
      <c r="BS168" s="24"/>
      <c r="BT168" s="20" t="e">
        <f t="shared" si="83"/>
        <v>#VALUE!</v>
      </c>
      <c r="BU168" s="24" t="e">
        <f t="shared" si="103"/>
        <v>#VALUE!</v>
      </c>
      <c r="BV168" s="61" t="e">
        <f t="shared" si="104"/>
        <v>#VALUE!</v>
      </c>
      <c r="BW168" s="21"/>
      <c r="BX168" s="21"/>
      <c r="BY168" s="20" t="e">
        <f t="shared" si="107"/>
        <v>#VALUE!</v>
      </c>
      <c r="BZ168" s="125"/>
      <c r="CA168" s="2"/>
    </row>
    <row r="169" spans="1:16383" ht="39.75" customHeight="1" x14ac:dyDescent="0.25">
      <c r="A169" s="53"/>
      <c r="B169" s="176">
        <v>4600089845</v>
      </c>
      <c r="C169" s="26">
        <v>44274</v>
      </c>
      <c r="D169" s="24" t="s">
        <v>6</v>
      </c>
      <c r="E169" s="24" t="s">
        <v>6</v>
      </c>
      <c r="F169" s="61" t="s">
        <v>6</v>
      </c>
      <c r="G169" s="60" t="s">
        <v>6</v>
      </c>
      <c r="H169" s="60" t="s">
        <v>6</v>
      </c>
      <c r="I169" s="48" t="e">
        <f ca="1">E169-'ARR Vigentes'!$DC$1</f>
        <v>#VALUE!</v>
      </c>
      <c r="J169" s="47" t="e">
        <f t="shared" ca="1" si="105"/>
        <v>#VALUE!</v>
      </c>
      <c r="K169" s="101" t="s">
        <v>66</v>
      </c>
      <c r="L169" s="102" t="s">
        <v>66</v>
      </c>
      <c r="M169" s="102" t="s">
        <v>66</v>
      </c>
      <c r="N169" s="102" t="s">
        <v>66</v>
      </c>
      <c r="O169" s="101" t="s">
        <v>66</v>
      </c>
      <c r="P169" s="101" t="s">
        <v>66</v>
      </c>
      <c r="Q169" s="95" t="s">
        <v>966</v>
      </c>
      <c r="R169" s="100" t="s">
        <v>965</v>
      </c>
      <c r="S169" s="28" t="s">
        <v>4</v>
      </c>
      <c r="T169" s="119">
        <v>785952</v>
      </c>
      <c r="U169" s="152" t="s">
        <v>148</v>
      </c>
      <c r="V169" s="68">
        <v>1060</v>
      </c>
      <c r="W169" s="175">
        <v>36713</v>
      </c>
      <c r="X169" s="68">
        <v>16</v>
      </c>
      <c r="Y169" s="68">
        <v>13</v>
      </c>
      <c r="Z169" s="38" t="s">
        <v>147</v>
      </c>
      <c r="AA169" s="38" t="s">
        <v>964</v>
      </c>
      <c r="AB169" s="94">
        <v>922774</v>
      </c>
      <c r="AC169" s="100" t="s">
        <v>963</v>
      </c>
      <c r="AD169" s="65" t="s">
        <v>962</v>
      </c>
      <c r="AE169" s="80">
        <v>5968875</v>
      </c>
      <c r="AF169" s="80">
        <v>3108288135</v>
      </c>
      <c r="AG169" s="171" t="s">
        <v>960</v>
      </c>
      <c r="AH169" s="100" t="s">
        <v>961</v>
      </c>
      <c r="AI169" s="154">
        <v>8299610</v>
      </c>
      <c r="AJ169" s="80">
        <v>5968875</v>
      </c>
      <c r="AK169" s="80">
        <v>3108288135</v>
      </c>
      <c r="AL169" s="171" t="s">
        <v>960</v>
      </c>
      <c r="AM169" s="30" t="s">
        <v>3456</v>
      </c>
      <c r="AN169" s="31" t="s">
        <v>6</v>
      </c>
      <c r="AO169" s="31" t="s">
        <v>6</v>
      </c>
      <c r="AP169" s="30" t="s">
        <v>6</v>
      </c>
      <c r="AQ169" s="78" t="s">
        <v>5</v>
      </c>
      <c r="AR169" s="28" t="s">
        <v>4</v>
      </c>
      <c r="AS169" s="27" t="s">
        <v>3</v>
      </c>
      <c r="AT169" s="28"/>
      <c r="AU169" s="28"/>
      <c r="AV169" s="63"/>
      <c r="AW169" s="25"/>
      <c r="AX169" s="25"/>
      <c r="AY169" s="26" t="e">
        <f t="shared" si="80"/>
        <v>#VALUE!</v>
      </c>
      <c r="AZ169" s="25"/>
      <c r="BA169" s="25"/>
      <c r="BB169" s="26" t="e">
        <f t="shared" si="81"/>
        <v>#VALUE!</v>
      </c>
      <c r="BC169" s="25"/>
      <c r="BD169" s="25"/>
      <c r="BE169" s="20" t="e">
        <f t="shared" si="82"/>
        <v>#VALUE!</v>
      </c>
      <c r="BF169" s="20"/>
      <c r="BG169" s="20"/>
      <c r="BH169" s="24" t="e">
        <f t="shared" si="75"/>
        <v>#VALUE!</v>
      </c>
      <c r="BI169" s="24"/>
      <c r="BJ169" s="24"/>
      <c r="BK169" s="24" t="e">
        <f t="shared" si="76"/>
        <v>#VALUE!</v>
      </c>
      <c r="BL169" s="24"/>
      <c r="BM169" s="24"/>
      <c r="BN169" s="20" t="e">
        <f t="shared" si="101"/>
        <v>#VALUE!</v>
      </c>
      <c r="BO169" s="24"/>
      <c r="BP169" s="24"/>
      <c r="BQ169" s="20" t="e">
        <f t="shared" si="102"/>
        <v>#VALUE!</v>
      </c>
      <c r="BR169" s="24"/>
      <c r="BS169" s="24"/>
      <c r="BT169" s="20" t="e">
        <f t="shared" si="83"/>
        <v>#VALUE!</v>
      </c>
      <c r="BU169" s="24" t="e">
        <f t="shared" si="103"/>
        <v>#VALUE!</v>
      </c>
      <c r="BV169" s="61" t="e">
        <f t="shared" si="104"/>
        <v>#VALUE!</v>
      </c>
      <c r="BW169" s="21"/>
      <c r="BX169" s="21"/>
      <c r="BY169" s="20" t="e">
        <f t="shared" si="107"/>
        <v>#VALUE!</v>
      </c>
      <c r="BZ169" s="125"/>
    </row>
    <row r="170" spans="1:16383" ht="39.75" customHeight="1" x14ac:dyDescent="0.25">
      <c r="A170" s="139"/>
      <c r="B170" s="120">
        <v>4600089418</v>
      </c>
      <c r="C170" s="26">
        <v>44267</v>
      </c>
      <c r="D170" s="24">
        <v>44279</v>
      </c>
      <c r="E170" s="24">
        <v>44643</v>
      </c>
      <c r="F170" s="61">
        <v>44279</v>
      </c>
      <c r="G170" s="60" t="s">
        <v>6</v>
      </c>
      <c r="H170" s="60" t="s">
        <v>6</v>
      </c>
      <c r="I170" s="48">
        <f ca="1">E170-'ARR Vigentes'!$DC$1</f>
        <v>351</v>
      </c>
      <c r="J170" s="47" t="str">
        <f t="shared" ca="1" si="105"/>
        <v>VIGENTE</v>
      </c>
      <c r="K170" s="145" t="s">
        <v>3457</v>
      </c>
      <c r="L170" s="102">
        <v>44274</v>
      </c>
      <c r="M170" s="102">
        <v>44267</v>
      </c>
      <c r="N170" s="102">
        <v>44754</v>
      </c>
      <c r="O170" s="48">
        <f ca="1">N170-'ARR Vigentes'!$DC$1</f>
        <v>462</v>
      </c>
      <c r="P170" s="73" t="str">
        <f ca="1">IF(O170&gt;80,"VIGENTE",IF(O170&lt;1,"VENCIDO",IF(O170&lt;50,"POR VENCERSE","RENOVAR")))</f>
        <v>VIGENTE</v>
      </c>
      <c r="Q170" s="66" t="s">
        <v>485</v>
      </c>
      <c r="R170" s="36" t="s">
        <v>484</v>
      </c>
      <c r="S170" s="28" t="s">
        <v>4</v>
      </c>
      <c r="T170" s="72">
        <v>457991</v>
      </c>
      <c r="U170" s="68" t="s">
        <v>483</v>
      </c>
      <c r="V170" s="118">
        <v>1715</v>
      </c>
      <c r="W170" s="117">
        <v>41542</v>
      </c>
      <c r="X170" s="72">
        <v>27</v>
      </c>
      <c r="Y170" s="80" t="s">
        <v>3458</v>
      </c>
      <c r="Z170" s="95" t="s">
        <v>11</v>
      </c>
      <c r="AA170" s="95" t="s">
        <v>482</v>
      </c>
      <c r="AB170" s="67">
        <v>3430602</v>
      </c>
      <c r="AC170" s="66" t="s">
        <v>3459</v>
      </c>
      <c r="AD170" s="65">
        <v>1045022293</v>
      </c>
      <c r="AE170" s="31" t="s">
        <v>6</v>
      </c>
      <c r="AF170" s="80">
        <v>3213202839</v>
      </c>
      <c r="AG170" s="171" t="s">
        <v>3460</v>
      </c>
      <c r="AH170" s="66" t="s">
        <v>3461</v>
      </c>
      <c r="AI170" s="154">
        <v>1045023822</v>
      </c>
      <c r="AJ170" s="31" t="s">
        <v>6</v>
      </c>
      <c r="AK170" s="80">
        <v>3193601159</v>
      </c>
      <c r="AL170" s="171" t="s">
        <v>3462</v>
      </c>
      <c r="AM170" s="136" t="s">
        <v>3463</v>
      </c>
      <c r="AN170" s="31" t="s">
        <v>6</v>
      </c>
      <c r="AO170" s="31" t="s">
        <v>6</v>
      </c>
      <c r="AP170" s="30" t="s">
        <v>6</v>
      </c>
      <c r="AQ170" s="78" t="s">
        <v>5</v>
      </c>
      <c r="AR170" s="28" t="s">
        <v>4</v>
      </c>
      <c r="AS170" s="105" t="s">
        <v>3</v>
      </c>
      <c r="AT170" s="105"/>
      <c r="AU170" s="28"/>
      <c r="AV170" s="63"/>
      <c r="AW170" s="25"/>
      <c r="AX170" s="25"/>
      <c r="AY170" s="26">
        <f t="shared" si="80"/>
        <v>44371</v>
      </c>
      <c r="AZ170" s="25"/>
      <c r="BA170" s="25"/>
      <c r="BB170" s="26">
        <f t="shared" si="81"/>
        <v>44463</v>
      </c>
      <c r="BC170" s="25"/>
      <c r="BD170" s="25"/>
      <c r="BE170" s="20">
        <f t="shared" si="82"/>
        <v>44554</v>
      </c>
      <c r="BF170" s="20"/>
      <c r="BG170" s="20"/>
      <c r="BH170" s="24">
        <f t="shared" si="75"/>
        <v>45740</v>
      </c>
      <c r="BI170" s="24"/>
      <c r="BJ170" s="24"/>
      <c r="BK170" s="24">
        <f t="shared" si="76"/>
        <v>45832</v>
      </c>
      <c r="BL170" s="24"/>
      <c r="BM170" s="24"/>
      <c r="BN170" s="20">
        <f t="shared" si="101"/>
        <v>44828</v>
      </c>
      <c r="BO170" s="24"/>
      <c r="BP170" s="24"/>
      <c r="BQ170" s="20">
        <f t="shared" si="102"/>
        <v>44919</v>
      </c>
      <c r="BR170" s="24"/>
      <c r="BS170" s="24"/>
      <c r="BT170" s="20">
        <f t="shared" si="83"/>
        <v>45009</v>
      </c>
      <c r="BU170" s="24">
        <f t="shared" si="103"/>
        <v>44543</v>
      </c>
      <c r="BV170" s="61">
        <f t="shared" si="104"/>
        <v>44583</v>
      </c>
      <c r="BW170" s="21"/>
      <c r="BX170" s="21"/>
      <c r="BY170" s="20">
        <f t="shared" si="107"/>
        <v>44644</v>
      </c>
      <c r="BZ170" s="125"/>
      <c r="CA170" s="2"/>
    </row>
    <row r="171" spans="1:16383" s="510" customFormat="1" ht="39.75" customHeight="1" x14ac:dyDescent="0.25">
      <c r="A171" s="104"/>
      <c r="B171" s="87">
        <v>4600089628</v>
      </c>
      <c r="C171" s="20">
        <v>44280</v>
      </c>
      <c r="D171" s="20" t="s">
        <v>6</v>
      </c>
      <c r="E171" s="20" t="s">
        <v>6</v>
      </c>
      <c r="F171" s="86" t="s">
        <v>6</v>
      </c>
      <c r="G171" s="60" t="s">
        <v>6</v>
      </c>
      <c r="H171" s="20" t="s">
        <v>6</v>
      </c>
      <c r="I171" s="48" t="e">
        <f>E171-'[3]ARR Vigentes muestra'!$DN$1</f>
        <v>#VALUE!</v>
      </c>
      <c r="J171" s="47" t="e">
        <f t="shared" ref="J171" si="108">IF(I171&gt;80,"VIGENTE",IF(I171&lt;1,"TERMINADO",IF(I171&lt;50,"POR VENCERSE","RENOVAR")))</f>
        <v>#VALUE!</v>
      </c>
      <c r="K171" s="101" t="s">
        <v>66</v>
      </c>
      <c r="L171" s="102" t="s">
        <v>66</v>
      </c>
      <c r="M171" s="102" t="s">
        <v>66</v>
      </c>
      <c r="N171" s="102" t="s">
        <v>66</v>
      </c>
      <c r="O171" s="101" t="s">
        <v>66</v>
      </c>
      <c r="P171" s="101" t="s">
        <v>66</v>
      </c>
      <c r="Q171" s="82" t="s">
        <v>3465</v>
      </c>
      <c r="R171" s="36" t="s">
        <v>456</v>
      </c>
      <c r="S171" s="28" t="s">
        <v>1395</v>
      </c>
      <c r="T171" s="99">
        <v>9625</v>
      </c>
      <c r="U171" s="150" t="s">
        <v>3422</v>
      </c>
      <c r="V171" s="150">
        <v>1950</v>
      </c>
      <c r="W171" s="150" t="s">
        <v>1041</v>
      </c>
      <c r="X171" s="99">
        <v>12</v>
      </c>
      <c r="Y171" s="80">
        <v>5</v>
      </c>
      <c r="Z171" s="38" t="s">
        <v>11</v>
      </c>
      <c r="AA171" s="95" t="s">
        <v>1618</v>
      </c>
      <c r="AB171" s="94">
        <v>239465</v>
      </c>
      <c r="AC171" s="82" t="s">
        <v>3466</v>
      </c>
      <c r="AD171" s="34">
        <v>43801813</v>
      </c>
      <c r="AE171" s="31" t="s">
        <v>6</v>
      </c>
      <c r="AF171" s="31">
        <v>3007614134</v>
      </c>
      <c r="AG171" s="63" t="s">
        <v>3467</v>
      </c>
      <c r="AH171" s="82" t="s">
        <v>3466</v>
      </c>
      <c r="AI171" s="34">
        <v>43801813</v>
      </c>
      <c r="AJ171" s="31" t="s">
        <v>6</v>
      </c>
      <c r="AK171" s="31">
        <v>3007614134</v>
      </c>
      <c r="AL171" s="63" t="s">
        <v>3467</v>
      </c>
      <c r="AM171" s="82" t="s">
        <v>3465</v>
      </c>
      <c r="AN171" s="31" t="s">
        <v>6</v>
      </c>
      <c r="AO171" s="31" t="s">
        <v>6</v>
      </c>
      <c r="AP171" s="30" t="s">
        <v>6</v>
      </c>
      <c r="AQ171" s="64" t="s">
        <v>70</v>
      </c>
      <c r="AR171" s="28" t="s">
        <v>4</v>
      </c>
      <c r="AS171" s="63" t="s">
        <v>69</v>
      </c>
      <c r="AT171" s="63"/>
      <c r="AU171" s="63"/>
      <c r="AV171" s="63"/>
      <c r="AW171" s="25"/>
      <c r="AX171" s="25"/>
      <c r="AY171" s="26" t="e">
        <f t="shared" si="80"/>
        <v>#VALUE!</v>
      </c>
      <c r="AZ171" s="25"/>
      <c r="BA171" s="25"/>
      <c r="BB171" s="26" t="e">
        <f t="shared" si="81"/>
        <v>#VALUE!</v>
      </c>
      <c r="BC171" s="25"/>
      <c r="BD171" s="25"/>
      <c r="BE171" s="20" t="e">
        <f t="shared" si="82"/>
        <v>#VALUE!</v>
      </c>
      <c r="BF171" s="20"/>
      <c r="BG171" s="20"/>
      <c r="BH171" s="24" t="e">
        <f t="shared" si="75"/>
        <v>#VALUE!</v>
      </c>
      <c r="BI171" s="24"/>
      <c r="BJ171" s="24"/>
      <c r="BK171" s="24" t="e">
        <f t="shared" si="76"/>
        <v>#VALUE!</v>
      </c>
      <c r="BL171" s="24"/>
      <c r="BM171" s="24"/>
      <c r="BN171" s="20" t="e">
        <f t="shared" si="101"/>
        <v>#VALUE!</v>
      </c>
      <c r="BO171" s="24"/>
      <c r="BP171" s="24"/>
      <c r="BQ171" s="20" t="e">
        <f t="shared" si="102"/>
        <v>#VALUE!</v>
      </c>
      <c r="BR171" s="24"/>
      <c r="BS171" s="24"/>
      <c r="BT171" s="20" t="e">
        <f t="shared" si="83"/>
        <v>#VALUE!</v>
      </c>
      <c r="BU171" s="24" t="e">
        <f t="shared" si="103"/>
        <v>#VALUE!</v>
      </c>
      <c r="BV171" s="61" t="e">
        <f t="shared" si="104"/>
        <v>#VALUE!</v>
      </c>
      <c r="BW171" s="21"/>
      <c r="BX171" s="21"/>
      <c r="BY171" s="20" t="e">
        <f t="shared" si="107"/>
        <v>#VALUE!</v>
      </c>
      <c r="BZ171" s="125"/>
      <c r="CA171" s="17"/>
      <c r="CB171" s="17"/>
      <c r="CC171" s="17"/>
      <c r="CD171" s="17"/>
      <c r="CE171" s="17"/>
      <c r="CF171" s="17"/>
      <c r="CG171" s="17"/>
      <c r="CH171" s="17"/>
      <c r="CI171" s="17"/>
      <c r="CJ171" s="17"/>
      <c r="CK171" s="17"/>
      <c r="CL171" s="17"/>
      <c r="CM171" s="17"/>
    </row>
    <row r="172" spans="1:16383" ht="39.75" customHeight="1" x14ac:dyDescent="0.25">
      <c r="A172" s="104"/>
      <c r="B172" s="107">
        <v>4600089541</v>
      </c>
      <c r="C172" s="103">
        <v>44272</v>
      </c>
      <c r="D172" s="24" t="s">
        <v>6</v>
      </c>
      <c r="E172" s="24" t="s">
        <v>6</v>
      </c>
      <c r="F172" s="61" t="s">
        <v>6</v>
      </c>
      <c r="G172" s="60" t="s">
        <v>6</v>
      </c>
      <c r="H172" s="20" t="s">
        <v>6</v>
      </c>
      <c r="I172" s="48" t="e">
        <f ca="1">E172-'ARR Vigentes'!$DC$1</f>
        <v>#VALUE!</v>
      </c>
      <c r="J172" s="47" t="e">
        <f ca="1">IF(I172&gt;130,"VIGENTE",IF(I172&lt;1,"TERMINADO",IF(AND(I172&lt;120,I172&gt;110),"TRAMITES",IF(I172&lt;50,"POR VENCERSE","RENOVAR"))))</f>
        <v>#VALUE!</v>
      </c>
      <c r="K172" s="145" t="s">
        <v>3468</v>
      </c>
      <c r="L172" s="102">
        <v>44280</v>
      </c>
      <c r="M172" s="102">
        <v>44272</v>
      </c>
      <c r="N172" s="102">
        <v>45124</v>
      </c>
      <c r="O172" s="48">
        <f ca="1">N172-'ARR Vigentes'!$DC$1</f>
        <v>832</v>
      </c>
      <c r="P172" s="73" t="str">
        <f ca="1">IF(O172&gt;80,"VIGENTE",IF(O172&lt;1,"VENCIDO",IF(O172&lt;50,"POR VENCERSE","RENOVAR")))</f>
        <v>VIGENTE</v>
      </c>
      <c r="Q172" s="82" t="s">
        <v>1042</v>
      </c>
      <c r="R172" s="100" t="s">
        <v>76</v>
      </c>
      <c r="S172" s="28" t="s">
        <v>4</v>
      </c>
      <c r="T172" s="99">
        <v>9625</v>
      </c>
      <c r="U172" s="83">
        <v>10070150034</v>
      </c>
      <c r="V172" s="127">
        <v>1950</v>
      </c>
      <c r="W172" s="49" t="s">
        <v>1041</v>
      </c>
      <c r="X172" s="113">
        <v>10</v>
      </c>
      <c r="Y172" s="80" t="s">
        <v>1040</v>
      </c>
      <c r="Z172" s="95" t="s">
        <v>1017</v>
      </c>
      <c r="AA172" s="95" t="s">
        <v>1039</v>
      </c>
      <c r="AB172" s="94">
        <v>638744</v>
      </c>
      <c r="AC172" s="82" t="s">
        <v>1038</v>
      </c>
      <c r="AD172" s="65">
        <v>24392494</v>
      </c>
      <c r="AE172" s="80" t="s">
        <v>6</v>
      </c>
      <c r="AF172" s="80">
        <v>3505476998</v>
      </c>
      <c r="AG172" s="63" t="s">
        <v>3469</v>
      </c>
      <c r="AH172" s="82" t="s">
        <v>1038</v>
      </c>
      <c r="AI172" s="154">
        <v>24392494</v>
      </c>
      <c r="AJ172" s="80" t="s">
        <v>6</v>
      </c>
      <c r="AK172" s="80">
        <v>3505476998</v>
      </c>
      <c r="AL172" s="63" t="s">
        <v>3469</v>
      </c>
      <c r="AM172" s="30" t="s">
        <v>1042</v>
      </c>
      <c r="AN172" s="31" t="s">
        <v>6</v>
      </c>
      <c r="AO172" s="31" t="s">
        <v>6</v>
      </c>
      <c r="AP172" s="30" t="s">
        <v>6</v>
      </c>
      <c r="AQ172" s="78" t="s">
        <v>5</v>
      </c>
      <c r="AR172" s="28" t="s">
        <v>4</v>
      </c>
      <c r="AS172" s="27" t="s">
        <v>3</v>
      </c>
      <c r="AT172" s="28"/>
      <c r="AU172" s="28"/>
      <c r="AV172" s="63"/>
      <c r="AW172" s="25"/>
      <c r="AX172" s="25"/>
      <c r="AY172" s="26" t="e">
        <f t="shared" si="80"/>
        <v>#VALUE!</v>
      </c>
      <c r="AZ172" s="25"/>
      <c r="BA172" s="25"/>
      <c r="BB172" s="26" t="e">
        <f t="shared" si="81"/>
        <v>#VALUE!</v>
      </c>
      <c r="BC172" s="25"/>
      <c r="BD172" s="25"/>
      <c r="BE172" s="20" t="e">
        <f t="shared" si="82"/>
        <v>#VALUE!</v>
      </c>
      <c r="BF172" s="20"/>
      <c r="BG172" s="20"/>
      <c r="BH172" s="24" t="e">
        <f t="shared" si="75"/>
        <v>#VALUE!</v>
      </c>
      <c r="BI172" s="24"/>
      <c r="BJ172" s="24"/>
      <c r="BK172" s="24" t="e">
        <f t="shared" si="76"/>
        <v>#VALUE!</v>
      </c>
      <c r="BL172" s="24"/>
      <c r="BM172" s="24"/>
      <c r="BN172" s="20" t="e">
        <f t="shared" si="101"/>
        <v>#VALUE!</v>
      </c>
      <c r="BO172" s="24"/>
      <c r="BP172" s="24"/>
      <c r="BQ172" s="20" t="e">
        <f t="shared" si="102"/>
        <v>#VALUE!</v>
      </c>
      <c r="BR172" s="24"/>
      <c r="BS172" s="24"/>
      <c r="BT172" s="20" t="e">
        <f t="shared" si="83"/>
        <v>#VALUE!</v>
      </c>
      <c r="BU172" s="24" t="e">
        <f t="shared" si="103"/>
        <v>#VALUE!</v>
      </c>
      <c r="BV172" s="61" t="e">
        <f t="shared" si="104"/>
        <v>#VALUE!</v>
      </c>
      <c r="BW172" s="21"/>
      <c r="BX172" s="21"/>
      <c r="BY172" s="20" t="e">
        <f t="shared" si="107"/>
        <v>#VALUE!</v>
      </c>
      <c r="BZ172" s="18"/>
    </row>
    <row r="173" spans="1:16383" ht="39.75" customHeight="1" x14ac:dyDescent="0.25">
      <c r="A173" s="53"/>
      <c r="B173" s="124">
        <v>4600089773</v>
      </c>
      <c r="C173" s="26">
        <v>44260</v>
      </c>
      <c r="D173" s="24" t="s">
        <v>6</v>
      </c>
      <c r="E173" s="24" t="s">
        <v>6</v>
      </c>
      <c r="F173" s="61" t="s">
        <v>6</v>
      </c>
      <c r="G173" s="60" t="s">
        <v>6</v>
      </c>
      <c r="H173" s="20" t="s">
        <v>6</v>
      </c>
      <c r="I173" s="48" t="e">
        <f ca="1">E173-'ARR Vigentes'!$DC$1</f>
        <v>#VALUE!</v>
      </c>
      <c r="J173" s="47" t="e">
        <f ca="1">IF(I173&gt;130,"VIGENTE",IF(I173&lt;1,"TERMINADO",IF(AND(I173&lt;120,I173&gt;110),"TRAMITES",IF(I173&lt;50,"POR VENCERSE","RENOVAR"))))</f>
        <v>#VALUE!</v>
      </c>
      <c r="K173" s="145" t="s">
        <v>3470</v>
      </c>
      <c r="L173" s="102">
        <v>44278</v>
      </c>
      <c r="M173" s="102">
        <v>44260</v>
      </c>
      <c r="N173" s="102">
        <v>44746</v>
      </c>
      <c r="O173" s="48">
        <f ca="1">N173-'ARR Vigentes'!$DC$1</f>
        <v>454</v>
      </c>
      <c r="P173" s="73" t="str">
        <f ca="1">IF(O173&gt;80,"VIGENTE",IF(O173&lt;1,"VENCIDO",IF(O173&lt;50,"POR VENCERSE","RENOVAR")))</f>
        <v>VIGENTE</v>
      </c>
      <c r="Q173" s="95" t="s">
        <v>683</v>
      </c>
      <c r="R173" s="100" t="s">
        <v>76</v>
      </c>
      <c r="S173" s="28" t="s">
        <v>4</v>
      </c>
      <c r="T173" s="113" t="s">
        <v>635</v>
      </c>
      <c r="U173" s="68" t="s">
        <v>483</v>
      </c>
      <c r="V173" s="71" t="s">
        <v>634</v>
      </c>
      <c r="W173" s="71" t="s">
        <v>634</v>
      </c>
      <c r="X173" s="141" t="s">
        <v>633</v>
      </c>
      <c r="Y173" s="68" t="s">
        <v>6</v>
      </c>
      <c r="Z173" s="95" t="s">
        <v>11</v>
      </c>
      <c r="AA173" s="38" t="s">
        <v>632</v>
      </c>
      <c r="AB173" s="37">
        <v>3219426</v>
      </c>
      <c r="AC173" s="95" t="s">
        <v>682</v>
      </c>
      <c r="AD173" s="65">
        <v>43563019</v>
      </c>
      <c r="AE173" s="31" t="s">
        <v>6</v>
      </c>
      <c r="AF173" s="80">
        <v>3113408825</v>
      </c>
      <c r="AG173" s="171" t="s">
        <v>681</v>
      </c>
      <c r="AH173" s="95" t="s">
        <v>682</v>
      </c>
      <c r="AI173" s="154">
        <v>43563019</v>
      </c>
      <c r="AJ173" s="31" t="s">
        <v>6</v>
      </c>
      <c r="AK173" s="80">
        <v>3113408825</v>
      </c>
      <c r="AL173" s="171" t="s">
        <v>681</v>
      </c>
      <c r="AM173" s="30" t="s">
        <v>3471</v>
      </c>
      <c r="AN173" s="31" t="s">
        <v>6</v>
      </c>
      <c r="AO173" s="31" t="s">
        <v>6</v>
      </c>
      <c r="AP173" s="30" t="s">
        <v>6</v>
      </c>
      <c r="AQ173" s="78" t="s">
        <v>56</v>
      </c>
      <c r="AR173" s="28" t="s">
        <v>4</v>
      </c>
      <c r="AS173" s="105" t="s">
        <v>55</v>
      </c>
      <c r="AT173" s="105"/>
      <c r="AU173" s="28"/>
      <c r="AV173" s="63"/>
      <c r="AW173" s="25"/>
      <c r="AX173" s="25"/>
      <c r="AY173" s="26" t="e">
        <f t="shared" si="80"/>
        <v>#VALUE!</v>
      </c>
      <c r="AZ173" s="25"/>
      <c r="BA173" s="25"/>
      <c r="BB173" s="26" t="e">
        <f t="shared" si="81"/>
        <v>#VALUE!</v>
      </c>
      <c r="BC173" s="25"/>
      <c r="BD173" s="25"/>
      <c r="BE173" s="20" t="e">
        <f t="shared" si="82"/>
        <v>#VALUE!</v>
      </c>
      <c r="BF173" s="20"/>
      <c r="BG173" s="20"/>
      <c r="BH173" s="24" t="e">
        <f t="shared" si="75"/>
        <v>#VALUE!</v>
      </c>
      <c r="BI173" s="24"/>
      <c r="BJ173" s="24"/>
      <c r="BK173" s="24" t="e">
        <f t="shared" si="76"/>
        <v>#VALUE!</v>
      </c>
      <c r="BL173" s="24"/>
      <c r="BM173" s="24"/>
      <c r="BN173" s="20" t="e">
        <f t="shared" si="101"/>
        <v>#VALUE!</v>
      </c>
      <c r="BO173" s="24"/>
      <c r="BP173" s="24"/>
      <c r="BQ173" s="20" t="e">
        <f t="shared" si="102"/>
        <v>#VALUE!</v>
      </c>
      <c r="BR173" s="24"/>
      <c r="BS173" s="24"/>
      <c r="BT173" s="20" t="e">
        <f t="shared" si="83"/>
        <v>#VALUE!</v>
      </c>
      <c r="BU173" s="24" t="e">
        <f t="shared" si="103"/>
        <v>#VALUE!</v>
      </c>
      <c r="BV173" s="61" t="e">
        <f t="shared" si="104"/>
        <v>#VALUE!</v>
      </c>
      <c r="BW173" s="21"/>
      <c r="BX173" s="21"/>
      <c r="BY173" s="20" t="e">
        <f t="shared" si="107"/>
        <v>#VALUE!</v>
      </c>
      <c r="BZ173" s="18"/>
      <c r="CA173" s="2"/>
    </row>
    <row r="174" spans="1:16383" ht="39.75" customHeight="1" x14ac:dyDescent="0.25">
      <c r="A174" s="53"/>
      <c r="B174" s="75">
        <v>4600089759</v>
      </c>
      <c r="C174" s="24">
        <v>44270</v>
      </c>
      <c r="D174" s="24">
        <v>44279</v>
      </c>
      <c r="E174" s="24">
        <v>44553</v>
      </c>
      <c r="F174" s="61">
        <v>44279</v>
      </c>
      <c r="G174" s="60" t="s">
        <v>6</v>
      </c>
      <c r="H174" s="20" t="s">
        <v>6</v>
      </c>
      <c r="I174" s="48">
        <f ca="1">E174-'ARR Vigentes'!$DC$1</f>
        <v>261</v>
      </c>
      <c r="J174" s="47" t="str">
        <f ca="1">IF(I174&gt;130,"VIGENTE",IF(I174&lt;1,"TERMINADO",IF(AND(I174&lt;120,I174&gt;110),"TRAMITES",IF(I174&lt;50,"POR VENCERSE","RENOVAR"))))</f>
        <v>VIGENTE</v>
      </c>
      <c r="K174" s="101" t="s">
        <v>66</v>
      </c>
      <c r="L174" s="102" t="s">
        <v>66</v>
      </c>
      <c r="M174" s="102" t="s">
        <v>66</v>
      </c>
      <c r="N174" s="102" t="s">
        <v>66</v>
      </c>
      <c r="O174" s="101" t="s">
        <v>66</v>
      </c>
      <c r="P174" s="101" t="s">
        <v>66</v>
      </c>
      <c r="Q174" s="100" t="s">
        <v>496</v>
      </c>
      <c r="R174" s="36" t="s">
        <v>500</v>
      </c>
      <c r="S174" s="109" t="s">
        <v>4</v>
      </c>
      <c r="T174" s="119">
        <v>574813</v>
      </c>
      <c r="U174" s="71">
        <v>10140110016</v>
      </c>
      <c r="V174" s="118">
        <v>5030</v>
      </c>
      <c r="W174" s="117">
        <v>39080</v>
      </c>
      <c r="X174" s="72">
        <v>26</v>
      </c>
      <c r="Y174" s="68" t="s">
        <v>499</v>
      </c>
      <c r="Z174" s="38" t="s">
        <v>116</v>
      </c>
      <c r="AA174" s="38" t="s">
        <v>115</v>
      </c>
      <c r="AB174" s="94">
        <v>160500</v>
      </c>
      <c r="AC174" s="100" t="s">
        <v>498</v>
      </c>
      <c r="AD174" s="65">
        <v>43340571</v>
      </c>
      <c r="AE174" s="31">
        <v>3102473360</v>
      </c>
      <c r="AF174" s="31" t="s">
        <v>6</v>
      </c>
      <c r="AG174" s="171" t="s">
        <v>3472</v>
      </c>
      <c r="AH174" s="100" t="s">
        <v>498</v>
      </c>
      <c r="AI174" s="154">
        <v>43340571</v>
      </c>
      <c r="AJ174" s="31">
        <v>3102473360</v>
      </c>
      <c r="AK174" s="31" t="s">
        <v>6</v>
      </c>
      <c r="AL174" s="171" t="s">
        <v>3472</v>
      </c>
      <c r="AM174" s="100" t="s">
        <v>496</v>
      </c>
      <c r="AN174" s="31" t="s">
        <v>6</v>
      </c>
      <c r="AO174" s="31" t="s">
        <v>6</v>
      </c>
      <c r="AP174" s="30" t="s">
        <v>6</v>
      </c>
      <c r="AQ174" s="64" t="s">
        <v>56</v>
      </c>
      <c r="AR174" s="28" t="s">
        <v>4</v>
      </c>
      <c r="AS174" s="63" t="s">
        <v>55</v>
      </c>
      <c r="AT174" s="28"/>
      <c r="AU174" s="28"/>
      <c r="AV174" s="63"/>
      <c r="AW174" s="25"/>
      <c r="AX174" s="25"/>
      <c r="AY174" s="26">
        <f t="shared" si="80"/>
        <v>44371</v>
      </c>
      <c r="AZ174" s="25"/>
      <c r="BA174" s="25"/>
      <c r="BB174" s="26">
        <f t="shared" si="81"/>
        <v>44463</v>
      </c>
      <c r="BC174" s="25"/>
      <c r="BD174" s="25"/>
      <c r="BE174" s="20">
        <f t="shared" si="82"/>
        <v>44554</v>
      </c>
      <c r="BF174" s="20"/>
      <c r="BG174" s="20"/>
      <c r="BH174" s="24">
        <f t="shared" si="75"/>
        <v>45740</v>
      </c>
      <c r="BI174" s="24"/>
      <c r="BJ174" s="24"/>
      <c r="BK174" s="24">
        <f t="shared" si="76"/>
        <v>45832</v>
      </c>
      <c r="BL174" s="24"/>
      <c r="BM174" s="24"/>
      <c r="BN174" s="20">
        <f t="shared" si="101"/>
        <v>44828</v>
      </c>
      <c r="BO174" s="24"/>
      <c r="BP174" s="24"/>
      <c r="BQ174" s="20">
        <f t="shared" si="102"/>
        <v>44919</v>
      </c>
      <c r="BR174" s="24"/>
      <c r="BS174" s="24"/>
      <c r="BT174" s="20">
        <f t="shared" si="83"/>
        <v>45009</v>
      </c>
      <c r="BU174" s="24">
        <f t="shared" si="103"/>
        <v>44453</v>
      </c>
      <c r="BV174" s="61">
        <f t="shared" si="104"/>
        <v>44493</v>
      </c>
      <c r="BW174" s="21"/>
      <c r="BX174" s="21"/>
      <c r="BY174" s="20">
        <f t="shared" si="107"/>
        <v>44644</v>
      </c>
      <c r="BZ174" s="18"/>
    </row>
    <row r="175" spans="1:16383" s="17" customFormat="1" ht="39.75" customHeight="1" x14ac:dyDescent="0.25">
      <c r="A175" s="143"/>
      <c r="B175" s="124">
        <v>4600089446</v>
      </c>
      <c r="C175" s="24">
        <v>44270</v>
      </c>
      <c r="D175" s="103">
        <v>44273</v>
      </c>
      <c r="E175" s="49">
        <v>45002</v>
      </c>
      <c r="F175" s="51">
        <v>44273</v>
      </c>
      <c r="G175" s="60" t="s">
        <v>6</v>
      </c>
      <c r="H175" s="49" t="s">
        <v>6</v>
      </c>
      <c r="I175" s="48">
        <f ca="1">E175-$DC$1</f>
        <v>710</v>
      </c>
      <c r="J175" s="47" t="str">
        <f ca="1">IF(I175&gt;130,"VIGENTE",IF(I175&lt;1,"TERMINADO",IF(AND(I175&lt;120,I175&gt;110),"TRAMITES",IF(I175&lt;50,"POR VENCERSE","RENOVAR"))))</f>
        <v>VIGENTE</v>
      </c>
      <c r="K175" s="101" t="s">
        <v>66</v>
      </c>
      <c r="L175" s="102" t="s">
        <v>66</v>
      </c>
      <c r="M175" s="102" t="s">
        <v>66</v>
      </c>
      <c r="N175" s="102" t="s">
        <v>66</v>
      </c>
      <c r="O175" s="101" t="s">
        <v>66</v>
      </c>
      <c r="P175" s="101" t="s">
        <v>66</v>
      </c>
      <c r="Q175" s="95" t="s">
        <v>3474</v>
      </c>
      <c r="R175" s="100" t="s">
        <v>76</v>
      </c>
      <c r="S175" s="28" t="s">
        <v>4</v>
      </c>
      <c r="T175" s="113">
        <v>5245166</v>
      </c>
      <c r="U175" s="142">
        <v>10060480003</v>
      </c>
      <c r="V175" s="71" t="s">
        <v>306</v>
      </c>
      <c r="W175" s="71" t="s">
        <v>225</v>
      </c>
      <c r="X175" s="141">
        <v>26</v>
      </c>
      <c r="Y175" s="122">
        <v>49</v>
      </c>
      <c r="Z175" s="38" t="s">
        <v>224</v>
      </c>
      <c r="AA175" s="95" t="s">
        <v>329</v>
      </c>
      <c r="AB175" s="37">
        <v>250008</v>
      </c>
      <c r="AC175" s="95" t="s">
        <v>3475</v>
      </c>
      <c r="AD175" s="65">
        <v>1128276423</v>
      </c>
      <c r="AE175" s="31" t="s">
        <v>6</v>
      </c>
      <c r="AF175" s="122">
        <v>3104893476</v>
      </c>
      <c r="AG175" s="63" t="s">
        <v>3476</v>
      </c>
      <c r="AH175" s="95" t="s">
        <v>3475</v>
      </c>
      <c r="AI175" s="65">
        <v>1128276423</v>
      </c>
      <c r="AJ175" s="31" t="s">
        <v>6</v>
      </c>
      <c r="AK175" s="122">
        <v>3104893476</v>
      </c>
      <c r="AL175" s="63" t="s">
        <v>3476</v>
      </c>
      <c r="AM175" s="30" t="s">
        <v>3474</v>
      </c>
      <c r="AN175" s="31" t="s">
        <v>6</v>
      </c>
      <c r="AO175" s="31" t="s">
        <v>6</v>
      </c>
      <c r="AP175" s="30" t="s">
        <v>6</v>
      </c>
      <c r="AQ175" s="78" t="s">
        <v>70</v>
      </c>
      <c r="AR175" s="28" t="s">
        <v>4</v>
      </c>
      <c r="AS175" s="27" t="s">
        <v>69</v>
      </c>
      <c r="AT175" s="27"/>
      <c r="AU175" s="27"/>
      <c r="AV175" s="63"/>
      <c r="AW175" s="25"/>
      <c r="AX175" s="25"/>
      <c r="AY175" s="26">
        <f t="shared" si="80"/>
        <v>44365</v>
      </c>
      <c r="AZ175" s="25"/>
      <c r="BA175" s="25"/>
      <c r="BB175" s="26">
        <f t="shared" si="81"/>
        <v>44457</v>
      </c>
      <c r="BC175" s="25"/>
      <c r="BD175" s="25"/>
      <c r="BE175" s="20">
        <f t="shared" si="82"/>
        <v>44548</v>
      </c>
      <c r="BF175" s="20"/>
      <c r="BG175" s="20"/>
      <c r="BH175" s="24">
        <f t="shared" si="75"/>
        <v>45734</v>
      </c>
      <c r="BI175" s="24"/>
      <c r="BJ175" s="24"/>
      <c r="BK175" s="24">
        <f t="shared" si="76"/>
        <v>45826</v>
      </c>
      <c r="BL175" s="24"/>
      <c r="BM175" s="24"/>
      <c r="BN175" s="20">
        <f t="shared" si="101"/>
        <v>44822</v>
      </c>
      <c r="BO175" s="24"/>
      <c r="BP175" s="24"/>
      <c r="BQ175" s="20">
        <f t="shared" si="102"/>
        <v>44913</v>
      </c>
      <c r="BR175" s="24"/>
      <c r="BS175" s="24"/>
      <c r="BT175" s="20">
        <f t="shared" si="83"/>
        <v>45003</v>
      </c>
      <c r="BU175" s="24">
        <f t="shared" si="103"/>
        <v>44902</v>
      </c>
      <c r="BV175" s="61">
        <f t="shared" si="104"/>
        <v>44942</v>
      </c>
      <c r="BW175" s="21"/>
      <c r="BX175" s="21"/>
      <c r="BY175" s="20">
        <f t="shared" si="107"/>
        <v>44638</v>
      </c>
      <c r="BZ175" s="19"/>
    </row>
    <row r="176" spans="1:16383" s="17" customFormat="1" ht="45.75" customHeight="1" x14ac:dyDescent="0.25">
      <c r="A176" s="373"/>
      <c r="B176" s="374">
        <v>4600089443</v>
      </c>
      <c r="C176" s="26">
        <v>44273</v>
      </c>
      <c r="D176" s="74">
        <v>44273</v>
      </c>
      <c r="E176" s="74">
        <v>45002</v>
      </c>
      <c r="F176" s="76">
        <v>44273</v>
      </c>
      <c r="G176" s="60" t="s">
        <v>6</v>
      </c>
      <c r="H176" s="60" t="s">
        <v>6</v>
      </c>
      <c r="I176" s="48">
        <f>E176-'[3]ARR Vigentes muestra'!$DN$1</f>
        <v>940</v>
      </c>
      <c r="J176" s="73" t="str">
        <f t="shared" ref="J176" si="109">IF(I176&gt;80,"VIGENTE",IF(I176&lt;1,"TERMINADO",IF(I176&lt;50,"POR VENCERSE","RENOVAR")))</f>
        <v>VIGENTE</v>
      </c>
      <c r="K176" s="101" t="s">
        <v>66</v>
      </c>
      <c r="L176" s="102" t="s">
        <v>66</v>
      </c>
      <c r="M176" s="102" t="s">
        <v>66</v>
      </c>
      <c r="N176" s="102" t="s">
        <v>66</v>
      </c>
      <c r="O176" s="101" t="s">
        <v>66</v>
      </c>
      <c r="P176" s="101" t="s">
        <v>66</v>
      </c>
      <c r="Q176" s="66" t="s">
        <v>3477</v>
      </c>
      <c r="R176" s="726" t="s">
        <v>456</v>
      </c>
      <c r="S176" s="375" t="s">
        <v>1395</v>
      </c>
      <c r="T176" s="141">
        <v>5245316</v>
      </c>
      <c r="U176" s="71">
        <v>10060480003</v>
      </c>
      <c r="V176" s="732" t="s">
        <v>306</v>
      </c>
      <c r="W176" s="155">
        <v>38635</v>
      </c>
      <c r="X176" s="69">
        <v>26</v>
      </c>
      <c r="Y176" s="31">
        <v>207</v>
      </c>
      <c r="Z176" s="38" t="s">
        <v>224</v>
      </c>
      <c r="AA176" s="95" t="s">
        <v>329</v>
      </c>
      <c r="AB176" s="734">
        <v>278752</v>
      </c>
      <c r="AC176" s="30" t="s">
        <v>1576</v>
      </c>
      <c r="AD176" s="65">
        <v>15337345</v>
      </c>
      <c r="AE176" s="31" t="s">
        <v>6</v>
      </c>
      <c r="AF176" s="31" t="s">
        <v>6</v>
      </c>
      <c r="AG176" s="30" t="s">
        <v>6</v>
      </c>
      <c r="AH176" s="30" t="s">
        <v>1576</v>
      </c>
      <c r="AI176" s="65">
        <v>15337345</v>
      </c>
      <c r="AJ176" s="31" t="s">
        <v>6</v>
      </c>
      <c r="AK176" s="31" t="s">
        <v>6</v>
      </c>
      <c r="AL176" s="30" t="s">
        <v>6</v>
      </c>
      <c r="AM176" s="709" t="s">
        <v>1576</v>
      </c>
      <c r="AN176" s="65">
        <v>15337345</v>
      </c>
      <c r="AO176" s="31" t="s">
        <v>6</v>
      </c>
      <c r="AP176" s="30" t="s">
        <v>6</v>
      </c>
      <c r="AQ176" s="64" t="s">
        <v>70</v>
      </c>
      <c r="AR176" s="375" t="s">
        <v>4</v>
      </c>
      <c r="AS176" s="63" t="s">
        <v>69</v>
      </c>
      <c r="AT176" s="63"/>
      <c r="AU176" s="63"/>
      <c r="AV176" s="63"/>
      <c r="AW176" s="25"/>
      <c r="AX176" s="25"/>
      <c r="AY176" s="26">
        <f t="shared" si="80"/>
        <v>44365</v>
      </c>
      <c r="AZ176" s="25"/>
      <c r="BA176" s="25"/>
      <c r="BB176" s="26">
        <f t="shared" si="81"/>
        <v>44457</v>
      </c>
      <c r="BC176" s="25"/>
      <c r="BD176" s="25"/>
      <c r="BE176" s="20">
        <f t="shared" si="82"/>
        <v>44548</v>
      </c>
      <c r="BF176" s="20"/>
      <c r="BG176" s="20"/>
      <c r="BH176" s="24">
        <f t="shared" si="75"/>
        <v>45734</v>
      </c>
      <c r="BI176" s="24"/>
      <c r="BJ176" s="24"/>
      <c r="BK176" s="24">
        <f t="shared" si="76"/>
        <v>45826</v>
      </c>
      <c r="BL176" s="24"/>
      <c r="BM176" s="24"/>
      <c r="BN176" s="20">
        <f t="shared" si="101"/>
        <v>44822</v>
      </c>
      <c r="BO176" s="24"/>
      <c r="BP176" s="24"/>
      <c r="BQ176" s="20">
        <f t="shared" si="102"/>
        <v>44913</v>
      </c>
      <c r="BR176" s="24"/>
      <c r="BS176" s="24"/>
      <c r="BT176" s="20">
        <f t="shared" si="83"/>
        <v>45003</v>
      </c>
      <c r="BU176" s="24">
        <f t="shared" si="103"/>
        <v>44902</v>
      </c>
      <c r="BV176" s="61">
        <f t="shared" si="104"/>
        <v>44942</v>
      </c>
      <c r="BW176" s="21"/>
      <c r="BX176" s="21"/>
      <c r="BY176" s="733" t="s">
        <v>66</v>
      </c>
      <c r="BZ176" s="733"/>
    </row>
  </sheetData>
  <sheetProtection autoFilter="0" pivotTables="0"/>
  <protectedRanges>
    <protectedRange algorithmName="SHA-512" hashValue="vSwTcfMQUXXaKOTiKUbY5fHiu5Yw1cKMWq8MuT3/lfJxrkr88O54kER0Sx8/S3ZYjtbYW+49y8JsqoH3q4r37w==" saltValue="ou4c8CmvnNdRwdc7pgkb7Q==" spinCount="100000" sqref="AK10:AL10 Q2:R2 AE24 AO5:AO8 AE43:AE45 AL33 AL16:AL18 AL20:AL21 AE22 AJ113:AJ117 AN112:AP112 AN47:AP48 B2:F2 AG49:AG52 AL49:AP52 AL11:AP12 T2:X2 AE18 Z2:AP2 AJ9:AJ12 AG31 AE28 AV1 AV177:AV15501 AE9:AE12 AE14:AE15 AN60:AP60 BB67 AN67:AP67 AY67 AN43:AP43 AG44 AE40:AE41 AJ37 AF3 AF5:AF6 AF10 AJ18 AF20 AJ24 AF25 AJ14:AJ15 AL15:AP15 AN87:AP89 AL44:AP44 AE33 AL27:AL29 AG5 AF8:AG8 AG16:AG18 AG20:AG21 AJ22 AM16:AP32 AG27:AG29 AM13:AP14 AE113:AE117 AG41 AM40:AP42 AL113:AP117 AM90:AP90 AN91:AP91 AN45:AP45 AG46 AL46:AP46 AG33 AJ5:AJ7 AJ28 AE93 AG93 AJ93 AL93:AP93 AG95:AG100 AL95:AL100 AG104:AG106 AJ105:AJ106 AL105:AP106 AG108 AE105:AE108 AJ43:AJ45 AJ33 AK20 AL31 AK25 AG113:AG117 AL108:AP108 AJ108 AN38:AP38 AM37:AP37 AE37 AM9:AP10 AL41 V40:X40 AN54:AP54 AE124:AG124 AJ124:AP124 AO125 AF125:AG125 AK125:AL125 AM126:AP126 AJ126:AK126 AG129 AL129 AE132 AM132:AP132 AJ132 AN133:AP133 AL144:AL146 AY141:AY142 AJ31 AE31 AO142 AF142:AG142 AK142:AL142 BB140:BB142 AN33:AP36 AG144:AG146 AG148:AG151 AL148:AL151 AG154 AL154 AM155:AP155 AE155:AE156 AJ155:AJ156 AE159 AG159 AJ159 AL159:AP159 BB81:BB138 AE126:AF126 AO162:AO163 AF162:AG163 AK162:AL163 AJ35 BB144:BB176 AJ40:AJ41 AO175 AF175:AG175 AK175:AL175 AE35 AY9:AY52 BB9:BB52" name="Rango1"/>
    <protectedRange algorithmName="SHA-512" hashValue="vSwTcfMQUXXaKOTiKUbY5fHiu5Yw1cKMWq8MuT3/lfJxrkr88O54kER0Sx8/S3ZYjtbYW+49y8JsqoH3q4r37w==" saltValue="ou4c8CmvnNdRwdc7pgkb7Q==" spinCount="100000" sqref="AQ4 AQ2 AQ124:AQ126 AQ142 AQ16:AQ20 AQ22 AQ42 AQ13 AQ8 AQ67 AQ175 AQ115 AQ25:AQ31 AQ162:AQ163" name="Rango1_2"/>
    <protectedRange algorithmName="SHA-512" hashValue="vSwTcfMQUXXaKOTiKUbY5fHiu5Yw1cKMWq8MuT3/lfJxrkr88O54kER0Sx8/S3ZYjtbYW+49y8JsqoH3q4r37w==" saltValue="ou4c8CmvnNdRwdc7pgkb7Q==" spinCount="100000" sqref="AC1:AU1 B1:AA1" name="Rango1_6"/>
    <protectedRange algorithmName="SHA-512" hashValue="vSwTcfMQUXXaKOTiKUbY5fHiu5Yw1cKMWq8MuT3/lfJxrkr88O54kER0Sx8/S3ZYjtbYW+49y8JsqoH3q4r37w==" saltValue="ou4c8CmvnNdRwdc7pgkb7Q==" spinCount="100000" sqref="AQ6" name="Rango1_11"/>
    <protectedRange algorithmName="SHA-512" hashValue="vSwTcfMQUXXaKOTiKUbY5fHiu5Yw1cKMWq8MuT3/lfJxrkr88O54kER0Sx8/S3ZYjtbYW+49y8JsqoH3q4r37w==" saltValue="ou4c8CmvnNdRwdc7pgkb7Q==" spinCount="100000" sqref="AQ7" name="Rango1_12"/>
    <protectedRange algorithmName="SHA-512" hashValue="vSwTcfMQUXXaKOTiKUbY5fHiu5Yw1cKMWq8MuT3/lfJxrkr88O54kER0Sx8/S3ZYjtbYW+49y8JsqoH3q4r37w==" saltValue="ou4c8CmvnNdRwdc7pgkb7Q==" spinCount="100000" sqref="P10" name="Rango1_18"/>
    <protectedRange algorithmName="SHA-512" hashValue="vSwTcfMQUXXaKOTiKUbY5fHiu5Yw1cKMWq8MuT3/lfJxrkr88O54kER0Sx8/S3ZYjtbYW+49y8JsqoH3q4r37w==" saltValue="ou4c8CmvnNdRwdc7pgkb7Q==" spinCount="100000" sqref="P8 P142:P143 P162:P163" name="Rango1_3"/>
    <protectedRange algorithmName="SHA-512" hashValue="vSwTcfMQUXXaKOTiKUbY5fHiu5Yw1cKMWq8MuT3/lfJxrkr88O54kER0Sx8/S3ZYjtbYW+49y8JsqoH3q4r37w==" saltValue="ou4c8CmvnNdRwdc7pgkb7Q==" spinCount="100000" sqref="AQ44 AQ46:AQ47" name="Rango1_4_2_1"/>
    <protectedRange algorithmName="SHA-512" hashValue="vSwTcfMQUXXaKOTiKUbY5fHiu5Yw1cKMWq8MuT3/lfJxrkr88O54kER0Sx8/S3ZYjtbYW+49y8JsqoH3q4r37w==" saltValue="ou4c8CmvnNdRwdc7pgkb7Q==" spinCount="100000" sqref="B60 AA42:AB42 T60:X60 AA41 AA37 AM112 B34 AA108 T54:X54 Q112 AA54:AB54 AM54 AA105:AA106 T34:Y34 AA29 AA60:AB60 Q60:R60 AM60 T112:X112 AB112:AD112 Q42:R42 B42 AH112:AI112 Q54:R54 B112 AB34:AD34 AA48 AA159 AA45 AH34:AI34 Q132 B54 AA26 AA43 T42:X42 Q34:R34" name="Rango1_11_1"/>
    <protectedRange algorithmName="SHA-512" hashValue="vSwTcfMQUXXaKOTiKUbY5fHiu5Yw1cKMWq8MuT3/lfJxrkr88O54kER0Sx8/S3ZYjtbYW+49y8JsqoH3q4r37w==" saltValue="ou4c8CmvnNdRwdc7pgkb7Q==" spinCount="100000" sqref="AQ40" name="Rango1_2_4"/>
    <protectedRange algorithmName="SHA-512" hashValue="vSwTcfMQUXXaKOTiKUbY5fHiu5Yw1cKMWq8MuT3/lfJxrkr88O54kER0Sx8/S3ZYjtbYW+49y8JsqoH3q4r37w==" saltValue="ou4c8CmvnNdRwdc7pgkb7Q==" spinCount="100000" sqref="AQ108 AQ41 AQ11 AQ9 AQ21 AQ14:AQ15 AQ23:AQ24 AQ113:AQ114 AQ159 AQ35 AQ105:AQ106 AQ132 AQ93 AQ155 AQ116:AQ117" name="Rango1_4_4"/>
    <protectedRange algorithmName="SHA-512" hashValue="vSwTcfMQUXXaKOTiKUbY5fHiu5Yw1cKMWq8MuT3/lfJxrkr88O54kER0Sx8/S3ZYjtbYW+49y8JsqoH3q4r37w==" saltValue="ou4c8CmvnNdRwdc7pgkb7Q==" spinCount="100000" sqref="J82 J54 J48 J60:J66 J45 J175 J113:J117 J90:J93 J68:J80 J42:J43 J142 J58 J124:J126 J162:J163 J2:J32" name="Rango1_1"/>
    <protectedRange algorithmName="SHA-512" hashValue="vSwTcfMQUXXaKOTiKUbY5fHiu5Yw1cKMWq8MuT3/lfJxrkr88O54kER0Sx8/S3ZYjtbYW+49y8JsqoH3q4r37w==" saltValue="ou4c8CmvnNdRwdc7pgkb7Q==" spinCount="100000" sqref="AL22:AL24 AG22:AG24 AE19:AE21 AG19 AJ19:AJ21 AL19" name="Rango1_9"/>
    <protectedRange algorithmName="SHA-512" hashValue="vSwTcfMQUXXaKOTiKUbY5fHiu5Yw1cKMWq8MuT3/lfJxrkr88O54kER0Sx8/S3ZYjtbYW+49y8JsqoH3q4r37w==" saltValue="ou4c8CmvnNdRwdc7pgkb7Q==" spinCount="100000" sqref="P24:P26" name="Rango1_9_2"/>
    <protectedRange algorithmName="SHA-512" hashValue="vSwTcfMQUXXaKOTiKUbY5fHiu5Yw1cKMWq8MuT3/lfJxrkr88O54kER0Sx8/S3ZYjtbYW+49y8JsqoH3q4r37w==" saltValue="ou4c8CmvnNdRwdc7pgkb7Q==" spinCount="100000" sqref="AL90 AL32 AG90 AG32" name="Rango1_26_1"/>
    <protectedRange algorithmName="SHA-512" hashValue="vSwTcfMQUXXaKOTiKUbY5fHiu5Yw1cKMWq8MuT3/lfJxrkr88O54kER0Sx8/S3ZYjtbYW+49y8JsqoH3q4r37w==" saltValue="ou4c8CmvnNdRwdc7pgkb7Q==" spinCount="100000" sqref="AH60:AK60 AC42:AD42 AF42 AH42:AI42 AK42 AC60:AF60 AH54:AK54 AC54:AF54" name="Rango1_8"/>
    <protectedRange algorithmName="SHA-512" hashValue="vSwTcfMQUXXaKOTiKUbY5fHiu5Yw1cKMWq8MuT3/lfJxrkr88O54kER0Sx8/S3ZYjtbYW+49y8JsqoH3q4r37w==" saltValue="ou4c8CmvnNdRwdc7pgkb7Q==" spinCount="100000" sqref="AL132 AL112 AM33 AG112 AG132 AL34:AL35 AG34:AG35" name="Rango1_13"/>
    <protectedRange algorithmName="SHA-512" hashValue="vSwTcfMQUXXaKOTiKUbY5fHiu5Yw1cKMWq8MuT3/lfJxrkr88O54kER0Sx8/S3ZYjtbYW+49y8JsqoH3q4r37w==" saltValue="ou4c8CmvnNdRwdc7pgkb7Q==" spinCount="100000" sqref="AQ90:AQ91 AQ112 AQ43 AQ45 AQ32:AQ34" name="Rango1_4_2"/>
    <protectedRange algorithmName="SHA-512" hashValue="vSwTcfMQUXXaKOTiKUbY5fHiu5Yw1cKMWq8MuT3/lfJxrkr88O54kER0Sx8/S3ZYjtbYW+49y8JsqoH3q4r37w==" saltValue="ou4c8CmvnNdRwdc7pgkb7Q==" spinCount="100000" sqref="AM35" name="Rango1_9_3"/>
    <protectedRange algorithmName="SHA-512" hashValue="vSwTcfMQUXXaKOTiKUbY5fHiu5Yw1cKMWq8MuT3/lfJxrkr88O54kER0Sx8/S3ZYjtbYW+49y8JsqoH3q4r37w==" saltValue="ou4c8CmvnNdRwdc7pgkb7Q==" spinCount="100000" sqref="K67:P67" name="Rango1_4"/>
    <protectedRange algorithmName="SHA-512" hashValue="vSwTcfMQUXXaKOTiKUbY5fHiu5Yw1cKMWq8MuT3/lfJxrkr88O54kER0Sx8/S3ZYjtbYW+49y8JsqoH3q4r37w==" saltValue="ou4c8CmvnNdRwdc7pgkb7Q==" spinCount="100000" sqref="AB67" name="Rango1_1_1"/>
    <protectedRange algorithmName="SHA-512" hashValue="vSwTcfMQUXXaKOTiKUbY5fHiu5Yw1cKMWq8MuT3/lfJxrkr88O54kER0Sx8/S3ZYjtbYW+49y8JsqoH3q4r37w==" saltValue="ou4c8CmvnNdRwdc7pgkb7Q==" spinCount="100000" sqref="AG67 AL67" name="Rango1_36"/>
    <protectedRange algorithmName="SHA-512" hashValue="vSwTcfMQUXXaKOTiKUbY5fHiu5Yw1cKMWq8MuT3/lfJxrkr88O54kER0Sx8/S3ZYjtbYW+49y8JsqoH3q4r37w==" saltValue="ou4c8CmvnNdRwdc7pgkb7Q==" spinCount="100000" sqref="AQ36 R36" name="Rango1_7"/>
    <protectedRange algorithmName="SHA-512" hashValue="vSwTcfMQUXXaKOTiKUbY5fHiu5Yw1cKMWq8MuT3/lfJxrkr88O54kER0Sx8/S3ZYjtbYW+49y8JsqoH3q4r37w==" saltValue="ou4c8CmvnNdRwdc7pgkb7Q==" spinCount="100000" sqref="AB36" name="Rango1_1_3"/>
    <protectedRange algorithmName="SHA-512" hashValue="vSwTcfMQUXXaKOTiKUbY5fHiu5Yw1cKMWq8MuT3/lfJxrkr88O54kER0Sx8/S3ZYjtbYW+49y8JsqoH3q4r37w==" saltValue="ou4c8CmvnNdRwdc7pgkb7Q==" spinCount="100000" sqref="AF36 AK36" name="Rango1_19_1"/>
    <protectedRange algorithmName="SHA-512" hashValue="vSwTcfMQUXXaKOTiKUbY5fHiu5Yw1cKMWq8MuT3/lfJxrkr88O54kER0Sx8/S3ZYjtbYW+49y8JsqoH3q4r37w==" saltValue="ou4c8CmvnNdRwdc7pgkb7Q==" spinCount="100000" sqref="AG36 AL36" name="Rango1_35"/>
    <protectedRange algorithmName="SHA-512" hashValue="vSwTcfMQUXXaKOTiKUbY5fHiu5Yw1cKMWq8MuT3/lfJxrkr88O54kER0Sx8/S3ZYjtbYW+49y8JsqoH3q4r37w==" saltValue="ou4c8CmvnNdRwdc7pgkb7Q==" spinCount="100000" sqref="AQ37" name="Rango1_2_6_1"/>
    <protectedRange algorithmName="SHA-512" hashValue="vSwTcfMQUXXaKOTiKUbY5fHiu5Yw1cKMWq8MuT3/lfJxrkr88O54kER0Sx8/S3ZYjtbYW+49y8JsqoH3q4r37w==" saltValue="ou4c8CmvnNdRwdc7pgkb7Q==" spinCount="100000" sqref="AM38" name="Rango1_17_3"/>
    <protectedRange algorithmName="SHA-512" hashValue="vSwTcfMQUXXaKOTiKUbY5fHiu5Yw1cKMWq8MuT3/lfJxrkr88O54kER0Sx8/S3ZYjtbYW+49y8JsqoH3q4r37w==" saltValue="ou4c8CmvnNdRwdc7pgkb7Q==" spinCount="100000" sqref="AA38" name="Rango1_11_1_1_1"/>
    <protectedRange algorithmName="SHA-512" hashValue="vSwTcfMQUXXaKOTiKUbY5fHiu5Yw1cKMWq8MuT3/lfJxrkr88O54kER0Sx8/S3ZYjtbYW+49y8JsqoH3q4r37w==" saltValue="ou4c8CmvnNdRwdc7pgkb7Q==" spinCount="100000" sqref="AQ38" name="Rango1_4_4_1_2"/>
    <protectedRange algorithmName="SHA-512" hashValue="vSwTcfMQUXXaKOTiKUbY5fHiu5Yw1cKMWq8MuT3/lfJxrkr88O54kER0Sx8/S3ZYjtbYW+49y8JsqoH3q4r37w==" saltValue="ou4c8CmvnNdRwdc7pgkb7Q==" spinCount="100000" sqref="AQ39 AQ141" name="Rango1_9_4"/>
    <protectedRange algorithmName="SHA-512" hashValue="vSwTcfMQUXXaKOTiKUbY5fHiu5Yw1cKMWq8MuT3/lfJxrkr88O54kER0Sx8/S3ZYjtbYW+49y8JsqoH3q4r37w==" saltValue="ou4c8CmvnNdRwdc7pgkb7Q==" spinCount="100000" sqref="AN81:AP81" name="Rango1_54"/>
    <protectedRange algorithmName="SHA-512" hashValue="vSwTcfMQUXXaKOTiKUbY5fHiu5Yw1cKMWq8MuT3/lfJxrkr88O54kER0Sx8/S3ZYjtbYW+49y8JsqoH3q4r37w==" saltValue="ou4c8CmvnNdRwdc7pgkb7Q==" spinCount="100000" sqref="AA81" name="Rango1_11_1_9"/>
    <protectedRange algorithmName="SHA-512" hashValue="vSwTcfMQUXXaKOTiKUbY5fHiu5Yw1cKMWq8MuT3/lfJxrkr88O54kER0Sx8/S3ZYjtbYW+49y8JsqoH3q4r37w==" saltValue="ou4c8CmvnNdRwdc7pgkb7Q==" spinCount="100000" sqref="AQ81" name="Rango1_4_4_5"/>
    <protectedRange algorithmName="SHA-512" hashValue="vSwTcfMQUXXaKOTiKUbY5fHiu5Yw1cKMWq8MuT3/lfJxrkr88O54kER0Sx8/S3ZYjtbYW+49y8JsqoH3q4r37w==" saltValue="ou4c8CmvnNdRwdc7pgkb7Q==" spinCount="100000" sqref="AQ87" name="Rango1_17"/>
    <protectedRange algorithmName="SHA-512" hashValue="vSwTcfMQUXXaKOTiKUbY5fHiu5Yw1cKMWq8MuT3/lfJxrkr88O54kER0Sx8/S3ZYjtbYW+49y8JsqoH3q4r37w==" saltValue="ou4c8CmvnNdRwdc7pgkb7Q==" spinCount="100000" sqref="AF87 AK87" name="Rango1_22_1"/>
    <protectedRange algorithmName="SHA-512" hashValue="vSwTcfMQUXXaKOTiKUbY5fHiu5Yw1cKMWq8MuT3/lfJxrkr88O54kER0Sx8/S3ZYjtbYW+49y8JsqoH3q4r37w==" saltValue="ou4c8CmvnNdRwdc7pgkb7Q==" spinCount="100000" sqref="AE42 AJ49:AK52 AE49:AF52 AJ42 AJ46:AK46 AE47:AE48 AE46:AF46 AJ47:AJ48" name="Rango1_47"/>
    <protectedRange algorithmName="SHA-512" hashValue="vSwTcfMQUXXaKOTiKUbY5fHiu5Yw1cKMWq8MuT3/lfJxrkr88O54kER0Sx8/S3ZYjtbYW+49y8JsqoH3q4r37w==" saltValue="ou4c8CmvnNdRwdc7pgkb7Q==" spinCount="100000" sqref="AQ48:AQ52" name="Rango1_4_2_1_1"/>
    <protectedRange algorithmName="SHA-512" hashValue="vSwTcfMQUXXaKOTiKUbY5fHiu5Yw1cKMWq8MuT3/lfJxrkr88O54kER0Sx8/S3ZYjtbYW+49y8JsqoH3q4r37w==" saltValue="ou4c8CmvnNdRwdc7pgkb7Q==" spinCount="100000" sqref="R47" name="Rango1_15"/>
    <protectedRange algorithmName="SHA-512" hashValue="vSwTcfMQUXXaKOTiKUbY5fHiu5Yw1cKMWq8MuT3/lfJxrkr88O54kER0Sx8/S3ZYjtbYW+49y8JsqoH3q4r37w==" saltValue="ou4c8CmvnNdRwdc7pgkb7Q==" spinCount="100000" sqref="AF47 AK47" name="Rango1_24"/>
    <protectedRange algorithmName="SHA-512" hashValue="vSwTcfMQUXXaKOTiKUbY5fHiu5Yw1cKMWq8MuT3/lfJxrkr88O54kER0Sx8/S3ZYjtbYW+49y8JsqoH3q4r37w==" saltValue="ou4c8CmvnNdRwdc7pgkb7Q==" spinCount="100000" sqref="AG47 AL47" name="Rango1_38"/>
    <protectedRange algorithmName="SHA-512" hashValue="vSwTcfMQUXXaKOTiKUbY5fHiu5Yw1cKMWq8MuT3/lfJxrkr88O54kER0Sx8/S3ZYjtbYW+49y8JsqoH3q4r37w==" saltValue="ou4c8CmvnNdRwdc7pgkb7Q==" spinCount="100000" sqref="AL54 AL55:AP58 AN61:AP66 BB53:BB66 AL87 AL60:AL66 AL53:AP53 AN82:AP82 AG87 AG53:AG58 AL68:AL82 AG68:AG82 BB68:BB80 AN68:AP80 AY140 AY53:AY66 AG60:AG66 AY68:AY138 AN166:AP166 AG166 AL166 AY144:AY176" name="Rango1_1_4"/>
    <protectedRange algorithmName="SHA-512" hashValue="vSwTcfMQUXXaKOTiKUbY5fHiu5Yw1cKMWq8MuT3/lfJxrkr88O54kER0Sx8/S3ZYjtbYW+49y8JsqoH3q4r37w==" saltValue="ou4c8CmvnNdRwdc7pgkb7Q==" spinCount="100000" sqref="AJ53:AK53 AJ83 AE55:AF58 AJ55:AK58 AE83 AE53:AF53 AJ61:AK66 AE68:AF82 AE67 AJ67 AJ68:AK82 AE61:AF66 AE166:AF166 AJ166:AK166" name="Rango1_47_1"/>
    <protectedRange algorithmName="SHA-512" hashValue="vSwTcfMQUXXaKOTiKUbY5fHiu5Yw1cKMWq8MuT3/lfJxrkr88O54kER0Sx8/S3ZYjtbYW+49y8JsqoH3q4r37w==" saltValue="ou4c8CmvnNdRwdc7pgkb7Q==" spinCount="100000" sqref="AQ82 AQ60:AQ66 AQ53:AQ58 AQ76:AQ80 AQ68:AQ74 AQ166" name="Rango1_4_2_1_1_1"/>
    <protectedRange algorithmName="SHA-512" hashValue="vSwTcfMQUXXaKOTiKUbY5fHiu5Yw1cKMWq8MuT3/lfJxrkr88O54kER0Sx8/S3ZYjtbYW+49y8JsqoH3q4r37w==" saltValue="ou4c8CmvnNdRwdc7pgkb7Q==" spinCount="100000" sqref="O59:P59 J59:L59 AQ59" name="Rango1_19"/>
    <protectedRange algorithmName="SHA-512" hashValue="vSwTcfMQUXXaKOTiKUbY5fHiu5Yw1cKMWq8MuT3/lfJxrkr88O54kER0Sx8/S3ZYjtbYW+49y8JsqoH3q4r37w==" saltValue="ou4c8CmvnNdRwdc7pgkb7Q==" spinCount="100000" sqref="AB59" name="Rango1_1_5"/>
    <protectedRange algorithmName="SHA-512" hashValue="vSwTcfMQUXXaKOTiKUbY5fHiu5Yw1cKMWq8MuT3/lfJxrkr88O54kER0Sx8/S3ZYjtbYW+49y8JsqoH3q4r37w==" saltValue="ou4c8CmvnNdRwdc7pgkb7Q==" spinCount="100000" sqref="AN59:AP59" name="Rango1_3_2"/>
    <protectedRange algorithmName="SHA-512" hashValue="vSwTcfMQUXXaKOTiKUbY5fHiu5Yw1cKMWq8MuT3/lfJxrkr88O54kER0Sx8/S3ZYjtbYW+49y8JsqoH3q4r37w==" saltValue="ou4c8CmvnNdRwdc7pgkb7Q==" spinCount="100000" sqref="AE59 AJ59" name="Rango1_5_2"/>
    <protectedRange algorithmName="SHA-512" hashValue="vSwTcfMQUXXaKOTiKUbY5fHiu5Yw1cKMWq8MuT3/lfJxrkr88O54kER0Sx8/S3ZYjtbYW+49y8JsqoH3q4r37w==" saltValue="ou4c8CmvnNdRwdc7pgkb7Q==" spinCount="100000" sqref="AF59 AK59" name="Rango1_19_2"/>
    <protectedRange algorithmName="SHA-512" hashValue="vSwTcfMQUXXaKOTiKUbY5fHiu5Yw1cKMWq8MuT3/lfJxrkr88O54kER0Sx8/S3ZYjtbYW+49y8JsqoH3q4r37w==" saltValue="ou4c8CmvnNdRwdc7pgkb7Q==" spinCount="100000" sqref="AG59 AL59" name="Rango1_35_1"/>
    <protectedRange algorithmName="SHA-512" hashValue="vSwTcfMQUXXaKOTiKUbY5fHiu5Yw1cKMWq8MuT3/lfJxrkr88O54kER0Sx8/S3ZYjtbYW+49y8JsqoH3q4r37w==" saltValue="ou4c8CmvnNdRwdc7pgkb7Q==" spinCount="100000" sqref="AQ75" name="Rango1_20"/>
    <protectedRange algorithmName="SHA-512" hashValue="vSwTcfMQUXXaKOTiKUbY5fHiu5Yw1cKMWq8MuT3/lfJxrkr88O54kER0Sx8/S3ZYjtbYW+49y8JsqoH3q4r37w==" saltValue="ou4c8CmvnNdRwdc7pgkb7Q==" spinCount="100000" sqref="AQ83" name="Rango1_5_2_2"/>
    <protectedRange algorithmName="SHA-512" hashValue="vSwTcfMQUXXaKOTiKUbY5fHiu5Yw1cKMWq8MuT3/lfJxrkr88O54kER0Sx8/S3ZYjtbYW+49y8JsqoH3q4r37w==" saltValue="ou4c8CmvnNdRwdc7pgkb7Q==" spinCount="100000" sqref="J83" name="Rango1_1_7"/>
    <protectedRange algorithmName="SHA-512" hashValue="vSwTcfMQUXXaKOTiKUbY5fHiu5Yw1cKMWq8MuT3/lfJxrkr88O54kER0Sx8/S3ZYjtbYW+49y8JsqoH3q4r37w==" saltValue="ou4c8CmvnNdRwdc7pgkb7Q==" spinCount="100000" sqref="AM84:AP84" name="Rango1_51"/>
    <protectedRange algorithmName="SHA-512" hashValue="vSwTcfMQUXXaKOTiKUbY5fHiu5Yw1cKMWq8MuT3/lfJxrkr88O54kER0Sx8/S3ZYjtbYW+49y8JsqoH3q4r37w==" saltValue="ou4c8CmvnNdRwdc7pgkb7Q==" spinCount="100000" sqref="O84" name="Rango1_11_1_6"/>
    <protectedRange algorithmName="SHA-512" hashValue="vSwTcfMQUXXaKOTiKUbY5fHiu5Yw1cKMWq8MuT3/lfJxrkr88O54kER0Sx8/S3ZYjtbYW+49y8JsqoH3q4r37w==" saltValue="ou4c8CmvnNdRwdc7pgkb7Q==" spinCount="100000" sqref="AQ84" name="Rango1_2_6_2"/>
    <protectedRange algorithmName="SHA-512" hashValue="vSwTcfMQUXXaKOTiKUbY5fHiu5Yw1cKMWq8MuT3/lfJxrkr88O54kER0Sx8/S3ZYjtbYW+49y8JsqoH3q4r37w==" saltValue="ou4c8CmvnNdRwdc7pgkb7Q==" spinCount="100000" sqref="J84" name="Rango1_1_11"/>
    <protectedRange algorithmName="SHA-512" hashValue="vSwTcfMQUXXaKOTiKUbY5fHiu5Yw1cKMWq8MuT3/lfJxrkr88O54kER0Sx8/S3ZYjtbYW+49y8JsqoH3q4r37w==" saltValue="ou4c8CmvnNdRwdc7pgkb7Q==" spinCount="100000" sqref="J85" name="Rango1_22"/>
    <protectedRange algorithmName="SHA-512" hashValue="vSwTcfMQUXXaKOTiKUbY5fHiu5Yw1cKMWq8MuT3/lfJxrkr88O54kER0Sx8/S3ZYjtbYW+49y8JsqoH3q4r37w==" saltValue="ou4c8CmvnNdRwdc7pgkb7Q==" spinCount="100000" sqref="AM85:AP85" name="Rango1_17_5"/>
    <protectedRange algorithmName="SHA-512" hashValue="vSwTcfMQUXXaKOTiKUbY5fHiu5Yw1cKMWq8MuT3/lfJxrkr88O54kER0Sx8/S3ZYjtbYW+49y8JsqoH3q4r37w==" saltValue="ou4c8CmvnNdRwdc7pgkb7Q==" spinCount="100000" sqref="P85" name="Rango1_15_1"/>
    <protectedRange algorithmName="SHA-512" hashValue="vSwTcfMQUXXaKOTiKUbY5fHiu5Yw1cKMWq8MuT3/lfJxrkr88O54kER0Sx8/S3ZYjtbYW+49y8JsqoH3q4r37w==" saltValue="ou4c8CmvnNdRwdc7pgkb7Q==" spinCount="100000" sqref="O85" name="Rango1_11_1_1_3"/>
    <protectedRange algorithmName="SHA-512" hashValue="vSwTcfMQUXXaKOTiKUbY5fHiu5Yw1cKMWq8MuT3/lfJxrkr88O54kER0Sx8/S3ZYjtbYW+49y8JsqoH3q4r37w==" saltValue="ou4c8CmvnNdRwdc7pgkb7Q==" spinCount="100000" sqref="AM86:AP86" name="Rango1_51_1"/>
    <protectedRange algorithmName="SHA-512" hashValue="vSwTcfMQUXXaKOTiKUbY5fHiu5Yw1cKMWq8MuT3/lfJxrkr88O54kER0Sx8/S3ZYjtbYW+49y8JsqoH3q4r37w==" saltValue="ou4c8CmvnNdRwdc7pgkb7Q==" spinCount="100000" sqref="G86:H86 O86 O88:O89" name="Rango1_11_1_6_1"/>
    <protectedRange algorithmName="SHA-512" hashValue="vSwTcfMQUXXaKOTiKUbY5fHiu5Yw1cKMWq8MuT3/lfJxrkr88O54kER0Sx8/S3ZYjtbYW+49y8JsqoH3q4r37w==" saltValue="ou4c8CmvnNdRwdc7pgkb7Q==" spinCount="100000" sqref="AQ86" name="Rango1_5_1_1_1_2"/>
    <protectedRange algorithmName="SHA-512" hashValue="vSwTcfMQUXXaKOTiKUbY5fHiu5Yw1cKMWq8MuT3/lfJxrkr88O54kER0Sx8/S3ZYjtbYW+49y8JsqoH3q4r37w==" saltValue="ou4c8CmvnNdRwdc7pgkb7Q==" spinCount="100000" sqref="J86" name="Rango1_1_11_1"/>
    <protectedRange algorithmName="SHA-512" hashValue="vSwTcfMQUXXaKOTiKUbY5fHiu5Yw1cKMWq8MuT3/lfJxrkr88O54kER0Sx8/S3ZYjtbYW+49y8JsqoH3q4r37w==" saltValue="ou4c8CmvnNdRwdc7pgkb7Q==" spinCount="100000" sqref="J88" name="Rango1_25"/>
    <protectedRange algorithmName="SHA-512" hashValue="vSwTcfMQUXXaKOTiKUbY5fHiu5Yw1cKMWq8MuT3/lfJxrkr88O54kER0Sx8/S3ZYjtbYW+49y8JsqoH3q4r37w==" saltValue="ou4c8CmvnNdRwdc7pgkb7Q==" spinCount="100000" sqref="AF88:AF89 AK88:AK89" name="Rango1_29"/>
    <protectedRange algorithmName="SHA-512" hashValue="vSwTcfMQUXXaKOTiKUbY5fHiu5Yw1cKMWq8MuT3/lfJxrkr88O54kER0Sx8/S3ZYjtbYW+49y8JsqoH3q4r37w==" saltValue="ou4c8CmvnNdRwdc7pgkb7Q==" spinCount="100000" sqref="J89" name="Rango1_26"/>
    <protectedRange algorithmName="SHA-512" hashValue="vSwTcfMQUXXaKOTiKUbY5fHiu5Yw1cKMWq8MuT3/lfJxrkr88O54kER0Sx8/S3ZYjtbYW+49y8JsqoH3q4r37w==" saltValue="ou4c8CmvnNdRwdc7pgkb7Q==" spinCount="100000" sqref="AQ89" name="Rango1_2_1_1"/>
    <protectedRange algorithmName="SHA-512" hashValue="vSwTcfMQUXXaKOTiKUbY5fHiu5Yw1cKMWq8MuT3/lfJxrkr88O54kER0Sx8/S3ZYjtbYW+49y8JsqoH3q4r37w==" saltValue="ou4c8CmvnNdRwdc7pgkb7Q==" spinCount="100000" sqref="R92" name="Rango1_27"/>
    <protectedRange algorithmName="SHA-512" hashValue="vSwTcfMQUXXaKOTiKUbY5fHiu5Yw1cKMWq8MuT3/lfJxrkr88O54kER0Sx8/S3ZYjtbYW+49y8JsqoH3q4r37w==" saltValue="ou4c8CmvnNdRwdc7pgkb7Q==" spinCount="100000" sqref="AQ92" name="Rango1_2_4_1"/>
    <protectedRange algorithmName="SHA-512" hashValue="vSwTcfMQUXXaKOTiKUbY5fHiu5Yw1cKMWq8MuT3/lfJxrkr88O54kER0Sx8/S3ZYjtbYW+49y8JsqoH3q4r37w==" saltValue="ou4c8CmvnNdRwdc7pgkb7Q==" spinCount="100000" sqref="AP92" name="Rango1_3_3"/>
    <protectedRange algorithmName="SHA-512" hashValue="vSwTcfMQUXXaKOTiKUbY5fHiu5Yw1cKMWq8MuT3/lfJxrkr88O54kER0Sx8/S3ZYjtbYW+49y8JsqoH3q4r37w==" saltValue="ou4c8CmvnNdRwdc7pgkb7Q==" spinCount="100000" sqref="AE92 AJ92" name="Rango1_15_2"/>
    <protectedRange algorithmName="SHA-512" hashValue="vSwTcfMQUXXaKOTiKUbY5fHiu5Yw1cKMWq8MuT3/lfJxrkr88O54kER0Sx8/S3ZYjtbYW+49y8JsqoH3q4r37w==" saltValue="ou4c8CmvnNdRwdc7pgkb7Q==" spinCount="100000" sqref="AG92 AL92" name="Rango1_38_1"/>
    <protectedRange algorithmName="SHA-512" hashValue="vSwTcfMQUXXaKOTiKUbY5fHiu5Yw1cKMWq8MuT3/lfJxrkr88O54kER0Sx8/S3ZYjtbYW+49y8JsqoH3q4r37w==" saltValue="ou4c8CmvnNdRwdc7pgkb7Q==" spinCount="100000" sqref="AE94:AE100 AJ94:AJ100 AM94:AP100" name="Rango1_66"/>
    <protectedRange algorithmName="SHA-512" hashValue="vSwTcfMQUXXaKOTiKUbY5fHiu5Yw1cKMWq8MuT3/lfJxrkr88O54kER0Sx8/S3ZYjtbYW+49y8JsqoH3q4r37w==" saltValue="ou4c8CmvnNdRwdc7pgkb7Q==" spinCount="100000" sqref="AA94:AA100" name="Rango1_11_1_15"/>
    <protectedRange algorithmName="SHA-512" hashValue="vSwTcfMQUXXaKOTiKUbY5fHiu5Yw1cKMWq8MuT3/lfJxrkr88O54kER0Sx8/S3ZYjtbYW+49y8JsqoH3q4r37w==" saltValue="ou4c8CmvnNdRwdc7pgkb7Q==" spinCount="100000" sqref="J94:J100" name="Rango1_1_25"/>
    <protectedRange algorithmName="SHA-512" hashValue="vSwTcfMQUXXaKOTiKUbY5fHiu5Yw1cKMWq8MuT3/lfJxrkr88O54kER0Sx8/S3ZYjtbYW+49y8JsqoH3q4r37w==" saltValue="ou4c8CmvnNdRwdc7pgkb7Q==" spinCount="100000" sqref="AM101:AP103" name="Rango1_67"/>
    <protectedRange algorithmName="SHA-512" hashValue="vSwTcfMQUXXaKOTiKUbY5fHiu5Yw1cKMWq8MuT3/lfJxrkr88O54kER0Sx8/S3ZYjtbYW+49y8JsqoH3q4r37w==" saltValue="ou4c8CmvnNdRwdc7pgkb7Q==" spinCount="100000" sqref="AA101:AA103" name="Rango1_11_1_16"/>
    <protectedRange algorithmName="SHA-512" hashValue="vSwTcfMQUXXaKOTiKUbY5fHiu5Yw1cKMWq8MuT3/lfJxrkr88O54kER0Sx8/S3ZYjtbYW+49y8JsqoH3q4r37w==" saltValue="ou4c8CmvnNdRwdc7pgkb7Q==" spinCount="100000" sqref="AQ101:AQ103" name="Rango1_4_4_8"/>
    <protectedRange algorithmName="SHA-512" hashValue="vSwTcfMQUXXaKOTiKUbY5fHiu5Yw1cKMWq8MuT3/lfJxrkr88O54kER0Sx8/S3ZYjtbYW+49y8JsqoH3q4r37w==" saltValue="ou4c8CmvnNdRwdc7pgkb7Q==" spinCount="100000" sqref="J101:J103" name="Rango1_1_26"/>
    <protectedRange algorithmName="SHA-512" hashValue="vSwTcfMQUXXaKOTiKUbY5fHiu5Yw1cKMWq8MuT3/lfJxrkr88O54kER0Sx8/S3ZYjtbYW+49y8JsqoH3q4r37w==" saltValue="ou4c8CmvnNdRwdc7pgkb7Q==" spinCount="100000" sqref="AE104 AJ104 AL104:AP104" name="Rango1_69"/>
    <protectedRange algorithmName="SHA-512" hashValue="vSwTcfMQUXXaKOTiKUbY5fHiu5Yw1cKMWq8MuT3/lfJxrkr88O54kER0Sx8/S3ZYjtbYW+49y8JsqoH3q4r37w==" saltValue="ou4c8CmvnNdRwdc7pgkb7Q==" spinCount="100000" sqref="AQ104" name="Rango1_4_2_1_3"/>
    <protectedRange algorithmName="SHA-512" hashValue="vSwTcfMQUXXaKOTiKUbY5fHiu5Yw1cKMWq8MuT3/lfJxrkr88O54kER0Sx8/S3ZYjtbYW+49y8JsqoH3q4r37w==" saltValue="ou4c8CmvnNdRwdc7pgkb7Q==" spinCount="100000" sqref="J104" name="Rango1_1_28"/>
    <protectedRange algorithmName="SHA-512" hashValue="vSwTcfMQUXXaKOTiKUbY5fHiu5Yw1cKMWq8MuT3/lfJxrkr88O54kER0Sx8/S3ZYjtbYW+49y8JsqoH3q4r37w==" saltValue="ou4c8CmvnNdRwdc7pgkb7Q==" spinCount="100000" sqref="AQ107" name="Rango1_2_17"/>
    <protectedRange algorithmName="SHA-512" hashValue="vSwTcfMQUXXaKOTiKUbY5fHiu5Yw1cKMWq8MuT3/lfJxrkr88O54kER0Sx8/S3ZYjtbYW+49y8JsqoH3q4r37w==" saltValue="ou4c8CmvnNdRwdc7pgkb7Q==" spinCount="100000" sqref="AA107" name="Rango1_11_1_13"/>
    <protectedRange algorithmName="SHA-512" hashValue="vSwTcfMQUXXaKOTiKUbY5fHiu5Yw1cKMWq8MuT3/lfJxrkr88O54kER0Sx8/S3ZYjtbYW+49y8JsqoH3q4r37w==" saltValue="ou4c8CmvnNdRwdc7pgkb7Q==" spinCount="100000" sqref="AM109:AP109" name="Rango1_70"/>
    <protectedRange algorithmName="SHA-512" hashValue="vSwTcfMQUXXaKOTiKUbY5fHiu5Yw1cKMWq8MuT3/lfJxrkr88O54kER0Sx8/S3ZYjtbYW+49y8JsqoH3q4r37w==" saltValue="ou4c8CmvnNdRwdc7pgkb7Q==" spinCount="100000" sqref="AQ109" name="Rango1_2_23"/>
    <protectedRange algorithmName="SHA-512" hashValue="vSwTcfMQUXXaKOTiKUbY5fHiu5Yw1cKMWq8MuT3/lfJxrkr88O54kER0Sx8/S3ZYjtbYW+49y8JsqoH3q4r37w==" saltValue="ou4c8CmvnNdRwdc7pgkb7Q==" spinCount="100000" sqref="P109 P130:P131 P140 P107 P136:P138 P159 P165" name="Rango1_18_4"/>
    <protectedRange algorithmName="SHA-512" hashValue="vSwTcfMQUXXaKOTiKUbY5fHiu5Yw1cKMWq8MuT3/lfJxrkr88O54kER0Sx8/S3ZYjtbYW+49y8JsqoH3q4r37w==" saltValue="ou4c8CmvnNdRwdc7pgkb7Q==" spinCount="100000" sqref="J109" name="Rango1_1_29"/>
    <protectedRange algorithmName="SHA-512" hashValue="vSwTcfMQUXXaKOTiKUbY5fHiu5Yw1cKMWq8MuT3/lfJxrkr88O54kER0Sx8/S3ZYjtbYW+49y8JsqoH3q4r37w==" saltValue="ou4c8CmvnNdRwdc7pgkb7Q==" spinCount="100000" sqref="AE110:AE111 AJ110:AJ111 AE112:AF112 AJ112:AK112" name="Rango1_78"/>
    <protectedRange algorithmName="SHA-512" hashValue="vSwTcfMQUXXaKOTiKUbY5fHiu5Yw1cKMWq8MuT3/lfJxrkr88O54kER0Sx8/S3ZYjtbYW+49y8JsqoH3q4r37w==" saltValue="ou4c8CmvnNdRwdc7pgkb7Q==" spinCount="100000" sqref="J110" name="Rango1_1_35"/>
    <protectedRange algorithmName="SHA-512" hashValue="vSwTcfMQUXXaKOTiKUbY5fHiu5Yw1cKMWq8MuT3/lfJxrkr88O54kER0Sx8/S3ZYjtbYW+49y8JsqoH3q4r37w==" saltValue="ou4c8CmvnNdRwdc7pgkb7Q==" spinCount="100000" sqref="Z110" name="Rango1_9_1_2"/>
    <protectedRange algorithmName="SHA-512" hashValue="vSwTcfMQUXXaKOTiKUbY5fHiu5Yw1cKMWq8MuT3/lfJxrkr88O54kER0Sx8/S3ZYjtbYW+49y8JsqoH3q4r37w==" saltValue="ou4c8CmvnNdRwdc7pgkb7Q==" spinCount="100000" sqref="P110" name="Rango1_9_2_1"/>
    <protectedRange algorithmName="SHA-512" hashValue="vSwTcfMQUXXaKOTiKUbY5fHiu5Yw1cKMWq8MuT3/lfJxrkr88O54kER0Sx8/S3ZYjtbYW+49y8JsqoH3q4r37w==" saltValue="ou4c8CmvnNdRwdc7pgkb7Q==" spinCount="100000" sqref="AQ110" name="Rango1_2_4_1_1"/>
    <protectedRange algorithmName="SHA-512" hashValue="vSwTcfMQUXXaKOTiKUbY5fHiu5Yw1cKMWq8MuT3/lfJxrkr88O54kER0Sx8/S3ZYjtbYW+49y8JsqoH3q4r37w==" saltValue="ou4c8CmvnNdRwdc7pgkb7Q==" spinCount="100000" sqref="J111 P111:P112 P123 P120:P121" name="Rango1_28"/>
    <protectedRange algorithmName="SHA-512" hashValue="vSwTcfMQUXXaKOTiKUbY5fHiu5Yw1cKMWq8MuT3/lfJxrkr88O54kER0Sx8/S3ZYjtbYW+49y8JsqoH3q4r37w==" saltValue="ou4c8CmvnNdRwdc7pgkb7Q==" spinCount="100000" sqref="AQ111" name="Rango1_2_4_2"/>
    <protectedRange algorithmName="SHA-512" hashValue="vSwTcfMQUXXaKOTiKUbY5fHiu5Yw1cKMWq8MuT3/lfJxrkr88O54kER0Sx8/S3ZYjtbYW+49y8JsqoH3q4r37w==" saltValue="ou4c8CmvnNdRwdc7pgkb7Q==" spinCount="100000" sqref="AG118 AL118 AN118:AP118" name="Rango1_10"/>
    <protectedRange algorithmName="SHA-512" hashValue="vSwTcfMQUXXaKOTiKUbY5fHiu5Yw1cKMWq8MuT3/lfJxrkr88O54kER0Sx8/S3ZYjtbYW+49y8JsqoH3q4r37w==" saltValue="ou4c8CmvnNdRwdc7pgkb7Q==" spinCount="100000" sqref="J118" name="Rango1_1_50"/>
    <protectedRange algorithmName="SHA-512" hashValue="vSwTcfMQUXXaKOTiKUbY5fHiu5Yw1cKMWq8MuT3/lfJxrkr88O54kER0Sx8/S3ZYjtbYW+49y8JsqoH3q4r37w==" saltValue="ou4c8CmvnNdRwdc7pgkb7Q==" spinCount="100000" sqref="AK118 AF118" name="Rango1_5_5"/>
    <protectedRange algorithmName="SHA-512" hashValue="vSwTcfMQUXXaKOTiKUbY5fHiu5Yw1cKMWq8MuT3/lfJxrkr88O54kER0Sx8/S3ZYjtbYW+49y8JsqoH3q4r37w==" saltValue="ou4c8CmvnNdRwdc7pgkb7Q==" spinCount="100000" sqref="AQ118" name="Rango1_4_2_14"/>
    <protectedRange algorithmName="SHA-512" hashValue="vSwTcfMQUXXaKOTiKUbY5fHiu5Yw1cKMWq8MuT3/lfJxrkr88O54kER0Sx8/S3ZYjtbYW+49y8JsqoH3q4r37w==" saltValue="ou4c8CmvnNdRwdc7pgkb7Q==" spinCount="100000" sqref="AJ118 AE118" name="Rango1_47_2_1"/>
    <protectedRange algorithmName="SHA-512" hashValue="vSwTcfMQUXXaKOTiKUbY5fHiu5Yw1cKMWq8MuT3/lfJxrkr88O54kER0Sx8/S3ZYjtbYW+49y8JsqoH3q4r37w==" saltValue="ou4c8CmvnNdRwdc7pgkb7Q==" spinCount="100000" sqref="AG119 AL119:AP119 AE119 AJ119 AN121:AO121" name="Rango1_16"/>
    <protectedRange algorithmName="SHA-512" hashValue="vSwTcfMQUXXaKOTiKUbY5fHiu5Yw1cKMWq8MuT3/lfJxrkr88O54kER0Sx8/S3ZYjtbYW+49y8JsqoH3q4r37w==" saltValue="ou4c8CmvnNdRwdc7pgkb7Q==" spinCount="100000" sqref="AQ119" name="Rango1_4_2_1_6"/>
    <protectedRange algorithmName="SHA-512" hashValue="vSwTcfMQUXXaKOTiKUbY5fHiu5Yw1cKMWq8MuT3/lfJxrkr88O54kER0Sx8/S3ZYjtbYW+49y8JsqoH3q4r37w==" saltValue="ou4c8CmvnNdRwdc7pgkb7Q==" spinCount="100000" sqref="AF119 AK119" name="Rango1_47_3"/>
    <protectedRange algorithmName="SHA-512" hashValue="vSwTcfMQUXXaKOTiKUbY5fHiu5Yw1cKMWq8MuT3/lfJxrkr88O54kER0Sx8/S3ZYjtbYW+49y8JsqoH3q4r37w==" saltValue="ou4c8CmvnNdRwdc7pgkb7Q==" spinCount="100000" sqref="Q120:R120 AM120:AN120 T120:X120 AH120:AK120 Z120:AF120 D121:F121 H120:H121 B120:F120" name="Rango1_21_1"/>
    <protectedRange algorithmName="SHA-512" hashValue="vSwTcfMQUXXaKOTiKUbY5fHiu5Yw1cKMWq8MuT3/lfJxrkr88O54kER0Sx8/S3ZYjtbYW+49y8JsqoH3q4r37w==" saltValue="ou4c8CmvnNdRwdc7pgkb7Q==" spinCount="100000" sqref="AQ120" name="Rango1_2_10"/>
    <protectedRange algorithmName="SHA-512" hashValue="vSwTcfMQUXXaKOTiKUbY5fHiu5Yw1cKMWq8MuT3/lfJxrkr88O54kER0Sx8/S3ZYjtbYW+49y8JsqoH3q4r37w==" saltValue="ou4c8CmvnNdRwdc7pgkb7Q==" spinCount="100000" sqref="AO120:AP120 AP121" name="Rango1_3_4"/>
    <protectedRange algorithmName="SHA-512" hashValue="vSwTcfMQUXXaKOTiKUbY5fHiu5Yw1cKMWq8MuT3/lfJxrkr88O54kER0Sx8/S3ZYjtbYW+49y8JsqoH3q4r37w==" saltValue="ou4c8CmvnNdRwdc7pgkb7Q==" spinCount="100000" sqref="AG120 AL120" name="Rango1_42"/>
    <protectedRange algorithmName="SHA-512" hashValue="vSwTcfMQUXXaKOTiKUbY5fHiu5Yw1cKMWq8MuT3/lfJxrkr88O54kER0Sx8/S3ZYjtbYW+49y8JsqoH3q4r37w==" saltValue="ou4c8CmvnNdRwdc7pgkb7Q==" spinCount="100000" sqref="AQ121 J121" name="Rango1_23"/>
    <protectedRange algorithmName="SHA-512" hashValue="vSwTcfMQUXXaKOTiKUbY5fHiu5Yw1cKMWq8MuT3/lfJxrkr88O54kER0Sx8/S3ZYjtbYW+49y8JsqoH3q4r37w==" saltValue="ou4c8CmvnNdRwdc7pgkb7Q==" spinCount="100000" sqref="V122:X122 AM122:AP122" name="Rango1_53"/>
    <protectedRange algorithmName="SHA-512" hashValue="vSwTcfMQUXXaKOTiKUbY5fHiu5Yw1cKMWq8MuT3/lfJxrkr88O54kER0Sx8/S3ZYjtbYW+49y8JsqoH3q4r37w==" saltValue="ou4c8CmvnNdRwdc7pgkb7Q==" spinCount="100000" sqref="P122" name="Rango1_18_2"/>
    <protectedRange algorithmName="SHA-512" hashValue="vSwTcfMQUXXaKOTiKUbY5fHiu5Yw1cKMWq8MuT3/lfJxrkr88O54kER0Sx8/S3ZYjtbYW+49y8JsqoH3q4r37w==" saltValue="ou4c8CmvnNdRwdc7pgkb7Q==" spinCount="100000" sqref="AA122 Q122" name="Rango1_11_1_8"/>
    <protectedRange algorithmName="SHA-512" hashValue="vSwTcfMQUXXaKOTiKUbY5fHiu5Yw1cKMWq8MuT3/lfJxrkr88O54kER0Sx8/S3ZYjtbYW+49y8JsqoH3q4r37w==" saltValue="ou4c8CmvnNdRwdc7pgkb7Q==" spinCount="100000" sqref="AQ122" name="Rango1_4_4_4"/>
    <protectedRange algorithmName="SHA-512" hashValue="vSwTcfMQUXXaKOTiKUbY5fHiu5Yw1cKMWq8MuT3/lfJxrkr88O54kER0Sx8/S3ZYjtbYW+49y8JsqoH3q4r37w==" saltValue="ou4c8CmvnNdRwdc7pgkb7Q==" spinCount="100000" sqref="J122" name="Rango1_1_13"/>
    <protectedRange algorithmName="SHA-512" hashValue="vSwTcfMQUXXaKOTiKUbY5fHiu5Yw1cKMWq8MuT3/lfJxrkr88O54kER0Sx8/S3ZYjtbYW+49y8JsqoH3q4r37w==" saltValue="ou4c8CmvnNdRwdc7pgkb7Q==" spinCount="100000" sqref="AG123 AL123:AP123" name="Rango1_30"/>
    <protectedRange algorithmName="SHA-512" hashValue="vSwTcfMQUXXaKOTiKUbY5fHiu5Yw1cKMWq8MuT3/lfJxrkr88O54kER0Sx8/S3ZYjtbYW+49y8JsqoH3q4r37w==" saltValue="ou4c8CmvnNdRwdc7pgkb7Q==" spinCount="100000" sqref="AQ123" name="Rango1_4_4_23"/>
    <protectedRange algorithmName="SHA-512" hashValue="vSwTcfMQUXXaKOTiKUbY5fHiu5Yw1cKMWq8MuT3/lfJxrkr88O54kER0Sx8/S3ZYjtbYW+49y8JsqoH3q4r37w==" saltValue="ou4c8CmvnNdRwdc7pgkb7Q==" spinCount="100000" sqref="AE123 AJ123" name="Rango1_23_2"/>
    <protectedRange algorithmName="SHA-512" hashValue="vSwTcfMQUXXaKOTiKUbY5fHiu5Yw1cKMWq8MuT3/lfJxrkr88O54kER0Sx8/S3ZYjtbYW+49y8JsqoH3q4r37w==" saltValue="ou4c8CmvnNdRwdc7pgkb7Q==" spinCount="100000" sqref="AN127:AP128 AN130:AP131" name="Rango1_21"/>
    <protectedRange algorithmName="SHA-512" hashValue="vSwTcfMQUXXaKOTiKUbY5fHiu5Yw1cKMWq8MuT3/lfJxrkr88O54kER0Sx8/S3ZYjtbYW+49y8JsqoH3q4r37w==" saltValue="ou4c8CmvnNdRwdc7pgkb7Q==" spinCount="100000" sqref="J127:J128 J130:J131" name="Rango1_1_54"/>
    <protectedRange algorithmName="SHA-512" hashValue="vSwTcfMQUXXaKOTiKUbY5fHiu5Yw1cKMWq8MuT3/lfJxrkr88O54kER0Sx8/S3ZYjtbYW+49y8JsqoH3q4r37w==" saltValue="ou4c8CmvnNdRwdc7pgkb7Q==" spinCount="100000" sqref="AQ127:AQ128 AQ130:AQ131" name="Rango1_4_2_15"/>
    <protectedRange algorithmName="SHA-512" hashValue="vSwTcfMQUXXaKOTiKUbY5fHiu5Yw1cKMWq8MuT3/lfJxrkr88O54kER0Sx8/S3ZYjtbYW+49y8JsqoH3q4r37w==" saltValue="ou4c8CmvnNdRwdc7pgkb7Q==" spinCount="100000" sqref="AE129 AM129:AP129 AJ129 AE144 AJ144 AM144:AP146 AF145 AK145 AN148:AP148 AE148:AE151 AM149:AP151 AJ148:AJ151 AE154 AN154:AP154 AJ154" name="Rango1_62"/>
    <protectedRange algorithmName="SHA-512" hashValue="vSwTcfMQUXXaKOTiKUbY5fHiu5Yw1cKMWq8MuT3/lfJxrkr88O54kER0Sx8/S3ZYjtbYW+49y8JsqoH3q4r37w==" saltValue="ou4c8CmvnNdRwdc7pgkb7Q==" spinCount="100000" sqref="AQ129 AQ144:AQ146 AQ148:AQ151 AQ154" name="Rango1_2_19"/>
    <protectedRange algorithmName="SHA-512" hashValue="vSwTcfMQUXXaKOTiKUbY5fHiu5Yw1cKMWq8MuT3/lfJxrkr88O54kER0Sx8/S3ZYjtbYW+49y8JsqoH3q4r37w==" saltValue="ou4c8CmvnNdRwdc7pgkb7Q==" spinCount="100000" sqref="J129 J144:J152 J154" name="Rango1_1_22"/>
    <protectedRange algorithmName="SHA-512" hashValue="vSwTcfMQUXXaKOTiKUbY5fHiu5Yw1cKMWq8MuT3/lfJxrkr88O54kER0Sx8/S3ZYjtbYW+49y8JsqoH3q4r37w==" saltValue="ou4c8CmvnNdRwdc7pgkb7Q==" spinCount="100000" sqref="AQ133" name="Rango1_5_1_1_1"/>
    <protectedRange algorithmName="SHA-512" hashValue="vSwTcfMQUXXaKOTiKUbY5fHiu5Yw1cKMWq8MuT3/lfJxrkr88O54kER0Sx8/S3ZYjtbYW+49y8JsqoH3q4r37w==" saltValue="ou4c8CmvnNdRwdc7pgkb7Q==" spinCount="100000" sqref="AG133 AL133" name="Rango1_42_1"/>
    <protectedRange algorithmName="SHA-512" hashValue="vSwTcfMQUXXaKOTiKUbY5fHiu5Yw1cKMWq8MuT3/lfJxrkr88O54kER0Sx8/S3ZYjtbYW+49y8JsqoH3q4r37w==" saltValue="ou4c8CmvnNdRwdc7pgkb7Q==" spinCount="100000" sqref="AQ134" name="Rango1_2_4_6"/>
    <protectedRange algorithmName="SHA-512" hashValue="vSwTcfMQUXXaKOTiKUbY5fHiu5Yw1cKMWq8MuT3/lfJxrkr88O54kER0Sx8/S3ZYjtbYW+49y8JsqoH3q4r37w==" saltValue="ou4c8CmvnNdRwdc7pgkb7Q==" spinCount="100000" sqref="AQ135 AQ140" name="Rango1_2_4_5"/>
    <protectedRange algorithmName="SHA-512" hashValue="vSwTcfMQUXXaKOTiKUbY5fHiu5Yw1cKMWq8MuT3/lfJxrkr88O54kER0Sx8/S3ZYjtbYW+49y8JsqoH3q4r37w==" saltValue="ou4c8CmvnNdRwdc7pgkb7Q==" spinCount="100000" sqref="AQ136" name="Rango1_2_4_7"/>
    <protectedRange algorithmName="SHA-512" hashValue="vSwTcfMQUXXaKOTiKUbY5fHiu5Yw1cKMWq8MuT3/lfJxrkr88O54kER0Sx8/S3ZYjtbYW+49y8JsqoH3q4r37w==" saltValue="ou4c8CmvnNdRwdc7pgkb7Q==" spinCount="100000" sqref="J136" name="Rango1_1_48"/>
    <protectedRange algorithmName="SHA-512" hashValue="vSwTcfMQUXXaKOTiKUbY5fHiu5Yw1cKMWq8MuT3/lfJxrkr88O54kER0Sx8/S3ZYjtbYW+49y8JsqoH3q4r37w==" saltValue="ou4c8CmvnNdRwdc7pgkb7Q==" spinCount="100000" sqref="AF136:AG137 AK136:AL137" name="Rango1_5_4"/>
    <protectedRange algorithmName="SHA-512" hashValue="vSwTcfMQUXXaKOTiKUbY5fHiu5Yw1cKMWq8MuT3/lfJxrkr88O54kER0Sx8/S3ZYjtbYW+49y8JsqoH3q4r37w==" saltValue="ou4c8CmvnNdRwdc7pgkb7Q==" spinCount="100000" sqref="AQ137" name="Rango1_6_1_1_1"/>
    <protectedRange algorithmName="SHA-512" hashValue="vSwTcfMQUXXaKOTiKUbY5fHiu5Yw1cKMWq8MuT3/lfJxrkr88O54kER0Sx8/S3ZYjtbYW+49y8JsqoH3q4r37w==" saltValue="ou4c8CmvnNdRwdc7pgkb7Q==" spinCount="100000" sqref="AE138 AN138 AJ138" name="Rango1_47_4"/>
    <protectedRange algorithmName="SHA-512" hashValue="vSwTcfMQUXXaKOTiKUbY5fHiu5Yw1cKMWq8MuT3/lfJxrkr88O54kER0Sx8/S3ZYjtbYW+49y8JsqoH3q4r37w==" saltValue="ou4c8CmvnNdRwdc7pgkb7Q==" spinCount="100000" sqref="AQ138" name="Rango1_4_2_1_1_2"/>
    <protectedRange algorithmName="SHA-512" hashValue="vSwTcfMQUXXaKOTiKUbY5fHiu5Yw1cKMWq8MuT3/lfJxrkr88O54kER0Sx8/S3ZYjtbYW+49y8JsqoH3q4r37w==" saltValue="ou4c8CmvnNdRwdc7pgkb7Q==" spinCount="100000" sqref="J138" name="Rango1_1_7_1"/>
    <protectedRange algorithmName="SHA-512" hashValue="vSwTcfMQUXXaKOTiKUbY5fHiu5Yw1cKMWq8MuT3/lfJxrkr88O54kER0Sx8/S3ZYjtbYW+49y8JsqoH3q4r37w==" saltValue="ou4c8CmvnNdRwdc7pgkb7Q==" spinCount="100000" sqref="AQ139" name="Rango1_6_1_1_1_1"/>
    <protectedRange algorithmName="SHA-512" hashValue="vSwTcfMQUXXaKOTiKUbY5fHiu5Yw1cKMWq8MuT3/lfJxrkr88O54kER0Sx8/S3ZYjtbYW+49y8JsqoH3q4r37w==" saltValue="ou4c8CmvnNdRwdc7pgkb7Q==" spinCount="100000" sqref="Q139:R139 K139:N139 T139:X139 AA139 AC139:AE139 AM139 AH139:AJ139 B139:C139" name="Rango1_11_1_2_1"/>
    <protectedRange algorithmName="SHA-512" hashValue="vSwTcfMQUXXaKOTiKUbY5fHiu5Yw1cKMWq8MuT3/lfJxrkr88O54kER0Sx8/S3ZYjtbYW+49y8JsqoH3q4r37w==" saltValue="ou4c8CmvnNdRwdc7pgkb7Q==" spinCount="100000" sqref="Z139" name="Rango1_11_1_2_1_2"/>
    <protectedRange algorithmName="SHA-512" hashValue="vSwTcfMQUXXaKOTiKUbY5fHiu5Yw1cKMWq8MuT3/lfJxrkr88O54kER0Sx8/S3ZYjtbYW+49y8JsqoH3q4r37w==" saltValue="ou4c8CmvnNdRwdc7pgkb7Q==" spinCount="100000" sqref="V143:X143 AE143 AN143:AP143 BB143 AY143 AJ143" name="Rango1_10_1"/>
    <protectedRange algorithmName="SHA-512" hashValue="vSwTcfMQUXXaKOTiKUbY5fHiu5Yw1cKMWq8MuT3/lfJxrkr88O54kER0Sx8/S3ZYjtbYW+49y8JsqoH3q4r37w==" saltValue="ou4c8CmvnNdRwdc7pgkb7Q==" spinCount="100000" sqref="AQ143" name="Rango1_4_4_2"/>
    <protectedRange algorithmName="SHA-512" hashValue="vSwTcfMQUXXaKOTiKUbY5fHiu5Yw1cKMWq8MuT3/lfJxrkr88O54kER0Sx8/S3ZYjtbYW+49y8JsqoH3q4r37w==" saltValue="ou4c8CmvnNdRwdc7pgkb7Q==" spinCount="100000" sqref="AO147:AP147 AO152:AP152" name="Rango1_3_5"/>
    <protectedRange algorithmName="SHA-512" hashValue="vSwTcfMQUXXaKOTiKUbY5fHiu5Yw1cKMWq8MuT3/lfJxrkr88O54kER0Sx8/S3ZYjtbYW+49y8JsqoH3q4r37w==" saltValue="ou4c8CmvnNdRwdc7pgkb7Q==" spinCount="100000" sqref="AF147 AK147 AF152 AK152" name="Rango1_31"/>
    <protectedRange algorithmName="SHA-512" hashValue="vSwTcfMQUXXaKOTiKUbY5fHiu5Yw1cKMWq8MuT3/lfJxrkr88O54kER0Sx8/S3ZYjtbYW+49y8JsqoH3q4r37w==" saltValue="ou4c8CmvnNdRwdc7pgkb7Q==" spinCount="100000" sqref="AG147 AL147 AG152 AL152" name="Rango1_42_2"/>
    <protectedRange algorithmName="SHA-512" hashValue="vSwTcfMQUXXaKOTiKUbY5fHiu5Yw1cKMWq8MuT3/lfJxrkr88O54kER0Sx8/S3ZYjtbYW+49y8JsqoH3q4r37w==" saltValue="ou4c8CmvnNdRwdc7pgkb7Q==" spinCount="100000" sqref="R153 J153 R171 J171" name="Rango1_32"/>
    <protectedRange algorithmName="SHA-512" hashValue="vSwTcfMQUXXaKOTiKUbY5fHiu5Yw1cKMWq8MuT3/lfJxrkr88O54kER0Sx8/S3ZYjtbYW+49y8JsqoH3q4r37w==" saltValue="ou4c8CmvnNdRwdc7pgkb7Q==" spinCount="100000" sqref="AQ153 AQ171" name="Rango1_1_1_1"/>
    <protectedRange algorithmName="SHA-512" hashValue="vSwTcfMQUXXaKOTiKUbY5fHiu5Yw1cKMWq8MuT3/lfJxrkr88O54kER0Sx8/S3ZYjtbYW+49y8JsqoH3q4r37w==" saltValue="ou4c8CmvnNdRwdc7pgkb7Q==" spinCount="100000" sqref="AP153 AP171" name="Rango1_3_6"/>
    <protectedRange algorithmName="SHA-512" hashValue="vSwTcfMQUXXaKOTiKUbY5fHiu5Yw1cKMWq8MuT3/lfJxrkr88O54kER0Sx8/S3ZYjtbYW+49y8JsqoH3q4r37w==" saltValue="ou4c8CmvnNdRwdc7pgkb7Q==" spinCount="100000" sqref="AG153 AL153 AG171 AL171" name="Rango1_39"/>
    <protectedRange algorithmName="SHA-512" hashValue="vSwTcfMQUXXaKOTiKUbY5fHiu5Yw1cKMWq8MuT3/lfJxrkr88O54kER0Sx8/S3ZYjtbYW+49y8JsqoH3q4r37w==" saltValue="ou4c8CmvnNdRwdc7pgkb7Q==" spinCount="100000" sqref="AF156 AM156:AP156 AK156 AM157" name="Rango1_33"/>
    <protectedRange algorithmName="SHA-512" hashValue="vSwTcfMQUXXaKOTiKUbY5fHiu5Yw1cKMWq8MuT3/lfJxrkr88O54kER0Sx8/S3ZYjtbYW+49y8JsqoH3q4r37w==" saltValue="ou4c8CmvnNdRwdc7pgkb7Q==" spinCount="100000" sqref="AQ156" name="Rango1_2_35"/>
    <protectedRange algorithmName="SHA-512" hashValue="vSwTcfMQUXXaKOTiKUbY5fHiu5Yw1cKMWq8MuT3/lfJxrkr88O54kER0Sx8/S3ZYjtbYW+49y8JsqoH3q4r37w==" saltValue="ou4c8CmvnNdRwdc7pgkb7Q==" spinCount="100000" sqref="J156" name="Rango1_1_60"/>
    <protectedRange algorithmName="SHA-512" hashValue="vSwTcfMQUXXaKOTiKUbY5fHiu5Yw1cKMWq8MuT3/lfJxrkr88O54kER0Sx8/S3ZYjtbYW+49y8JsqoH3q4r37w==" saltValue="ou4c8CmvnNdRwdc7pgkb7Q==" spinCount="100000" sqref="AE157 AG157 AJ157 AL157 AN157:AP157" name="Rango1_34"/>
    <protectedRange algorithmName="SHA-512" hashValue="vSwTcfMQUXXaKOTiKUbY5fHiu5Yw1cKMWq8MuT3/lfJxrkr88O54kER0Sx8/S3ZYjtbYW+49y8JsqoH3q4r37w==" saltValue="ou4c8CmvnNdRwdc7pgkb7Q==" spinCount="100000" sqref="AQ157" name="Rango1_4_4_24"/>
    <protectedRange algorithmName="SHA-512" hashValue="vSwTcfMQUXXaKOTiKUbY5fHiu5Yw1cKMWq8MuT3/lfJxrkr88O54kER0Sx8/S3ZYjtbYW+49y8JsqoH3q4r37w==" saltValue="ou4c8CmvnNdRwdc7pgkb7Q==" spinCount="100000" sqref="J157" name="Rango1_1_59"/>
    <protectedRange algorithmName="SHA-512" hashValue="vSwTcfMQUXXaKOTiKUbY5fHiu5Yw1cKMWq8MuT3/lfJxrkr88O54kER0Sx8/S3ZYjtbYW+49y8JsqoH3q4r37w==" saltValue="ou4c8CmvnNdRwdc7pgkb7Q==" spinCount="100000" sqref="Q158:R158 AB158:AD158 B158 T158:Y158 AH158:AI158" name="Rango1_11_1_24"/>
    <protectedRange algorithmName="SHA-512" hashValue="vSwTcfMQUXXaKOTiKUbY5fHiu5Yw1cKMWq8MuT3/lfJxrkr88O54kER0Sx8/S3ZYjtbYW+49y8JsqoH3q4r37w==" saltValue="ou4c8CmvnNdRwdc7pgkb7Q==" spinCount="100000" sqref="AG158 AL158" name="Rango1_13_5"/>
    <protectedRange algorithmName="SHA-512" hashValue="vSwTcfMQUXXaKOTiKUbY5fHiu5Yw1cKMWq8MuT3/lfJxrkr88O54kER0Sx8/S3ZYjtbYW+49y8JsqoH3q4r37w==" saltValue="ou4c8CmvnNdRwdc7pgkb7Q==" spinCount="100000" sqref="AQ158" name="Rango1_4_2_9"/>
    <protectedRange algorithmName="SHA-512" hashValue="vSwTcfMQUXXaKOTiKUbY5fHiu5Yw1cKMWq8MuT3/lfJxrkr88O54kER0Sx8/S3ZYjtbYW+49y8JsqoH3q4r37w==" saltValue="ou4c8CmvnNdRwdc7pgkb7Q==" spinCount="100000" sqref="AE160:AE161 AN160:AP161 AJ160:AJ161" name="Rango1_37"/>
    <protectedRange algorithmName="SHA-512" hashValue="vSwTcfMQUXXaKOTiKUbY5fHiu5Yw1cKMWq8MuT3/lfJxrkr88O54kER0Sx8/S3ZYjtbYW+49y8JsqoH3q4r37w==" saltValue="ou4c8CmvnNdRwdc7pgkb7Q==" spinCount="100000" sqref="AQ160:AQ161" name="Rango1_2_36"/>
    <protectedRange algorithmName="SHA-512" hashValue="vSwTcfMQUXXaKOTiKUbY5fHiu5Yw1cKMWq8MuT3/lfJxrkr88O54kER0Sx8/S3ZYjtbYW+49y8JsqoH3q4r37w==" saltValue="ou4c8CmvnNdRwdc7pgkb7Q==" spinCount="100000" sqref="AM160:AM161" name="Rango1_9_7"/>
    <protectedRange algorithmName="SHA-512" hashValue="vSwTcfMQUXXaKOTiKUbY5fHiu5Yw1cKMWq8MuT3/lfJxrkr88O54kER0Sx8/S3ZYjtbYW+49y8JsqoH3q4r37w==" saltValue="ou4c8CmvnNdRwdc7pgkb7Q==" spinCount="100000" sqref="AG160:AG161 AL160:AL161" name="Rango1_13_1_1"/>
    <protectedRange algorithmName="SHA-512" hashValue="vSwTcfMQUXXaKOTiKUbY5fHiu5Yw1cKMWq8MuT3/lfJxrkr88O54kER0Sx8/S3ZYjtbYW+49y8JsqoH3q4r37w==" saltValue="ou4c8CmvnNdRwdc7pgkb7Q==" spinCount="100000" sqref="AE164 AM164:AP164 AJ164" name="Rango1_40"/>
    <protectedRange algorithmName="SHA-512" hashValue="vSwTcfMQUXXaKOTiKUbY5fHiu5Yw1cKMWq8MuT3/lfJxrkr88O54kER0Sx8/S3ZYjtbYW+49y8JsqoH3q4r37w==" saltValue="ou4c8CmvnNdRwdc7pgkb7Q==" spinCount="100000" sqref="Q164" name="Rango1_11_1_33"/>
    <protectedRange algorithmName="SHA-512" hashValue="vSwTcfMQUXXaKOTiKUbY5fHiu5Yw1cKMWq8MuT3/lfJxrkr88O54kER0Sx8/S3ZYjtbYW+49y8JsqoH3q4r37w==" saltValue="ou4c8CmvnNdRwdc7pgkb7Q==" spinCount="100000" sqref="AQ164" name="Rango1_4_4_26"/>
    <protectedRange algorithmName="SHA-512" hashValue="vSwTcfMQUXXaKOTiKUbY5fHiu5Yw1cKMWq8MuT3/lfJxrkr88O54kER0Sx8/S3ZYjtbYW+49y8JsqoH3q4r37w==" saltValue="ou4c8CmvnNdRwdc7pgkb7Q==" spinCount="100000" sqref="AG164 AL164" name="Rango1_13_11"/>
    <protectedRange algorithmName="SHA-512" hashValue="vSwTcfMQUXXaKOTiKUbY5fHiu5Yw1cKMWq8MuT3/lfJxrkr88O54kER0Sx8/S3ZYjtbYW+49y8JsqoH3q4r37w==" saltValue="ou4c8CmvnNdRwdc7pgkb7Q==" spinCount="100000" sqref="AM165:AP165" name="Rango1_41"/>
    <protectedRange algorithmName="SHA-512" hashValue="vSwTcfMQUXXaKOTiKUbY5fHiu5Yw1cKMWq8MuT3/lfJxrkr88O54kER0Sx8/S3ZYjtbYW+49y8JsqoH3q4r37w==" saltValue="ou4c8CmvnNdRwdc7pgkb7Q==" spinCount="100000" sqref="AQ165" name="Rango1_4_4_26_1"/>
    <protectedRange algorithmName="SHA-512" hashValue="vSwTcfMQUXXaKOTiKUbY5fHiu5Yw1cKMWq8MuT3/lfJxrkr88O54kER0Sx8/S3ZYjtbYW+49y8JsqoH3q4r37w==" saltValue="ou4c8CmvnNdRwdc7pgkb7Q==" spinCount="100000" sqref="AA167" name="Rango1_11_1_30"/>
    <protectedRange algorithmName="SHA-512" hashValue="vSwTcfMQUXXaKOTiKUbY5fHiu5Yw1cKMWq8MuT3/lfJxrkr88O54kER0Sx8/S3ZYjtbYW+49y8JsqoH3q4r37w==" saltValue="ou4c8CmvnNdRwdc7pgkb7Q==" spinCount="100000" sqref="J167" name="Rango1_1_51"/>
    <protectedRange algorithmName="SHA-512" hashValue="vSwTcfMQUXXaKOTiKUbY5fHiu5Yw1cKMWq8MuT3/lfJxrkr88O54kER0Sx8/S3ZYjtbYW+49y8JsqoH3q4r37w==" saltValue="ou4c8CmvnNdRwdc7pgkb7Q==" spinCount="100000" sqref="AJ167 AE167" name="Rango1_47_5"/>
    <protectedRange algorithmName="SHA-512" hashValue="vSwTcfMQUXXaKOTiKUbY5fHiu5Yw1cKMWq8MuT3/lfJxrkr88O54kER0Sx8/S3ZYjtbYW+49y8JsqoH3q4r37w==" saltValue="ou4c8CmvnNdRwdc7pgkb7Q==" spinCount="100000" sqref="AQ167" name="Rango1_4_2_1_1_2_1"/>
    <protectedRange algorithmName="SHA-512" hashValue="vSwTcfMQUXXaKOTiKUbY5fHiu5Yw1cKMWq8MuT3/lfJxrkr88O54kER0Sx8/S3ZYjtbYW+49y8JsqoH3q4r37w==" saltValue="ou4c8CmvnNdRwdc7pgkb7Q==" spinCount="100000" sqref="AJ168 AE168 AN168:AP168" name="Rango1_43"/>
    <protectedRange algorithmName="SHA-512" hashValue="vSwTcfMQUXXaKOTiKUbY5fHiu5Yw1cKMWq8MuT3/lfJxrkr88O54kER0Sx8/S3ZYjtbYW+49y8JsqoH3q4r37w==" saltValue="ou4c8CmvnNdRwdc7pgkb7Q==" spinCount="100000" sqref="AB168:AD168 AH168:AI168 Q168:R168 T168:Y168 B168" name="Rango1_11_1_34"/>
    <protectedRange algorithmName="SHA-512" hashValue="vSwTcfMQUXXaKOTiKUbY5fHiu5Yw1cKMWq8MuT3/lfJxrkr88O54kER0Sx8/S3ZYjtbYW+49y8JsqoH3q4r37w==" saltValue="ou4c8CmvnNdRwdc7pgkb7Q==" spinCount="100000" sqref="AQ168" name="Rango1_4_4_27"/>
    <protectedRange algorithmName="SHA-512" hashValue="vSwTcfMQUXXaKOTiKUbY5fHiu5Yw1cKMWq8MuT3/lfJxrkr88O54kER0Sx8/S3ZYjtbYW+49y8JsqoH3q4r37w==" saltValue="ou4c8CmvnNdRwdc7pgkb7Q==" spinCount="100000" sqref="AG168 AL168" name="Rango1_13_12"/>
    <protectedRange algorithmName="SHA-512" hashValue="vSwTcfMQUXXaKOTiKUbY5fHiu5Yw1cKMWq8MuT3/lfJxrkr88O54kER0Sx8/S3ZYjtbYW+49y8JsqoH3q4r37w==" saltValue="ou4c8CmvnNdRwdc7pgkb7Q==" spinCount="100000" sqref="AF169:AG169 AK169:AP169" name="Rango1_44"/>
    <protectedRange algorithmName="SHA-512" hashValue="vSwTcfMQUXXaKOTiKUbY5fHiu5Yw1cKMWq8MuT3/lfJxrkr88O54kER0Sx8/S3ZYjtbYW+49y8JsqoH3q4r37w==" saltValue="ou4c8CmvnNdRwdc7pgkb7Q==" spinCount="100000" sqref="AQ169" name="Rango1_4_4_29"/>
    <protectedRange algorithmName="SHA-512" hashValue="vSwTcfMQUXXaKOTiKUbY5fHiu5Yw1cKMWq8MuT3/lfJxrkr88O54kER0Sx8/S3ZYjtbYW+49y8JsqoH3q4r37w==" saltValue="ou4c8CmvnNdRwdc7pgkb7Q==" spinCount="100000" sqref="V170:X170 AE170 AJ170 AN170:AP170 AN171:AO171" name="Rango1_10_2"/>
    <protectedRange algorithmName="SHA-512" hashValue="vSwTcfMQUXXaKOTiKUbY5fHiu5Yw1cKMWq8MuT3/lfJxrkr88O54kER0Sx8/S3ZYjtbYW+49y8JsqoH3q4r37w==" saltValue="ou4c8CmvnNdRwdc7pgkb7Q==" spinCount="100000" sqref="P170 P172:P173" name="Rango1_18_1"/>
    <protectedRange algorithmName="SHA-512" hashValue="vSwTcfMQUXXaKOTiKUbY5fHiu5Yw1cKMWq8MuT3/lfJxrkr88O54kER0Sx8/S3ZYjtbYW+49y8JsqoH3q4r37w==" saltValue="ou4c8CmvnNdRwdc7pgkb7Q==" spinCount="100000" sqref="AQ170" name="Rango1_4_4_2_1"/>
    <protectedRange algorithmName="SHA-512" hashValue="vSwTcfMQUXXaKOTiKUbY5fHiu5Yw1cKMWq8MuT3/lfJxrkr88O54kER0Sx8/S3ZYjtbYW+49y8JsqoH3q4r37w==" saltValue="ou4c8CmvnNdRwdc7pgkb7Q==" spinCount="100000" sqref="AM172:AP172 AE172 AJ172" name="Rango1_45"/>
    <protectedRange algorithmName="SHA-512" hashValue="vSwTcfMQUXXaKOTiKUbY5fHiu5Yw1cKMWq8MuT3/lfJxrkr88O54kER0Sx8/S3ZYjtbYW+49y8JsqoH3q4r37w==" saltValue="ou4c8CmvnNdRwdc7pgkb7Q==" spinCount="100000" sqref="Q172:R172 T172:X172 AH172:AI172 AA172 B172:F172 AC172:AD172" name="Rango1_11_1_32"/>
    <protectedRange algorithmName="SHA-512" hashValue="vSwTcfMQUXXaKOTiKUbY5fHiu5Yw1cKMWq8MuT3/lfJxrkr88O54kER0Sx8/S3ZYjtbYW+49y8JsqoH3q4r37w==" saltValue="ou4c8CmvnNdRwdc7pgkb7Q==" spinCount="100000" sqref="J172" name="Rango1_1_61"/>
    <protectedRange algorithmName="SHA-512" hashValue="vSwTcfMQUXXaKOTiKUbY5fHiu5Yw1cKMWq8MuT3/lfJxrkr88O54kER0Sx8/S3ZYjtbYW+49y8JsqoH3q4r37w==" saltValue="ou4c8CmvnNdRwdc7pgkb7Q==" spinCount="100000" sqref="AQ172" name="Rango1_2_2_7"/>
    <protectedRange algorithmName="SHA-512" hashValue="vSwTcfMQUXXaKOTiKUbY5fHiu5Yw1cKMWq8MuT3/lfJxrkr88O54kER0Sx8/S3ZYjtbYW+49y8JsqoH3q4r37w==" saltValue="ou4c8CmvnNdRwdc7pgkb7Q==" spinCount="100000" sqref="AG172 AL172" name="Rango1_26_1_5"/>
    <protectedRange algorithmName="SHA-512" hashValue="vSwTcfMQUXXaKOTiKUbY5fHiu5Yw1cKMWq8MuT3/lfJxrkr88O54kER0Sx8/S3ZYjtbYW+49y8JsqoH3q4r37w==" saltValue="ou4c8CmvnNdRwdc7pgkb7Q==" spinCount="100000" sqref="AE173 AJ173 AN173:AP173" name="Rango1_46"/>
    <protectedRange algorithmName="SHA-512" hashValue="vSwTcfMQUXXaKOTiKUbY5fHiu5Yw1cKMWq8MuT3/lfJxrkr88O54kER0Sx8/S3ZYjtbYW+49y8JsqoH3q4r37w==" saltValue="ou4c8CmvnNdRwdc7pgkb7Q==" spinCount="100000" sqref="AQ173" name="Rango1_4_4_28"/>
    <protectedRange algorithmName="SHA-512" hashValue="vSwTcfMQUXXaKOTiKUbY5fHiu5Yw1cKMWq8MuT3/lfJxrkr88O54kER0Sx8/S3ZYjtbYW+49y8JsqoH3q4r37w==" saltValue="ou4c8CmvnNdRwdc7pgkb7Q==" spinCount="100000" sqref="AE174 AN174:AP174 AJ174" name="Rango1_48"/>
    <protectedRange algorithmName="SHA-512" hashValue="vSwTcfMQUXXaKOTiKUbY5fHiu5Yw1cKMWq8MuT3/lfJxrkr88O54kER0Sx8/S3ZYjtbYW+49y8JsqoH3q4r37w==" saltValue="ou4c8CmvnNdRwdc7pgkb7Q==" spinCount="100000" sqref="AQ174" name="Rango1_2_37"/>
    <protectedRange algorithmName="SHA-512" hashValue="vSwTcfMQUXXaKOTiKUbY5fHiu5Yw1cKMWq8MuT3/lfJxrkr88O54kER0Sx8/S3ZYjtbYW+49y8JsqoH3q4r37w==" saltValue="ou4c8CmvnNdRwdc7pgkb7Q==" spinCount="100000" sqref="R174" name="Rango1_14_1"/>
    <protectedRange algorithmName="SHA-512" hashValue="vSwTcfMQUXXaKOTiKUbY5fHiu5Yw1cKMWq8MuT3/lfJxrkr88O54kER0Sx8/S3ZYjtbYW+49y8JsqoH3q4r37w==" saltValue="ou4c8CmvnNdRwdc7pgkb7Q==" spinCount="100000" sqref="Z174" name="Rango1_11_1_2_1_3"/>
    <protectedRange algorithmName="SHA-512" hashValue="vSwTcfMQUXXaKOTiKUbY5fHiu5Yw1cKMWq8MuT3/lfJxrkr88O54kER0Sx8/S3ZYjtbYW+49y8JsqoH3q4r37w==" saltValue="ou4c8CmvnNdRwdc7pgkb7Q==" spinCount="100000" sqref="R176 J176" name="Rango1_49"/>
    <protectedRange algorithmName="SHA-512" hashValue="vSwTcfMQUXXaKOTiKUbY5fHiu5Yw1cKMWq8MuT3/lfJxrkr88O54kER0Sx8/S3ZYjtbYW+49y8JsqoH3q4r37w==" saltValue="ou4c8CmvnNdRwdc7pgkb7Q==" spinCount="100000" sqref="AQ176" name="Rango1_2_4_3"/>
    <protectedRange algorithmName="SHA-512" hashValue="vSwTcfMQUXXaKOTiKUbY5fHiu5Yw1cKMWq8MuT3/lfJxrkr88O54kER0Sx8/S3ZYjtbYW+49y8JsqoH3q4r37w==" saltValue="ou4c8CmvnNdRwdc7pgkb7Q==" spinCount="100000" sqref="AJ176:AL176 AO176:AP176" name="Rango1_3_7"/>
    <protectedRange algorithmName="SHA-512" hashValue="vSwTcfMQUXXaKOTiKUbY5fHiu5Yw1cKMWq8MuT3/lfJxrkr88O54kER0Sx8/S3ZYjtbYW+49y8JsqoH3q4r37w==" saltValue="ou4c8CmvnNdRwdc7pgkb7Q==" spinCount="100000" sqref="AE176" name="Rango1_15_3"/>
    <protectedRange algorithmName="SHA-512" hashValue="vSwTcfMQUXXaKOTiKUbY5fHiu5Yw1cKMWq8MuT3/lfJxrkr88O54kER0Sx8/S3ZYjtbYW+49y8JsqoH3q4r37w==" saltValue="ou4c8CmvnNdRwdc7pgkb7Q==" spinCount="100000" sqref="AF176" name="Rango1_24_1"/>
    <protectedRange algorithmName="SHA-512" hashValue="vSwTcfMQUXXaKOTiKUbY5fHiu5Yw1cKMWq8MuT3/lfJxrkr88O54kER0Sx8/S3ZYjtbYW+49y8JsqoH3q4r37w==" saltValue="ou4c8CmvnNdRwdc7pgkb7Q==" spinCount="100000" sqref="AG176" name="Rango1_38_2"/>
  </protectedRanges>
  <autoFilter ref="A1:DC176"/>
  <conditionalFormatting sqref="P3:P5">
    <cfRule type="containsText" dxfId="5100" priority="3301" operator="containsText" text="VENCIDO">
      <formula>NOT(ISERROR(SEARCH("VENCIDO",P3)))</formula>
    </cfRule>
    <cfRule type="containsText" dxfId="5099" priority="3302" stopIfTrue="1" operator="containsText" text="POR VENCERSE">
      <formula>NOT(ISERROR(SEARCH("POR VENCERSE",P3)))</formula>
    </cfRule>
    <cfRule type="containsText" dxfId="5098" priority="3303" operator="containsText" text="VIGENTE">
      <formula>NOT(ISERROR(SEARCH("VIGENTE",P3)))</formula>
    </cfRule>
  </conditionalFormatting>
  <conditionalFormatting sqref="P1 P3:P6 J2:J28">
    <cfRule type="containsText" dxfId="5097" priority="3300" operator="containsText" text="RENOVAR">
      <formula>NOT(ISERROR(SEARCH("RENOVAR",J1)))</formula>
    </cfRule>
  </conditionalFormatting>
  <conditionalFormatting sqref="J1">
    <cfRule type="containsText" dxfId="5096" priority="3297" stopIfTrue="1" operator="containsText" text="TERMINADO">
      <formula>NOT(ISERROR(SEARCH("TERMINADO",J1)))</formula>
    </cfRule>
    <cfRule type="containsText" dxfId="5095" priority="3298" stopIfTrue="1" operator="containsText" text="POR VENCERSE">
      <formula>NOT(ISERROR(SEARCH("POR VENCERSE",J1)))</formula>
    </cfRule>
    <cfRule type="containsText" dxfId="5094" priority="3299" operator="containsText" text="VIGENTE">
      <formula>NOT(ISERROR(SEARCH("VIGENTE",J1)))</formula>
    </cfRule>
  </conditionalFormatting>
  <conditionalFormatting sqref="J1">
    <cfRule type="containsText" dxfId="5093" priority="3296" operator="containsText" text="RENOVAR">
      <formula>NOT(ISERROR(SEARCH("RENOVAR",J1)))</formula>
    </cfRule>
  </conditionalFormatting>
  <conditionalFormatting sqref="P1">
    <cfRule type="containsText" dxfId="5092" priority="3293" operator="containsText" text="VENCIDO">
      <formula>NOT(ISERROR(SEARCH("VENCIDO",P1)))</formula>
    </cfRule>
    <cfRule type="containsText" dxfId="5091" priority="3294" stopIfTrue="1" operator="containsText" text="POR VENCERSE">
      <formula>NOT(ISERROR(SEARCH("POR VENCERSE",P1)))</formula>
    </cfRule>
    <cfRule type="containsText" dxfId="5090" priority="3295" operator="containsText" text="VIGENTE">
      <formula>NOT(ISERROR(SEARCH("VIGENTE",P1)))</formula>
    </cfRule>
  </conditionalFormatting>
  <conditionalFormatting sqref="P6">
    <cfRule type="containsText" dxfId="5089" priority="3288" operator="containsText" text="RENOVAR">
      <formula>NOT(ISERROR(SEARCH("RENOVAR",P6)))</formula>
    </cfRule>
  </conditionalFormatting>
  <conditionalFormatting sqref="P6">
    <cfRule type="containsText" dxfId="5088" priority="3292" operator="containsText" text="RENOVAR">
      <formula>NOT(ISERROR(SEARCH("RENOVAR",P6)))</formula>
    </cfRule>
  </conditionalFormatting>
  <conditionalFormatting sqref="P6">
    <cfRule type="containsText" dxfId="5087" priority="3289" operator="containsText" text="VENCIDO">
      <formula>NOT(ISERROR(SEARCH("VENCIDO",P6)))</formula>
    </cfRule>
    <cfRule type="containsText" dxfId="5086" priority="3290" stopIfTrue="1" operator="containsText" text="POR VENCERSE">
      <formula>NOT(ISERROR(SEARCH("POR VENCERSE",P6)))</formula>
    </cfRule>
    <cfRule type="containsText" dxfId="5085" priority="3291" operator="containsText" text="VIGENTE">
      <formula>NOT(ISERROR(SEARCH("VIGENTE",P6)))</formula>
    </cfRule>
  </conditionalFormatting>
  <conditionalFormatting sqref="P7">
    <cfRule type="containsText" dxfId="5084" priority="3287" operator="containsText" text="RENOVAR">
      <formula>NOT(ISERROR(SEARCH("RENOVAR",P7)))</formula>
    </cfRule>
  </conditionalFormatting>
  <conditionalFormatting sqref="P7">
    <cfRule type="containsText" dxfId="5083" priority="3284" operator="containsText" text="VENCIDO">
      <formula>NOT(ISERROR(SEARCH("VENCIDO",P7)))</formula>
    </cfRule>
    <cfRule type="containsText" dxfId="5082" priority="3285" stopIfTrue="1" operator="containsText" text="POR VENCERSE">
      <formula>NOT(ISERROR(SEARCH("POR VENCERSE",P7)))</formula>
    </cfRule>
    <cfRule type="containsText" dxfId="5081" priority="3286" operator="containsText" text="VIGENTE">
      <formula>NOT(ISERROR(SEARCH("VIGENTE",P7)))</formula>
    </cfRule>
  </conditionalFormatting>
  <conditionalFormatting sqref="P7">
    <cfRule type="containsText" dxfId="5080" priority="3283" operator="containsText" text="RENOVAR">
      <formula>NOT(ISERROR(SEARCH("RENOVAR",P7)))</formula>
    </cfRule>
  </conditionalFormatting>
  <conditionalFormatting sqref="P8">
    <cfRule type="containsText" dxfId="5079" priority="3280" stopIfTrue="1" operator="containsText" text="TERMINADO">
      <formula>NOT(ISERROR(SEARCH("TERMINADO",P8)))</formula>
    </cfRule>
    <cfRule type="containsText" dxfId="5078" priority="3281" stopIfTrue="1" operator="containsText" text="POR VENCERSE">
      <formula>NOT(ISERROR(SEARCH("POR VENCERSE",P8)))</formula>
    </cfRule>
    <cfRule type="containsText" dxfId="5077" priority="3282" operator="containsText" text="VIGENTE">
      <formula>NOT(ISERROR(SEARCH("VIGENTE",P8)))</formula>
    </cfRule>
  </conditionalFormatting>
  <conditionalFormatting sqref="P8">
    <cfRule type="containsText" dxfId="5076" priority="3279" operator="containsText" text="RENOVAR">
      <formula>NOT(ISERROR(SEARCH("RENOVAR",P8)))</formula>
    </cfRule>
  </conditionalFormatting>
  <conditionalFormatting sqref="P8">
    <cfRule type="containsText" dxfId="5075" priority="3276" operator="containsText" text="VENCIDO">
      <formula>NOT(ISERROR(SEARCH("VENCIDO",P8)))</formula>
    </cfRule>
    <cfRule type="containsText" dxfId="5074" priority="3277" stopIfTrue="1" operator="containsText" text="POR VENCERSE">
      <formula>NOT(ISERROR(SEARCH("POR VENCERSE",P8)))</formula>
    </cfRule>
    <cfRule type="containsText" dxfId="5073" priority="3278" operator="containsText" text="VIGENTE">
      <formula>NOT(ISERROR(SEARCH("VIGENTE",P8)))</formula>
    </cfRule>
  </conditionalFormatting>
  <conditionalFormatting sqref="A8">
    <cfRule type="duplicateValues" dxfId="5072" priority="3275"/>
  </conditionalFormatting>
  <conditionalFormatting sqref="A9">
    <cfRule type="duplicateValues" dxfId="5071" priority="3266"/>
  </conditionalFormatting>
  <conditionalFormatting sqref="A10">
    <cfRule type="duplicateValues" dxfId="5070" priority="3265"/>
  </conditionalFormatting>
  <conditionalFormatting sqref="P10">
    <cfRule type="containsText" dxfId="5069" priority="3262" stopIfTrue="1" operator="containsText" text="TERMINADO">
      <formula>NOT(ISERROR(SEARCH("TERMINADO",P10)))</formula>
    </cfRule>
    <cfRule type="containsText" dxfId="5068" priority="3263" stopIfTrue="1" operator="containsText" text="POR VENCERSE">
      <formula>NOT(ISERROR(SEARCH("POR VENCERSE",P10)))</formula>
    </cfRule>
    <cfRule type="containsText" dxfId="5067" priority="3264" operator="containsText" text="VIGENTE">
      <formula>NOT(ISERROR(SEARCH("VIGENTE",P10)))</formula>
    </cfRule>
  </conditionalFormatting>
  <conditionalFormatting sqref="P10">
    <cfRule type="containsText" dxfId="5066" priority="3261" operator="containsText" text="RENOVAR">
      <formula>NOT(ISERROR(SEARCH("RENOVAR",P10)))</formula>
    </cfRule>
  </conditionalFormatting>
  <conditionalFormatting sqref="P10">
    <cfRule type="containsText" dxfId="5065" priority="3258" operator="containsText" text="VENCIDO">
      <formula>NOT(ISERROR(SEARCH("VENCIDO",P10)))</formula>
    </cfRule>
    <cfRule type="containsText" dxfId="5064" priority="3259" stopIfTrue="1" operator="containsText" text="POR VENCERSE">
      <formula>NOT(ISERROR(SEARCH("POR VENCERSE",P10)))</formula>
    </cfRule>
    <cfRule type="containsText" dxfId="5063" priority="3260" operator="containsText" text="VIGENTE">
      <formula>NOT(ISERROR(SEARCH("VIGENTE",P10)))</formula>
    </cfRule>
  </conditionalFormatting>
  <conditionalFormatting sqref="A11">
    <cfRule type="duplicateValues" dxfId="5062" priority="3257"/>
  </conditionalFormatting>
  <conditionalFormatting sqref="A12">
    <cfRule type="duplicateValues" dxfId="5061" priority="3256"/>
  </conditionalFormatting>
  <conditionalFormatting sqref="A13">
    <cfRule type="duplicateValues" dxfId="5060" priority="3255"/>
  </conditionalFormatting>
  <conditionalFormatting sqref="A14">
    <cfRule type="duplicateValues" dxfId="5059" priority="3253"/>
  </conditionalFormatting>
  <conditionalFormatting sqref="A15">
    <cfRule type="duplicateValues" dxfId="5058" priority="3252"/>
  </conditionalFormatting>
  <conditionalFormatting sqref="A16">
    <cfRule type="duplicateValues" dxfId="5057" priority="3251"/>
  </conditionalFormatting>
  <conditionalFormatting sqref="A17">
    <cfRule type="duplicateValues" dxfId="5056" priority="3250"/>
  </conditionalFormatting>
  <conditionalFormatting sqref="A18">
    <cfRule type="duplicateValues" dxfId="5055" priority="3249"/>
  </conditionalFormatting>
  <conditionalFormatting sqref="A19">
    <cfRule type="duplicateValues" dxfId="5054" priority="3248"/>
  </conditionalFormatting>
  <conditionalFormatting sqref="A20">
    <cfRule type="duplicateValues" dxfId="5053" priority="3247"/>
  </conditionalFormatting>
  <conditionalFormatting sqref="A21">
    <cfRule type="duplicateValues" dxfId="5052" priority="3246"/>
  </conditionalFormatting>
  <conditionalFormatting sqref="A22">
    <cfRule type="duplicateValues" dxfId="5051" priority="3245"/>
  </conditionalFormatting>
  <conditionalFormatting sqref="A23">
    <cfRule type="duplicateValues" dxfId="5050" priority="3244"/>
  </conditionalFormatting>
  <conditionalFormatting sqref="A24">
    <cfRule type="duplicateValues" dxfId="5049" priority="3235"/>
  </conditionalFormatting>
  <conditionalFormatting sqref="P24">
    <cfRule type="containsText" dxfId="5048" priority="3232" stopIfTrue="1" operator="containsText" text="TERMINADO">
      <formula>NOT(ISERROR(SEARCH("TERMINADO",P24)))</formula>
    </cfRule>
    <cfRule type="containsText" dxfId="5047" priority="3233" stopIfTrue="1" operator="containsText" text="POR VENCERSE">
      <formula>NOT(ISERROR(SEARCH("POR VENCERSE",P24)))</formula>
    </cfRule>
    <cfRule type="containsText" dxfId="5046" priority="3234" operator="containsText" text="VIGENTE">
      <formula>NOT(ISERROR(SEARCH("VIGENTE",P24)))</formula>
    </cfRule>
  </conditionalFormatting>
  <conditionalFormatting sqref="P24">
    <cfRule type="containsText" dxfId="5045" priority="3231" operator="containsText" text="RENOVAR">
      <formula>NOT(ISERROR(SEARCH("RENOVAR",P24)))</formula>
    </cfRule>
  </conditionalFormatting>
  <conditionalFormatting sqref="P24">
    <cfRule type="containsText" dxfId="5044" priority="3228" operator="containsText" text="VENCIDO">
      <formula>NOT(ISERROR(SEARCH("VENCIDO",P24)))</formula>
    </cfRule>
    <cfRule type="containsText" dxfId="5043" priority="3229" stopIfTrue="1" operator="containsText" text="POR VENCERSE">
      <formula>NOT(ISERROR(SEARCH("POR VENCERSE",P24)))</formula>
    </cfRule>
    <cfRule type="containsText" dxfId="5042" priority="3230" operator="containsText" text="VIGENTE">
      <formula>NOT(ISERROR(SEARCH("VIGENTE",P24)))</formula>
    </cfRule>
  </conditionalFormatting>
  <conditionalFormatting sqref="A25">
    <cfRule type="duplicateValues" dxfId="5041" priority="3227"/>
  </conditionalFormatting>
  <conditionalFormatting sqref="P25">
    <cfRule type="containsText" dxfId="5040" priority="3224" stopIfTrue="1" operator="containsText" text="TERMINADO">
      <formula>NOT(ISERROR(SEARCH("TERMINADO",P25)))</formula>
    </cfRule>
    <cfRule type="containsText" dxfId="5039" priority="3225" stopIfTrue="1" operator="containsText" text="POR VENCERSE">
      <formula>NOT(ISERROR(SEARCH("POR VENCERSE",P25)))</formula>
    </cfRule>
    <cfRule type="containsText" dxfId="5038" priority="3226" operator="containsText" text="VIGENTE">
      <formula>NOT(ISERROR(SEARCH("VIGENTE",P25)))</formula>
    </cfRule>
  </conditionalFormatting>
  <conditionalFormatting sqref="P25">
    <cfRule type="containsText" dxfId="5037" priority="3223" operator="containsText" text="RENOVAR">
      <formula>NOT(ISERROR(SEARCH("RENOVAR",P25)))</formula>
    </cfRule>
  </conditionalFormatting>
  <conditionalFormatting sqref="P25">
    <cfRule type="containsText" dxfId="5036" priority="3220" operator="containsText" text="VENCIDO">
      <formula>NOT(ISERROR(SEARCH("VENCIDO",P25)))</formula>
    </cfRule>
    <cfRule type="containsText" dxfId="5035" priority="3221" stopIfTrue="1" operator="containsText" text="POR VENCERSE">
      <formula>NOT(ISERROR(SEARCH("POR VENCERSE",P25)))</formula>
    </cfRule>
    <cfRule type="containsText" dxfId="5034" priority="3222" operator="containsText" text="VIGENTE">
      <formula>NOT(ISERROR(SEARCH("VIGENTE",P25)))</formula>
    </cfRule>
  </conditionalFormatting>
  <conditionalFormatting sqref="A26">
    <cfRule type="duplicateValues" dxfId="5033" priority="3217"/>
  </conditionalFormatting>
  <conditionalFormatting sqref="P26">
    <cfRule type="containsText" dxfId="5032" priority="3214" stopIfTrue="1" operator="containsText" text="TERMINADO">
      <formula>NOT(ISERROR(SEARCH("TERMINADO",P26)))</formula>
    </cfRule>
    <cfRule type="containsText" dxfId="5031" priority="3215" stopIfTrue="1" operator="containsText" text="POR VENCERSE">
      <formula>NOT(ISERROR(SEARCH("POR VENCERSE",P26)))</formula>
    </cfRule>
    <cfRule type="containsText" dxfId="5030" priority="3216" operator="containsText" text="VIGENTE">
      <formula>NOT(ISERROR(SEARCH("VIGENTE",P26)))</formula>
    </cfRule>
  </conditionalFormatting>
  <conditionalFormatting sqref="P26">
    <cfRule type="containsText" dxfId="5029" priority="3213" operator="containsText" text="RENOVAR">
      <formula>NOT(ISERROR(SEARCH("RENOVAR",P26)))</formula>
    </cfRule>
  </conditionalFormatting>
  <conditionalFormatting sqref="P26">
    <cfRule type="containsText" dxfId="5028" priority="3210" operator="containsText" text="VENCIDO">
      <formula>NOT(ISERROR(SEARCH("VENCIDO",P26)))</formula>
    </cfRule>
    <cfRule type="containsText" dxfId="5027" priority="3211" stopIfTrue="1" operator="containsText" text="POR VENCERSE">
      <formula>NOT(ISERROR(SEARCH("POR VENCERSE",P26)))</formula>
    </cfRule>
    <cfRule type="containsText" dxfId="5026" priority="3212" operator="containsText" text="VIGENTE">
      <formula>NOT(ISERROR(SEARCH("VIGENTE",P26)))</formula>
    </cfRule>
  </conditionalFormatting>
  <conditionalFormatting sqref="A27">
    <cfRule type="duplicateValues" dxfId="5025" priority="3209"/>
  </conditionalFormatting>
  <conditionalFormatting sqref="A28">
    <cfRule type="duplicateValues" dxfId="5024" priority="3208"/>
  </conditionalFormatting>
  <conditionalFormatting sqref="J2:J28">
    <cfRule type="containsText" dxfId="5023" priority="3205" operator="containsText" text="TERMINADO">
      <formula>NOT(ISERROR(SEARCH("TERMINADO",J2)))</formula>
    </cfRule>
    <cfRule type="containsText" dxfId="5022" priority="3206" operator="containsText" text="POR VENCERSE">
      <formula>NOT(ISERROR(SEARCH("POR VENCERSE",J2)))</formula>
    </cfRule>
    <cfRule type="containsText" dxfId="5021" priority="3207" operator="containsText" text="VIGENTE">
      <formula>NOT(ISERROR(SEARCH("VIGENTE",J2)))</formula>
    </cfRule>
  </conditionalFormatting>
  <conditionalFormatting sqref="J2:J28">
    <cfRule type="containsText" dxfId="5020" priority="3203" operator="containsText" text="TRAMITES">
      <formula>NOT(ISERROR(SEARCH("TRAMITES",J2)))</formula>
    </cfRule>
    <cfRule type="containsText" dxfId="5019" priority="3204" operator="containsText" text="TRAMITES">
      <formula>NOT(ISERROR(SEARCH("TRAMITES",J2)))</formula>
    </cfRule>
  </conditionalFormatting>
  <conditionalFormatting sqref="A29">
    <cfRule type="duplicateValues" dxfId="5018" priority="3202"/>
  </conditionalFormatting>
  <conditionalFormatting sqref="J29">
    <cfRule type="containsText" dxfId="5017" priority="3199" operator="containsText" text="TERMINADO">
      <formula>NOT(ISERROR(SEARCH("TERMINADO",J29)))</formula>
    </cfRule>
    <cfRule type="containsText" dxfId="5016" priority="3200" operator="containsText" text="POR VENCERSE">
      <formula>NOT(ISERROR(SEARCH("POR VENCERSE",J29)))</formula>
    </cfRule>
    <cfRule type="containsText" dxfId="5015" priority="3201" operator="containsText" text="VIGENTE">
      <formula>NOT(ISERROR(SEARCH("VIGENTE",J29)))</formula>
    </cfRule>
  </conditionalFormatting>
  <conditionalFormatting sqref="J29">
    <cfRule type="containsText" dxfId="5014" priority="3198" operator="containsText" text="RENOVAR">
      <formula>NOT(ISERROR(SEARCH("RENOVAR",J29)))</formula>
    </cfRule>
  </conditionalFormatting>
  <conditionalFormatting sqref="J29">
    <cfRule type="containsText" dxfId="5013" priority="3196" operator="containsText" text="TRAMITES">
      <formula>NOT(ISERROR(SEARCH("TRAMITES",J29)))</formula>
    </cfRule>
    <cfRule type="containsText" dxfId="5012" priority="3197" operator="containsText" text="TRAMITES">
      <formula>NOT(ISERROR(SEARCH("TRAMITES",J29)))</formula>
    </cfRule>
  </conditionalFormatting>
  <conditionalFormatting sqref="A30">
    <cfRule type="duplicateValues" dxfId="5011" priority="3195"/>
  </conditionalFormatting>
  <conditionalFormatting sqref="J30">
    <cfRule type="containsText" dxfId="5010" priority="3192" operator="containsText" text="TERMINADO">
      <formula>NOT(ISERROR(SEARCH("TERMINADO",J30)))</formula>
    </cfRule>
    <cfRule type="containsText" dxfId="5009" priority="3193" operator="containsText" text="POR VENCERSE">
      <formula>NOT(ISERROR(SEARCH("POR VENCERSE",J30)))</formula>
    </cfRule>
    <cfRule type="containsText" dxfId="5008" priority="3194" operator="containsText" text="VIGENTE">
      <formula>NOT(ISERROR(SEARCH("VIGENTE",J30)))</formula>
    </cfRule>
  </conditionalFormatting>
  <conditionalFormatting sqref="J30">
    <cfRule type="containsText" dxfId="5007" priority="3191" operator="containsText" text="RENOVAR">
      <formula>NOT(ISERROR(SEARCH("RENOVAR",J30)))</formula>
    </cfRule>
  </conditionalFormatting>
  <conditionalFormatting sqref="J30">
    <cfRule type="containsText" dxfId="5006" priority="3189" operator="containsText" text="TRAMITES">
      <formula>NOT(ISERROR(SEARCH("TRAMITES",J30)))</formula>
    </cfRule>
    <cfRule type="containsText" dxfId="5005" priority="3190" operator="containsText" text="TRAMITES">
      <formula>NOT(ISERROR(SEARCH("TRAMITES",J30)))</formula>
    </cfRule>
  </conditionalFormatting>
  <conditionalFormatting sqref="A31">
    <cfRule type="duplicateValues" dxfId="5004" priority="3167"/>
  </conditionalFormatting>
  <conditionalFormatting sqref="J31">
    <cfRule type="containsText" dxfId="5003" priority="3164" operator="containsText" text="TERMINADO">
      <formula>NOT(ISERROR(SEARCH("TERMINADO",J31)))</formula>
    </cfRule>
    <cfRule type="containsText" dxfId="5002" priority="3165" operator="containsText" text="POR VENCERSE">
      <formula>NOT(ISERROR(SEARCH("POR VENCERSE",J31)))</formula>
    </cfRule>
    <cfRule type="containsText" dxfId="5001" priority="3166" operator="containsText" text="VIGENTE">
      <formula>NOT(ISERROR(SEARCH("VIGENTE",J31)))</formula>
    </cfRule>
  </conditionalFormatting>
  <conditionalFormatting sqref="J31">
    <cfRule type="containsText" dxfId="5000" priority="3163" operator="containsText" text="RENOVAR">
      <formula>NOT(ISERROR(SEARCH("RENOVAR",J31)))</formula>
    </cfRule>
  </conditionalFormatting>
  <conditionalFormatting sqref="J31">
    <cfRule type="containsText" dxfId="4999" priority="3161" operator="containsText" text="TRAMITES">
      <formula>NOT(ISERROR(SEARCH("TRAMITES",J31)))</formula>
    </cfRule>
    <cfRule type="containsText" dxfId="4998" priority="3162" operator="containsText" text="TRAMITES">
      <formula>NOT(ISERROR(SEARCH("TRAMITES",J31)))</formula>
    </cfRule>
  </conditionalFormatting>
  <conditionalFormatting sqref="A32">
    <cfRule type="duplicateValues" dxfId="4997" priority="2991"/>
  </conditionalFormatting>
  <conditionalFormatting sqref="J32">
    <cfRule type="containsText" dxfId="4996" priority="2988" operator="containsText" text="TERMINADO">
      <formula>NOT(ISERROR(SEARCH("TERMINADO",J32)))</formula>
    </cfRule>
    <cfRule type="containsText" dxfId="4995" priority="2989" operator="containsText" text="POR VENCERSE">
      <formula>NOT(ISERROR(SEARCH("POR VENCERSE",J32)))</formula>
    </cfRule>
    <cfRule type="containsText" dxfId="4994" priority="2990" operator="containsText" text="VIGENTE">
      <formula>NOT(ISERROR(SEARCH("VIGENTE",J32)))</formula>
    </cfRule>
  </conditionalFormatting>
  <conditionalFormatting sqref="J32">
    <cfRule type="containsText" dxfId="4993" priority="2987" operator="containsText" text="RENOVAR">
      <formula>NOT(ISERROR(SEARCH("RENOVAR",J32)))</formula>
    </cfRule>
  </conditionalFormatting>
  <conditionalFormatting sqref="J32">
    <cfRule type="containsText" dxfId="4992" priority="2985" operator="containsText" text="TRAMITES">
      <formula>NOT(ISERROR(SEARCH("TRAMITES",J32)))</formula>
    </cfRule>
    <cfRule type="containsText" dxfId="4991" priority="2986" operator="containsText" text="TRAMITES">
      <formula>NOT(ISERROR(SEARCH("TRAMITES",J32)))</formula>
    </cfRule>
  </conditionalFormatting>
  <conditionalFormatting sqref="J33">
    <cfRule type="containsText" dxfId="4990" priority="2075" operator="containsText" text="TERMINADO">
      <formula>NOT(ISERROR(SEARCH("TERMINADO",J33)))</formula>
    </cfRule>
    <cfRule type="containsText" dxfId="4989" priority="2076" operator="containsText" text="POR VENCERSE">
      <formula>NOT(ISERROR(SEARCH("POR VENCERSE",J33)))</formula>
    </cfRule>
    <cfRule type="containsText" dxfId="4988" priority="2077" operator="containsText" text="VIGENTE">
      <formula>NOT(ISERROR(SEARCH("VIGENTE",J33)))</formula>
    </cfRule>
  </conditionalFormatting>
  <conditionalFormatting sqref="J33">
    <cfRule type="containsText" dxfId="4987" priority="2074" operator="containsText" text="RENOVAR">
      <formula>NOT(ISERROR(SEARCH("RENOVAR",J33)))</formula>
    </cfRule>
  </conditionalFormatting>
  <conditionalFormatting sqref="J33">
    <cfRule type="containsText" dxfId="4986" priority="2072" operator="containsText" text="TRAMITES">
      <formula>NOT(ISERROR(SEARCH("TRAMITES",J33)))</formula>
    </cfRule>
    <cfRule type="containsText" dxfId="4985" priority="2073" operator="containsText" text="TRAMITES">
      <formula>NOT(ISERROR(SEARCH("TRAMITES",J33)))</formula>
    </cfRule>
  </conditionalFormatting>
  <conditionalFormatting sqref="A33">
    <cfRule type="duplicateValues" dxfId="4984" priority="2078"/>
  </conditionalFormatting>
  <conditionalFormatting sqref="P33">
    <cfRule type="containsText" dxfId="4983" priority="2071" operator="containsText" text="RENOVAR">
      <formula>NOT(ISERROR(SEARCH("RENOVAR",P33)))</formula>
    </cfRule>
  </conditionalFormatting>
  <conditionalFormatting sqref="P33">
    <cfRule type="containsText" dxfId="4982" priority="2068" operator="containsText" text="VENCIDO">
      <formula>NOT(ISERROR(SEARCH("VENCIDO",P33)))</formula>
    </cfRule>
    <cfRule type="containsText" dxfId="4981" priority="2069" operator="containsText" text="POR VENCERSE">
      <formula>NOT(ISERROR(SEARCH("POR VENCERSE",P33)))</formula>
    </cfRule>
    <cfRule type="containsText" dxfId="4980" priority="2070" operator="containsText" text="VIGENTE">
      <formula>NOT(ISERROR(SEARCH("VIGENTE",P33)))</formula>
    </cfRule>
  </conditionalFormatting>
  <conditionalFormatting sqref="J34">
    <cfRule type="containsText" dxfId="4979" priority="1862" operator="containsText" text="TERMINADO">
      <formula>NOT(ISERROR(SEARCH("TERMINADO",J34)))</formula>
    </cfRule>
    <cfRule type="containsText" dxfId="4978" priority="1863" operator="containsText" text="POR VENCERSE">
      <formula>NOT(ISERROR(SEARCH("POR VENCERSE",J34)))</formula>
    </cfRule>
    <cfRule type="containsText" dxfId="4977" priority="1864" operator="containsText" text="VIGENTE">
      <formula>NOT(ISERROR(SEARCH("VIGENTE",J34)))</formula>
    </cfRule>
  </conditionalFormatting>
  <conditionalFormatting sqref="J34">
    <cfRule type="containsText" dxfId="4976" priority="1861" operator="containsText" text="RENOVAR">
      <formula>NOT(ISERROR(SEARCH("RENOVAR",J34)))</formula>
    </cfRule>
  </conditionalFormatting>
  <conditionalFormatting sqref="J34">
    <cfRule type="containsText" dxfId="4975" priority="1859" operator="containsText" text="TRAMITES">
      <formula>NOT(ISERROR(SEARCH("TRAMITES",J34)))</formula>
    </cfRule>
    <cfRule type="containsText" dxfId="4974" priority="1860" operator="containsText" text="TRAMITES">
      <formula>NOT(ISERROR(SEARCH("TRAMITES",J34)))</formula>
    </cfRule>
  </conditionalFormatting>
  <conditionalFormatting sqref="A34">
    <cfRule type="duplicateValues" dxfId="4973" priority="1865"/>
  </conditionalFormatting>
  <conditionalFormatting sqref="A35">
    <cfRule type="duplicateValues" dxfId="4972" priority="1755"/>
  </conditionalFormatting>
  <conditionalFormatting sqref="A36">
    <cfRule type="duplicateValues" dxfId="4971" priority="1751"/>
  </conditionalFormatting>
  <conditionalFormatting sqref="J35:J36">
    <cfRule type="containsText" dxfId="4970" priority="1747" operator="containsText" text="TERMINADO">
      <formula>NOT(ISERROR(SEARCH("TERMINADO",J35)))</formula>
    </cfRule>
    <cfRule type="containsText" dxfId="4969" priority="1748" operator="containsText" text="POR VENCERSE">
      <formula>NOT(ISERROR(SEARCH("POR VENCERSE",J35)))</formula>
    </cfRule>
    <cfRule type="containsText" dxfId="4968" priority="1749" operator="containsText" text="VIGENTE">
      <formula>NOT(ISERROR(SEARCH("VIGENTE",J35)))</formula>
    </cfRule>
  </conditionalFormatting>
  <conditionalFormatting sqref="J35:J36">
    <cfRule type="containsText" dxfId="4967" priority="1746" operator="containsText" text="RENOVAR">
      <formula>NOT(ISERROR(SEARCH("RENOVAR",J35)))</formula>
    </cfRule>
  </conditionalFormatting>
  <conditionalFormatting sqref="J35:J36">
    <cfRule type="containsText" dxfId="4966" priority="1744" operator="containsText" text="TRAMITES">
      <formula>NOT(ISERROR(SEARCH("TRAMITES",J35)))</formula>
    </cfRule>
    <cfRule type="containsText" dxfId="4965" priority="1745" operator="containsText" text="TRAMITES">
      <formula>NOT(ISERROR(SEARCH("TRAMITES",J35)))</formula>
    </cfRule>
  </conditionalFormatting>
  <conditionalFormatting sqref="A37">
    <cfRule type="duplicateValues" dxfId="4964" priority="1728"/>
  </conditionalFormatting>
  <conditionalFormatting sqref="J37">
    <cfRule type="containsText" dxfId="4963" priority="1725" operator="containsText" text="TERMINADO">
      <formula>NOT(ISERROR(SEARCH("TERMINADO",J37)))</formula>
    </cfRule>
    <cfRule type="containsText" dxfId="4962" priority="1726" operator="containsText" text="POR VENCERSE">
      <formula>NOT(ISERROR(SEARCH("POR VENCERSE",J37)))</formula>
    </cfRule>
    <cfRule type="containsText" dxfId="4961" priority="1727" operator="containsText" text="VIGENTE">
      <formula>NOT(ISERROR(SEARCH("VIGENTE",J37)))</formula>
    </cfRule>
  </conditionalFormatting>
  <conditionalFormatting sqref="J37">
    <cfRule type="containsText" dxfId="4960" priority="1724" operator="containsText" text="RENOVAR">
      <formula>NOT(ISERROR(SEARCH("RENOVAR",J37)))</formula>
    </cfRule>
  </conditionalFormatting>
  <conditionalFormatting sqref="J37">
    <cfRule type="containsText" dxfId="4959" priority="1722" operator="containsText" text="TRAMITES">
      <formula>NOT(ISERROR(SEARCH("TRAMITES",J37)))</formula>
    </cfRule>
    <cfRule type="containsText" dxfId="4958" priority="1723" operator="containsText" text="TRAMITES">
      <formula>NOT(ISERROR(SEARCH("TRAMITES",J37)))</formula>
    </cfRule>
  </conditionalFormatting>
  <conditionalFormatting sqref="A38">
    <cfRule type="duplicateValues" dxfId="4957" priority="1701"/>
  </conditionalFormatting>
  <conditionalFormatting sqref="J38">
    <cfRule type="containsText" dxfId="4956" priority="1697" operator="containsText" text="RENOVAR">
      <formula>NOT(ISERROR(SEARCH("RENOVAR",J38)))</formula>
    </cfRule>
  </conditionalFormatting>
  <conditionalFormatting sqref="J38">
    <cfRule type="containsText" dxfId="4955" priority="1698" operator="containsText" text="TERMINADO">
      <formula>NOT(ISERROR(SEARCH("TERMINADO",J38)))</formula>
    </cfRule>
    <cfRule type="containsText" dxfId="4954" priority="1699" operator="containsText" text="POR VENCERSE">
      <formula>NOT(ISERROR(SEARCH("POR VENCERSE",J38)))</formula>
    </cfRule>
    <cfRule type="containsText" dxfId="4953" priority="1700" operator="containsText" text="VIGENTE">
      <formula>NOT(ISERROR(SEARCH("VIGENTE",J38)))</formula>
    </cfRule>
  </conditionalFormatting>
  <conditionalFormatting sqref="J38">
    <cfRule type="containsText" dxfId="4952" priority="1695" operator="containsText" text="TRAMITES">
      <formula>NOT(ISERROR(SEARCH("TRAMITES",J38)))</formula>
    </cfRule>
    <cfRule type="containsText" dxfId="4951" priority="1696" operator="containsText" text="TRAMITES">
      <formula>NOT(ISERROR(SEARCH("TRAMITES",J38)))</formula>
    </cfRule>
  </conditionalFormatting>
  <conditionalFormatting sqref="P35">
    <cfRule type="containsText" dxfId="4950" priority="1682" operator="containsText" text="RENOVAR">
      <formula>NOT(ISERROR(SEARCH("RENOVAR",P35)))</formula>
    </cfRule>
  </conditionalFormatting>
  <conditionalFormatting sqref="P35">
    <cfRule type="containsText" dxfId="4949" priority="1679" operator="containsText" text="VENCIDO">
      <formula>NOT(ISERROR(SEARCH("VENCIDO",P35)))</formula>
    </cfRule>
    <cfRule type="containsText" dxfId="4948" priority="1680" operator="containsText" text="POR VENCERSE">
      <formula>NOT(ISERROR(SEARCH("POR VENCERSE",P35)))</formula>
    </cfRule>
    <cfRule type="containsText" dxfId="4947" priority="1681" operator="containsText" text="VIGENTE">
      <formula>NOT(ISERROR(SEARCH("VIGENTE",P35)))</formula>
    </cfRule>
  </conditionalFormatting>
  <conditionalFormatting sqref="P38">
    <cfRule type="containsText" dxfId="4946" priority="1678" operator="containsText" text="RENOVAR">
      <formula>NOT(ISERROR(SEARCH("RENOVAR",P38)))</formula>
    </cfRule>
  </conditionalFormatting>
  <conditionalFormatting sqref="P38">
    <cfRule type="containsText" dxfId="4945" priority="1675" operator="containsText" text="VENCIDO">
      <formula>NOT(ISERROR(SEARCH("VENCIDO",P38)))</formula>
    </cfRule>
    <cfRule type="containsText" dxfId="4944" priority="1676" operator="containsText" text="POR VENCERSE">
      <formula>NOT(ISERROR(SEARCH("POR VENCERSE",P38)))</formula>
    </cfRule>
    <cfRule type="containsText" dxfId="4943" priority="1677" operator="containsText" text="VIGENTE">
      <formula>NOT(ISERROR(SEARCH("VIGENTE",P38)))</formula>
    </cfRule>
  </conditionalFormatting>
  <conditionalFormatting sqref="A39">
    <cfRule type="duplicateValues" dxfId="4942" priority="1656"/>
  </conditionalFormatting>
  <conditionalFormatting sqref="J39">
    <cfRule type="containsText" dxfId="4941" priority="1652" operator="containsText" text="RENOVAR">
      <formula>NOT(ISERROR(SEARCH("RENOVAR",J39)))</formula>
    </cfRule>
  </conditionalFormatting>
  <conditionalFormatting sqref="J39">
    <cfRule type="containsText" dxfId="4940" priority="1653" operator="containsText" text="TERMINADO">
      <formula>NOT(ISERROR(SEARCH("TERMINADO",J39)))</formula>
    </cfRule>
    <cfRule type="containsText" dxfId="4939" priority="1654" operator="containsText" text="POR VENCERSE">
      <formula>NOT(ISERROR(SEARCH("POR VENCERSE",J39)))</formula>
    </cfRule>
    <cfRule type="containsText" dxfId="4938" priority="1655" operator="containsText" text="VIGENTE">
      <formula>NOT(ISERROR(SEARCH("VIGENTE",J39)))</formula>
    </cfRule>
  </conditionalFormatting>
  <conditionalFormatting sqref="J39">
    <cfRule type="containsText" dxfId="4937" priority="1650" operator="containsText" text="TRAMITES">
      <formula>NOT(ISERROR(SEARCH("TRAMITES",J39)))</formula>
    </cfRule>
    <cfRule type="containsText" dxfId="4936" priority="1651" operator="containsText" text="TRAMITES">
      <formula>NOT(ISERROR(SEARCH("TRAMITES",J39)))</formula>
    </cfRule>
  </conditionalFormatting>
  <conditionalFormatting sqref="A40">
    <cfRule type="duplicateValues" dxfId="4935" priority="1607"/>
  </conditionalFormatting>
  <conditionalFormatting sqref="J40">
    <cfRule type="containsText" dxfId="4934" priority="1603" operator="containsText" text="RENOVAR">
      <formula>NOT(ISERROR(SEARCH("RENOVAR",J40)))</formula>
    </cfRule>
  </conditionalFormatting>
  <conditionalFormatting sqref="J40">
    <cfRule type="containsText" dxfId="4933" priority="1604" operator="containsText" text="TERMINADO">
      <formula>NOT(ISERROR(SEARCH("TERMINADO",J40)))</formula>
    </cfRule>
    <cfRule type="containsText" dxfId="4932" priority="1605" operator="containsText" text="POR VENCERSE">
      <formula>NOT(ISERROR(SEARCH("POR VENCERSE",J40)))</formula>
    </cfRule>
    <cfRule type="containsText" dxfId="4931" priority="1606" operator="containsText" text="VIGENTE">
      <formula>NOT(ISERROR(SEARCH("VIGENTE",J40)))</formula>
    </cfRule>
  </conditionalFormatting>
  <conditionalFormatting sqref="J40">
    <cfRule type="containsText" dxfId="4930" priority="1601" operator="containsText" text="TRAMITES">
      <formula>NOT(ISERROR(SEARCH("TRAMITES",J40)))</formula>
    </cfRule>
    <cfRule type="containsText" dxfId="4929" priority="1602" operator="containsText" text="TRAMITES">
      <formula>NOT(ISERROR(SEARCH("TRAMITES",J40)))</formula>
    </cfRule>
  </conditionalFormatting>
  <conditionalFormatting sqref="A41">
    <cfRule type="duplicateValues" dxfId="4928" priority="1600"/>
  </conditionalFormatting>
  <conditionalFormatting sqref="J41">
    <cfRule type="containsText" dxfId="4927" priority="1596" operator="containsText" text="RENOVAR">
      <formula>NOT(ISERROR(SEARCH("RENOVAR",J41)))</formula>
    </cfRule>
  </conditionalFormatting>
  <conditionalFormatting sqref="J41">
    <cfRule type="containsText" dxfId="4926" priority="1597" operator="containsText" text="TERMINADO">
      <formula>NOT(ISERROR(SEARCH("TERMINADO",J41)))</formula>
    </cfRule>
    <cfRule type="containsText" dxfId="4925" priority="1598" operator="containsText" text="POR VENCERSE">
      <formula>NOT(ISERROR(SEARCH("POR VENCERSE",J41)))</formula>
    </cfRule>
    <cfRule type="containsText" dxfId="4924" priority="1599" operator="containsText" text="VIGENTE">
      <formula>NOT(ISERROR(SEARCH("VIGENTE",J41)))</formula>
    </cfRule>
  </conditionalFormatting>
  <conditionalFormatting sqref="J41">
    <cfRule type="containsText" dxfId="4923" priority="1594" operator="containsText" text="TRAMITES">
      <formula>NOT(ISERROR(SEARCH("TRAMITES",J41)))</formula>
    </cfRule>
    <cfRule type="containsText" dxfId="4922" priority="1595" operator="containsText" text="TRAMITES">
      <formula>NOT(ISERROR(SEARCH("TRAMITES",J41)))</formula>
    </cfRule>
  </conditionalFormatting>
  <conditionalFormatting sqref="A42">
    <cfRule type="duplicateValues" dxfId="4921" priority="1493"/>
  </conditionalFormatting>
  <conditionalFormatting sqref="J42">
    <cfRule type="containsText" dxfId="4920" priority="1490" operator="containsText" text="TERMINADO">
      <formula>NOT(ISERROR(SEARCH("TERMINADO",J42)))</formula>
    </cfRule>
    <cfRule type="containsText" dxfId="4919" priority="1491" operator="containsText" text="POR VENCERSE">
      <formula>NOT(ISERROR(SEARCH("POR VENCERSE",J42)))</formula>
    </cfRule>
    <cfRule type="containsText" dxfId="4918" priority="1492" operator="containsText" text="VIGENTE">
      <formula>NOT(ISERROR(SEARCH("VIGENTE",J42)))</formula>
    </cfRule>
  </conditionalFormatting>
  <conditionalFormatting sqref="J42">
    <cfRule type="containsText" dxfId="4917" priority="1489" operator="containsText" text="RENOVAR">
      <formula>NOT(ISERROR(SEARCH("RENOVAR",J42)))</formula>
    </cfRule>
  </conditionalFormatting>
  <conditionalFormatting sqref="J42">
    <cfRule type="containsText" dxfId="4916" priority="1487" operator="containsText" text="TRAMITES">
      <formula>NOT(ISERROR(SEARCH("TRAMITES",J42)))</formula>
    </cfRule>
    <cfRule type="containsText" dxfId="4915" priority="1488" operator="containsText" text="TRAMITES">
      <formula>NOT(ISERROR(SEARCH("TRAMITES",J42)))</formula>
    </cfRule>
  </conditionalFormatting>
  <conditionalFormatting sqref="J43">
    <cfRule type="containsText" dxfId="4914" priority="1479" operator="containsText" text="RENOVAR">
      <formula>NOT(ISERROR(SEARCH("RENOVAR",J43)))</formula>
    </cfRule>
  </conditionalFormatting>
  <conditionalFormatting sqref="A43">
    <cfRule type="duplicateValues" dxfId="4913" priority="1478"/>
  </conditionalFormatting>
  <conditionalFormatting sqref="J43">
    <cfRule type="containsText" dxfId="4912" priority="1475" operator="containsText" text="TERMINADO">
      <formula>NOT(ISERROR(SEARCH("TERMINADO",J43)))</formula>
    </cfRule>
    <cfRule type="containsText" dxfId="4911" priority="1476" operator="containsText" text="POR VENCERSE">
      <formula>NOT(ISERROR(SEARCH("POR VENCERSE",J43)))</formula>
    </cfRule>
    <cfRule type="containsText" dxfId="4910" priority="1477" operator="containsText" text="VIGENTE">
      <formula>NOT(ISERROR(SEARCH("VIGENTE",J43)))</formula>
    </cfRule>
  </conditionalFormatting>
  <conditionalFormatting sqref="J43">
    <cfRule type="containsText" dxfId="4909" priority="1473" operator="containsText" text="TRAMITES">
      <formula>NOT(ISERROR(SEARCH("TRAMITES",J43)))</formula>
    </cfRule>
    <cfRule type="containsText" dxfId="4908" priority="1474" operator="containsText" text="TRAMITES">
      <formula>NOT(ISERROR(SEARCH("TRAMITES",J43)))</formula>
    </cfRule>
  </conditionalFormatting>
  <conditionalFormatting sqref="A44">
    <cfRule type="duplicateValues" dxfId="4907" priority="1472"/>
  </conditionalFormatting>
  <conditionalFormatting sqref="J44">
    <cfRule type="containsText" dxfId="4906" priority="1468" operator="containsText" text="RENOVAR">
      <formula>NOT(ISERROR(SEARCH("RENOVAR",J44)))</formula>
    </cfRule>
  </conditionalFormatting>
  <conditionalFormatting sqref="J44">
    <cfRule type="containsText" dxfId="4905" priority="1469" operator="containsText" text="TERMINADO">
      <formula>NOT(ISERROR(SEARCH("TERMINADO",J44)))</formula>
    </cfRule>
    <cfRule type="containsText" dxfId="4904" priority="1470" operator="containsText" text="POR VENCERSE">
      <formula>NOT(ISERROR(SEARCH("POR VENCERSE",J44)))</formula>
    </cfRule>
    <cfRule type="containsText" dxfId="4903" priority="1471" operator="containsText" text="VIGENTE">
      <formula>NOT(ISERROR(SEARCH("VIGENTE",J44)))</formula>
    </cfRule>
  </conditionalFormatting>
  <conditionalFormatting sqref="J44">
    <cfRule type="containsText" dxfId="4902" priority="1466" operator="containsText" text="TRAMITES">
      <formula>NOT(ISERROR(SEARCH("TRAMITES",J44)))</formula>
    </cfRule>
    <cfRule type="containsText" dxfId="4901" priority="1467" operator="containsText" text="TRAMITES">
      <formula>NOT(ISERROR(SEARCH("TRAMITES",J44)))</formula>
    </cfRule>
  </conditionalFormatting>
  <conditionalFormatting sqref="J45">
    <cfRule type="containsText" dxfId="4900" priority="1458" operator="containsText" text="RENOVAR">
      <formula>NOT(ISERROR(SEARCH("RENOVAR",J45)))</formula>
    </cfRule>
  </conditionalFormatting>
  <conditionalFormatting sqref="A45">
    <cfRule type="duplicateValues" dxfId="4899" priority="1457"/>
  </conditionalFormatting>
  <conditionalFormatting sqref="J45">
    <cfRule type="containsText" dxfId="4898" priority="1454" operator="containsText" text="TERMINADO">
      <formula>NOT(ISERROR(SEARCH("TERMINADO",J45)))</formula>
    </cfRule>
    <cfRule type="containsText" dxfId="4897" priority="1455" operator="containsText" text="POR VENCERSE">
      <formula>NOT(ISERROR(SEARCH("POR VENCERSE",J45)))</formula>
    </cfRule>
    <cfRule type="containsText" dxfId="4896" priority="1456" operator="containsText" text="VIGENTE">
      <formula>NOT(ISERROR(SEARCH("VIGENTE",J45)))</formula>
    </cfRule>
  </conditionalFormatting>
  <conditionalFormatting sqref="J45">
    <cfRule type="containsText" dxfId="4895" priority="1452" operator="containsText" text="TRAMITES">
      <formula>NOT(ISERROR(SEARCH("TRAMITES",J45)))</formula>
    </cfRule>
    <cfRule type="containsText" dxfId="4894" priority="1453" operator="containsText" text="TRAMITES">
      <formula>NOT(ISERROR(SEARCH("TRAMITES",J45)))</formula>
    </cfRule>
  </conditionalFormatting>
  <conditionalFormatting sqref="A46">
    <cfRule type="duplicateValues" dxfId="4893" priority="1451"/>
  </conditionalFormatting>
  <conditionalFormatting sqref="J46">
    <cfRule type="containsText" dxfId="4892" priority="1447" operator="containsText" text="RENOVAR">
      <formula>NOT(ISERROR(SEARCH("RENOVAR",J46)))</formula>
    </cfRule>
  </conditionalFormatting>
  <conditionalFormatting sqref="J46">
    <cfRule type="containsText" dxfId="4891" priority="1448" operator="containsText" text="TERMINADO">
      <formula>NOT(ISERROR(SEARCH("TERMINADO",J46)))</formula>
    </cfRule>
    <cfRule type="containsText" dxfId="4890" priority="1449" operator="containsText" text="POR VENCERSE">
      <formula>NOT(ISERROR(SEARCH("POR VENCERSE",J46)))</formula>
    </cfRule>
    <cfRule type="containsText" dxfId="4889" priority="1450" operator="containsText" text="VIGENTE">
      <formula>NOT(ISERROR(SEARCH("VIGENTE",J46)))</formula>
    </cfRule>
  </conditionalFormatting>
  <conditionalFormatting sqref="J46">
    <cfRule type="containsText" dxfId="4888" priority="1445" operator="containsText" text="TRAMITES">
      <formula>NOT(ISERROR(SEARCH("TRAMITES",J46)))</formula>
    </cfRule>
    <cfRule type="containsText" dxfId="4887" priority="1446" operator="containsText" text="TRAMITES">
      <formula>NOT(ISERROR(SEARCH("TRAMITES",J46)))</formula>
    </cfRule>
  </conditionalFormatting>
  <conditionalFormatting sqref="A47">
    <cfRule type="duplicateValues" dxfId="4886" priority="1437"/>
  </conditionalFormatting>
  <conditionalFormatting sqref="J47">
    <cfRule type="containsText" dxfId="4885" priority="1433" operator="containsText" text="RENOVAR">
      <formula>NOT(ISERROR(SEARCH("RENOVAR",J47)))</formula>
    </cfRule>
  </conditionalFormatting>
  <conditionalFormatting sqref="J47">
    <cfRule type="containsText" dxfId="4884" priority="1434" operator="containsText" text="TERMINADO">
      <formula>NOT(ISERROR(SEARCH("TERMINADO",J47)))</formula>
    </cfRule>
    <cfRule type="containsText" dxfId="4883" priority="1435" operator="containsText" text="POR VENCERSE">
      <formula>NOT(ISERROR(SEARCH("POR VENCERSE",J47)))</formula>
    </cfRule>
    <cfRule type="containsText" dxfId="4882" priority="1436" operator="containsText" text="VIGENTE">
      <formula>NOT(ISERROR(SEARCH("VIGENTE",J47)))</formula>
    </cfRule>
  </conditionalFormatting>
  <conditionalFormatting sqref="J47">
    <cfRule type="containsText" dxfId="4881" priority="1431" operator="containsText" text="TRAMITES">
      <formula>NOT(ISERROR(SEARCH("TRAMITES",J47)))</formula>
    </cfRule>
    <cfRule type="containsText" dxfId="4880" priority="1432" operator="containsText" text="TRAMITES">
      <formula>NOT(ISERROR(SEARCH("TRAMITES",J47)))</formula>
    </cfRule>
  </conditionalFormatting>
  <conditionalFormatting sqref="J48">
    <cfRule type="containsText" dxfId="4879" priority="1409" operator="containsText" text="RENOVAR">
      <formula>NOT(ISERROR(SEARCH("RENOVAR",J48)))</formula>
    </cfRule>
  </conditionalFormatting>
  <conditionalFormatting sqref="A48">
    <cfRule type="duplicateValues" dxfId="4878" priority="1408"/>
  </conditionalFormatting>
  <conditionalFormatting sqref="J48">
    <cfRule type="containsText" dxfId="4877" priority="1405" operator="containsText" text="TERMINADO">
      <formula>NOT(ISERROR(SEARCH("TERMINADO",J48)))</formula>
    </cfRule>
    <cfRule type="containsText" dxfId="4876" priority="1406" operator="containsText" text="POR VENCERSE">
      <formula>NOT(ISERROR(SEARCH("POR VENCERSE",J48)))</formula>
    </cfRule>
    <cfRule type="containsText" dxfId="4875" priority="1407" operator="containsText" text="VIGENTE">
      <formula>NOT(ISERROR(SEARCH("VIGENTE",J48)))</formula>
    </cfRule>
  </conditionalFormatting>
  <conditionalFormatting sqref="J48">
    <cfRule type="containsText" dxfId="4874" priority="1403" operator="containsText" text="TRAMITES">
      <formula>NOT(ISERROR(SEARCH("TRAMITES",J48)))</formula>
    </cfRule>
    <cfRule type="containsText" dxfId="4873" priority="1404" operator="containsText" text="TRAMITES">
      <formula>NOT(ISERROR(SEARCH("TRAMITES",J48)))</formula>
    </cfRule>
  </conditionalFormatting>
  <conditionalFormatting sqref="A49">
    <cfRule type="duplicateValues" dxfId="4872" priority="1402"/>
  </conditionalFormatting>
  <conditionalFormatting sqref="J49">
    <cfRule type="containsText" dxfId="4871" priority="1398" operator="containsText" text="RENOVAR">
      <formula>NOT(ISERROR(SEARCH("RENOVAR",J49)))</formula>
    </cfRule>
  </conditionalFormatting>
  <conditionalFormatting sqref="J49">
    <cfRule type="containsText" dxfId="4870" priority="1399" operator="containsText" text="TERMINADO">
      <formula>NOT(ISERROR(SEARCH("TERMINADO",J49)))</formula>
    </cfRule>
    <cfRule type="containsText" dxfId="4869" priority="1400" operator="containsText" text="POR VENCERSE">
      <formula>NOT(ISERROR(SEARCH("POR VENCERSE",J49)))</formula>
    </cfRule>
    <cfRule type="containsText" dxfId="4868" priority="1401" operator="containsText" text="VIGENTE">
      <formula>NOT(ISERROR(SEARCH("VIGENTE",J49)))</formula>
    </cfRule>
  </conditionalFormatting>
  <conditionalFormatting sqref="J49">
    <cfRule type="containsText" dxfId="4867" priority="1396" operator="containsText" text="TRAMITES">
      <formula>NOT(ISERROR(SEARCH("TRAMITES",J49)))</formula>
    </cfRule>
    <cfRule type="containsText" dxfId="4866" priority="1397" operator="containsText" text="TRAMITES">
      <formula>NOT(ISERROR(SEARCH("TRAMITES",J49)))</formula>
    </cfRule>
  </conditionalFormatting>
  <conditionalFormatting sqref="A50">
    <cfRule type="duplicateValues" dxfId="4865" priority="1395"/>
  </conditionalFormatting>
  <conditionalFormatting sqref="J50">
    <cfRule type="containsText" dxfId="4864" priority="1391" operator="containsText" text="RENOVAR">
      <formula>NOT(ISERROR(SEARCH("RENOVAR",J50)))</formula>
    </cfRule>
  </conditionalFormatting>
  <conditionalFormatting sqref="J50">
    <cfRule type="containsText" dxfId="4863" priority="1392" operator="containsText" text="TERMINADO">
      <formula>NOT(ISERROR(SEARCH("TERMINADO",J50)))</formula>
    </cfRule>
    <cfRule type="containsText" dxfId="4862" priority="1393" operator="containsText" text="POR VENCERSE">
      <formula>NOT(ISERROR(SEARCH("POR VENCERSE",J50)))</formula>
    </cfRule>
    <cfRule type="containsText" dxfId="4861" priority="1394" operator="containsText" text="VIGENTE">
      <formula>NOT(ISERROR(SEARCH("VIGENTE",J50)))</formula>
    </cfRule>
  </conditionalFormatting>
  <conditionalFormatting sqref="J50">
    <cfRule type="containsText" dxfId="4860" priority="1389" operator="containsText" text="TRAMITES">
      <formula>NOT(ISERROR(SEARCH("TRAMITES",J50)))</formula>
    </cfRule>
    <cfRule type="containsText" dxfId="4859" priority="1390" operator="containsText" text="TRAMITES">
      <formula>NOT(ISERROR(SEARCH("TRAMITES",J50)))</formula>
    </cfRule>
  </conditionalFormatting>
  <conditionalFormatting sqref="A51">
    <cfRule type="duplicateValues" dxfId="4858" priority="1388"/>
  </conditionalFormatting>
  <conditionalFormatting sqref="J51">
    <cfRule type="containsText" dxfId="4857" priority="1384" operator="containsText" text="RENOVAR">
      <formula>NOT(ISERROR(SEARCH("RENOVAR",J51)))</formula>
    </cfRule>
  </conditionalFormatting>
  <conditionalFormatting sqref="J51">
    <cfRule type="containsText" dxfId="4856" priority="1385" operator="containsText" text="TERMINADO">
      <formula>NOT(ISERROR(SEARCH("TERMINADO",J51)))</formula>
    </cfRule>
    <cfRule type="containsText" dxfId="4855" priority="1386" operator="containsText" text="POR VENCERSE">
      <formula>NOT(ISERROR(SEARCH("POR VENCERSE",J51)))</formula>
    </cfRule>
    <cfRule type="containsText" dxfId="4854" priority="1387" operator="containsText" text="VIGENTE">
      <formula>NOT(ISERROR(SEARCH("VIGENTE",J51)))</formula>
    </cfRule>
  </conditionalFormatting>
  <conditionalFormatting sqref="J51">
    <cfRule type="containsText" dxfId="4853" priority="1382" operator="containsText" text="TRAMITES">
      <formula>NOT(ISERROR(SEARCH("TRAMITES",J51)))</formula>
    </cfRule>
    <cfRule type="containsText" dxfId="4852" priority="1383" operator="containsText" text="TRAMITES">
      <formula>NOT(ISERROR(SEARCH("TRAMITES",J51)))</formula>
    </cfRule>
  </conditionalFormatting>
  <conditionalFormatting sqref="A52">
    <cfRule type="duplicateValues" dxfId="4851" priority="1381"/>
  </conditionalFormatting>
  <conditionalFormatting sqref="J52">
    <cfRule type="containsText" dxfId="4850" priority="1377" operator="containsText" text="RENOVAR">
      <formula>NOT(ISERROR(SEARCH("RENOVAR",J52)))</formula>
    </cfRule>
  </conditionalFormatting>
  <conditionalFormatting sqref="J52">
    <cfRule type="containsText" dxfId="4849" priority="1378" operator="containsText" text="TERMINADO">
      <formula>NOT(ISERROR(SEARCH("TERMINADO",J52)))</formula>
    </cfRule>
    <cfRule type="containsText" dxfId="4848" priority="1379" operator="containsText" text="POR VENCERSE">
      <formula>NOT(ISERROR(SEARCH("POR VENCERSE",J52)))</formula>
    </cfRule>
    <cfRule type="containsText" dxfId="4847" priority="1380" operator="containsText" text="VIGENTE">
      <formula>NOT(ISERROR(SEARCH("VIGENTE",J52)))</formula>
    </cfRule>
  </conditionalFormatting>
  <conditionalFormatting sqref="J52">
    <cfRule type="containsText" dxfId="4846" priority="1375" operator="containsText" text="TRAMITES">
      <formula>NOT(ISERROR(SEARCH("TRAMITES",J52)))</formula>
    </cfRule>
    <cfRule type="containsText" dxfId="4845" priority="1376" operator="containsText" text="TRAMITES">
      <formula>NOT(ISERROR(SEARCH("TRAMITES",J52)))</formula>
    </cfRule>
  </conditionalFormatting>
  <conditionalFormatting sqref="A53">
    <cfRule type="duplicateValues" dxfId="4844" priority="1374"/>
  </conditionalFormatting>
  <conditionalFormatting sqref="J53">
    <cfRule type="containsText" dxfId="4843" priority="1370" operator="containsText" text="RENOVAR">
      <formula>NOT(ISERROR(SEARCH("RENOVAR",J53)))</formula>
    </cfRule>
  </conditionalFormatting>
  <conditionalFormatting sqref="J53">
    <cfRule type="containsText" dxfId="4842" priority="1371" operator="containsText" text="TERMINADO">
      <formula>NOT(ISERROR(SEARCH("TERMINADO",J53)))</formula>
    </cfRule>
    <cfRule type="containsText" dxfId="4841" priority="1372" operator="containsText" text="POR VENCERSE">
      <formula>NOT(ISERROR(SEARCH("POR VENCERSE",J53)))</formula>
    </cfRule>
    <cfRule type="containsText" dxfId="4840" priority="1373" operator="containsText" text="VIGENTE">
      <formula>NOT(ISERROR(SEARCH("VIGENTE",J53)))</formula>
    </cfRule>
  </conditionalFormatting>
  <conditionalFormatting sqref="J53">
    <cfRule type="containsText" dxfId="4839" priority="1368" operator="containsText" text="TRAMITES">
      <formula>NOT(ISERROR(SEARCH("TRAMITES",J53)))</formula>
    </cfRule>
    <cfRule type="containsText" dxfId="4838" priority="1369" operator="containsText" text="TRAMITES">
      <formula>NOT(ISERROR(SEARCH("TRAMITES",J53)))</formula>
    </cfRule>
  </conditionalFormatting>
  <conditionalFormatting sqref="A54">
    <cfRule type="duplicateValues" dxfId="4837" priority="1353"/>
  </conditionalFormatting>
  <conditionalFormatting sqref="J54">
    <cfRule type="containsText" dxfId="4836" priority="1350" operator="containsText" text="TERMINADO">
      <formula>NOT(ISERROR(SEARCH("TERMINADO",J54)))</formula>
    </cfRule>
    <cfRule type="containsText" dxfId="4835" priority="1351" operator="containsText" text="POR VENCERSE">
      <formula>NOT(ISERROR(SEARCH("POR VENCERSE",J54)))</formula>
    </cfRule>
    <cfRule type="containsText" dxfId="4834" priority="1352" operator="containsText" text="VIGENTE">
      <formula>NOT(ISERROR(SEARCH("VIGENTE",J54)))</formula>
    </cfRule>
  </conditionalFormatting>
  <conditionalFormatting sqref="J54">
    <cfRule type="containsText" dxfId="4833" priority="1349" operator="containsText" text="RENOVAR">
      <formula>NOT(ISERROR(SEARCH("RENOVAR",J54)))</formula>
    </cfRule>
  </conditionalFormatting>
  <conditionalFormatting sqref="J54">
    <cfRule type="containsText" dxfId="4832" priority="1347" operator="containsText" text="TRAMITES">
      <formula>NOT(ISERROR(SEARCH("TRAMITES",J54)))</formula>
    </cfRule>
    <cfRule type="containsText" dxfId="4831" priority="1348" operator="containsText" text="TRAMITES">
      <formula>NOT(ISERROR(SEARCH("TRAMITES",J54)))</formula>
    </cfRule>
  </conditionalFormatting>
  <conditionalFormatting sqref="A55">
    <cfRule type="duplicateValues" dxfId="4830" priority="1346"/>
  </conditionalFormatting>
  <conditionalFormatting sqref="J55">
    <cfRule type="containsText" dxfId="4829" priority="1342" operator="containsText" text="RENOVAR">
      <formula>NOT(ISERROR(SEARCH("RENOVAR",J55)))</formula>
    </cfRule>
  </conditionalFormatting>
  <conditionalFormatting sqref="J55">
    <cfRule type="containsText" dxfId="4828" priority="1343" operator="containsText" text="TERMINADO">
      <formula>NOT(ISERROR(SEARCH("TERMINADO",J55)))</formula>
    </cfRule>
    <cfRule type="containsText" dxfId="4827" priority="1344" operator="containsText" text="POR VENCERSE">
      <formula>NOT(ISERROR(SEARCH("POR VENCERSE",J55)))</formula>
    </cfRule>
    <cfRule type="containsText" dxfId="4826" priority="1345" operator="containsText" text="VIGENTE">
      <formula>NOT(ISERROR(SEARCH("VIGENTE",J55)))</formula>
    </cfRule>
  </conditionalFormatting>
  <conditionalFormatting sqref="J55">
    <cfRule type="containsText" dxfId="4825" priority="1340" operator="containsText" text="TRAMITES">
      <formula>NOT(ISERROR(SEARCH("TRAMITES",J55)))</formula>
    </cfRule>
    <cfRule type="containsText" dxfId="4824" priority="1341" operator="containsText" text="TRAMITES">
      <formula>NOT(ISERROR(SEARCH("TRAMITES",J55)))</formula>
    </cfRule>
  </conditionalFormatting>
  <conditionalFormatting sqref="A56">
    <cfRule type="duplicateValues" dxfId="4823" priority="1339"/>
  </conditionalFormatting>
  <conditionalFormatting sqref="J56">
    <cfRule type="containsText" dxfId="4822" priority="1335" operator="containsText" text="RENOVAR">
      <formula>NOT(ISERROR(SEARCH("RENOVAR",J56)))</formula>
    </cfRule>
  </conditionalFormatting>
  <conditionalFormatting sqref="J56">
    <cfRule type="containsText" dxfId="4821" priority="1336" operator="containsText" text="TERMINADO">
      <formula>NOT(ISERROR(SEARCH("TERMINADO",J56)))</formula>
    </cfRule>
    <cfRule type="containsText" dxfId="4820" priority="1337" operator="containsText" text="POR VENCERSE">
      <formula>NOT(ISERROR(SEARCH("POR VENCERSE",J56)))</formula>
    </cfRule>
    <cfRule type="containsText" dxfId="4819" priority="1338" operator="containsText" text="VIGENTE">
      <formula>NOT(ISERROR(SEARCH("VIGENTE",J56)))</formula>
    </cfRule>
  </conditionalFormatting>
  <conditionalFormatting sqref="J56">
    <cfRule type="containsText" dxfId="4818" priority="1333" operator="containsText" text="TRAMITES">
      <formula>NOT(ISERROR(SEARCH("TRAMITES",J56)))</formula>
    </cfRule>
    <cfRule type="containsText" dxfId="4817" priority="1334" operator="containsText" text="TRAMITES">
      <formula>NOT(ISERROR(SEARCH("TRAMITES",J56)))</formula>
    </cfRule>
  </conditionalFormatting>
  <conditionalFormatting sqref="A57">
    <cfRule type="duplicateValues" dxfId="4816" priority="1332"/>
  </conditionalFormatting>
  <conditionalFormatting sqref="J57">
    <cfRule type="containsText" dxfId="4815" priority="1328" operator="containsText" text="RENOVAR">
      <formula>NOT(ISERROR(SEARCH("RENOVAR",J57)))</formula>
    </cfRule>
  </conditionalFormatting>
  <conditionalFormatting sqref="J57">
    <cfRule type="containsText" dxfId="4814" priority="1329" operator="containsText" text="TERMINADO">
      <formula>NOT(ISERROR(SEARCH("TERMINADO",J57)))</formula>
    </cfRule>
    <cfRule type="containsText" dxfId="4813" priority="1330" operator="containsText" text="POR VENCERSE">
      <formula>NOT(ISERROR(SEARCH("POR VENCERSE",J57)))</formula>
    </cfRule>
    <cfRule type="containsText" dxfId="4812" priority="1331" operator="containsText" text="VIGENTE">
      <formula>NOT(ISERROR(SEARCH("VIGENTE",J57)))</formula>
    </cfRule>
  </conditionalFormatting>
  <conditionalFormatting sqref="J57">
    <cfRule type="containsText" dxfId="4811" priority="1326" operator="containsText" text="TRAMITES">
      <formula>NOT(ISERROR(SEARCH("TRAMITES",J57)))</formula>
    </cfRule>
    <cfRule type="containsText" dxfId="4810" priority="1327" operator="containsText" text="TRAMITES">
      <formula>NOT(ISERROR(SEARCH("TRAMITES",J57)))</formula>
    </cfRule>
  </conditionalFormatting>
  <conditionalFormatting sqref="A58">
    <cfRule type="duplicateValues" dxfId="4809" priority="1325"/>
  </conditionalFormatting>
  <conditionalFormatting sqref="A4:A5 A2">
    <cfRule type="duplicateValues" dxfId="4808" priority="3304"/>
  </conditionalFormatting>
  <conditionalFormatting sqref="J59">
    <cfRule type="containsText" dxfId="4807" priority="1315" stopIfTrue="1" operator="containsText" text="TERMINADO">
      <formula>NOT(ISERROR(SEARCH("TERMINADO",J59)))</formula>
    </cfRule>
    <cfRule type="containsText" dxfId="4806" priority="1316" stopIfTrue="1" operator="containsText" text="POR VENCERSE">
      <formula>NOT(ISERROR(SEARCH("POR VENCERSE",J59)))</formula>
    </cfRule>
    <cfRule type="containsText" dxfId="4805" priority="1317" operator="containsText" text="VIGENTE">
      <formula>NOT(ISERROR(SEARCH("VIGENTE",J59)))</formula>
    </cfRule>
  </conditionalFormatting>
  <conditionalFormatting sqref="J59">
    <cfRule type="containsText" dxfId="4804" priority="1314" operator="containsText" text="RENOVAR">
      <formula>NOT(ISERROR(SEARCH("RENOVAR",J59)))</formula>
    </cfRule>
  </conditionalFormatting>
  <conditionalFormatting sqref="A59">
    <cfRule type="duplicateValues" dxfId="4803" priority="1318"/>
  </conditionalFormatting>
  <conditionalFormatting sqref="A60">
    <cfRule type="duplicateValues" dxfId="4802" priority="1306"/>
  </conditionalFormatting>
  <conditionalFormatting sqref="J60">
    <cfRule type="containsText" dxfId="4801" priority="1303" operator="containsText" text="TERMINADO">
      <formula>NOT(ISERROR(SEARCH("TERMINADO",J60)))</formula>
    </cfRule>
    <cfRule type="containsText" dxfId="4800" priority="1304" operator="containsText" text="POR VENCERSE">
      <formula>NOT(ISERROR(SEARCH("POR VENCERSE",J60)))</formula>
    </cfRule>
    <cfRule type="containsText" dxfId="4799" priority="1305" operator="containsText" text="VIGENTE">
      <formula>NOT(ISERROR(SEARCH("VIGENTE",J60)))</formula>
    </cfRule>
  </conditionalFormatting>
  <conditionalFormatting sqref="J60">
    <cfRule type="containsText" dxfId="4798" priority="1302" operator="containsText" text="RENOVAR">
      <formula>NOT(ISERROR(SEARCH("RENOVAR",J60)))</formula>
    </cfRule>
  </conditionalFormatting>
  <conditionalFormatting sqref="J60">
    <cfRule type="containsText" dxfId="4797" priority="1300" operator="containsText" text="TRAMITES">
      <formula>NOT(ISERROR(SEARCH("TRAMITES",J60)))</formula>
    </cfRule>
    <cfRule type="containsText" dxfId="4796" priority="1301" operator="containsText" text="TRAMITES">
      <formula>NOT(ISERROR(SEARCH("TRAMITES",J60)))</formula>
    </cfRule>
  </conditionalFormatting>
  <conditionalFormatting sqref="A61">
    <cfRule type="duplicateValues" dxfId="4795" priority="1299"/>
  </conditionalFormatting>
  <conditionalFormatting sqref="J61">
    <cfRule type="containsText" dxfId="4794" priority="1296" operator="containsText" text="TERMINADO">
      <formula>NOT(ISERROR(SEARCH("TERMINADO",J61)))</formula>
    </cfRule>
    <cfRule type="containsText" dxfId="4793" priority="1297" operator="containsText" text="POR VENCERSE">
      <formula>NOT(ISERROR(SEARCH("POR VENCERSE",J61)))</formula>
    </cfRule>
    <cfRule type="containsText" dxfId="4792" priority="1298" operator="containsText" text="VIGENTE">
      <formula>NOT(ISERROR(SEARCH("VIGENTE",J61)))</formula>
    </cfRule>
  </conditionalFormatting>
  <conditionalFormatting sqref="J61">
    <cfRule type="containsText" dxfId="4791" priority="1295" operator="containsText" text="RENOVAR">
      <formula>NOT(ISERROR(SEARCH("RENOVAR",J61)))</formula>
    </cfRule>
  </conditionalFormatting>
  <conditionalFormatting sqref="J61">
    <cfRule type="containsText" dxfId="4790" priority="1293" operator="containsText" text="TRAMITES">
      <formula>NOT(ISERROR(SEARCH("TRAMITES",J61)))</formula>
    </cfRule>
    <cfRule type="containsText" dxfId="4789" priority="1294" operator="containsText" text="TRAMITES">
      <formula>NOT(ISERROR(SEARCH("TRAMITES",J61)))</formula>
    </cfRule>
  </conditionalFormatting>
  <conditionalFormatting sqref="A62">
    <cfRule type="duplicateValues" dxfId="4788" priority="1292"/>
  </conditionalFormatting>
  <conditionalFormatting sqref="J62">
    <cfRule type="containsText" dxfId="4787" priority="1289" operator="containsText" text="TERMINADO">
      <formula>NOT(ISERROR(SEARCH("TERMINADO",J62)))</formula>
    </cfRule>
    <cfRule type="containsText" dxfId="4786" priority="1290" operator="containsText" text="POR VENCERSE">
      <formula>NOT(ISERROR(SEARCH("POR VENCERSE",J62)))</formula>
    </cfRule>
    <cfRule type="containsText" dxfId="4785" priority="1291" operator="containsText" text="VIGENTE">
      <formula>NOT(ISERROR(SEARCH("VIGENTE",J62)))</formula>
    </cfRule>
  </conditionalFormatting>
  <conditionalFormatting sqref="J62">
    <cfRule type="containsText" dxfId="4784" priority="1288" operator="containsText" text="RENOVAR">
      <formula>NOT(ISERROR(SEARCH("RENOVAR",J62)))</formula>
    </cfRule>
  </conditionalFormatting>
  <conditionalFormatting sqref="J62">
    <cfRule type="containsText" dxfId="4783" priority="1286" operator="containsText" text="TRAMITES">
      <formula>NOT(ISERROR(SEARCH("TRAMITES",J62)))</formula>
    </cfRule>
    <cfRule type="containsText" dxfId="4782" priority="1287" operator="containsText" text="TRAMITES">
      <formula>NOT(ISERROR(SEARCH("TRAMITES",J62)))</formula>
    </cfRule>
  </conditionalFormatting>
  <conditionalFormatting sqref="A63">
    <cfRule type="duplicateValues" dxfId="4781" priority="1285"/>
  </conditionalFormatting>
  <conditionalFormatting sqref="J63">
    <cfRule type="containsText" dxfId="4780" priority="1282" operator="containsText" text="TERMINADO">
      <formula>NOT(ISERROR(SEARCH("TERMINADO",J63)))</formula>
    </cfRule>
    <cfRule type="containsText" dxfId="4779" priority="1283" operator="containsText" text="POR VENCERSE">
      <formula>NOT(ISERROR(SEARCH("POR VENCERSE",J63)))</formula>
    </cfRule>
    <cfRule type="containsText" dxfId="4778" priority="1284" operator="containsText" text="VIGENTE">
      <formula>NOT(ISERROR(SEARCH("VIGENTE",J63)))</formula>
    </cfRule>
  </conditionalFormatting>
  <conditionalFormatting sqref="J63">
    <cfRule type="containsText" dxfId="4777" priority="1281" operator="containsText" text="RENOVAR">
      <formula>NOT(ISERROR(SEARCH("RENOVAR",J63)))</formula>
    </cfRule>
  </conditionalFormatting>
  <conditionalFormatting sqref="J63">
    <cfRule type="containsText" dxfId="4776" priority="1279" operator="containsText" text="TRAMITES">
      <formula>NOT(ISERROR(SEARCH("TRAMITES",J63)))</formula>
    </cfRule>
    <cfRule type="containsText" dxfId="4775" priority="1280" operator="containsText" text="TRAMITES">
      <formula>NOT(ISERROR(SEARCH("TRAMITES",J63)))</formula>
    </cfRule>
  </conditionalFormatting>
  <conditionalFormatting sqref="A64">
    <cfRule type="duplicateValues" dxfId="4774" priority="1278"/>
  </conditionalFormatting>
  <conditionalFormatting sqref="J64">
    <cfRule type="containsText" dxfId="4773" priority="1275" operator="containsText" text="TERMINADO">
      <formula>NOT(ISERROR(SEARCH("TERMINADO",J64)))</formula>
    </cfRule>
    <cfRule type="containsText" dxfId="4772" priority="1276" operator="containsText" text="POR VENCERSE">
      <formula>NOT(ISERROR(SEARCH("POR VENCERSE",J64)))</formula>
    </cfRule>
    <cfRule type="containsText" dxfId="4771" priority="1277" operator="containsText" text="VIGENTE">
      <formula>NOT(ISERROR(SEARCH("VIGENTE",J64)))</formula>
    </cfRule>
  </conditionalFormatting>
  <conditionalFormatting sqref="J64">
    <cfRule type="containsText" dxfId="4770" priority="1274" operator="containsText" text="RENOVAR">
      <formula>NOT(ISERROR(SEARCH("RENOVAR",J64)))</formula>
    </cfRule>
  </conditionalFormatting>
  <conditionalFormatting sqref="J64">
    <cfRule type="containsText" dxfId="4769" priority="1272" operator="containsText" text="TRAMITES">
      <formula>NOT(ISERROR(SEARCH("TRAMITES",J64)))</formula>
    </cfRule>
    <cfRule type="containsText" dxfId="4768" priority="1273" operator="containsText" text="TRAMITES">
      <formula>NOT(ISERROR(SEARCH("TRAMITES",J64)))</formula>
    </cfRule>
  </conditionalFormatting>
  <conditionalFormatting sqref="A65">
    <cfRule type="duplicateValues" dxfId="4767" priority="1271"/>
  </conditionalFormatting>
  <conditionalFormatting sqref="J65">
    <cfRule type="containsText" dxfId="4766" priority="1268" operator="containsText" text="TERMINADO">
      <formula>NOT(ISERROR(SEARCH("TERMINADO",J65)))</formula>
    </cfRule>
    <cfRule type="containsText" dxfId="4765" priority="1269" operator="containsText" text="POR VENCERSE">
      <formula>NOT(ISERROR(SEARCH("POR VENCERSE",J65)))</formula>
    </cfRule>
    <cfRule type="containsText" dxfId="4764" priority="1270" operator="containsText" text="VIGENTE">
      <formula>NOT(ISERROR(SEARCH("VIGENTE",J65)))</formula>
    </cfRule>
  </conditionalFormatting>
  <conditionalFormatting sqref="J65">
    <cfRule type="containsText" dxfId="4763" priority="1267" operator="containsText" text="RENOVAR">
      <formula>NOT(ISERROR(SEARCH("RENOVAR",J65)))</formula>
    </cfRule>
  </conditionalFormatting>
  <conditionalFormatting sqref="J65">
    <cfRule type="containsText" dxfId="4762" priority="1265" operator="containsText" text="TRAMITES">
      <formula>NOT(ISERROR(SEARCH("TRAMITES",J65)))</formula>
    </cfRule>
    <cfRule type="containsText" dxfId="4761" priority="1266" operator="containsText" text="TRAMITES">
      <formula>NOT(ISERROR(SEARCH("TRAMITES",J65)))</formula>
    </cfRule>
  </conditionalFormatting>
  <conditionalFormatting sqref="A66">
    <cfRule type="duplicateValues" dxfId="4760" priority="1264"/>
  </conditionalFormatting>
  <conditionalFormatting sqref="J66">
    <cfRule type="containsText" dxfId="4759" priority="1261" operator="containsText" text="TERMINADO">
      <formula>NOT(ISERROR(SEARCH("TERMINADO",J66)))</formula>
    </cfRule>
    <cfRule type="containsText" dxfId="4758" priority="1262" operator="containsText" text="POR VENCERSE">
      <formula>NOT(ISERROR(SEARCH("POR VENCERSE",J66)))</formula>
    </cfRule>
    <cfRule type="containsText" dxfId="4757" priority="1263" operator="containsText" text="VIGENTE">
      <formula>NOT(ISERROR(SEARCH("VIGENTE",J66)))</formula>
    </cfRule>
  </conditionalFormatting>
  <conditionalFormatting sqref="J66">
    <cfRule type="containsText" dxfId="4756" priority="1260" operator="containsText" text="RENOVAR">
      <formula>NOT(ISERROR(SEARCH("RENOVAR",J66)))</formula>
    </cfRule>
  </conditionalFormatting>
  <conditionalFormatting sqref="J66">
    <cfRule type="containsText" dxfId="4755" priority="1258" operator="containsText" text="TRAMITES">
      <formula>NOT(ISERROR(SEARCH("TRAMITES",J66)))</formula>
    </cfRule>
    <cfRule type="containsText" dxfId="4754" priority="1259" operator="containsText" text="TRAMITES">
      <formula>NOT(ISERROR(SEARCH("TRAMITES",J66)))</formula>
    </cfRule>
  </conditionalFormatting>
  <conditionalFormatting sqref="A67">
    <cfRule type="duplicateValues" dxfId="4753" priority="1250"/>
  </conditionalFormatting>
  <conditionalFormatting sqref="J67">
    <cfRule type="containsText" dxfId="4752" priority="1247" operator="containsText" text="TERMINADO">
      <formula>NOT(ISERROR(SEARCH("TERMINADO",J67)))</formula>
    </cfRule>
    <cfRule type="containsText" dxfId="4751" priority="1248" operator="containsText" text="POR VENCERSE">
      <formula>NOT(ISERROR(SEARCH("POR VENCERSE",J67)))</formula>
    </cfRule>
    <cfRule type="containsText" dxfId="4750" priority="1249" operator="containsText" text="VIGENTE">
      <formula>NOT(ISERROR(SEARCH("VIGENTE",J67)))</formula>
    </cfRule>
  </conditionalFormatting>
  <conditionalFormatting sqref="J67">
    <cfRule type="containsText" dxfId="4749" priority="1246" operator="containsText" text="RENOVAR">
      <formula>NOT(ISERROR(SEARCH("RENOVAR",J67)))</formula>
    </cfRule>
  </conditionalFormatting>
  <conditionalFormatting sqref="J67">
    <cfRule type="containsText" dxfId="4748" priority="1244" operator="containsText" text="TRAMITES">
      <formula>NOT(ISERROR(SEARCH("TRAMITES",J67)))</formula>
    </cfRule>
    <cfRule type="containsText" dxfId="4747" priority="1245" operator="containsText" text="TRAMITES">
      <formula>NOT(ISERROR(SEARCH("TRAMITES",J67)))</formula>
    </cfRule>
  </conditionalFormatting>
  <conditionalFormatting sqref="A68">
    <cfRule type="duplicateValues" dxfId="4746" priority="1243"/>
  </conditionalFormatting>
  <conditionalFormatting sqref="J68">
    <cfRule type="containsText" dxfId="4745" priority="1240" operator="containsText" text="TERMINADO">
      <formula>NOT(ISERROR(SEARCH("TERMINADO",J68)))</formula>
    </cfRule>
    <cfRule type="containsText" dxfId="4744" priority="1241" operator="containsText" text="POR VENCERSE">
      <formula>NOT(ISERROR(SEARCH("POR VENCERSE",J68)))</formula>
    </cfRule>
    <cfRule type="containsText" dxfId="4743" priority="1242" operator="containsText" text="VIGENTE">
      <formula>NOT(ISERROR(SEARCH("VIGENTE",J68)))</formula>
    </cfRule>
  </conditionalFormatting>
  <conditionalFormatting sqref="J68">
    <cfRule type="containsText" dxfId="4742" priority="1239" operator="containsText" text="RENOVAR">
      <formula>NOT(ISERROR(SEARCH("RENOVAR",J68)))</formula>
    </cfRule>
  </conditionalFormatting>
  <conditionalFormatting sqref="J68">
    <cfRule type="containsText" dxfId="4741" priority="1237" operator="containsText" text="TRAMITES">
      <formula>NOT(ISERROR(SEARCH("TRAMITES",J68)))</formula>
    </cfRule>
    <cfRule type="containsText" dxfId="4740" priority="1238" operator="containsText" text="TRAMITES">
      <formula>NOT(ISERROR(SEARCH("TRAMITES",J68)))</formula>
    </cfRule>
  </conditionalFormatting>
  <conditionalFormatting sqref="A69">
    <cfRule type="duplicateValues" dxfId="4739" priority="1236"/>
  </conditionalFormatting>
  <conditionalFormatting sqref="J69">
    <cfRule type="containsText" dxfId="4738" priority="1233" operator="containsText" text="TERMINADO">
      <formula>NOT(ISERROR(SEARCH("TERMINADO",J69)))</formula>
    </cfRule>
    <cfRule type="containsText" dxfId="4737" priority="1234" operator="containsText" text="POR VENCERSE">
      <formula>NOT(ISERROR(SEARCH("POR VENCERSE",J69)))</formula>
    </cfRule>
    <cfRule type="containsText" dxfId="4736" priority="1235" operator="containsText" text="VIGENTE">
      <formula>NOT(ISERROR(SEARCH("VIGENTE",J69)))</formula>
    </cfRule>
  </conditionalFormatting>
  <conditionalFormatting sqref="J69">
    <cfRule type="containsText" dxfId="4735" priority="1232" operator="containsText" text="RENOVAR">
      <formula>NOT(ISERROR(SEARCH("RENOVAR",J69)))</formula>
    </cfRule>
  </conditionalFormatting>
  <conditionalFormatting sqref="J69">
    <cfRule type="containsText" dxfId="4734" priority="1230" operator="containsText" text="TRAMITES">
      <formula>NOT(ISERROR(SEARCH("TRAMITES",J69)))</formula>
    </cfRule>
    <cfRule type="containsText" dxfId="4733" priority="1231" operator="containsText" text="TRAMITES">
      <formula>NOT(ISERROR(SEARCH("TRAMITES",J69)))</formula>
    </cfRule>
  </conditionalFormatting>
  <conditionalFormatting sqref="A70">
    <cfRule type="duplicateValues" dxfId="4732" priority="1229"/>
  </conditionalFormatting>
  <conditionalFormatting sqref="J70">
    <cfRule type="containsText" dxfId="4731" priority="1226" operator="containsText" text="TERMINADO">
      <formula>NOT(ISERROR(SEARCH("TERMINADO",J70)))</formula>
    </cfRule>
    <cfRule type="containsText" dxfId="4730" priority="1227" operator="containsText" text="POR VENCERSE">
      <formula>NOT(ISERROR(SEARCH("POR VENCERSE",J70)))</formula>
    </cfRule>
    <cfRule type="containsText" dxfId="4729" priority="1228" operator="containsText" text="VIGENTE">
      <formula>NOT(ISERROR(SEARCH("VIGENTE",J70)))</formula>
    </cfRule>
  </conditionalFormatting>
  <conditionalFormatting sqref="J70">
    <cfRule type="containsText" dxfId="4728" priority="1225" operator="containsText" text="RENOVAR">
      <formula>NOT(ISERROR(SEARCH("RENOVAR",J70)))</formula>
    </cfRule>
  </conditionalFormatting>
  <conditionalFormatting sqref="J70">
    <cfRule type="containsText" dxfId="4727" priority="1223" operator="containsText" text="TRAMITES">
      <formula>NOT(ISERROR(SEARCH("TRAMITES",J70)))</formula>
    </cfRule>
    <cfRule type="containsText" dxfId="4726" priority="1224" operator="containsText" text="TRAMITES">
      <formula>NOT(ISERROR(SEARCH("TRAMITES",J70)))</formula>
    </cfRule>
  </conditionalFormatting>
  <conditionalFormatting sqref="A71">
    <cfRule type="duplicateValues" dxfId="4725" priority="1222"/>
  </conditionalFormatting>
  <conditionalFormatting sqref="J71">
    <cfRule type="containsText" dxfId="4724" priority="1219" operator="containsText" text="TERMINADO">
      <formula>NOT(ISERROR(SEARCH("TERMINADO",J71)))</formula>
    </cfRule>
    <cfRule type="containsText" dxfId="4723" priority="1220" operator="containsText" text="POR VENCERSE">
      <formula>NOT(ISERROR(SEARCH("POR VENCERSE",J71)))</formula>
    </cfRule>
    <cfRule type="containsText" dxfId="4722" priority="1221" operator="containsText" text="VIGENTE">
      <formula>NOT(ISERROR(SEARCH("VIGENTE",J71)))</formula>
    </cfRule>
  </conditionalFormatting>
  <conditionalFormatting sqref="J71">
    <cfRule type="containsText" dxfId="4721" priority="1218" operator="containsText" text="RENOVAR">
      <formula>NOT(ISERROR(SEARCH("RENOVAR",J71)))</formula>
    </cfRule>
  </conditionalFormatting>
  <conditionalFormatting sqref="J71">
    <cfRule type="containsText" dxfId="4720" priority="1216" operator="containsText" text="TRAMITES">
      <formula>NOT(ISERROR(SEARCH("TRAMITES",J71)))</formula>
    </cfRule>
    <cfRule type="containsText" dxfId="4719" priority="1217" operator="containsText" text="TRAMITES">
      <formula>NOT(ISERROR(SEARCH("TRAMITES",J71)))</formula>
    </cfRule>
  </conditionalFormatting>
  <conditionalFormatting sqref="A72">
    <cfRule type="duplicateValues" dxfId="4718" priority="1215"/>
  </conditionalFormatting>
  <conditionalFormatting sqref="J72">
    <cfRule type="containsText" dxfId="4717" priority="1212" operator="containsText" text="TERMINADO">
      <formula>NOT(ISERROR(SEARCH("TERMINADO",J72)))</formula>
    </cfRule>
    <cfRule type="containsText" dxfId="4716" priority="1213" operator="containsText" text="POR VENCERSE">
      <formula>NOT(ISERROR(SEARCH("POR VENCERSE",J72)))</formula>
    </cfRule>
    <cfRule type="containsText" dxfId="4715" priority="1214" operator="containsText" text="VIGENTE">
      <formula>NOT(ISERROR(SEARCH("VIGENTE",J72)))</formula>
    </cfRule>
  </conditionalFormatting>
  <conditionalFormatting sqref="J72">
    <cfRule type="containsText" dxfId="4714" priority="1211" operator="containsText" text="RENOVAR">
      <formula>NOT(ISERROR(SEARCH("RENOVAR",J72)))</formula>
    </cfRule>
  </conditionalFormatting>
  <conditionalFormatting sqref="J72">
    <cfRule type="containsText" dxfId="4713" priority="1209" operator="containsText" text="TRAMITES">
      <formula>NOT(ISERROR(SEARCH("TRAMITES",J72)))</formula>
    </cfRule>
    <cfRule type="containsText" dxfId="4712" priority="1210" operator="containsText" text="TRAMITES">
      <formula>NOT(ISERROR(SEARCH("TRAMITES",J72)))</formula>
    </cfRule>
  </conditionalFormatting>
  <conditionalFormatting sqref="A73">
    <cfRule type="duplicateValues" dxfId="4711" priority="1208"/>
  </conditionalFormatting>
  <conditionalFormatting sqref="J73">
    <cfRule type="containsText" dxfId="4710" priority="1205" operator="containsText" text="TERMINADO">
      <formula>NOT(ISERROR(SEARCH("TERMINADO",J73)))</formula>
    </cfRule>
    <cfRule type="containsText" dxfId="4709" priority="1206" operator="containsText" text="POR VENCERSE">
      <formula>NOT(ISERROR(SEARCH("POR VENCERSE",J73)))</formula>
    </cfRule>
    <cfRule type="containsText" dxfId="4708" priority="1207" operator="containsText" text="VIGENTE">
      <formula>NOT(ISERROR(SEARCH("VIGENTE",J73)))</formula>
    </cfRule>
  </conditionalFormatting>
  <conditionalFormatting sqref="J73">
    <cfRule type="containsText" dxfId="4707" priority="1204" operator="containsText" text="RENOVAR">
      <formula>NOT(ISERROR(SEARCH("RENOVAR",J73)))</formula>
    </cfRule>
  </conditionalFormatting>
  <conditionalFormatting sqref="J73">
    <cfRule type="containsText" dxfId="4706" priority="1202" operator="containsText" text="TRAMITES">
      <formula>NOT(ISERROR(SEARCH("TRAMITES",J73)))</formula>
    </cfRule>
    <cfRule type="containsText" dxfId="4705" priority="1203" operator="containsText" text="TRAMITES">
      <formula>NOT(ISERROR(SEARCH("TRAMITES",J73)))</formula>
    </cfRule>
  </conditionalFormatting>
  <conditionalFormatting sqref="A74">
    <cfRule type="duplicateValues" dxfId="4704" priority="1201"/>
  </conditionalFormatting>
  <conditionalFormatting sqref="J74">
    <cfRule type="containsText" dxfId="4703" priority="1198" operator="containsText" text="TERMINADO">
      <formula>NOT(ISERROR(SEARCH("TERMINADO",J74)))</formula>
    </cfRule>
    <cfRule type="containsText" dxfId="4702" priority="1199" operator="containsText" text="POR VENCERSE">
      <formula>NOT(ISERROR(SEARCH("POR VENCERSE",J74)))</formula>
    </cfRule>
    <cfRule type="containsText" dxfId="4701" priority="1200" operator="containsText" text="VIGENTE">
      <formula>NOT(ISERROR(SEARCH("VIGENTE",J74)))</formula>
    </cfRule>
  </conditionalFormatting>
  <conditionalFormatting sqref="J74">
    <cfRule type="containsText" dxfId="4700" priority="1197" operator="containsText" text="RENOVAR">
      <formula>NOT(ISERROR(SEARCH("RENOVAR",J74)))</formula>
    </cfRule>
  </conditionalFormatting>
  <conditionalFormatting sqref="J74">
    <cfRule type="containsText" dxfId="4699" priority="1195" operator="containsText" text="TRAMITES">
      <formula>NOT(ISERROR(SEARCH("TRAMITES",J74)))</formula>
    </cfRule>
    <cfRule type="containsText" dxfId="4698" priority="1196" operator="containsText" text="TRAMITES">
      <formula>NOT(ISERROR(SEARCH("TRAMITES",J74)))</formula>
    </cfRule>
  </conditionalFormatting>
  <conditionalFormatting sqref="A75">
    <cfRule type="duplicateValues" dxfId="4697" priority="1187"/>
  </conditionalFormatting>
  <conditionalFormatting sqref="J75">
    <cfRule type="containsText" dxfId="4696" priority="1184" operator="containsText" text="TERMINADO">
      <formula>NOT(ISERROR(SEARCH("TERMINADO",J75)))</formula>
    </cfRule>
    <cfRule type="containsText" dxfId="4695" priority="1185" operator="containsText" text="POR VENCERSE">
      <formula>NOT(ISERROR(SEARCH("POR VENCERSE",J75)))</formula>
    </cfRule>
    <cfRule type="containsText" dxfId="4694" priority="1186" operator="containsText" text="VIGENTE">
      <formula>NOT(ISERROR(SEARCH("VIGENTE",J75)))</formula>
    </cfRule>
  </conditionalFormatting>
  <conditionalFormatting sqref="J75">
    <cfRule type="containsText" dxfId="4693" priority="1183" operator="containsText" text="RENOVAR">
      <formula>NOT(ISERROR(SEARCH("RENOVAR",J75)))</formula>
    </cfRule>
  </conditionalFormatting>
  <conditionalFormatting sqref="J75">
    <cfRule type="containsText" dxfId="4692" priority="1181" operator="containsText" text="TRAMITES">
      <formula>NOT(ISERROR(SEARCH("TRAMITES",J75)))</formula>
    </cfRule>
    <cfRule type="containsText" dxfId="4691" priority="1182" operator="containsText" text="TRAMITES">
      <formula>NOT(ISERROR(SEARCH("TRAMITES",J75)))</formula>
    </cfRule>
  </conditionalFormatting>
  <conditionalFormatting sqref="A76">
    <cfRule type="duplicateValues" dxfId="4690" priority="1180"/>
  </conditionalFormatting>
  <conditionalFormatting sqref="J76">
    <cfRule type="containsText" dxfId="4689" priority="1177" operator="containsText" text="TERMINADO">
      <formula>NOT(ISERROR(SEARCH("TERMINADO",J76)))</formula>
    </cfRule>
    <cfRule type="containsText" dxfId="4688" priority="1178" operator="containsText" text="POR VENCERSE">
      <formula>NOT(ISERROR(SEARCH("POR VENCERSE",J76)))</formula>
    </cfRule>
    <cfRule type="containsText" dxfId="4687" priority="1179" operator="containsText" text="VIGENTE">
      <formula>NOT(ISERROR(SEARCH("VIGENTE",J76)))</formula>
    </cfRule>
  </conditionalFormatting>
  <conditionalFormatting sqref="J76">
    <cfRule type="containsText" dxfId="4686" priority="1176" operator="containsText" text="RENOVAR">
      <formula>NOT(ISERROR(SEARCH("RENOVAR",J76)))</formula>
    </cfRule>
  </conditionalFormatting>
  <conditionalFormatting sqref="J76">
    <cfRule type="containsText" dxfId="4685" priority="1174" operator="containsText" text="TRAMITES">
      <formula>NOT(ISERROR(SEARCH("TRAMITES",J76)))</formula>
    </cfRule>
    <cfRule type="containsText" dxfId="4684" priority="1175" operator="containsText" text="TRAMITES">
      <formula>NOT(ISERROR(SEARCH("TRAMITES",J76)))</formula>
    </cfRule>
  </conditionalFormatting>
  <conditionalFormatting sqref="A77">
    <cfRule type="duplicateValues" dxfId="4683" priority="1173"/>
  </conditionalFormatting>
  <conditionalFormatting sqref="J77">
    <cfRule type="containsText" dxfId="4682" priority="1170" operator="containsText" text="TERMINADO">
      <formula>NOT(ISERROR(SEARCH("TERMINADO",J77)))</formula>
    </cfRule>
    <cfRule type="containsText" dxfId="4681" priority="1171" operator="containsText" text="POR VENCERSE">
      <formula>NOT(ISERROR(SEARCH("POR VENCERSE",J77)))</formula>
    </cfRule>
    <cfRule type="containsText" dxfId="4680" priority="1172" operator="containsText" text="VIGENTE">
      <formula>NOT(ISERROR(SEARCH("VIGENTE",J77)))</formula>
    </cfRule>
  </conditionalFormatting>
  <conditionalFormatting sqref="J77">
    <cfRule type="containsText" dxfId="4679" priority="1169" operator="containsText" text="RENOVAR">
      <formula>NOT(ISERROR(SEARCH("RENOVAR",J77)))</formula>
    </cfRule>
  </conditionalFormatting>
  <conditionalFormatting sqref="J77">
    <cfRule type="containsText" dxfId="4678" priority="1167" operator="containsText" text="TRAMITES">
      <formula>NOT(ISERROR(SEARCH("TRAMITES",J77)))</formula>
    </cfRule>
    <cfRule type="containsText" dxfId="4677" priority="1168" operator="containsText" text="TRAMITES">
      <formula>NOT(ISERROR(SEARCH("TRAMITES",J77)))</formula>
    </cfRule>
  </conditionalFormatting>
  <conditionalFormatting sqref="A78">
    <cfRule type="duplicateValues" dxfId="4676" priority="1166"/>
  </conditionalFormatting>
  <conditionalFormatting sqref="J78">
    <cfRule type="containsText" dxfId="4675" priority="1163" operator="containsText" text="TERMINADO">
      <formula>NOT(ISERROR(SEARCH("TERMINADO",J78)))</formula>
    </cfRule>
    <cfRule type="containsText" dxfId="4674" priority="1164" operator="containsText" text="POR VENCERSE">
      <formula>NOT(ISERROR(SEARCH("POR VENCERSE",J78)))</formula>
    </cfRule>
    <cfRule type="containsText" dxfId="4673" priority="1165" operator="containsText" text="VIGENTE">
      <formula>NOT(ISERROR(SEARCH("VIGENTE",J78)))</formula>
    </cfRule>
  </conditionalFormatting>
  <conditionalFormatting sqref="J78">
    <cfRule type="containsText" dxfId="4672" priority="1162" operator="containsText" text="RENOVAR">
      <formula>NOT(ISERROR(SEARCH("RENOVAR",J78)))</formula>
    </cfRule>
  </conditionalFormatting>
  <conditionalFormatting sqref="J78">
    <cfRule type="containsText" dxfId="4671" priority="1160" operator="containsText" text="TRAMITES">
      <formula>NOT(ISERROR(SEARCH("TRAMITES",J78)))</formula>
    </cfRule>
    <cfRule type="containsText" dxfId="4670" priority="1161" operator="containsText" text="TRAMITES">
      <formula>NOT(ISERROR(SEARCH("TRAMITES",J78)))</formula>
    </cfRule>
  </conditionalFormatting>
  <conditionalFormatting sqref="A79">
    <cfRule type="duplicateValues" dxfId="4669" priority="1159"/>
  </conditionalFormatting>
  <conditionalFormatting sqref="J79">
    <cfRule type="containsText" dxfId="4668" priority="1156" operator="containsText" text="TERMINADO">
      <formula>NOT(ISERROR(SEARCH("TERMINADO",J79)))</formula>
    </cfRule>
    <cfRule type="containsText" dxfId="4667" priority="1157" operator="containsText" text="POR VENCERSE">
      <formula>NOT(ISERROR(SEARCH("POR VENCERSE",J79)))</formula>
    </cfRule>
    <cfRule type="containsText" dxfId="4666" priority="1158" operator="containsText" text="VIGENTE">
      <formula>NOT(ISERROR(SEARCH("VIGENTE",J79)))</formula>
    </cfRule>
  </conditionalFormatting>
  <conditionalFormatting sqref="J79">
    <cfRule type="containsText" dxfId="4665" priority="1155" operator="containsText" text="RENOVAR">
      <formula>NOT(ISERROR(SEARCH("RENOVAR",J79)))</formula>
    </cfRule>
  </conditionalFormatting>
  <conditionalFormatting sqref="J79">
    <cfRule type="containsText" dxfId="4664" priority="1153" operator="containsText" text="TRAMITES">
      <formula>NOT(ISERROR(SEARCH("TRAMITES",J79)))</formula>
    </cfRule>
    <cfRule type="containsText" dxfId="4663" priority="1154" operator="containsText" text="TRAMITES">
      <formula>NOT(ISERROR(SEARCH("TRAMITES",J79)))</formula>
    </cfRule>
  </conditionalFormatting>
  <conditionalFormatting sqref="A80">
    <cfRule type="duplicateValues" dxfId="4662" priority="1152"/>
  </conditionalFormatting>
  <conditionalFormatting sqref="J80">
    <cfRule type="containsText" dxfId="4661" priority="1149" operator="containsText" text="TERMINADO">
      <formula>NOT(ISERROR(SEARCH("TERMINADO",J80)))</formula>
    </cfRule>
    <cfRule type="containsText" dxfId="4660" priority="1150" operator="containsText" text="POR VENCERSE">
      <formula>NOT(ISERROR(SEARCH("POR VENCERSE",J80)))</formula>
    </cfRule>
    <cfRule type="containsText" dxfId="4659" priority="1151" operator="containsText" text="VIGENTE">
      <formula>NOT(ISERROR(SEARCH("VIGENTE",J80)))</formula>
    </cfRule>
  </conditionalFormatting>
  <conditionalFormatting sqref="J80">
    <cfRule type="containsText" dxfId="4658" priority="1148" operator="containsText" text="RENOVAR">
      <formula>NOT(ISERROR(SEARCH("RENOVAR",J80)))</formula>
    </cfRule>
  </conditionalFormatting>
  <conditionalFormatting sqref="J80">
    <cfRule type="containsText" dxfId="4657" priority="1146" operator="containsText" text="TRAMITES">
      <formula>NOT(ISERROR(SEARCH("TRAMITES",J80)))</formula>
    </cfRule>
    <cfRule type="containsText" dxfId="4656" priority="1147" operator="containsText" text="TRAMITES">
      <formula>NOT(ISERROR(SEARCH("TRAMITES",J80)))</formula>
    </cfRule>
  </conditionalFormatting>
  <conditionalFormatting sqref="A81">
    <cfRule type="duplicateValues" dxfId="4655" priority="1145"/>
  </conditionalFormatting>
  <conditionalFormatting sqref="J81">
    <cfRule type="containsText" dxfId="4654" priority="1141" operator="containsText" text="RENOVAR">
      <formula>NOT(ISERROR(SEARCH("RENOVAR",J81)))</formula>
    </cfRule>
  </conditionalFormatting>
  <conditionalFormatting sqref="J81">
    <cfRule type="containsText" dxfId="4653" priority="1142" operator="containsText" text="TERMINADO">
      <formula>NOT(ISERROR(SEARCH("TERMINADO",J81)))</formula>
    </cfRule>
    <cfRule type="containsText" dxfId="4652" priority="1143" operator="containsText" text="POR VENCERSE">
      <formula>NOT(ISERROR(SEARCH("POR VENCERSE",J81)))</formula>
    </cfRule>
    <cfRule type="containsText" dxfId="4651" priority="1144" operator="containsText" text="VIGENTE">
      <formula>NOT(ISERROR(SEARCH("VIGENTE",J81)))</formula>
    </cfRule>
  </conditionalFormatting>
  <conditionalFormatting sqref="J81">
    <cfRule type="containsText" dxfId="4650" priority="1139" operator="containsText" text="TRAMITES">
      <formula>NOT(ISERROR(SEARCH("TRAMITES",J81)))</formula>
    </cfRule>
    <cfRule type="containsText" dxfId="4649" priority="1140" operator="containsText" text="TRAMITES">
      <formula>NOT(ISERROR(SEARCH("TRAMITES",J81)))</formula>
    </cfRule>
  </conditionalFormatting>
  <conditionalFormatting sqref="A82">
    <cfRule type="duplicateValues" dxfId="4648" priority="1132"/>
  </conditionalFormatting>
  <conditionalFormatting sqref="J82">
    <cfRule type="containsText" dxfId="4647" priority="1129" operator="containsText" text="TERMINADO">
      <formula>NOT(ISERROR(SEARCH("TERMINADO",J82)))</formula>
    </cfRule>
    <cfRule type="containsText" dxfId="4646" priority="1130" operator="containsText" text="POR VENCERSE">
      <formula>NOT(ISERROR(SEARCH("POR VENCERSE",J82)))</formula>
    </cfRule>
    <cfRule type="containsText" dxfId="4645" priority="1131" operator="containsText" text="VIGENTE">
      <formula>NOT(ISERROR(SEARCH("VIGENTE",J82)))</formula>
    </cfRule>
  </conditionalFormatting>
  <conditionalFormatting sqref="J82">
    <cfRule type="containsText" dxfId="4644" priority="1128" operator="containsText" text="RENOVAR">
      <formula>NOT(ISERROR(SEARCH("RENOVAR",J82)))</formula>
    </cfRule>
  </conditionalFormatting>
  <conditionalFormatting sqref="J82">
    <cfRule type="containsText" dxfId="4643" priority="1126" operator="containsText" text="TRAMITES">
      <formula>NOT(ISERROR(SEARCH("TRAMITES",J82)))</formula>
    </cfRule>
    <cfRule type="containsText" dxfId="4642" priority="1127" operator="containsText" text="TRAMITES">
      <formula>NOT(ISERROR(SEARCH("TRAMITES",J82)))</formula>
    </cfRule>
  </conditionalFormatting>
  <conditionalFormatting sqref="J83">
    <cfRule type="containsText" dxfId="4641" priority="1119" operator="containsText" text="RENOVAR">
      <formula>NOT(ISERROR(SEARCH("RENOVAR",J83)))</formula>
    </cfRule>
  </conditionalFormatting>
  <conditionalFormatting sqref="P83">
    <cfRule type="containsText" dxfId="4640" priority="1118" operator="containsText" text="RENOVAR">
      <formula>NOT(ISERROR(SEARCH("RENOVAR",P83)))</formula>
    </cfRule>
  </conditionalFormatting>
  <conditionalFormatting sqref="P83">
    <cfRule type="containsText" dxfId="4639" priority="1115" operator="containsText" text="VENCIDO">
      <formula>NOT(ISERROR(SEARCH("VENCIDO",P83)))</formula>
    </cfRule>
    <cfRule type="containsText" dxfId="4638" priority="1116" operator="containsText" text="POR VENCERSE">
      <formula>NOT(ISERROR(SEARCH("POR VENCERSE",P83)))</formula>
    </cfRule>
    <cfRule type="containsText" dxfId="4637" priority="1117" operator="containsText" text="VIGENTE">
      <formula>NOT(ISERROR(SEARCH("VIGENTE",P83)))</formula>
    </cfRule>
  </conditionalFormatting>
  <conditionalFormatting sqref="A83">
    <cfRule type="duplicateValues" dxfId="4636" priority="1114"/>
  </conditionalFormatting>
  <conditionalFormatting sqref="J83">
    <cfRule type="containsText" dxfId="4635" priority="1111" operator="containsText" text="TERMINADO">
      <formula>NOT(ISERROR(SEARCH("TERMINADO",J83)))</formula>
    </cfRule>
    <cfRule type="containsText" dxfId="4634" priority="1112" operator="containsText" text="POR VENCERSE">
      <formula>NOT(ISERROR(SEARCH("POR VENCERSE",J83)))</formula>
    </cfRule>
    <cfRule type="containsText" dxfId="4633" priority="1113" operator="containsText" text="VIGENTE">
      <formula>NOT(ISERROR(SEARCH("VIGENTE",J83)))</formula>
    </cfRule>
  </conditionalFormatting>
  <conditionalFormatting sqref="J83">
    <cfRule type="containsText" dxfId="4632" priority="1109" operator="containsText" text="TRAMITES">
      <formula>NOT(ISERROR(SEARCH("TRAMITES",J83)))</formula>
    </cfRule>
    <cfRule type="containsText" dxfId="4631" priority="1110" operator="containsText" text="TRAMITES">
      <formula>NOT(ISERROR(SEARCH("TRAMITES",J83)))</formula>
    </cfRule>
  </conditionalFormatting>
  <conditionalFormatting sqref="J84">
    <cfRule type="containsText" dxfId="4630" priority="1108" operator="containsText" text="RENOVAR">
      <formula>NOT(ISERROR(SEARCH("RENOVAR",J84)))</formula>
    </cfRule>
  </conditionalFormatting>
  <conditionalFormatting sqref="P84">
    <cfRule type="containsText" dxfId="4629" priority="1105" operator="containsText" text="VENCIDO">
      <formula>NOT(ISERROR(SEARCH("VENCIDO",P84)))</formula>
    </cfRule>
    <cfRule type="containsText" dxfId="4628" priority="1106" stopIfTrue="1" operator="containsText" text="POR VENCERSE">
      <formula>NOT(ISERROR(SEARCH("POR VENCERSE",P84)))</formula>
    </cfRule>
    <cfRule type="containsText" dxfId="4627" priority="1107" operator="containsText" text="VIGENTE">
      <formula>NOT(ISERROR(SEARCH("VIGENTE",P84)))</formula>
    </cfRule>
  </conditionalFormatting>
  <conditionalFormatting sqref="P84">
    <cfRule type="containsText" dxfId="4626" priority="1104" operator="containsText" text="RENOVAR">
      <formula>NOT(ISERROR(SEARCH("RENOVAR",P84)))</formula>
    </cfRule>
  </conditionalFormatting>
  <conditionalFormatting sqref="A84">
    <cfRule type="duplicateValues" dxfId="4625" priority="1103"/>
  </conditionalFormatting>
  <conditionalFormatting sqref="J84">
    <cfRule type="containsText" dxfId="4624" priority="1100" operator="containsText" text="TERMINADO">
      <formula>NOT(ISERROR(SEARCH("TERMINADO",J84)))</formula>
    </cfRule>
    <cfRule type="containsText" dxfId="4623" priority="1101" operator="containsText" text="POR VENCERSE">
      <formula>NOT(ISERROR(SEARCH("POR VENCERSE",J84)))</formula>
    </cfRule>
    <cfRule type="containsText" dxfId="4622" priority="1102" operator="containsText" text="VIGENTE">
      <formula>NOT(ISERROR(SEARCH("VIGENTE",J84)))</formula>
    </cfRule>
  </conditionalFormatting>
  <conditionalFormatting sqref="J84">
    <cfRule type="containsText" dxfId="4621" priority="1098" operator="containsText" text="TRAMITES">
      <formula>NOT(ISERROR(SEARCH("TRAMITES",J84)))</formula>
    </cfRule>
    <cfRule type="containsText" dxfId="4620" priority="1099" operator="containsText" text="TRAMITES">
      <formula>NOT(ISERROR(SEARCH("TRAMITES",J84)))</formula>
    </cfRule>
  </conditionalFormatting>
  <conditionalFormatting sqref="J85">
    <cfRule type="containsText" dxfId="4619" priority="1095" stopIfTrue="1" operator="containsText" text="TERMINADO">
      <formula>NOT(ISERROR(SEARCH("TERMINADO",J85)))</formula>
    </cfRule>
    <cfRule type="containsText" dxfId="4618" priority="1096" stopIfTrue="1" operator="containsText" text="POR VENCERSE">
      <formula>NOT(ISERROR(SEARCH("POR VENCERSE",J85)))</formula>
    </cfRule>
    <cfRule type="containsText" dxfId="4617" priority="1097" operator="containsText" text="VIGENTE">
      <formula>NOT(ISERROR(SEARCH("VIGENTE",J85)))</formula>
    </cfRule>
  </conditionalFormatting>
  <conditionalFormatting sqref="J85">
    <cfRule type="containsText" dxfId="4616" priority="1094" operator="containsText" text="RENOVAR">
      <formula>NOT(ISERROR(SEARCH("RENOVAR",J85)))</formula>
    </cfRule>
  </conditionalFormatting>
  <conditionalFormatting sqref="P85">
    <cfRule type="containsText" dxfId="4615" priority="1091" stopIfTrue="1" operator="containsText" text="TERMINADO">
      <formula>NOT(ISERROR(SEARCH("TERMINADO",P85)))</formula>
    </cfRule>
    <cfRule type="containsText" dxfId="4614" priority="1092" stopIfTrue="1" operator="containsText" text="POR VENCERSE">
      <formula>NOT(ISERROR(SEARCH("POR VENCERSE",P85)))</formula>
    </cfRule>
    <cfRule type="containsText" dxfId="4613" priority="1093" operator="containsText" text="VIGENTE">
      <formula>NOT(ISERROR(SEARCH("VIGENTE",P85)))</formula>
    </cfRule>
  </conditionalFormatting>
  <conditionalFormatting sqref="P85">
    <cfRule type="containsText" dxfId="4612" priority="1090" operator="containsText" text="RENOVAR">
      <formula>NOT(ISERROR(SEARCH("RENOVAR",P85)))</formula>
    </cfRule>
  </conditionalFormatting>
  <conditionalFormatting sqref="P85">
    <cfRule type="containsText" dxfId="4611" priority="1087" operator="containsText" text="VENCIDO">
      <formula>NOT(ISERROR(SEARCH("VENCIDO",P85)))</formula>
    </cfRule>
    <cfRule type="containsText" dxfId="4610" priority="1088" stopIfTrue="1" operator="containsText" text="POR VENCERSE">
      <formula>NOT(ISERROR(SEARCH("POR VENCERSE",P85)))</formula>
    </cfRule>
    <cfRule type="containsText" dxfId="4609" priority="1089" operator="containsText" text="VIGENTE">
      <formula>NOT(ISERROR(SEARCH("VIGENTE",P85)))</formula>
    </cfRule>
  </conditionalFormatting>
  <conditionalFormatting sqref="A85">
    <cfRule type="duplicateValues" dxfId="4608" priority="1086"/>
  </conditionalFormatting>
  <conditionalFormatting sqref="J86">
    <cfRule type="containsText" dxfId="4607" priority="1085" operator="containsText" text="RENOVAR">
      <formula>NOT(ISERROR(SEARCH("RENOVAR",J86)))</formula>
    </cfRule>
  </conditionalFormatting>
  <conditionalFormatting sqref="A86">
    <cfRule type="duplicateValues" dxfId="4606" priority="1081"/>
  </conditionalFormatting>
  <conditionalFormatting sqref="P86">
    <cfRule type="containsText" dxfId="4605" priority="1082" stopIfTrue="1" operator="containsText" text="TERMINADO">
      <formula>NOT(ISERROR(SEARCH("TERMINADO",P86)))</formula>
    </cfRule>
    <cfRule type="containsText" dxfId="4604" priority="1083" stopIfTrue="1" operator="containsText" text="POR VENCERSE">
      <formula>NOT(ISERROR(SEARCH("POR VENCERSE",P86)))</formula>
    </cfRule>
    <cfRule type="containsText" dxfId="4603" priority="1084" operator="containsText" text="VIGENTE">
      <formula>NOT(ISERROR(SEARCH("VIGENTE",P86)))</formula>
    </cfRule>
  </conditionalFormatting>
  <conditionalFormatting sqref="J86">
    <cfRule type="containsText" dxfId="4602" priority="1078" operator="containsText" text="TERMINADO">
      <formula>NOT(ISERROR(SEARCH("TERMINADO",J86)))</formula>
    </cfRule>
    <cfRule type="containsText" dxfId="4601" priority="1079" operator="containsText" text="POR VENCERSE">
      <formula>NOT(ISERROR(SEARCH("POR VENCERSE",J86)))</formula>
    </cfRule>
    <cfRule type="containsText" dxfId="4600" priority="1080" operator="containsText" text="VIGENTE">
      <formula>NOT(ISERROR(SEARCH("VIGENTE",J86)))</formula>
    </cfRule>
  </conditionalFormatting>
  <conditionalFormatting sqref="J86">
    <cfRule type="containsText" dxfId="4599" priority="1076" operator="containsText" text="TRAMITES">
      <formula>NOT(ISERROR(SEARCH("TRAMITES",J86)))</formula>
    </cfRule>
    <cfRule type="containsText" dxfId="4598" priority="1077" operator="containsText" text="TRAMITES">
      <formula>NOT(ISERROR(SEARCH("TRAMITES",J86)))</formula>
    </cfRule>
  </conditionalFormatting>
  <conditionalFormatting sqref="P32">
    <cfRule type="containsText" dxfId="4597" priority="1059" operator="containsText" text="RENOVAR">
      <formula>NOT(ISERROR(SEARCH("RENOVAR",P32)))</formula>
    </cfRule>
  </conditionalFormatting>
  <conditionalFormatting sqref="P32">
    <cfRule type="containsText" dxfId="4596" priority="1056" operator="containsText" text="VENCIDO">
      <formula>NOT(ISERROR(SEARCH("VENCIDO",P32)))</formula>
    </cfRule>
    <cfRule type="containsText" dxfId="4595" priority="1057" operator="containsText" text="POR VENCERSE">
      <formula>NOT(ISERROR(SEARCH("POR VENCERSE",P32)))</formula>
    </cfRule>
    <cfRule type="containsText" dxfId="4594" priority="1058" operator="containsText" text="VIGENTE">
      <formula>NOT(ISERROR(SEARCH("VIGENTE",P32)))</formula>
    </cfRule>
  </conditionalFormatting>
  <conditionalFormatting sqref="A87">
    <cfRule type="duplicateValues" dxfId="4593" priority="1052"/>
  </conditionalFormatting>
  <conditionalFormatting sqref="J87">
    <cfRule type="containsText" dxfId="4592" priority="1048" operator="containsText" text="RENOVAR">
      <formula>NOT(ISERROR(SEARCH("RENOVAR",J87)))</formula>
    </cfRule>
  </conditionalFormatting>
  <conditionalFormatting sqref="J87">
    <cfRule type="containsText" dxfId="4591" priority="1049" operator="containsText" text="TERMINADO">
      <formula>NOT(ISERROR(SEARCH("TERMINADO",J87)))</formula>
    </cfRule>
    <cfRule type="containsText" dxfId="4590" priority="1050" operator="containsText" text="POR VENCERSE">
      <formula>NOT(ISERROR(SEARCH("POR VENCERSE",J87)))</formula>
    </cfRule>
    <cfRule type="containsText" dxfId="4589" priority="1051" operator="containsText" text="VIGENTE">
      <formula>NOT(ISERROR(SEARCH("VIGENTE",J87)))</formula>
    </cfRule>
  </conditionalFormatting>
  <conditionalFormatting sqref="J87">
    <cfRule type="containsText" dxfId="4588" priority="1046" operator="containsText" text="TRAMITES">
      <formula>NOT(ISERROR(SEARCH("TRAMITES",J87)))</formula>
    </cfRule>
    <cfRule type="containsText" dxfId="4587" priority="1047" operator="containsText" text="TRAMITES">
      <formula>NOT(ISERROR(SEARCH("TRAMITES",J87)))</formula>
    </cfRule>
  </conditionalFormatting>
  <conditionalFormatting sqref="P87">
    <cfRule type="containsText" dxfId="4586" priority="1045" operator="containsText" text="RENOVAR">
      <formula>NOT(ISERROR(SEARCH("RENOVAR",P87)))</formula>
    </cfRule>
  </conditionalFormatting>
  <conditionalFormatting sqref="P87">
    <cfRule type="containsText" dxfId="4585" priority="1042" operator="containsText" text="VENCIDO">
      <formula>NOT(ISERROR(SEARCH("VENCIDO",P87)))</formula>
    </cfRule>
    <cfRule type="containsText" dxfId="4584" priority="1043" operator="containsText" text="POR VENCERSE">
      <formula>NOT(ISERROR(SEARCH("POR VENCERSE",P87)))</formula>
    </cfRule>
    <cfRule type="containsText" dxfId="4583" priority="1044" operator="containsText" text="VIGENTE">
      <formula>NOT(ISERROR(SEARCH("VIGENTE",P87)))</formula>
    </cfRule>
  </conditionalFormatting>
  <conditionalFormatting sqref="A88">
    <cfRule type="duplicateValues" dxfId="4582" priority="1041"/>
  </conditionalFormatting>
  <conditionalFormatting sqref="A89">
    <cfRule type="duplicateValues" dxfId="4581" priority="1028"/>
  </conditionalFormatting>
  <conditionalFormatting sqref="A90">
    <cfRule type="duplicateValues" dxfId="4580" priority="1016"/>
  </conditionalFormatting>
  <conditionalFormatting sqref="J90">
    <cfRule type="containsText" dxfId="4579" priority="1013" operator="containsText" text="TERMINADO">
      <formula>NOT(ISERROR(SEARCH("TERMINADO",J90)))</formula>
    </cfRule>
    <cfRule type="containsText" dxfId="4578" priority="1014" operator="containsText" text="POR VENCERSE">
      <formula>NOT(ISERROR(SEARCH("POR VENCERSE",J90)))</formula>
    </cfRule>
    <cfRule type="containsText" dxfId="4577" priority="1015" operator="containsText" text="VIGENTE">
      <formula>NOT(ISERROR(SEARCH("VIGENTE",J90)))</formula>
    </cfRule>
  </conditionalFormatting>
  <conditionalFormatting sqref="J90">
    <cfRule type="containsText" dxfId="4576" priority="1012" operator="containsText" text="RENOVAR">
      <formula>NOT(ISERROR(SEARCH("RENOVAR",J90)))</formula>
    </cfRule>
  </conditionalFormatting>
  <conditionalFormatting sqref="J90">
    <cfRule type="containsText" dxfId="4575" priority="1010" operator="containsText" text="TRAMITES">
      <formula>NOT(ISERROR(SEARCH("TRAMITES",J90)))</formula>
    </cfRule>
    <cfRule type="containsText" dxfId="4574" priority="1011" operator="containsText" text="TRAMITES">
      <formula>NOT(ISERROR(SEARCH("TRAMITES",J90)))</formula>
    </cfRule>
  </conditionalFormatting>
  <conditionalFormatting sqref="P90">
    <cfRule type="containsText" dxfId="4573" priority="1005" operator="containsText" text="RENOVAR">
      <formula>NOT(ISERROR(SEARCH("RENOVAR",P90)))</formula>
    </cfRule>
  </conditionalFormatting>
  <conditionalFormatting sqref="P90">
    <cfRule type="containsText" dxfId="4572" priority="1002" operator="containsText" text="VENCIDO">
      <formula>NOT(ISERROR(SEARCH("VENCIDO",P90)))</formula>
    </cfRule>
    <cfRule type="containsText" dxfId="4571" priority="1003" operator="containsText" text="POR VENCERSE">
      <formula>NOT(ISERROR(SEARCH("POR VENCERSE",P90)))</formula>
    </cfRule>
    <cfRule type="containsText" dxfId="4570" priority="1004" operator="containsText" text="VIGENTE">
      <formula>NOT(ISERROR(SEARCH("VIGENTE",P90)))</formula>
    </cfRule>
  </conditionalFormatting>
  <conditionalFormatting sqref="P36">
    <cfRule type="containsText" dxfId="4569" priority="1001" operator="containsText" text="RENOVAR">
      <formula>NOT(ISERROR(SEARCH("RENOVAR",P36)))</formula>
    </cfRule>
  </conditionalFormatting>
  <conditionalFormatting sqref="P36">
    <cfRule type="containsText" dxfId="4568" priority="998" operator="containsText" text="VENCIDO">
      <formula>NOT(ISERROR(SEARCH("VENCIDO",P36)))</formula>
    </cfRule>
    <cfRule type="containsText" dxfId="4567" priority="999" operator="containsText" text="POR VENCERSE">
      <formula>NOT(ISERROR(SEARCH("POR VENCERSE",P36)))</formula>
    </cfRule>
    <cfRule type="containsText" dxfId="4566" priority="1000" operator="containsText" text="VIGENTE">
      <formula>NOT(ISERROR(SEARCH("VIGENTE",P36)))</formula>
    </cfRule>
  </conditionalFormatting>
  <conditionalFormatting sqref="A91">
    <cfRule type="duplicateValues" dxfId="4565" priority="997"/>
  </conditionalFormatting>
  <conditionalFormatting sqref="J91">
    <cfRule type="containsText" dxfId="4564" priority="988" operator="containsText" text="TERMINADO">
      <formula>NOT(ISERROR(SEARCH("TERMINADO",J91)))</formula>
    </cfRule>
    <cfRule type="containsText" dxfId="4563" priority="989" operator="containsText" text="POR VENCERSE">
      <formula>NOT(ISERROR(SEARCH("POR VENCERSE",J91)))</formula>
    </cfRule>
    <cfRule type="containsText" dxfId="4562" priority="990" operator="containsText" text="VIGENTE">
      <formula>NOT(ISERROR(SEARCH("VIGENTE",J91)))</formula>
    </cfRule>
  </conditionalFormatting>
  <conditionalFormatting sqref="J91">
    <cfRule type="containsText" dxfId="4561" priority="987" operator="containsText" text="RENOVAR">
      <formula>NOT(ISERROR(SEARCH("RENOVAR",J91)))</formula>
    </cfRule>
  </conditionalFormatting>
  <conditionalFormatting sqref="J91">
    <cfRule type="containsText" dxfId="4560" priority="985" operator="containsText" text="TRAMITES">
      <formula>NOT(ISERROR(SEARCH("TRAMITES",J91)))</formula>
    </cfRule>
    <cfRule type="containsText" dxfId="4559" priority="986" operator="containsText" text="TRAMITES">
      <formula>NOT(ISERROR(SEARCH("TRAMITES",J91)))</formula>
    </cfRule>
  </conditionalFormatting>
  <conditionalFormatting sqref="A92">
    <cfRule type="duplicateValues" dxfId="4558" priority="976"/>
  </conditionalFormatting>
  <conditionalFormatting sqref="J92">
    <cfRule type="containsText" dxfId="4557" priority="967" operator="containsText" text="TERMINADO">
      <formula>NOT(ISERROR(SEARCH("TERMINADO",J92)))</formula>
    </cfRule>
    <cfRule type="containsText" dxfId="4556" priority="968" operator="containsText" text="POR VENCERSE">
      <formula>NOT(ISERROR(SEARCH("POR VENCERSE",J92)))</formula>
    </cfRule>
    <cfRule type="containsText" dxfId="4555" priority="969" operator="containsText" text="VIGENTE">
      <formula>NOT(ISERROR(SEARCH("VIGENTE",J92)))</formula>
    </cfRule>
  </conditionalFormatting>
  <conditionalFormatting sqref="J92">
    <cfRule type="containsText" dxfId="4554" priority="966" operator="containsText" text="RENOVAR">
      <formula>NOT(ISERROR(SEARCH("RENOVAR",J92)))</formula>
    </cfRule>
  </conditionalFormatting>
  <conditionalFormatting sqref="J92">
    <cfRule type="containsText" dxfId="4553" priority="964" operator="containsText" text="TRAMITES">
      <formula>NOT(ISERROR(SEARCH("TRAMITES",J92)))</formula>
    </cfRule>
    <cfRule type="containsText" dxfId="4552" priority="965" operator="containsText" text="TRAMITES">
      <formula>NOT(ISERROR(SEARCH("TRAMITES",J92)))</formula>
    </cfRule>
  </conditionalFormatting>
  <conditionalFormatting sqref="A93">
    <cfRule type="duplicateValues" dxfId="4551" priority="962"/>
  </conditionalFormatting>
  <conditionalFormatting sqref="J93">
    <cfRule type="containsText" dxfId="4550" priority="954" operator="containsText" text="TERMINADO">
      <formula>NOT(ISERROR(SEARCH("TERMINADO",J93)))</formula>
    </cfRule>
    <cfRule type="containsText" dxfId="4549" priority="955" operator="containsText" text="POR VENCERSE">
      <formula>NOT(ISERROR(SEARCH("POR VENCERSE",J93)))</formula>
    </cfRule>
    <cfRule type="containsText" dxfId="4548" priority="956" operator="containsText" text="VIGENTE">
      <formula>NOT(ISERROR(SEARCH("VIGENTE",J93)))</formula>
    </cfRule>
  </conditionalFormatting>
  <conditionalFormatting sqref="J93">
    <cfRule type="containsText" dxfId="4547" priority="953" operator="containsText" text="RENOVAR">
      <formula>NOT(ISERROR(SEARCH("RENOVAR",J93)))</formula>
    </cfRule>
  </conditionalFormatting>
  <conditionalFormatting sqref="J93">
    <cfRule type="containsText" dxfId="4546" priority="951" operator="containsText" text="TRAMITES">
      <formula>NOT(ISERROR(SEARCH("TRAMITES",J93)))</formula>
    </cfRule>
    <cfRule type="containsText" dxfId="4545" priority="952" operator="containsText" text="TRAMITES">
      <formula>NOT(ISERROR(SEARCH("TRAMITES",J93)))</formula>
    </cfRule>
  </conditionalFormatting>
  <conditionalFormatting sqref="A94">
    <cfRule type="duplicateValues" dxfId="4544" priority="949"/>
  </conditionalFormatting>
  <conditionalFormatting sqref="J94">
    <cfRule type="containsText" dxfId="4543" priority="941" operator="containsText" text="TERMINADO">
      <formula>NOT(ISERROR(SEARCH("TERMINADO",J94)))</formula>
    </cfRule>
    <cfRule type="containsText" dxfId="4542" priority="942" operator="containsText" text="POR VENCERSE">
      <formula>NOT(ISERROR(SEARCH("POR VENCERSE",J94)))</formula>
    </cfRule>
    <cfRule type="containsText" dxfId="4541" priority="943" operator="containsText" text="VIGENTE">
      <formula>NOT(ISERROR(SEARCH("VIGENTE",J94)))</formula>
    </cfRule>
  </conditionalFormatting>
  <conditionalFormatting sqref="J94">
    <cfRule type="containsText" dxfId="4540" priority="940" operator="containsText" text="RENOVAR">
      <formula>NOT(ISERROR(SEARCH("RENOVAR",J94)))</formula>
    </cfRule>
  </conditionalFormatting>
  <conditionalFormatting sqref="J94">
    <cfRule type="containsText" dxfId="4539" priority="938" operator="containsText" text="TRAMITES">
      <formula>NOT(ISERROR(SEARCH("TRAMITES",J94)))</formula>
    </cfRule>
    <cfRule type="containsText" dxfId="4538" priority="939" operator="containsText" text="TRAMITES">
      <formula>NOT(ISERROR(SEARCH("TRAMITES",J94)))</formula>
    </cfRule>
  </conditionalFormatting>
  <conditionalFormatting sqref="J88:J89">
    <cfRule type="containsText" dxfId="4537" priority="934" operator="containsText" text="RENOVAR">
      <formula>NOT(ISERROR(SEARCH("RENOVAR",J88)))</formula>
    </cfRule>
  </conditionalFormatting>
  <conditionalFormatting sqref="J88:J89">
    <cfRule type="containsText" dxfId="4536" priority="935" operator="containsText" text="TERMINADO">
      <formula>NOT(ISERROR(SEARCH("TERMINADO",J88)))</formula>
    </cfRule>
    <cfRule type="containsText" dxfId="4535" priority="936" operator="containsText" text="POR VENCERSE">
      <formula>NOT(ISERROR(SEARCH("POR VENCERSE",J88)))</formula>
    </cfRule>
    <cfRule type="containsText" dxfId="4534" priority="937" operator="containsText" text="VIGENTE">
      <formula>NOT(ISERROR(SEARCH("VIGENTE",J88)))</formula>
    </cfRule>
  </conditionalFormatting>
  <conditionalFormatting sqref="J88:J89">
    <cfRule type="containsText" dxfId="4533" priority="932" operator="containsText" text="TRAMITES">
      <formula>NOT(ISERROR(SEARCH("TRAMITES",J88)))</formula>
    </cfRule>
    <cfRule type="containsText" dxfId="4532" priority="933" operator="containsText" text="TRAMITES">
      <formula>NOT(ISERROR(SEARCH("TRAMITES",J88)))</formula>
    </cfRule>
  </conditionalFormatting>
  <conditionalFormatting sqref="A95">
    <cfRule type="duplicateValues" dxfId="4531" priority="931"/>
  </conditionalFormatting>
  <conditionalFormatting sqref="J95">
    <cfRule type="containsText" dxfId="4530" priority="928" operator="containsText" text="TERMINADO">
      <formula>NOT(ISERROR(SEARCH("TERMINADO",J95)))</formula>
    </cfRule>
    <cfRule type="containsText" dxfId="4529" priority="929" operator="containsText" text="POR VENCERSE">
      <formula>NOT(ISERROR(SEARCH("POR VENCERSE",J95)))</formula>
    </cfRule>
    <cfRule type="containsText" dxfId="4528" priority="930" operator="containsText" text="VIGENTE">
      <formula>NOT(ISERROR(SEARCH("VIGENTE",J95)))</formula>
    </cfRule>
  </conditionalFormatting>
  <conditionalFormatting sqref="J95">
    <cfRule type="containsText" dxfId="4527" priority="927" operator="containsText" text="RENOVAR">
      <formula>NOT(ISERROR(SEARCH("RENOVAR",J95)))</formula>
    </cfRule>
  </conditionalFormatting>
  <conditionalFormatting sqref="J95">
    <cfRule type="containsText" dxfId="4526" priority="925" operator="containsText" text="TRAMITES">
      <formula>NOT(ISERROR(SEARCH("TRAMITES",J95)))</formula>
    </cfRule>
    <cfRule type="containsText" dxfId="4525" priority="926" operator="containsText" text="TRAMITES">
      <formula>NOT(ISERROR(SEARCH("TRAMITES",J95)))</formula>
    </cfRule>
  </conditionalFormatting>
  <conditionalFormatting sqref="A96">
    <cfRule type="duplicateValues" dxfId="4524" priority="924"/>
  </conditionalFormatting>
  <conditionalFormatting sqref="J96">
    <cfRule type="containsText" dxfId="4523" priority="921" operator="containsText" text="TERMINADO">
      <formula>NOT(ISERROR(SEARCH("TERMINADO",J96)))</formula>
    </cfRule>
    <cfRule type="containsText" dxfId="4522" priority="922" operator="containsText" text="POR VENCERSE">
      <formula>NOT(ISERROR(SEARCH("POR VENCERSE",J96)))</formula>
    </cfRule>
    <cfRule type="containsText" dxfId="4521" priority="923" operator="containsText" text="VIGENTE">
      <formula>NOT(ISERROR(SEARCH("VIGENTE",J96)))</formula>
    </cfRule>
  </conditionalFormatting>
  <conditionalFormatting sqref="J96">
    <cfRule type="containsText" dxfId="4520" priority="920" operator="containsText" text="RENOVAR">
      <formula>NOT(ISERROR(SEARCH("RENOVAR",J96)))</formula>
    </cfRule>
  </conditionalFormatting>
  <conditionalFormatting sqref="J96">
    <cfRule type="containsText" dxfId="4519" priority="918" operator="containsText" text="TRAMITES">
      <formula>NOT(ISERROR(SEARCH("TRAMITES",J96)))</formula>
    </cfRule>
    <cfRule type="containsText" dxfId="4518" priority="919" operator="containsText" text="TRAMITES">
      <formula>NOT(ISERROR(SEARCH("TRAMITES",J96)))</formula>
    </cfRule>
  </conditionalFormatting>
  <conditionalFormatting sqref="A97">
    <cfRule type="duplicateValues" dxfId="4517" priority="917"/>
  </conditionalFormatting>
  <conditionalFormatting sqref="J97">
    <cfRule type="containsText" dxfId="4516" priority="914" operator="containsText" text="TERMINADO">
      <formula>NOT(ISERROR(SEARCH("TERMINADO",J97)))</formula>
    </cfRule>
    <cfRule type="containsText" dxfId="4515" priority="915" operator="containsText" text="POR VENCERSE">
      <formula>NOT(ISERROR(SEARCH("POR VENCERSE",J97)))</formula>
    </cfRule>
    <cfRule type="containsText" dxfId="4514" priority="916" operator="containsText" text="VIGENTE">
      <formula>NOT(ISERROR(SEARCH("VIGENTE",J97)))</formula>
    </cfRule>
  </conditionalFormatting>
  <conditionalFormatting sqref="J97">
    <cfRule type="containsText" dxfId="4513" priority="913" operator="containsText" text="RENOVAR">
      <formula>NOT(ISERROR(SEARCH("RENOVAR",J97)))</formula>
    </cfRule>
  </conditionalFormatting>
  <conditionalFormatting sqref="J97">
    <cfRule type="containsText" dxfId="4512" priority="911" operator="containsText" text="TRAMITES">
      <formula>NOT(ISERROR(SEARCH("TRAMITES",J97)))</formula>
    </cfRule>
    <cfRule type="containsText" dxfId="4511" priority="912" operator="containsText" text="TRAMITES">
      <formula>NOT(ISERROR(SEARCH("TRAMITES",J97)))</formula>
    </cfRule>
  </conditionalFormatting>
  <conditionalFormatting sqref="A98">
    <cfRule type="duplicateValues" dxfId="4510" priority="910"/>
  </conditionalFormatting>
  <conditionalFormatting sqref="J98">
    <cfRule type="containsText" dxfId="4509" priority="907" operator="containsText" text="TERMINADO">
      <formula>NOT(ISERROR(SEARCH("TERMINADO",J98)))</formula>
    </cfRule>
    <cfRule type="containsText" dxfId="4508" priority="908" operator="containsText" text="POR VENCERSE">
      <formula>NOT(ISERROR(SEARCH("POR VENCERSE",J98)))</formula>
    </cfRule>
    <cfRule type="containsText" dxfId="4507" priority="909" operator="containsText" text="VIGENTE">
      <formula>NOT(ISERROR(SEARCH("VIGENTE",J98)))</formula>
    </cfRule>
  </conditionalFormatting>
  <conditionalFormatting sqref="J98">
    <cfRule type="containsText" dxfId="4506" priority="906" operator="containsText" text="RENOVAR">
      <formula>NOT(ISERROR(SEARCH("RENOVAR",J98)))</formula>
    </cfRule>
  </conditionalFormatting>
  <conditionalFormatting sqref="J98">
    <cfRule type="containsText" dxfId="4505" priority="904" operator="containsText" text="TRAMITES">
      <formula>NOT(ISERROR(SEARCH("TRAMITES",J98)))</formula>
    </cfRule>
    <cfRule type="containsText" dxfId="4504" priority="905" operator="containsText" text="TRAMITES">
      <formula>NOT(ISERROR(SEARCH("TRAMITES",J98)))</formula>
    </cfRule>
  </conditionalFormatting>
  <conditionalFormatting sqref="A99">
    <cfRule type="duplicateValues" dxfId="4503" priority="903"/>
  </conditionalFormatting>
  <conditionalFormatting sqref="J99">
    <cfRule type="containsText" dxfId="4502" priority="900" operator="containsText" text="TERMINADO">
      <formula>NOT(ISERROR(SEARCH("TERMINADO",J99)))</formula>
    </cfRule>
    <cfRule type="containsText" dxfId="4501" priority="901" operator="containsText" text="POR VENCERSE">
      <formula>NOT(ISERROR(SEARCH("POR VENCERSE",J99)))</formula>
    </cfRule>
    <cfRule type="containsText" dxfId="4500" priority="902" operator="containsText" text="VIGENTE">
      <formula>NOT(ISERROR(SEARCH("VIGENTE",J99)))</formula>
    </cfRule>
  </conditionalFormatting>
  <conditionalFormatting sqref="J99">
    <cfRule type="containsText" dxfId="4499" priority="899" operator="containsText" text="RENOVAR">
      <formula>NOT(ISERROR(SEARCH("RENOVAR",J99)))</formula>
    </cfRule>
  </conditionalFormatting>
  <conditionalFormatting sqref="J99">
    <cfRule type="containsText" dxfId="4498" priority="897" operator="containsText" text="TRAMITES">
      <formula>NOT(ISERROR(SEARCH("TRAMITES",J99)))</formula>
    </cfRule>
    <cfRule type="containsText" dxfId="4497" priority="898" operator="containsText" text="TRAMITES">
      <formula>NOT(ISERROR(SEARCH("TRAMITES",J99)))</formula>
    </cfRule>
  </conditionalFormatting>
  <conditionalFormatting sqref="A100">
    <cfRule type="duplicateValues" dxfId="4496" priority="896"/>
  </conditionalFormatting>
  <conditionalFormatting sqref="J100">
    <cfRule type="containsText" dxfId="4495" priority="893" operator="containsText" text="TERMINADO">
      <formula>NOT(ISERROR(SEARCH("TERMINADO",J100)))</formula>
    </cfRule>
    <cfRule type="containsText" dxfId="4494" priority="894" operator="containsText" text="POR VENCERSE">
      <formula>NOT(ISERROR(SEARCH("POR VENCERSE",J100)))</formula>
    </cfRule>
    <cfRule type="containsText" dxfId="4493" priority="895" operator="containsText" text="VIGENTE">
      <formula>NOT(ISERROR(SEARCH("VIGENTE",J100)))</formula>
    </cfRule>
  </conditionalFormatting>
  <conditionalFormatting sqref="J100">
    <cfRule type="containsText" dxfId="4492" priority="892" operator="containsText" text="RENOVAR">
      <formula>NOT(ISERROR(SEARCH("RENOVAR",J100)))</formula>
    </cfRule>
  </conditionalFormatting>
  <conditionalFormatting sqref="J100">
    <cfRule type="containsText" dxfId="4491" priority="890" operator="containsText" text="TRAMITES">
      <formula>NOT(ISERROR(SEARCH("TRAMITES",J100)))</formula>
    </cfRule>
    <cfRule type="containsText" dxfId="4490" priority="891" operator="containsText" text="TRAMITES">
      <formula>NOT(ISERROR(SEARCH("TRAMITES",J100)))</formula>
    </cfRule>
  </conditionalFormatting>
  <conditionalFormatting sqref="A101">
    <cfRule type="duplicateValues" dxfId="4489" priority="888"/>
  </conditionalFormatting>
  <conditionalFormatting sqref="J101">
    <cfRule type="containsText" dxfId="4488" priority="880" operator="containsText" text="TERMINADO">
      <formula>NOT(ISERROR(SEARCH("TERMINADO",J101)))</formula>
    </cfRule>
    <cfRule type="containsText" dxfId="4487" priority="881" operator="containsText" text="POR VENCERSE">
      <formula>NOT(ISERROR(SEARCH("POR VENCERSE",J101)))</formula>
    </cfRule>
    <cfRule type="containsText" dxfId="4486" priority="882" operator="containsText" text="VIGENTE">
      <formula>NOT(ISERROR(SEARCH("VIGENTE",J101)))</formula>
    </cfRule>
  </conditionalFormatting>
  <conditionalFormatting sqref="J101">
    <cfRule type="containsText" dxfId="4485" priority="879" operator="containsText" text="RENOVAR">
      <formula>NOT(ISERROR(SEARCH("RENOVAR",J101)))</formula>
    </cfRule>
  </conditionalFormatting>
  <conditionalFormatting sqref="J101">
    <cfRule type="containsText" dxfId="4484" priority="877" operator="containsText" text="TRAMITES">
      <formula>NOT(ISERROR(SEARCH("TRAMITES",J101)))</formula>
    </cfRule>
    <cfRule type="containsText" dxfId="4483" priority="878" operator="containsText" text="TRAMITES">
      <formula>NOT(ISERROR(SEARCH("TRAMITES",J101)))</formula>
    </cfRule>
  </conditionalFormatting>
  <conditionalFormatting sqref="A102">
    <cfRule type="duplicateValues" dxfId="4482" priority="876"/>
  </conditionalFormatting>
  <conditionalFormatting sqref="J102">
    <cfRule type="containsText" dxfId="4481" priority="873" operator="containsText" text="TERMINADO">
      <formula>NOT(ISERROR(SEARCH("TERMINADO",J102)))</formula>
    </cfRule>
    <cfRule type="containsText" dxfId="4480" priority="874" operator="containsText" text="POR VENCERSE">
      <formula>NOT(ISERROR(SEARCH("POR VENCERSE",J102)))</formula>
    </cfRule>
    <cfRule type="containsText" dxfId="4479" priority="875" operator="containsText" text="VIGENTE">
      <formula>NOT(ISERROR(SEARCH("VIGENTE",J102)))</formula>
    </cfRule>
  </conditionalFormatting>
  <conditionalFormatting sqref="J102">
    <cfRule type="containsText" dxfId="4478" priority="872" operator="containsText" text="RENOVAR">
      <formula>NOT(ISERROR(SEARCH("RENOVAR",J102)))</formula>
    </cfRule>
  </conditionalFormatting>
  <conditionalFormatting sqref="J102">
    <cfRule type="containsText" dxfId="4477" priority="870" operator="containsText" text="TRAMITES">
      <formula>NOT(ISERROR(SEARCH("TRAMITES",J102)))</formula>
    </cfRule>
    <cfRule type="containsText" dxfId="4476" priority="871" operator="containsText" text="TRAMITES">
      <formula>NOT(ISERROR(SEARCH("TRAMITES",J102)))</formula>
    </cfRule>
  </conditionalFormatting>
  <conditionalFormatting sqref="A103">
    <cfRule type="duplicateValues" dxfId="4475" priority="869"/>
  </conditionalFormatting>
  <conditionalFormatting sqref="J103">
    <cfRule type="containsText" dxfId="4474" priority="866" operator="containsText" text="TERMINADO">
      <formula>NOT(ISERROR(SEARCH("TERMINADO",J103)))</formula>
    </cfRule>
    <cfRule type="containsText" dxfId="4473" priority="867" operator="containsText" text="POR VENCERSE">
      <formula>NOT(ISERROR(SEARCH("POR VENCERSE",J103)))</formula>
    </cfRule>
    <cfRule type="containsText" dxfId="4472" priority="868" operator="containsText" text="VIGENTE">
      <formula>NOT(ISERROR(SEARCH("VIGENTE",J103)))</formula>
    </cfRule>
  </conditionalFormatting>
  <conditionalFormatting sqref="J103">
    <cfRule type="containsText" dxfId="4471" priority="865" operator="containsText" text="RENOVAR">
      <formula>NOT(ISERROR(SEARCH("RENOVAR",J103)))</formula>
    </cfRule>
  </conditionalFormatting>
  <conditionalFormatting sqref="J103">
    <cfRule type="containsText" dxfId="4470" priority="863" operator="containsText" text="TRAMITES">
      <formula>NOT(ISERROR(SEARCH("TRAMITES",J103)))</formula>
    </cfRule>
    <cfRule type="containsText" dxfId="4469" priority="864" operator="containsText" text="TRAMITES">
      <formula>NOT(ISERROR(SEARCH("TRAMITES",J103)))</formula>
    </cfRule>
  </conditionalFormatting>
  <conditionalFormatting sqref="J104">
    <cfRule type="containsText" dxfId="4468" priority="862" operator="containsText" text="RENOVAR">
      <formula>NOT(ISERROR(SEARCH("RENOVAR",J104)))</formula>
    </cfRule>
  </conditionalFormatting>
  <conditionalFormatting sqref="A104">
    <cfRule type="duplicateValues" dxfId="4467" priority="861"/>
  </conditionalFormatting>
  <conditionalFormatting sqref="J104">
    <cfRule type="containsText" dxfId="4466" priority="858" operator="containsText" text="TERMINADO">
      <formula>NOT(ISERROR(SEARCH("TERMINADO",J104)))</formula>
    </cfRule>
    <cfRule type="containsText" dxfId="4465" priority="859" operator="containsText" text="POR VENCERSE">
      <formula>NOT(ISERROR(SEARCH("POR VENCERSE",J104)))</formula>
    </cfRule>
    <cfRule type="containsText" dxfId="4464" priority="860" operator="containsText" text="VIGENTE">
      <formula>NOT(ISERROR(SEARCH("VIGENTE",J104)))</formula>
    </cfRule>
  </conditionalFormatting>
  <conditionalFormatting sqref="J104">
    <cfRule type="containsText" dxfId="4463" priority="856" operator="containsText" text="TRAMITES">
      <formula>NOT(ISERROR(SEARCH("TRAMITES",J104)))</formula>
    </cfRule>
    <cfRule type="containsText" dxfId="4462" priority="857" operator="containsText" text="TRAMITES">
      <formula>NOT(ISERROR(SEARCH("TRAMITES",J104)))</formula>
    </cfRule>
  </conditionalFormatting>
  <conditionalFormatting sqref="A105">
    <cfRule type="duplicateValues" dxfId="4461" priority="855"/>
  </conditionalFormatting>
  <conditionalFormatting sqref="J105">
    <cfRule type="containsText" dxfId="4460" priority="851" operator="containsText" text="RENOVAR">
      <formula>NOT(ISERROR(SEARCH("RENOVAR",J105)))</formula>
    </cfRule>
  </conditionalFormatting>
  <conditionalFormatting sqref="J105">
    <cfRule type="containsText" dxfId="4459" priority="852" operator="containsText" text="TERMINADO">
      <formula>NOT(ISERROR(SEARCH("TERMINADO",J105)))</formula>
    </cfRule>
    <cfRule type="containsText" dxfId="4458" priority="853" operator="containsText" text="POR VENCERSE">
      <formula>NOT(ISERROR(SEARCH("POR VENCERSE",J105)))</formula>
    </cfRule>
    <cfRule type="containsText" dxfId="4457" priority="854" operator="containsText" text="VIGENTE">
      <formula>NOT(ISERROR(SEARCH("VIGENTE",J105)))</formula>
    </cfRule>
  </conditionalFormatting>
  <conditionalFormatting sqref="J105">
    <cfRule type="containsText" dxfId="4456" priority="849" operator="containsText" text="TRAMITES">
      <formula>NOT(ISERROR(SEARCH("TRAMITES",J105)))</formula>
    </cfRule>
    <cfRule type="containsText" dxfId="4455" priority="850" operator="containsText" text="TRAMITES">
      <formula>NOT(ISERROR(SEARCH("TRAMITES",J105)))</formula>
    </cfRule>
  </conditionalFormatting>
  <conditionalFormatting sqref="A106">
    <cfRule type="duplicateValues" dxfId="4454" priority="848"/>
  </conditionalFormatting>
  <conditionalFormatting sqref="J106">
    <cfRule type="containsText" dxfId="4453" priority="844" operator="containsText" text="RENOVAR">
      <formula>NOT(ISERROR(SEARCH("RENOVAR",J106)))</formula>
    </cfRule>
  </conditionalFormatting>
  <conditionalFormatting sqref="J106">
    <cfRule type="containsText" dxfId="4452" priority="845" operator="containsText" text="TERMINADO">
      <formula>NOT(ISERROR(SEARCH("TERMINADO",J106)))</formula>
    </cfRule>
    <cfRule type="containsText" dxfId="4451" priority="846" operator="containsText" text="POR VENCERSE">
      <formula>NOT(ISERROR(SEARCH("POR VENCERSE",J106)))</formula>
    </cfRule>
    <cfRule type="containsText" dxfId="4450" priority="847" operator="containsText" text="VIGENTE">
      <formula>NOT(ISERROR(SEARCH("VIGENTE",J106)))</formula>
    </cfRule>
  </conditionalFormatting>
  <conditionalFormatting sqref="J106">
    <cfRule type="containsText" dxfId="4449" priority="842" operator="containsText" text="TRAMITES">
      <formula>NOT(ISERROR(SEARCH("TRAMITES",J106)))</formula>
    </cfRule>
    <cfRule type="containsText" dxfId="4448" priority="843" operator="containsText" text="TRAMITES">
      <formula>NOT(ISERROR(SEARCH("TRAMITES",J106)))</formula>
    </cfRule>
  </conditionalFormatting>
  <conditionalFormatting sqref="A107">
    <cfRule type="duplicateValues" dxfId="4447" priority="835"/>
  </conditionalFormatting>
  <conditionalFormatting sqref="J107">
    <cfRule type="containsText" dxfId="4446" priority="824" operator="containsText" text="RENOVAR">
      <formula>NOT(ISERROR(SEARCH("RENOVAR",J107)))</formula>
    </cfRule>
  </conditionalFormatting>
  <conditionalFormatting sqref="J107">
    <cfRule type="containsText" dxfId="4445" priority="825" operator="containsText" text="TERMINADO">
      <formula>NOT(ISERROR(SEARCH("TERMINADO",J107)))</formula>
    </cfRule>
    <cfRule type="containsText" dxfId="4444" priority="826" operator="containsText" text="POR VENCERSE">
      <formula>NOT(ISERROR(SEARCH("POR VENCERSE",J107)))</formula>
    </cfRule>
    <cfRule type="containsText" dxfId="4443" priority="827" operator="containsText" text="VIGENTE">
      <formula>NOT(ISERROR(SEARCH("VIGENTE",J107)))</formula>
    </cfRule>
  </conditionalFormatting>
  <conditionalFormatting sqref="J107">
    <cfRule type="containsText" dxfId="4442" priority="822" operator="containsText" text="TRAMITES">
      <formula>NOT(ISERROR(SEARCH("TRAMITES",J107)))</formula>
    </cfRule>
    <cfRule type="containsText" dxfId="4441" priority="823" operator="containsText" text="TRAMITES">
      <formula>NOT(ISERROR(SEARCH("TRAMITES",J107)))</formula>
    </cfRule>
  </conditionalFormatting>
  <conditionalFormatting sqref="A108">
    <cfRule type="duplicateValues" dxfId="4440" priority="821"/>
  </conditionalFormatting>
  <conditionalFormatting sqref="J108">
    <cfRule type="containsText" dxfId="4439" priority="817" operator="containsText" text="RENOVAR">
      <formula>NOT(ISERROR(SEARCH("RENOVAR",J108)))</formula>
    </cfRule>
  </conditionalFormatting>
  <conditionalFormatting sqref="J108">
    <cfRule type="containsText" dxfId="4438" priority="818" operator="containsText" text="TERMINADO">
      <formula>NOT(ISERROR(SEARCH("TERMINADO",J108)))</formula>
    </cfRule>
    <cfRule type="containsText" dxfId="4437" priority="819" operator="containsText" text="POR VENCERSE">
      <formula>NOT(ISERROR(SEARCH("POR VENCERSE",J108)))</formula>
    </cfRule>
    <cfRule type="containsText" dxfId="4436" priority="820" operator="containsText" text="VIGENTE">
      <formula>NOT(ISERROR(SEARCH("VIGENTE",J108)))</formula>
    </cfRule>
  </conditionalFormatting>
  <conditionalFormatting sqref="J108">
    <cfRule type="containsText" dxfId="4435" priority="815" operator="containsText" text="TRAMITES">
      <formula>NOT(ISERROR(SEARCH("TRAMITES",J108)))</formula>
    </cfRule>
    <cfRule type="containsText" dxfId="4434" priority="816" operator="containsText" text="TRAMITES">
      <formula>NOT(ISERROR(SEARCH("TRAMITES",J108)))</formula>
    </cfRule>
  </conditionalFormatting>
  <conditionalFormatting sqref="P89">
    <cfRule type="containsText" dxfId="4433" priority="812" stopIfTrue="1" operator="containsText" text="TERMINADO">
      <formula>NOT(ISERROR(SEARCH("TERMINADO",P89)))</formula>
    </cfRule>
    <cfRule type="containsText" dxfId="4432" priority="813" stopIfTrue="1" operator="containsText" text="POR VENCERSE">
      <formula>NOT(ISERROR(SEARCH("POR VENCERSE",P89)))</formula>
    </cfRule>
    <cfRule type="containsText" dxfId="4431" priority="814" operator="containsText" text="VIGENTE">
      <formula>NOT(ISERROR(SEARCH("VIGENTE",P89)))</formula>
    </cfRule>
  </conditionalFormatting>
  <conditionalFormatting sqref="P88">
    <cfRule type="containsText" dxfId="4430" priority="809" stopIfTrue="1" operator="containsText" text="TERMINADO">
      <formula>NOT(ISERROR(SEARCH("TERMINADO",P88)))</formula>
    </cfRule>
    <cfRule type="containsText" dxfId="4429" priority="810" stopIfTrue="1" operator="containsText" text="POR VENCERSE">
      <formula>NOT(ISERROR(SEARCH("POR VENCERSE",P88)))</formula>
    </cfRule>
    <cfRule type="containsText" dxfId="4428" priority="811" operator="containsText" text="VIGENTE">
      <formula>NOT(ISERROR(SEARCH("VIGENTE",P88)))</formula>
    </cfRule>
  </conditionalFormatting>
  <conditionalFormatting sqref="J109">
    <cfRule type="containsText" dxfId="4427" priority="808" operator="containsText" text="RENOVAR">
      <formula>NOT(ISERROR(SEARCH("RENOVAR",J109)))</formula>
    </cfRule>
  </conditionalFormatting>
  <conditionalFormatting sqref="A109">
    <cfRule type="duplicateValues" dxfId="4426" priority="807"/>
  </conditionalFormatting>
  <conditionalFormatting sqref="P109">
    <cfRule type="containsText" dxfId="4425" priority="804" stopIfTrue="1" operator="containsText" text="TERMINADO">
      <formula>NOT(ISERROR(SEARCH("TERMINADO",P109)))</formula>
    </cfRule>
    <cfRule type="containsText" dxfId="4424" priority="805" stopIfTrue="1" operator="containsText" text="POR VENCERSE">
      <formula>NOT(ISERROR(SEARCH("POR VENCERSE",P109)))</formula>
    </cfRule>
    <cfRule type="containsText" dxfId="4423" priority="806" operator="containsText" text="VIGENTE">
      <formula>NOT(ISERROR(SEARCH("VIGENTE",P109)))</formula>
    </cfRule>
  </conditionalFormatting>
  <conditionalFormatting sqref="P109">
    <cfRule type="containsText" dxfId="4422" priority="803" operator="containsText" text="RENOVAR">
      <formula>NOT(ISERROR(SEARCH("RENOVAR",P109)))</formula>
    </cfRule>
  </conditionalFormatting>
  <conditionalFormatting sqref="P109">
    <cfRule type="containsText" dxfId="4421" priority="800" operator="containsText" text="VENCIDO">
      <formula>NOT(ISERROR(SEARCH("VENCIDO",P109)))</formula>
    </cfRule>
    <cfRule type="containsText" dxfId="4420" priority="801" stopIfTrue="1" operator="containsText" text="POR VENCERSE">
      <formula>NOT(ISERROR(SEARCH("POR VENCERSE",P109)))</formula>
    </cfRule>
    <cfRule type="containsText" dxfId="4419" priority="802" operator="containsText" text="VIGENTE">
      <formula>NOT(ISERROR(SEARCH("VIGENTE",P109)))</formula>
    </cfRule>
  </conditionalFormatting>
  <conditionalFormatting sqref="J109">
    <cfRule type="containsText" dxfId="4418" priority="797" operator="containsText" text="TERMINADO">
      <formula>NOT(ISERROR(SEARCH("TERMINADO",J109)))</formula>
    </cfRule>
    <cfRule type="containsText" dxfId="4417" priority="798" operator="containsText" text="POR VENCERSE">
      <formula>NOT(ISERROR(SEARCH("POR VENCERSE",J109)))</formula>
    </cfRule>
    <cfRule type="containsText" dxfId="4416" priority="799" operator="containsText" text="VIGENTE">
      <formula>NOT(ISERROR(SEARCH("VIGENTE",J109)))</formula>
    </cfRule>
  </conditionalFormatting>
  <conditionalFormatting sqref="J109">
    <cfRule type="containsText" dxfId="4415" priority="795" operator="containsText" text="TRAMITES">
      <formula>NOT(ISERROR(SEARCH("TRAMITES",J109)))</formula>
    </cfRule>
    <cfRule type="containsText" dxfId="4414" priority="796" operator="containsText" text="TRAMITES">
      <formula>NOT(ISERROR(SEARCH("TRAMITES",J109)))</formula>
    </cfRule>
  </conditionalFormatting>
  <conditionalFormatting sqref="J110">
    <cfRule type="containsText" dxfId="4413" priority="794" operator="containsText" text="RENOVAR">
      <formula>NOT(ISERROR(SEARCH("RENOVAR",J110)))</formula>
    </cfRule>
  </conditionalFormatting>
  <conditionalFormatting sqref="P110">
    <cfRule type="containsText" dxfId="4412" priority="791" stopIfTrue="1" operator="containsText" text="TERMINADO">
      <formula>NOT(ISERROR(SEARCH("TERMINADO",P110)))</formula>
    </cfRule>
    <cfRule type="containsText" dxfId="4411" priority="792" stopIfTrue="1" operator="containsText" text="POR VENCERSE">
      <formula>NOT(ISERROR(SEARCH("POR VENCERSE",P110)))</formula>
    </cfRule>
    <cfRule type="containsText" dxfId="4410" priority="793" operator="containsText" text="VIGENTE">
      <formula>NOT(ISERROR(SEARCH("VIGENTE",P110)))</formula>
    </cfRule>
  </conditionalFormatting>
  <conditionalFormatting sqref="P110">
    <cfRule type="containsText" dxfId="4409" priority="790" operator="containsText" text="RENOVAR">
      <formula>NOT(ISERROR(SEARCH("RENOVAR",P110)))</formula>
    </cfRule>
  </conditionalFormatting>
  <conditionalFormatting sqref="P110">
    <cfRule type="containsText" dxfId="4408" priority="787" operator="containsText" text="VENCIDO">
      <formula>NOT(ISERROR(SEARCH("VENCIDO",P110)))</formula>
    </cfRule>
    <cfRule type="containsText" dxfId="4407" priority="788" stopIfTrue="1" operator="containsText" text="POR VENCERSE">
      <formula>NOT(ISERROR(SEARCH("POR VENCERSE",P110)))</formula>
    </cfRule>
    <cfRule type="containsText" dxfId="4406" priority="789" operator="containsText" text="VIGENTE">
      <formula>NOT(ISERROR(SEARCH("VIGENTE",P110)))</formula>
    </cfRule>
  </conditionalFormatting>
  <conditionalFormatting sqref="J110">
    <cfRule type="containsText" dxfId="4405" priority="784" operator="containsText" text="TERMINADO">
      <formula>NOT(ISERROR(SEARCH("TERMINADO",J110)))</formula>
    </cfRule>
    <cfRule type="containsText" dxfId="4404" priority="785" operator="containsText" text="POR VENCERSE">
      <formula>NOT(ISERROR(SEARCH("POR VENCERSE",J110)))</formula>
    </cfRule>
    <cfRule type="containsText" dxfId="4403" priority="786" operator="containsText" text="VIGENTE">
      <formula>NOT(ISERROR(SEARCH("VIGENTE",J110)))</formula>
    </cfRule>
  </conditionalFormatting>
  <conditionalFormatting sqref="J110">
    <cfRule type="containsText" dxfId="4402" priority="782" operator="containsText" text="TRAMITES">
      <formula>NOT(ISERROR(SEARCH("TRAMITES",J110)))</formula>
    </cfRule>
    <cfRule type="containsText" dxfId="4401" priority="783" operator="containsText" text="TRAMITES">
      <formula>NOT(ISERROR(SEARCH("TRAMITES",J110)))</formula>
    </cfRule>
  </conditionalFormatting>
  <conditionalFormatting sqref="P111 J111">
    <cfRule type="containsText" dxfId="4400" priority="778" stopIfTrue="1" operator="containsText" text="TERMINADO">
      <formula>NOT(ISERROR(SEARCH("TERMINADO",J111)))</formula>
    </cfRule>
    <cfRule type="containsText" dxfId="4399" priority="779" stopIfTrue="1" operator="containsText" text="POR VENCERSE">
      <formula>NOT(ISERROR(SEARCH("POR VENCERSE",J111)))</formula>
    </cfRule>
    <cfRule type="containsText" dxfId="4398" priority="780" operator="containsText" text="VIGENTE">
      <formula>NOT(ISERROR(SEARCH("VIGENTE",J111)))</formula>
    </cfRule>
  </conditionalFormatting>
  <conditionalFormatting sqref="P111 J111">
    <cfRule type="containsText" dxfId="4397" priority="777" operator="containsText" text="RENOVAR">
      <formula>NOT(ISERROR(SEARCH("RENOVAR",J111)))</formula>
    </cfRule>
  </conditionalFormatting>
  <conditionalFormatting sqref="P111">
    <cfRule type="containsText" dxfId="4396" priority="774" operator="containsText" text="VENCIDO">
      <formula>NOT(ISERROR(SEARCH("VENCIDO",P111)))</formula>
    </cfRule>
    <cfRule type="containsText" dxfId="4395" priority="775" stopIfTrue="1" operator="containsText" text="POR VENCERSE">
      <formula>NOT(ISERROR(SEARCH("POR VENCERSE",P111)))</formula>
    </cfRule>
    <cfRule type="containsText" dxfId="4394" priority="776" operator="containsText" text="VIGENTE">
      <formula>NOT(ISERROR(SEARCH("VIGENTE",P111)))</formula>
    </cfRule>
  </conditionalFormatting>
  <conditionalFormatting sqref="A111">
    <cfRule type="duplicateValues" dxfId="4393" priority="781"/>
  </conditionalFormatting>
  <conditionalFormatting sqref="A112">
    <cfRule type="duplicateValues" dxfId="4392" priority="773"/>
  </conditionalFormatting>
  <conditionalFormatting sqref="J112">
    <cfRule type="containsText" dxfId="4391" priority="770" operator="containsText" text="TERMINADO">
      <formula>NOT(ISERROR(SEARCH("TERMINADO",J112)))</formula>
    </cfRule>
    <cfRule type="containsText" dxfId="4390" priority="771" operator="containsText" text="POR VENCERSE">
      <formula>NOT(ISERROR(SEARCH("POR VENCERSE",J112)))</formula>
    </cfRule>
    <cfRule type="containsText" dxfId="4389" priority="772" operator="containsText" text="VIGENTE">
      <formula>NOT(ISERROR(SEARCH("VIGENTE",J112)))</formula>
    </cfRule>
  </conditionalFormatting>
  <conditionalFormatting sqref="J112">
    <cfRule type="containsText" dxfId="4388" priority="769" operator="containsText" text="RENOVAR">
      <formula>NOT(ISERROR(SEARCH("RENOVAR",J112)))</formula>
    </cfRule>
  </conditionalFormatting>
  <conditionalFormatting sqref="J112">
    <cfRule type="containsText" dxfId="4387" priority="767" operator="containsText" text="TRAMITES">
      <formula>NOT(ISERROR(SEARCH("TRAMITES",J112)))</formula>
    </cfRule>
    <cfRule type="containsText" dxfId="4386" priority="768" operator="containsText" text="TRAMITES">
      <formula>NOT(ISERROR(SEARCH("TRAMITES",J112)))</formula>
    </cfRule>
  </conditionalFormatting>
  <conditionalFormatting sqref="P112">
    <cfRule type="containsText" dxfId="4385" priority="764" stopIfTrue="1" operator="containsText" text="TERMINADO">
      <formula>NOT(ISERROR(SEARCH("TERMINADO",P112)))</formula>
    </cfRule>
    <cfRule type="containsText" dxfId="4384" priority="765" stopIfTrue="1" operator="containsText" text="POR VENCERSE">
      <formula>NOT(ISERROR(SEARCH("POR VENCERSE",P112)))</formula>
    </cfRule>
    <cfRule type="containsText" dxfId="4383" priority="766" operator="containsText" text="VIGENTE">
      <formula>NOT(ISERROR(SEARCH("VIGENTE",P112)))</formula>
    </cfRule>
  </conditionalFormatting>
  <conditionalFormatting sqref="P112">
    <cfRule type="containsText" dxfId="4382" priority="763" operator="containsText" text="RENOVAR">
      <formula>NOT(ISERROR(SEARCH("RENOVAR",P112)))</formula>
    </cfRule>
  </conditionalFormatting>
  <conditionalFormatting sqref="P112">
    <cfRule type="containsText" dxfId="4381" priority="760" operator="containsText" text="VENCIDO">
      <formula>NOT(ISERROR(SEARCH("VENCIDO",P112)))</formula>
    </cfRule>
    <cfRule type="containsText" dxfId="4380" priority="761" stopIfTrue="1" operator="containsText" text="POR VENCERSE">
      <formula>NOT(ISERROR(SEARCH("POR VENCERSE",P112)))</formula>
    </cfRule>
    <cfRule type="containsText" dxfId="4379" priority="762" operator="containsText" text="VIGENTE">
      <formula>NOT(ISERROR(SEARCH("VIGENTE",P112)))</formula>
    </cfRule>
  </conditionalFormatting>
  <conditionalFormatting sqref="J113">
    <cfRule type="containsText" dxfId="4378" priority="759" operator="containsText" text="RENOVAR">
      <formula>NOT(ISERROR(SEARCH("RENOVAR",J113)))</formula>
    </cfRule>
  </conditionalFormatting>
  <conditionalFormatting sqref="A113">
    <cfRule type="duplicateValues" dxfId="4377" priority="758"/>
  </conditionalFormatting>
  <conditionalFormatting sqref="J113">
    <cfRule type="containsText" dxfId="4376" priority="755" operator="containsText" text="TERMINADO">
      <formula>NOT(ISERROR(SEARCH("TERMINADO",J113)))</formula>
    </cfRule>
    <cfRule type="containsText" dxfId="4375" priority="756" operator="containsText" text="POR VENCERSE">
      <formula>NOT(ISERROR(SEARCH("POR VENCERSE",J113)))</formula>
    </cfRule>
    <cfRule type="containsText" dxfId="4374" priority="757" operator="containsText" text="VIGENTE">
      <formula>NOT(ISERROR(SEARCH("VIGENTE",J113)))</formula>
    </cfRule>
  </conditionalFormatting>
  <conditionalFormatting sqref="J113">
    <cfRule type="containsText" dxfId="4373" priority="753" operator="containsText" text="TRAMITES">
      <formula>NOT(ISERROR(SEARCH("TRAMITES",J113)))</formula>
    </cfRule>
    <cfRule type="containsText" dxfId="4372" priority="754" operator="containsText" text="TRAMITES">
      <formula>NOT(ISERROR(SEARCH("TRAMITES",J113)))</formula>
    </cfRule>
  </conditionalFormatting>
  <conditionalFormatting sqref="J114">
    <cfRule type="containsText" dxfId="4371" priority="752" operator="containsText" text="RENOVAR">
      <formula>NOT(ISERROR(SEARCH("RENOVAR",J114)))</formula>
    </cfRule>
  </conditionalFormatting>
  <conditionalFormatting sqref="A114">
    <cfRule type="duplicateValues" dxfId="4370" priority="751"/>
  </conditionalFormatting>
  <conditionalFormatting sqref="J114">
    <cfRule type="containsText" dxfId="4369" priority="748" operator="containsText" text="TERMINADO">
      <formula>NOT(ISERROR(SEARCH("TERMINADO",J114)))</formula>
    </cfRule>
    <cfRule type="containsText" dxfId="4368" priority="749" operator="containsText" text="POR VENCERSE">
      <formula>NOT(ISERROR(SEARCH("POR VENCERSE",J114)))</formula>
    </cfRule>
    <cfRule type="containsText" dxfId="4367" priority="750" operator="containsText" text="VIGENTE">
      <formula>NOT(ISERROR(SEARCH("VIGENTE",J114)))</formula>
    </cfRule>
  </conditionalFormatting>
  <conditionalFormatting sqref="J114">
    <cfRule type="containsText" dxfId="4366" priority="746" operator="containsText" text="TRAMITES">
      <formula>NOT(ISERROR(SEARCH("TRAMITES",J114)))</formula>
    </cfRule>
    <cfRule type="containsText" dxfId="4365" priority="747" operator="containsText" text="TRAMITES">
      <formula>NOT(ISERROR(SEARCH("TRAMITES",J114)))</formula>
    </cfRule>
  </conditionalFormatting>
  <conditionalFormatting sqref="A115">
    <cfRule type="duplicateValues" dxfId="4364" priority="745"/>
  </conditionalFormatting>
  <conditionalFormatting sqref="J115">
    <cfRule type="containsText" dxfId="4363" priority="742" operator="containsText" text="TERMINADO">
      <formula>NOT(ISERROR(SEARCH("TERMINADO",J115)))</formula>
    </cfRule>
    <cfRule type="containsText" dxfId="4362" priority="743" operator="containsText" text="POR VENCERSE">
      <formula>NOT(ISERROR(SEARCH("POR VENCERSE",J115)))</formula>
    </cfRule>
    <cfRule type="containsText" dxfId="4361" priority="744" operator="containsText" text="VIGENTE">
      <formula>NOT(ISERROR(SEARCH("VIGENTE",J115)))</formula>
    </cfRule>
  </conditionalFormatting>
  <conditionalFormatting sqref="J115">
    <cfRule type="containsText" dxfId="4360" priority="741" operator="containsText" text="RENOVAR">
      <formula>NOT(ISERROR(SEARCH("RENOVAR",J115)))</formula>
    </cfRule>
  </conditionalFormatting>
  <conditionalFormatting sqref="J115">
    <cfRule type="containsText" dxfId="4359" priority="739" operator="containsText" text="TRAMITES">
      <formula>NOT(ISERROR(SEARCH("TRAMITES",J115)))</formula>
    </cfRule>
    <cfRule type="containsText" dxfId="4358" priority="740" operator="containsText" text="TRAMITES">
      <formula>NOT(ISERROR(SEARCH("TRAMITES",J115)))</formula>
    </cfRule>
  </conditionalFormatting>
  <conditionalFormatting sqref="J116">
    <cfRule type="containsText" dxfId="4357" priority="738" operator="containsText" text="RENOVAR">
      <formula>NOT(ISERROR(SEARCH("RENOVAR",J116)))</formula>
    </cfRule>
  </conditionalFormatting>
  <conditionalFormatting sqref="A116">
    <cfRule type="duplicateValues" dxfId="4356" priority="737"/>
  </conditionalFormatting>
  <conditionalFormatting sqref="J116">
    <cfRule type="containsText" dxfId="4355" priority="734" operator="containsText" text="TERMINADO">
      <formula>NOT(ISERROR(SEARCH("TERMINADO",J116)))</formula>
    </cfRule>
    <cfRule type="containsText" dxfId="4354" priority="735" operator="containsText" text="POR VENCERSE">
      <formula>NOT(ISERROR(SEARCH("POR VENCERSE",J116)))</formula>
    </cfRule>
    <cfRule type="containsText" dxfId="4353" priority="736" operator="containsText" text="VIGENTE">
      <formula>NOT(ISERROR(SEARCH("VIGENTE",J116)))</formula>
    </cfRule>
  </conditionalFormatting>
  <conditionalFormatting sqref="J116">
    <cfRule type="containsText" dxfId="4352" priority="732" operator="containsText" text="TRAMITES">
      <formula>NOT(ISERROR(SEARCH("TRAMITES",J116)))</formula>
    </cfRule>
    <cfRule type="containsText" dxfId="4351" priority="733" operator="containsText" text="TRAMITES">
      <formula>NOT(ISERROR(SEARCH("TRAMITES",J116)))</formula>
    </cfRule>
  </conditionalFormatting>
  <conditionalFormatting sqref="A117">
    <cfRule type="duplicateValues" dxfId="4350" priority="731"/>
  </conditionalFormatting>
  <conditionalFormatting sqref="J117">
    <cfRule type="containsText" dxfId="4349" priority="728" operator="containsText" text="TERMINADO">
      <formula>NOT(ISERROR(SEARCH("TERMINADO",J117)))</formula>
    </cfRule>
    <cfRule type="containsText" dxfId="4348" priority="729" operator="containsText" text="POR VENCERSE">
      <formula>NOT(ISERROR(SEARCH("POR VENCERSE",J117)))</formula>
    </cfRule>
    <cfRule type="containsText" dxfId="4347" priority="730" operator="containsText" text="VIGENTE">
      <formula>NOT(ISERROR(SEARCH("VIGENTE",J117)))</formula>
    </cfRule>
  </conditionalFormatting>
  <conditionalFormatting sqref="J117">
    <cfRule type="containsText" dxfId="4346" priority="727" operator="containsText" text="RENOVAR">
      <formula>NOT(ISERROR(SEARCH("RENOVAR",J117)))</formula>
    </cfRule>
  </conditionalFormatting>
  <conditionalFormatting sqref="J117">
    <cfRule type="containsText" dxfId="4345" priority="725" operator="containsText" text="TRAMITES">
      <formula>NOT(ISERROR(SEARCH("TRAMITES",J117)))</formula>
    </cfRule>
    <cfRule type="containsText" dxfId="4344" priority="726" operator="containsText" text="TRAMITES">
      <formula>NOT(ISERROR(SEARCH("TRAMITES",J117)))</formula>
    </cfRule>
  </conditionalFormatting>
  <conditionalFormatting sqref="J118">
    <cfRule type="containsText" dxfId="4343" priority="722" operator="containsText" text="TERMINADO">
      <formula>NOT(ISERROR(SEARCH("TERMINADO",J118)))</formula>
    </cfRule>
    <cfRule type="containsText" dxfId="4342" priority="723" operator="containsText" text="POR VENCERSE">
      <formula>NOT(ISERROR(SEARCH("POR VENCERSE",J118)))</formula>
    </cfRule>
    <cfRule type="containsText" dxfId="4341" priority="724" operator="containsText" text="VIGENTE">
      <formula>NOT(ISERROR(SEARCH("VIGENTE",J118)))</formula>
    </cfRule>
  </conditionalFormatting>
  <conditionalFormatting sqref="J118">
    <cfRule type="containsText" dxfId="4340" priority="721" operator="containsText" text="RENOVAR">
      <formula>NOT(ISERROR(SEARCH("RENOVAR",J118)))</formula>
    </cfRule>
  </conditionalFormatting>
  <conditionalFormatting sqref="J118">
    <cfRule type="containsText" dxfId="4339" priority="719" operator="containsText" text="TRAMITES">
      <formula>NOT(ISERROR(SEARCH("TRAMITES",J118)))</formula>
    </cfRule>
    <cfRule type="containsText" dxfId="4338" priority="720" operator="containsText" text="TRAMITES">
      <formula>NOT(ISERROR(SEARCH("TRAMITES",J118)))</formula>
    </cfRule>
  </conditionalFormatting>
  <conditionalFormatting sqref="A118">
    <cfRule type="duplicateValues" dxfId="4337" priority="718"/>
  </conditionalFormatting>
  <conditionalFormatting sqref="A119">
    <cfRule type="duplicateValues" dxfId="4336" priority="717"/>
  </conditionalFormatting>
  <conditionalFormatting sqref="J119">
    <cfRule type="containsText" dxfId="4335" priority="713" operator="containsText" text="RENOVAR">
      <formula>NOT(ISERROR(SEARCH("RENOVAR",J119)))</formula>
    </cfRule>
  </conditionalFormatting>
  <conditionalFormatting sqref="J119">
    <cfRule type="containsText" dxfId="4334" priority="714" operator="containsText" text="TERMINADO">
      <formula>NOT(ISERROR(SEARCH("TERMINADO",J119)))</formula>
    </cfRule>
    <cfRule type="containsText" dxfId="4333" priority="715" operator="containsText" text="POR VENCERSE">
      <formula>NOT(ISERROR(SEARCH("POR VENCERSE",J119)))</formula>
    </cfRule>
    <cfRule type="containsText" dxfId="4332" priority="716" operator="containsText" text="VIGENTE">
      <formula>NOT(ISERROR(SEARCH("VIGENTE",J119)))</formula>
    </cfRule>
  </conditionalFormatting>
  <conditionalFormatting sqref="J119">
    <cfRule type="containsText" dxfId="4331" priority="711" operator="containsText" text="TRAMITES">
      <formula>NOT(ISERROR(SEARCH("TRAMITES",J119)))</formula>
    </cfRule>
    <cfRule type="containsText" dxfId="4330" priority="712" operator="containsText" text="TRAMITES">
      <formula>NOT(ISERROR(SEARCH("TRAMITES",J119)))</formula>
    </cfRule>
  </conditionalFormatting>
  <conditionalFormatting sqref="J120">
    <cfRule type="containsText" dxfId="4329" priority="692" operator="containsText" text="RENOVAR">
      <formula>NOT(ISERROR(SEARCH("RENOVAR",J120)))</formula>
    </cfRule>
  </conditionalFormatting>
  <conditionalFormatting sqref="J120">
    <cfRule type="containsText" dxfId="4328" priority="693" operator="containsText" text="TERMINADO">
      <formula>NOT(ISERROR(SEARCH("TERMINADO",J120)))</formula>
    </cfRule>
    <cfRule type="containsText" dxfId="4327" priority="694" operator="containsText" text="POR VENCERSE">
      <formula>NOT(ISERROR(SEARCH("POR VENCERSE",J120)))</formula>
    </cfRule>
    <cfRule type="containsText" dxfId="4326" priority="695" operator="containsText" text="VIGENTE">
      <formula>NOT(ISERROR(SEARCH("VIGENTE",J120)))</formula>
    </cfRule>
  </conditionalFormatting>
  <conditionalFormatting sqref="J120">
    <cfRule type="containsText" dxfId="4325" priority="690" operator="containsText" text="TRAMITES">
      <formula>NOT(ISERROR(SEARCH("TRAMITES",J120)))</formula>
    </cfRule>
    <cfRule type="containsText" dxfId="4324" priority="691" operator="containsText" text="TRAMITES">
      <formula>NOT(ISERROR(SEARCH("TRAMITES",J120)))</formula>
    </cfRule>
  </conditionalFormatting>
  <conditionalFormatting sqref="A120">
    <cfRule type="duplicateValues" dxfId="4323" priority="689"/>
  </conditionalFormatting>
  <conditionalFormatting sqref="J121">
    <cfRule type="containsText" dxfId="4322" priority="677" operator="containsText" text="RENOVAR">
      <formula>NOT(ISERROR(SEARCH("RENOVAR",J121)))</formula>
    </cfRule>
  </conditionalFormatting>
  <conditionalFormatting sqref="J121">
    <cfRule type="containsText" dxfId="4321" priority="678" operator="containsText" text="TERMINADO">
      <formula>NOT(ISERROR(SEARCH("TERMINADO",J121)))</formula>
    </cfRule>
    <cfRule type="containsText" dxfId="4320" priority="679" operator="containsText" text="POR VENCERSE">
      <formula>NOT(ISERROR(SEARCH("POR VENCERSE",J121)))</formula>
    </cfRule>
    <cfRule type="containsText" dxfId="4319" priority="680" operator="containsText" text="VIGENTE">
      <formula>NOT(ISERROR(SEARCH("VIGENTE",J121)))</formula>
    </cfRule>
  </conditionalFormatting>
  <conditionalFormatting sqref="J121">
    <cfRule type="containsText" dxfId="4318" priority="675" operator="containsText" text="TRAMITES">
      <formula>NOT(ISERROR(SEARCH("TRAMITES",J121)))</formula>
    </cfRule>
    <cfRule type="containsText" dxfId="4317" priority="676" operator="containsText" text="TRAMITES">
      <formula>NOT(ISERROR(SEARCH("TRAMITES",J121)))</formula>
    </cfRule>
  </conditionalFormatting>
  <conditionalFormatting sqref="A121">
    <cfRule type="duplicateValues" dxfId="4316" priority="674"/>
  </conditionalFormatting>
  <conditionalFormatting sqref="J122">
    <cfRule type="containsText" dxfId="4315" priority="656" operator="containsText" text="RENOVAR">
      <formula>NOT(ISERROR(SEARCH("RENOVAR",J122)))</formula>
    </cfRule>
  </conditionalFormatting>
  <conditionalFormatting sqref="J122">
    <cfRule type="containsText" dxfId="4314" priority="657" operator="containsText" text="TERMINADO">
      <formula>NOT(ISERROR(SEARCH("TERMINADO",J122)))</formula>
    </cfRule>
    <cfRule type="containsText" dxfId="4313" priority="658" operator="containsText" text="POR VENCERSE">
      <formula>NOT(ISERROR(SEARCH("POR VENCERSE",J122)))</formula>
    </cfRule>
    <cfRule type="containsText" dxfId="4312" priority="659" operator="containsText" text="VIGENTE">
      <formula>NOT(ISERROR(SEARCH("VIGENTE",J122)))</formula>
    </cfRule>
  </conditionalFormatting>
  <conditionalFormatting sqref="J122">
    <cfRule type="containsText" dxfId="4311" priority="654" operator="containsText" text="TRAMITES">
      <formula>NOT(ISERROR(SEARCH("TRAMITES",J122)))</formula>
    </cfRule>
    <cfRule type="containsText" dxfId="4310" priority="655" operator="containsText" text="TRAMITES">
      <formula>NOT(ISERROR(SEARCH("TRAMITES",J122)))</formula>
    </cfRule>
  </conditionalFormatting>
  <conditionalFormatting sqref="A122">
    <cfRule type="duplicateValues" dxfId="4309" priority="653"/>
  </conditionalFormatting>
  <conditionalFormatting sqref="A123">
    <cfRule type="duplicateValues" dxfId="4308" priority="652"/>
  </conditionalFormatting>
  <conditionalFormatting sqref="J123">
    <cfRule type="containsText" dxfId="4307" priority="648" operator="containsText" text="RENOVAR">
      <formula>NOT(ISERROR(SEARCH("RENOVAR",J123)))</formula>
    </cfRule>
  </conditionalFormatting>
  <conditionalFormatting sqref="J123">
    <cfRule type="containsText" dxfId="4306" priority="649" operator="containsText" text="TERMINADO">
      <formula>NOT(ISERROR(SEARCH("TERMINADO",J123)))</formula>
    </cfRule>
    <cfRule type="containsText" dxfId="4305" priority="650" operator="containsText" text="POR VENCERSE">
      <formula>NOT(ISERROR(SEARCH("POR VENCERSE",J123)))</formula>
    </cfRule>
    <cfRule type="containsText" dxfId="4304" priority="651" operator="containsText" text="VIGENTE">
      <formula>NOT(ISERROR(SEARCH("VIGENTE",J123)))</formula>
    </cfRule>
  </conditionalFormatting>
  <conditionalFormatting sqref="J123">
    <cfRule type="containsText" dxfId="4303" priority="646" operator="containsText" text="TRAMITES">
      <formula>NOT(ISERROR(SEARCH("TRAMITES",J123)))</formula>
    </cfRule>
    <cfRule type="containsText" dxfId="4302" priority="647" operator="containsText" text="TRAMITES">
      <formula>NOT(ISERROR(SEARCH("TRAMITES",J123)))</formula>
    </cfRule>
  </conditionalFormatting>
  <conditionalFormatting sqref="P124">
    <cfRule type="containsText" dxfId="4301" priority="645" operator="containsText" text="RENOVAR">
      <formula>NOT(ISERROR(SEARCH("RENOVAR",P124)))</formula>
    </cfRule>
  </conditionalFormatting>
  <conditionalFormatting sqref="P124">
    <cfRule type="containsText" dxfId="4300" priority="642" operator="containsText" text="VENCIDO">
      <formula>NOT(ISERROR(SEARCH("VENCIDO",P124)))</formula>
    </cfRule>
    <cfRule type="containsText" dxfId="4299" priority="643" operator="containsText" text="POR VENCERSE">
      <formula>NOT(ISERROR(SEARCH("POR VENCERSE",P124)))</formula>
    </cfRule>
    <cfRule type="containsText" dxfId="4298" priority="644" operator="containsText" text="VIGENTE">
      <formula>NOT(ISERROR(SEARCH("VIGENTE",P124)))</formula>
    </cfRule>
  </conditionalFormatting>
  <conditionalFormatting sqref="A124">
    <cfRule type="duplicateValues" dxfId="4297" priority="641"/>
  </conditionalFormatting>
  <conditionalFormatting sqref="J124">
    <cfRule type="containsText" dxfId="4296" priority="638" operator="containsText" text="TERMINADO">
      <formula>NOT(ISERROR(SEARCH("TERMINADO",J124)))</formula>
    </cfRule>
    <cfRule type="containsText" dxfId="4295" priority="639" operator="containsText" text="POR VENCERSE">
      <formula>NOT(ISERROR(SEARCH("POR VENCERSE",J124)))</formula>
    </cfRule>
    <cfRule type="containsText" dxfId="4294" priority="640" operator="containsText" text="VIGENTE">
      <formula>NOT(ISERROR(SEARCH("VIGENTE",J124)))</formula>
    </cfRule>
  </conditionalFormatting>
  <conditionalFormatting sqref="J124">
    <cfRule type="containsText" dxfId="4293" priority="637" operator="containsText" text="RENOVAR">
      <formula>NOT(ISERROR(SEARCH("RENOVAR",J124)))</formula>
    </cfRule>
  </conditionalFormatting>
  <conditionalFormatting sqref="J124">
    <cfRule type="containsText" dxfId="4292" priority="635" operator="containsText" text="TRAMITES">
      <formula>NOT(ISERROR(SEARCH("TRAMITES",J124)))</formula>
    </cfRule>
    <cfRule type="containsText" dxfId="4291" priority="636" operator="containsText" text="TRAMITES">
      <formula>NOT(ISERROR(SEARCH("TRAMITES",J124)))</formula>
    </cfRule>
  </conditionalFormatting>
  <conditionalFormatting sqref="J125">
    <cfRule type="containsText" dxfId="4290" priority="634" operator="containsText" text="RENOVAR">
      <formula>NOT(ISERROR(SEARCH("RENOVAR",J125)))</formula>
    </cfRule>
  </conditionalFormatting>
  <conditionalFormatting sqref="A125">
    <cfRule type="duplicateValues" dxfId="4289" priority="626"/>
  </conditionalFormatting>
  <conditionalFormatting sqref="J125">
    <cfRule type="containsText" dxfId="4288" priority="623" operator="containsText" text="TERMINADO">
      <formula>NOT(ISERROR(SEARCH("TERMINADO",J125)))</formula>
    </cfRule>
    <cfRule type="containsText" dxfId="4287" priority="624" operator="containsText" text="POR VENCERSE">
      <formula>NOT(ISERROR(SEARCH("POR VENCERSE",J125)))</formula>
    </cfRule>
    <cfRule type="containsText" dxfId="4286" priority="625" operator="containsText" text="VIGENTE">
      <formula>NOT(ISERROR(SEARCH("VIGENTE",J125)))</formula>
    </cfRule>
  </conditionalFormatting>
  <conditionalFormatting sqref="J125">
    <cfRule type="containsText" dxfId="4285" priority="621" operator="containsText" text="TRAMITES">
      <formula>NOT(ISERROR(SEARCH("TRAMITES",J125)))</formula>
    </cfRule>
    <cfRule type="containsText" dxfId="4284" priority="622" operator="containsText" text="TRAMITES">
      <formula>NOT(ISERROR(SEARCH("TRAMITES",J125)))</formula>
    </cfRule>
  </conditionalFormatting>
  <conditionalFormatting sqref="P126">
    <cfRule type="containsText" dxfId="4283" priority="620" operator="containsText" text="RENOVAR">
      <formula>NOT(ISERROR(SEARCH("RENOVAR",P126)))</formula>
    </cfRule>
  </conditionalFormatting>
  <conditionalFormatting sqref="P126">
    <cfRule type="containsText" dxfId="4282" priority="617" operator="containsText" text="VENCIDO">
      <formula>NOT(ISERROR(SEARCH("VENCIDO",P126)))</formula>
    </cfRule>
    <cfRule type="containsText" dxfId="4281" priority="618" operator="containsText" text="POR VENCERSE">
      <formula>NOT(ISERROR(SEARCH("POR VENCERSE",P126)))</formula>
    </cfRule>
    <cfRule type="containsText" dxfId="4280" priority="619" operator="containsText" text="VIGENTE">
      <formula>NOT(ISERROR(SEARCH("VIGENTE",P126)))</formula>
    </cfRule>
  </conditionalFormatting>
  <conditionalFormatting sqref="A126">
    <cfRule type="duplicateValues" dxfId="4279" priority="616"/>
  </conditionalFormatting>
  <conditionalFormatting sqref="J126">
    <cfRule type="containsText" dxfId="4278" priority="613" operator="containsText" text="TERMINADO">
      <formula>NOT(ISERROR(SEARCH("TERMINADO",J126)))</formula>
    </cfRule>
    <cfRule type="containsText" dxfId="4277" priority="614" operator="containsText" text="POR VENCERSE">
      <formula>NOT(ISERROR(SEARCH("POR VENCERSE",J126)))</formula>
    </cfRule>
    <cfRule type="containsText" dxfId="4276" priority="615" operator="containsText" text="VIGENTE">
      <formula>NOT(ISERROR(SEARCH("VIGENTE",J126)))</formula>
    </cfRule>
  </conditionalFormatting>
  <conditionalFormatting sqref="J126">
    <cfRule type="containsText" dxfId="4275" priority="612" operator="containsText" text="RENOVAR">
      <formula>NOT(ISERROR(SEARCH("RENOVAR",J126)))</formula>
    </cfRule>
  </conditionalFormatting>
  <conditionalFormatting sqref="J126">
    <cfRule type="containsText" dxfId="4274" priority="610" operator="containsText" text="TRAMITES">
      <formula>NOT(ISERROR(SEARCH("TRAMITES",J126)))</formula>
    </cfRule>
    <cfRule type="containsText" dxfId="4273" priority="611" operator="containsText" text="TRAMITES">
      <formula>NOT(ISERROR(SEARCH("TRAMITES",J126)))</formula>
    </cfRule>
  </conditionalFormatting>
  <conditionalFormatting sqref="P125">
    <cfRule type="containsText" dxfId="4272" priority="598" operator="containsText" text="RENOVAR">
      <formula>NOT(ISERROR(SEARCH("RENOVAR",P125)))</formula>
    </cfRule>
  </conditionalFormatting>
  <conditionalFormatting sqref="P125">
    <cfRule type="containsText" dxfId="4271" priority="595" operator="containsText" text="VENCIDO">
      <formula>NOT(ISERROR(SEARCH("VENCIDO",P125)))</formula>
    </cfRule>
    <cfRule type="containsText" dxfId="4270" priority="596" operator="containsText" text="POR VENCERSE">
      <formula>NOT(ISERROR(SEARCH("POR VENCERSE",P125)))</formula>
    </cfRule>
    <cfRule type="containsText" dxfId="4269" priority="597" operator="containsText" text="VIGENTE">
      <formula>NOT(ISERROR(SEARCH("VIGENTE",P125)))</formula>
    </cfRule>
  </conditionalFormatting>
  <conditionalFormatting sqref="A127">
    <cfRule type="duplicateValues" dxfId="4268" priority="594"/>
  </conditionalFormatting>
  <conditionalFormatting sqref="P127">
    <cfRule type="containsText" dxfId="4267" priority="593" operator="containsText" text="RENOVAR">
      <formula>NOT(ISERROR(SEARCH("RENOVAR",P127)))</formula>
    </cfRule>
  </conditionalFormatting>
  <conditionalFormatting sqref="P127">
    <cfRule type="containsText" dxfId="4266" priority="590" operator="containsText" text="VENCIDO">
      <formula>NOT(ISERROR(SEARCH("VENCIDO",P127)))</formula>
    </cfRule>
    <cfRule type="containsText" dxfId="4265" priority="591" operator="containsText" text="POR VENCERSE">
      <formula>NOT(ISERROR(SEARCH("POR VENCERSE",P127)))</formula>
    </cfRule>
    <cfRule type="containsText" dxfId="4264" priority="592" operator="containsText" text="VIGENTE">
      <formula>NOT(ISERROR(SEARCH("VIGENTE",P127)))</formula>
    </cfRule>
  </conditionalFormatting>
  <conditionalFormatting sqref="J127">
    <cfRule type="containsText" dxfId="4263" priority="587" operator="containsText" text="TERMINADO">
      <formula>NOT(ISERROR(SEARCH("TERMINADO",J127)))</formula>
    </cfRule>
    <cfRule type="containsText" dxfId="4262" priority="588" operator="containsText" text="POR VENCERSE">
      <formula>NOT(ISERROR(SEARCH("POR VENCERSE",J127)))</formula>
    </cfRule>
    <cfRule type="containsText" dxfId="4261" priority="589" operator="containsText" text="VIGENTE">
      <formula>NOT(ISERROR(SEARCH("VIGENTE",J127)))</formula>
    </cfRule>
  </conditionalFormatting>
  <conditionalFormatting sqref="J127">
    <cfRule type="containsText" dxfId="4260" priority="586" operator="containsText" text="RENOVAR">
      <formula>NOT(ISERROR(SEARCH("RENOVAR",J127)))</formula>
    </cfRule>
  </conditionalFormatting>
  <conditionalFormatting sqref="J127">
    <cfRule type="containsText" dxfId="4259" priority="584" operator="containsText" text="TRAMITES">
      <formula>NOT(ISERROR(SEARCH("TRAMITES",J127)))</formula>
    </cfRule>
    <cfRule type="containsText" dxfId="4258" priority="585" operator="containsText" text="TRAMITES">
      <formula>NOT(ISERROR(SEARCH("TRAMITES",J127)))</formula>
    </cfRule>
  </conditionalFormatting>
  <conditionalFormatting sqref="A128">
    <cfRule type="duplicateValues" dxfId="4257" priority="583"/>
  </conditionalFormatting>
  <conditionalFormatting sqref="P128">
    <cfRule type="containsText" dxfId="4256" priority="582" operator="containsText" text="RENOVAR">
      <formula>NOT(ISERROR(SEARCH("RENOVAR",P128)))</formula>
    </cfRule>
  </conditionalFormatting>
  <conditionalFormatting sqref="P128">
    <cfRule type="containsText" dxfId="4255" priority="579" operator="containsText" text="VENCIDO">
      <formula>NOT(ISERROR(SEARCH("VENCIDO",P128)))</formula>
    </cfRule>
    <cfRule type="containsText" dxfId="4254" priority="580" operator="containsText" text="POR VENCERSE">
      <formula>NOT(ISERROR(SEARCH("POR VENCERSE",P128)))</formula>
    </cfRule>
    <cfRule type="containsText" dxfId="4253" priority="581" operator="containsText" text="VIGENTE">
      <formula>NOT(ISERROR(SEARCH("VIGENTE",P128)))</formula>
    </cfRule>
  </conditionalFormatting>
  <conditionalFormatting sqref="J128">
    <cfRule type="containsText" dxfId="4252" priority="576" operator="containsText" text="TERMINADO">
      <formula>NOT(ISERROR(SEARCH("TERMINADO",J128)))</formula>
    </cfRule>
    <cfRule type="containsText" dxfId="4251" priority="577" operator="containsText" text="POR VENCERSE">
      <formula>NOT(ISERROR(SEARCH("POR VENCERSE",J128)))</formula>
    </cfRule>
    <cfRule type="containsText" dxfId="4250" priority="578" operator="containsText" text="VIGENTE">
      <formula>NOT(ISERROR(SEARCH("VIGENTE",J128)))</formula>
    </cfRule>
  </conditionalFormatting>
  <conditionalFormatting sqref="J128">
    <cfRule type="containsText" dxfId="4249" priority="575" operator="containsText" text="RENOVAR">
      <formula>NOT(ISERROR(SEARCH("RENOVAR",J128)))</formula>
    </cfRule>
  </conditionalFormatting>
  <conditionalFormatting sqref="J128">
    <cfRule type="containsText" dxfId="4248" priority="573" operator="containsText" text="TRAMITES">
      <formula>NOT(ISERROR(SEARCH("TRAMITES",J128)))</formula>
    </cfRule>
    <cfRule type="containsText" dxfId="4247" priority="574" operator="containsText" text="TRAMITES">
      <formula>NOT(ISERROR(SEARCH("TRAMITES",J128)))</formula>
    </cfRule>
  </conditionalFormatting>
  <conditionalFormatting sqref="J129">
    <cfRule type="containsText" dxfId="4246" priority="572" operator="containsText" text="RENOVAR">
      <formula>NOT(ISERROR(SEARCH("RENOVAR",J129)))</formula>
    </cfRule>
  </conditionalFormatting>
  <conditionalFormatting sqref="J129">
    <cfRule type="containsText" dxfId="4245" priority="568" operator="containsText" text="TERMINADO">
      <formula>NOT(ISERROR(SEARCH("TERMINADO",J129)))</formula>
    </cfRule>
    <cfRule type="containsText" dxfId="4244" priority="569" operator="containsText" text="POR VENCERSE">
      <formula>NOT(ISERROR(SEARCH("POR VENCERSE",J129)))</formula>
    </cfRule>
    <cfRule type="containsText" dxfId="4243" priority="570" operator="containsText" text="VIGENTE">
      <formula>NOT(ISERROR(SEARCH("VIGENTE",J129)))</formula>
    </cfRule>
  </conditionalFormatting>
  <conditionalFormatting sqref="J129">
    <cfRule type="containsText" dxfId="4242" priority="566" operator="containsText" text="TRAMITES">
      <formula>NOT(ISERROR(SEARCH("TRAMITES",J129)))</formula>
    </cfRule>
    <cfRule type="containsText" dxfId="4241" priority="567" operator="containsText" text="TRAMITES">
      <formula>NOT(ISERROR(SEARCH("TRAMITES",J129)))</formula>
    </cfRule>
  </conditionalFormatting>
  <conditionalFormatting sqref="A129">
    <cfRule type="duplicateValues" dxfId="4240" priority="565"/>
  </conditionalFormatting>
  <conditionalFormatting sqref="A130">
    <cfRule type="duplicateValues" dxfId="4239" priority="564"/>
  </conditionalFormatting>
  <conditionalFormatting sqref="J130">
    <cfRule type="containsText" dxfId="4238" priority="557" operator="containsText" text="TERMINADO">
      <formula>NOT(ISERROR(SEARCH("TERMINADO",J130)))</formula>
    </cfRule>
    <cfRule type="containsText" dxfId="4237" priority="558" operator="containsText" text="POR VENCERSE">
      <formula>NOT(ISERROR(SEARCH("POR VENCERSE",J130)))</formula>
    </cfRule>
    <cfRule type="containsText" dxfId="4236" priority="559" operator="containsText" text="VIGENTE">
      <formula>NOT(ISERROR(SEARCH("VIGENTE",J130)))</formula>
    </cfRule>
  </conditionalFormatting>
  <conditionalFormatting sqref="J130">
    <cfRule type="containsText" dxfId="4235" priority="556" operator="containsText" text="RENOVAR">
      <formula>NOT(ISERROR(SEARCH("RENOVAR",J130)))</formula>
    </cfRule>
  </conditionalFormatting>
  <conditionalFormatting sqref="J130">
    <cfRule type="containsText" dxfId="4234" priority="554" operator="containsText" text="TRAMITES">
      <formula>NOT(ISERROR(SEARCH("TRAMITES",J130)))</formula>
    </cfRule>
    <cfRule type="containsText" dxfId="4233" priority="555" operator="containsText" text="TRAMITES">
      <formula>NOT(ISERROR(SEARCH("TRAMITES",J130)))</formula>
    </cfRule>
  </conditionalFormatting>
  <conditionalFormatting sqref="A131">
    <cfRule type="duplicateValues" dxfId="4232" priority="553"/>
  </conditionalFormatting>
  <conditionalFormatting sqref="J131">
    <cfRule type="containsText" dxfId="4231" priority="546" operator="containsText" text="TERMINADO">
      <formula>NOT(ISERROR(SEARCH("TERMINADO",J131)))</formula>
    </cfRule>
    <cfRule type="containsText" dxfId="4230" priority="547" operator="containsText" text="POR VENCERSE">
      <formula>NOT(ISERROR(SEARCH("POR VENCERSE",J131)))</formula>
    </cfRule>
    <cfRule type="containsText" dxfId="4229" priority="548" operator="containsText" text="VIGENTE">
      <formula>NOT(ISERROR(SEARCH("VIGENTE",J131)))</formula>
    </cfRule>
  </conditionalFormatting>
  <conditionalFormatting sqref="J131">
    <cfRule type="containsText" dxfId="4228" priority="545" operator="containsText" text="RENOVAR">
      <formula>NOT(ISERROR(SEARCH("RENOVAR",J131)))</formula>
    </cfRule>
  </conditionalFormatting>
  <conditionalFormatting sqref="J131">
    <cfRule type="containsText" dxfId="4227" priority="543" operator="containsText" text="TRAMITES">
      <formula>NOT(ISERROR(SEARCH("TRAMITES",J131)))</formula>
    </cfRule>
    <cfRule type="containsText" dxfId="4226" priority="544" operator="containsText" text="TRAMITES">
      <formula>NOT(ISERROR(SEARCH("TRAMITES",J131)))</formula>
    </cfRule>
  </conditionalFormatting>
  <conditionalFormatting sqref="A132">
    <cfRule type="duplicateValues" dxfId="4225" priority="542"/>
  </conditionalFormatting>
  <conditionalFormatting sqref="J132">
    <cfRule type="containsText" dxfId="4224" priority="539" operator="containsText" text="TERMINADO">
      <formula>NOT(ISERROR(SEARCH("TERMINADO",J132)))</formula>
    </cfRule>
    <cfRule type="containsText" dxfId="4223" priority="540" operator="containsText" text="POR VENCERSE">
      <formula>NOT(ISERROR(SEARCH("POR VENCERSE",J132)))</formula>
    </cfRule>
    <cfRule type="containsText" dxfId="4222" priority="541" operator="containsText" text="VIGENTE">
      <formula>NOT(ISERROR(SEARCH("VIGENTE",J132)))</formula>
    </cfRule>
  </conditionalFormatting>
  <conditionalFormatting sqref="J132">
    <cfRule type="containsText" dxfId="4221" priority="538" operator="containsText" text="RENOVAR">
      <formula>NOT(ISERROR(SEARCH("RENOVAR",J132)))</formula>
    </cfRule>
  </conditionalFormatting>
  <conditionalFormatting sqref="J132">
    <cfRule type="containsText" dxfId="4220" priority="536" operator="containsText" text="TRAMITES">
      <formula>NOT(ISERROR(SEARCH("TRAMITES",J132)))</formula>
    </cfRule>
    <cfRule type="containsText" dxfId="4219" priority="537" operator="containsText" text="TRAMITES">
      <formula>NOT(ISERROR(SEARCH("TRAMITES",J132)))</formula>
    </cfRule>
  </conditionalFormatting>
  <conditionalFormatting sqref="A133">
    <cfRule type="duplicateValues" dxfId="4218" priority="535"/>
  </conditionalFormatting>
  <conditionalFormatting sqref="A134">
    <cfRule type="duplicateValues" dxfId="4217" priority="527"/>
  </conditionalFormatting>
  <conditionalFormatting sqref="J134">
    <cfRule type="containsText" dxfId="4216" priority="523" operator="containsText" text="RENOVAR">
      <formula>NOT(ISERROR(SEARCH("RENOVAR",J134)))</formula>
    </cfRule>
  </conditionalFormatting>
  <conditionalFormatting sqref="J134">
    <cfRule type="containsText" dxfId="4215" priority="524" operator="containsText" text="TERMINADO">
      <formula>NOT(ISERROR(SEARCH("TERMINADO",J134)))</formula>
    </cfRule>
    <cfRule type="containsText" dxfId="4214" priority="525" operator="containsText" text="POR VENCERSE">
      <formula>NOT(ISERROR(SEARCH("POR VENCERSE",J134)))</formula>
    </cfRule>
    <cfRule type="containsText" dxfId="4213" priority="526" operator="containsText" text="VIGENTE">
      <formula>NOT(ISERROR(SEARCH("VIGENTE",J134)))</formula>
    </cfRule>
  </conditionalFormatting>
  <conditionalFormatting sqref="J134">
    <cfRule type="containsText" dxfId="4212" priority="521" operator="containsText" text="TRAMITES">
      <formula>NOT(ISERROR(SEARCH("TRAMITES",J134)))</formula>
    </cfRule>
    <cfRule type="containsText" dxfId="4211" priority="522" operator="containsText" text="TRAMITES">
      <formula>NOT(ISERROR(SEARCH("TRAMITES",J134)))</formula>
    </cfRule>
  </conditionalFormatting>
  <conditionalFormatting sqref="A135">
    <cfRule type="duplicateValues" dxfId="4210" priority="513"/>
  </conditionalFormatting>
  <conditionalFormatting sqref="J135">
    <cfRule type="containsText" dxfId="4209" priority="509" operator="containsText" text="RENOVAR">
      <formula>NOT(ISERROR(SEARCH("RENOVAR",J135)))</formula>
    </cfRule>
  </conditionalFormatting>
  <conditionalFormatting sqref="J135">
    <cfRule type="containsText" dxfId="4208" priority="510" operator="containsText" text="TERMINADO">
      <formula>NOT(ISERROR(SEARCH("TERMINADO",J135)))</formula>
    </cfRule>
    <cfRule type="containsText" dxfId="4207" priority="511" operator="containsText" text="POR VENCERSE">
      <formula>NOT(ISERROR(SEARCH("POR VENCERSE",J135)))</formula>
    </cfRule>
    <cfRule type="containsText" dxfId="4206" priority="512" operator="containsText" text="VIGENTE">
      <formula>NOT(ISERROR(SEARCH("VIGENTE",J135)))</formula>
    </cfRule>
  </conditionalFormatting>
  <conditionalFormatting sqref="J135">
    <cfRule type="containsText" dxfId="4205" priority="507" operator="containsText" text="TRAMITES">
      <formula>NOT(ISERROR(SEARCH("TRAMITES",J135)))</formula>
    </cfRule>
    <cfRule type="containsText" dxfId="4204" priority="508" operator="containsText" text="TRAMITES">
      <formula>NOT(ISERROR(SEARCH("TRAMITES",J135)))</formula>
    </cfRule>
  </conditionalFormatting>
  <conditionalFormatting sqref="J136">
    <cfRule type="containsText" dxfId="4203" priority="504" operator="containsText" text="TERMINADO">
      <formula>NOT(ISERROR(SEARCH("TERMINADO",J136)))</formula>
    </cfRule>
    <cfRule type="containsText" dxfId="4202" priority="505" operator="containsText" text="POR VENCERSE">
      <formula>NOT(ISERROR(SEARCH("POR VENCERSE",J136)))</formula>
    </cfRule>
    <cfRule type="containsText" dxfId="4201" priority="506" operator="containsText" text="VIGENTE">
      <formula>NOT(ISERROR(SEARCH("VIGENTE",J136)))</formula>
    </cfRule>
  </conditionalFormatting>
  <conditionalFormatting sqref="J136">
    <cfRule type="containsText" dxfId="4200" priority="503" operator="containsText" text="RENOVAR">
      <formula>NOT(ISERROR(SEARCH("RENOVAR",J136)))</formula>
    </cfRule>
  </conditionalFormatting>
  <conditionalFormatting sqref="J136">
    <cfRule type="containsText" dxfId="4199" priority="501" operator="containsText" text="TRAMITES">
      <formula>NOT(ISERROR(SEARCH("TRAMITES",J136)))</formula>
    </cfRule>
    <cfRule type="containsText" dxfId="4198" priority="502" operator="containsText" text="TRAMITES">
      <formula>NOT(ISERROR(SEARCH("TRAMITES",J136)))</formula>
    </cfRule>
  </conditionalFormatting>
  <conditionalFormatting sqref="A136">
    <cfRule type="duplicateValues" dxfId="4197" priority="500"/>
  </conditionalFormatting>
  <conditionalFormatting sqref="A137">
    <cfRule type="duplicateValues" dxfId="4196" priority="499"/>
  </conditionalFormatting>
  <conditionalFormatting sqref="J137">
    <cfRule type="containsText" dxfId="4195" priority="496" operator="containsText" text="TERMINADO">
      <formula>NOT(ISERROR(SEARCH("TERMINADO",J137)))</formula>
    </cfRule>
    <cfRule type="containsText" dxfId="4194" priority="497" operator="containsText" text="POR VENCERSE">
      <formula>NOT(ISERROR(SEARCH("POR VENCERSE",J137)))</formula>
    </cfRule>
    <cfRule type="containsText" dxfId="4193" priority="498" operator="containsText" text="VIGENTE">
      <formula>NOT(ISERROR(SEARCH("VIGENTE",J137)))</formula>
    </cfRule>
  </conditionalFormatting>
  <conditionalFormatting sqref="J137">
    <cfRule type="containsText" dxfId="4192" priority="495" operator="containsText" text="RENOVAR">
      <formula>NOT(ISERROR(SEARCH("RENOVAR",J137)))</formula>
    </cfRule>
  </conditionalFormatting>
  <conditionalFormatting sqref="J137">
    <cfRule type="containsText" dxfId="4191" priority="493" operator="containsText" text="TRAMITES">
      <formula>NOT(ISERROR(SEARCH("TRAMITES",J137)))</formula>
    </cfRule>
    <cfRule type="containsText" dxfId="4190" priority="494" operator="containsText" text="TRAMITES">
      <formula>NOT(ISERROR(SEARCH("TRAMITES",J137)))</formula>
    </cfRule>
  </conditionalFormatting>
  <conditionalFormatting sqref="J138">
    <cfRule type="containsText" dxfId="4189" priority="488" operator="containsText" text="RENOVAR">
      <formula>NOT(ISERROR(SEARCH("RENOVAR",J138)))</formula>
    </cfRule>
  </conditionalFormatting>
  <conditionalFormatting sqref="A138">
    <cfRule type="duplicateValues" dxfId="4188" priority="483"/>
  </conditionalFormatting>
  <conditionalFormatting sqref="J138">
    <cfRule type="containsText" dxfId="4187" priority="480" operator="containsText" text="TERMINADO">
      <formula>NOT(ISERROR(SEARCH("TERMINADO",J138)))</formula>
    </cfRule>
    <cfRule type="containsText" dxfId="4186" priority="481" operator="containsText" text="POR VENCERSE">
      <formula>NOT(ISERROR(SEARCH("POR VENCERSE",J138)))</formula>
    </cfRule>
    <cfRule type="containsText" dxfId="4185" priority="482" operator="containsText" text="VIGENTE">
      <formula>NOT(ISERROR(SEARCH("VIGENTE",J138)))</formula>
    </cfRule>
  </conditionalFormatting>
  <conditionalFormatting sqref="J138">
    <cfRule type="containsText" dxfId="4184" priority="478" operator="containsText" text="TRAMITES">
      <formula>NOT(ISERROR(SEARCH("TRAMITES",J138)))</formula>
    </cfRule>
    <cfRule type="containsText" dxfId="4183" priority="479" operator="containsText" text="TRAMITES">
      <formula>NOT(ISERROR(SEARCH("TRAMITES",J138)))</formula>
    </cfRule>
  </conditionalFormatting>
  <conditionalFormatting sqref="J133">
    <cfRule type="containsText" dxfId="4182" priority="475" operator="containsText" text="TERMINADO">
      <formula>NOT(ISERROR(SEARCH("TERMINADO",J133)))</formula>
    </cfRule>
    <cfRule type="containsText" dxfId="4181" priority="476" operator="containsText" text="POR VENCERSE">
      <formula>NOT(ISERROR(SEARCH("POR VENCERSE",J133)))</formula>
    </cfRule>
    <cfRule type="containsText" dxfId="4180" priority="477" operator="containsText" text="VIGENTE">
      <formula>NOT(ISERROR(SEARCH("VIGENTE",J133)))</formula>
    </cfRule>
  </conditionalFormatting>
  <conditionalFormatting sqref="J133">
    <cfRule type="containsText" dxfId="4179" priority="474" operator="containsText" text="RENOVAR">
      <formula>NOT(ISERROR(SEARCH("RENOVAR",J133)))</formula>
    </cfRule>
  </conditionalFormatting>
  <conditionalFormatting sqref="J133">
    <cfRule type="containsText" dxfId="4178" priority="472" operator="containsText" text="TRAMITES">
      <formula>NOT(ISERROR(SEARCH("TRAMITES",J133)))</formula>
    </cfRule>
    <cfRule type="containsText" dxfId="4177" priority="473" operator="containsText" text="TRAMITES">
      <formula>NOT(ISERROR(SEARCH("TRAMITES",J133)))</formula>
    </cfRule>
  </conditionalFormatting>
  <conditionalFormatting sqref="P136">
    <cfRule type="containsText" dxfId="4176" priority="469" stopIfTrue="1" operator="containsText" text="TERMINADO">
      <formula>NOT(ISERROR(SEARCH("TERMINADO",P136)))</formula>
    </cfRule>
    <cfRule type="containsText" dxfId="4175" priority="470" stopIfTrue="1" operator="containsText" text="POR VENCERSE">
      <formula>NOT(ISERROR(SEARCH("POR VENCERSE",P136)))</formula>
    </cfRule>
    <cfRule type="containsText" dxfId="4174" priority="471" operator="containsText" text="VIGENTE">
      <formula>NOT(ISERROR(SEARCH("VIGENTE",P136)))</formula>
    </cfRule>
  </conditionalFormatting>
  <conditionalFormatting sqref="P136">
    <cfRule type="containsText" dxfId="4173" priority="468" operator="containsText" text="RENOVAR">
      <formula>NOT(ISERROR(SEARCH("RENOVAR",P136)))</formula>
    </cfRule>
  </conditionalFormatting>
  <conditionalFormatting sqref="P136">
    <cfRule type="containsText" dxfId="4172" priority="465" operator="containsText" text="VENCIDO">
      <formula>NOT(ISERROR(SEARCH("VENCIDO",P136)))</formula>
    </cfRule>
    <cfRule type="containsText" dxfId="4171" priority="466" stopIfTrue="1" operator="containsText" text="POR VENCERSE">
      <formula>NOT(ISERROR(SEARCH("POR VENCERSE",P136)))</formula>
    </cfRule>
    <cfRule type="containsText" dxfId="4170" priority="467" operator="containsText" text="VIGENTE">
      <formula>NOT(ISERROR(SEARCH("VIGENTE",P136)))</formula>
    </cfRule>
  </conditionalFormatting>
  <conditionalFormatting sqref="P137">
    <cfRule type="containsText" dxfId="4169" priority="462" stopIfTrue="1" operator="containsText" text="TERMINADO">
      <formula>NOT(ISERROR(SEARCH("TERMINADO",P137)))</formula>
    </cfRule>
    <cfRule type="containsText" dxfId="4168" priority="463" stopIfTrue="1" operator="containsText" text="POR VENCERSE">
      <formula>NOT(ISERROR(SEARCH("POR VENCERSE",P137)))</formula>
    </cfRule>
    <cfRule type="containsText" dxfId="4167" priority="464" operator="containsText" text="VIGENTE">
      <formula>NOT(ISERROR(SEARCH("VIGENTE",P137)))</formula>
    </cfRule>
  </conditionalFormatting>
  <conditionalFormatting sqref="P137">
    <cfRule type="containsText" dxfId="4166" priority="461" operator="containsText" text="RENOVAR">
      <formula>NOT(ISERROR(SEARCH("RENOVAR",P137)))</formula>
    </cfRule>
  </conditionalFormatting>
  <conditionalFormatting sqref="P137">
    <cfRule type="containsText" dxfId="4165" priority="458" operator="containsText" text="VENCIDO">
      <formula>NOT(ISERROR(SEARCH("VENCIDO",P137)))</formula>
    </cfRule>
    <cfRule type="containsText" dxfId="4164" priority="459" stopIfTrue="1" operator="containsText" text="POR VENCERSE">
      <formula>NOT(ISERROR(SEARCH("POR VENCERSE",P137)))</formula>
    </cfRule>
    <cfRule type="containsText" dxfId="4163" priority="460" operator="containsText" text="VIGENTE">
      <formula>NOT(ISERROR(SEARCH("VIGENTE",P137)))</formula>
    </cfRule>
  </conditionalFormatting>
  <conditionalFormatting sqref="P120">
    <cfRule type="containsText" dxfId="4162" priority="455" stopIfTrue="1" operator="containsText" text="TERMINADO">
      <formula>NOT(ISERROR(SEARCH("TERMINADO",P120)))</formula>
    </cfRule>
    <cfRule type="containsText" dxfId="4161" priority="456" stopIfTrue="1" operator="containsText" text="POR VENCERSE">
      <formula>NOT(ISERROR(SEARCH("POR VENCERSE",P120)))</formula>
    </cfRule>
    <cfRule type="containsText" dxfId="4160" priority="457" operator="containsText" text="VIGENTE">
      <formula>NOT(ISERROR(SEARCH("VIGENTE",P120)))</formula>
    </cfRule>
  </conditionalFormatting>
  <conditionalFormatting sqref="P120">
    <cfRule type="containsText" dxfId="4159" priority="454" operator="containsText" text="RENOVAR">
      <formula>NOT(ISERROR(SEARCH("RENOVAR",P120)))</formula>
    </cfRule>
  </conditionalFormatting>
  <conditionalFormatting sqref="P120">
    <cfRule type="containsText" dxfId="4158" priority="451" operator="containsText" text="VENCIDO">
      <formula>NOT(ISERROR(SEARCH("VENCIDO",P120)))</formula>
    </cfRule>
    <cfRule type="containsText" dxfId="4157" priority="452" stopIfTrue="1" operator="containsText" text="POR VENCERSE">
      <formula>NOT(ISERROR(SEARCH("POR VENCERSE",P120)))</formula>
    </cfRule>
    <cfRule type="containsText" dxfId="4156" priority="453" operator="containsText" text="VIGENTE">
      <formula>NOT(ISERROR(SEARCH("VIGENTE",P120)))</formula>
    </cfRule>
  </conditionalFormatting>
  <conditionalFormatting sqref="A139">
    <cfRule type="duplicateValues" dxfId="4155" priority="450"/>
  </conditionalFormatting>
  <conditionalFormatting sqref="J139">
    <cfRule type="containsText" dxfId="4154" priority="447" operator="containsText" text="TERMINADO">
      <formula>NOT(ISERROR(SEARCH("TERMINADO",J139)))</formula>
    </cfRule>
    <cfRule type="containsText" dxfId="4153" priority="448" operator="containsText" text="POR VENCERSE">
      <formula>NOT(ISERROR(SEARCH("POR VENCERSE",J139)))</formula>
    </cfRule>
    <cfRule type="containsText" dxfId="4152" priority="449" operator="containsText" text="VIGENTE">
      <formula>NOT(ISERROR(SEARCH("VIGENTE",J139)))</formula>
    </cfRule>
  </conditionalFormatting>
  <conditionalFormatting sqref="J139">
    <cfRule type="containsText" dxfId="4151" priority="446" operator="containsText" text="RENOVAR">
      <formula>NOT(ISERROR(SEARCH("RENOVAR",J139)))</formula>
    </cfRule>
  </conditionalFormatting>
  <conditionalFormatting sqref="J139">
    <cfRule type="containsText" dxfId="4150" priority="444" operator="containsText" text="TRAMITES">
      <formula>NOT(ISERROR(SEARCH("TRAMITES",J139)))</formula>
    </cfRule>
    <cfRule type="containsText" dxfId="4149" priority="445" operator="containsText" text="TRAMITES">
      <formula>NOT(ISERROR(SEARCH("TRAMITES",J139)))</formula>
    </cfRule>
  </conditionalFormatting>
  <conditionalFormatting sqref="P139">
    <cfRule type="containsText" dxfId="4148" priority="443" operator="containsText" text="RENOVAR">
      <formula>NOT(ISERROR(SEARCH("RENOVAR",P139)))</formula>
    </cfRule>
  </conditionalFormatting>
  <conditionalFormatting sqref="P139">
    <cfRule type="containsText" dxfId="4147" priority="440" operator="containsText" text="VENCIDO">
      <formula>NOT(ISERROR(SEARCH("VENCIDO",P139)))</formula>
    </cfRule>
    <cfRule type="containsText" dxfId="4146" priority="441" operator="containsText" text="POR VENCERSE">
      <formula>NOT(ISERROR(SEARCH("POR VENCERSE",P139)))</formula>
    </cfRule>
    <cfRule type="containsText" dxfId="4145" priority="442" operator="containsText" text="VIGENTE">
      <formula>NOT(ISERROR(SEARCH("VIGENTE",P139)))</formula>
    </cfRule>
  </conditionalFormatting>
  <conditionalFormatting sqref="P131">
    <cfRule type="containsText" dxfId="4144" priority="437" stopIfTrue="1" operator="containsText" text="TERMINADO">
      <formula>NOT(ISERROR(SEARCH("TERMINADO",P131)))</formula>
    </cfRule>
    <cfRule type="containsText" dxfId="4143" priority="438" stopIfTrue="1" operator="containsText" text="POR VENCERSE">
      <formula>NOT(ISERROR(SEARCH("POR VENCERSE",P131)))</formula>
    </cfRule>
    <cfRule type="containsText" dxfId="4142" priority="439" operator="containsText" text="VIGENTE">
      <formula>NOT(ISERROR(SEARCH("VIGENTE",P131)))</formula>
    </cfRule>
  </conditionalFormatting>
  <conditionalFormatting sqref="P131">
    <cfRule type="containsText" dxfId="4141" priority="436" operator="containsText" text="RENOVAR">
      <formula>NOT(ISERROR(SEARCH("RENOVAR",P131)))</formula>
    </cfRule>
  </conditionalFormatting>
  <conditionalFormatting sqref="P131">
    <cfRule type="containsText" dxfId="4140" priority="433" operator="containsText" text="VENCIDO">
      <formula>NOT(ISERROR(SEARCH("VENCIDO",P131)))</formula>
    </cfRule>
    <cfRule type="containsText" dxfId="4139" priority="434" stopIfTrue="1" operator="containsText" text="POR VENCERSE">
      <formula>NOT(ISERROR(SEARCH("POR VENCERSE",P131)))</formula>
    </cfRule>
    <cfRule type="containsText" dxfId="4138" priority="435" operator="containsText" text="VIGENTE">
      <formula>NOT(ISERROR(SEARCH("VIGENTE",P131)))</formula>
    </cfRule>
  </conditionalFormatting>
  <conditionalFormatting sqref="P130">
    <cfRule type="containsText" dxfId="4137" priority="430" stopIfTrue="1" operator="containsText" text="TERMINADO">
      <formula>NOT(ISERROR(SEARCH("TERMINADO",P130)))</formula>
    </cfRule>
    <cfRule type="containsText" dxfId="4136" priority="431" stopIfTrue="1" operator="containsText" text="POR VENCERSE">
      <formula>NOT(ISERROR(SEARCH("POR VENCERSE",P130)))</formula>
    </cfRule>
    <cfRule type="containsText" dxfId="4135" priority="432" operator="containsText" text="VIGENTE">
      <formula>NOT(ISERROR(SEARCH("VIGENTE",P130)))</formula>
    </cfRule>
  </conditionalFormatting>
  <conditionalFormatting sqref="P130">
    <cfRule type="containsText" dxfId="4134" priority="429" operator="containsText" text="RENOVAR">
      <formula>NOT(ISERROR(SEARCH("RENOVAR",P130)))</formula>
    </cfRule>
  </conditionalFormatting>
  <conditionalFormatting sqref="P130">
    <cfRule type="containsText" dxfId="4133" priority="426" operator="containsText" text="VENCIDO">
      <formula>NOT(ISERROR(SEARCH("VENCIDO",P130)))</formula>
    </cfRule>
    <cfRule type="containsText" dxfId="4132" priority="427" stopIfTrue="1" operator="containsText" text="POR VENCERSE">
      <formula>NOT(ISERROR(SEARCH("POR VENCERSE",P130)))</formula>
    </cfRule>
    <cfRule type="containsText" dxfId="4131" priority="428" operator="containsText" text="VIGENTE">
      <formula>NOT(ISERROR(SEARCH("VIGENTE",P130)))</formula>
    </cfRule>
  </conditionalFormatting>
  <conditionalFormatting sqref="A140">
    <cfRule type="duplicateValues" dxfId="4130" priority="425"/>
  </conditionalFormatting>
  <conditionalFormatting sqref="J140">
    <cfRule type="containsText" dxfId="4129" priority="421" operator="containsText" text="RENOVAR">
      <formula>NOT(ISERROR(SEARCH("RENOVAR",J140)))</formula>
    </cfRule>
  </conditionalFormatting>
  <conditionalFormatting sqref="J140">
    <cfRule type="containsText" dxfId="4128" priority="422" operator="containsText" text="TERMINADO">
      <formula>NOT(ISERROR(SEARCH("TERMINADO",J140)))</formula>
    </cfRule>
    <cfRule type="containsText" dxfId="4127" priority="423" operator="containsText" text="POR VENCERSE">
      <formula>NOT(ISERROR(SEARCH("POR VENCERSE",J140)))</formula>
    </cfRule>
    <cfRule type="containsText" dxfId="4126" priority="424" operator="containsText" text="VIGENTE">
      <formula>NOT(ISERROR(SEARCH("VIGENTE",J140)))</formula>
    </cfRule>
  </conditionalFormatting>
  <conditionalFormatting sqref="J140">
    <cfRule type="containsText" dxfId="4125" priority="419" operator="containsText" text="TRAMITES">
      <formula>NOT(ISERROR(SEARCH("TRAMITES",J140)))</formula>
    </cfRule>
    <cfRule type="containsText" dxfId="4124" priority="420" operator="containsText" text="TRAMITES">
      <formula>NOT(ISERROR(SEARCH("TRAMITES",J140)))</formula>
    </cfRule>
  </conditionalFormatting>
  <conditionalFormatting sqref="P140">
    <cfRule type="containsText" dxfId="4123" priority="416" stopIfTrue="1" operator="containsText" text="TERMINADO">
      <formula>NOT(ISERROR(SEARCH("TERMINADO",P140)))</formula>
    </cfRule>
    <cfRule type="containsText" dxfId="4122" priority="417" stopIfTrue="1" operator="containsText" text="POR VENCERSE">
      <formula>NOT(ISERROR(SEARCH("POR VENCERSE",P140)))</formula>
    </cfRule>
    <cfRule type="containsText" dxfId="4121" priority="418" operator="containsText" text="VIGENTE">
      <formula>NOT(ISERROR(SEARCH("VIGENTE",P140)))</formula>
    </cfRule>
  </conditionalFormatting>
  <conditionalFormatting sqref="P140">
    <cfRule type="containsText" dxfId="4120" priority="415" operator="containsText" text="RENOVAR">
      <formula>NOT(ISERROR(SEARCH("RENOVAR",P140)))</formula>
    </cfRule>
  </conditionalFormatting>
  <conditionalFormatting sqref="P140">
    <cfRule type="containsText" dxfId="4119" priority="412" operator="containsText" text="VENCIDO">
      <formula>NOT(ISERROR(SEARCH("VENCIDO",P140)))</formula>
    </cfRule>
    <cfRule type="containsText" dxfId="4118" priority="413" stopIfTrue="1" operator="containsText" text="POR VENCERSE">
      <formula>NOT(ISERROR(SEARCH("POR VENCERSE",P140)))</formula>
    </cfRule>
    <cfRule type="containsText" dxfId="4117" priority="414" operator="containsText" text="VIGENTE">
      <formula>NOT(ISERROR(SEARCH("VIGENTE",P140)))</formula>
    </cfRule>
  </conditionalFormatting>
  <conditionalFormatting sqref="J58">
    <cfRule type="containsText" dxfId="4116" priority="409" operator="containsText" text="TERMINADO">
      <formula>NOT(ISERROR(SEARCH("TERMINADO",J58)))</formula>
    </cfRule>
    <cfRule type="containsText" dxfId="4115" priority="410" operator="containsText" text="POR VENCERSE">
      <formula>NOT(ISERROR(SEARCH("POR VENCERSE",J58)))</formula>
    </cfRule>
    <cfRule type="containsText" dxfId="4114" priority="411" operator="containsText" text="VIGENTE">
      <formula>NOT(ISERROR(SEARCH("VIGENTE",J58)))</formula>
    </cfRule>
  </conditionalFormatting>
  <conditionalFormatting sqref="J58">
    <cfRule type="containsText" dxfId="4113" priority="408" operator="containsText" text="RENOVAR">
      <formula>NOT(ISERROR(SEARCH("RENOVAR",J58)))</formula>
    </cfRule>
  </conditionalFormatting>
  <conditionalFormatting sqref="J58">
    <cfRule type="containsText" dxfId="4112" priority="406" operator="containsText" text="TRAMITES">
      <formula>NOT(ISERROR(SEARCH("TRAMITES",J58)))</formula>
    </cfRule>
    <cfRule type="containsText" dxfId="4111" priority="407" operator="containsText" text="TRAMITES">
      <formula>NOT(ISERROR(SEARCH("TRAMITES",J58)))</formula>
    </cfRule>
  </conditionalFormatting>
  <conditionalFormatting sqref="A141">
    <cfRule type="duplicateValues" dxfId="4110" priority="405"/>
  </conditionalFormatting>
  <conditionalFormatting sqref="J141">
    <cfRule type="containsText" dxfId="4109" priority="401" operator="containsText" text="RENOVAR">
      <formula>NOT(ISERROR(SEARCH("RENOVAR",J141)))</formula>
    </cfRule>
  </conditionalFormatting>
  <conditionalFormatting sqref="J141">
    <cfRule type="containsText" dxfId="4108" priority="402" operator="containsText" text="TERMINADO">
      <formula>NOT(ISERROR(SEARCH("TERMINADO",J141)))</formula>
    </cfRule>
    <cfRule type="containsText" dxfId="4107" priority="403" operator="containsText" text="POR VENCERSE">
      <formula>NOT(ISERROR(SEARCH("POR VENCERSE",J141)))</formula>
    </cfRule>
    <cfRule type="containsText" dxfId="4106" priority="404" operator="containsText" text="VIGENTE">
      <formula>NOT(ISERROR(SEARCH("VIGENTE",J141)))</formula>
    </cfRule>
  </conditionalFormatting>
  <conditionalFormatting sqref="J141">
    <cfRule type="containsText" dxfId="4105" priority="399" operator="containsText" text="TRAMITES">
      <formula>NOT(ISERROR(SEARCH("TRAMITES",J141)))</formula>
    </cfRule>
    <cfRule type="containsText" dxfId="4104" priority="400" operator="containsText" text="TRAMITES">
      <formula>NOT(ISERROR(SEARCH("TRAMITES",J141)))</formula>
    </cfRule>
  </conditionalFormatting>
  <conditionalFormatting sqref="P107">
    <cfRule type="containsText" dxfId="4103" priority="396" stopIfTrue="1" operator="containsText" text="TERMINADO">
      <formula>NOT(ISERROR(SEARCH("TERMINADO",P107)))</formula>
    </cfRule>
    <cfRule type="containsText" dxfId="4102" priority="397" stopIfTrue="1" operator="containsText" text="POR VENCERSE">
      <formula>NOT(ISERROR(SEARCH("POR VENCERSE",P107)))</formula>
    </cfRule>
    <cfRule type="containsText" dxfId="4101" priority="398" operator="containsText" text="VIGENTE">
      <formula>NOT(ISERROR(SEARCH("VIGENTE",P107)))</formula>
    </cfRule>
  </conditionalFormatting>
  <conditionalFormatting sqref="P107">
    <cfRule type="containsText" dxfId="4100" priority="395" operator="containsText" text="RENOVAR">
      <formula>NOT(ISERROR(SEARCH("RENOVAR",P107)))</formula>
    </cfRule>
  </conditionalFormatting>
  <conditionalFormatting sqref="P107">
    <cfRule type="containsText" dxfId="4099" priority="392" operator="containsText" text="VENCIDO">
      <formula>NOT(ISERROR(SEARCH("VENCIDO",P107)))</formula>
    </cfRule>
    <cfRule type="containsText" dxfId="4098" priority="393" stopIfTrue="1" operator="containsText" text="POR VENCERSE">
      <formula>NOT(ISERROR(SEARCH("POR VENCERSE",P107)))</formula>
    </cfRule>
    <cfRule type="containsText" dxfId="4097" priority="394" operator="containsText" text="VIGENTE">
      <formula>NOT(ISERROR(SEARCH("VIGENTE",P107)))</formula>
    </cfRule>
  </conditionalFormatting>
  <conditionalFormatting sqref="J142">
    <cfRule type="containsText" dxfId="4096" priority="391" operator="containsText" text="RENOVAR">
      <formula>NOT(ISERROR(SEARCH("RENOVAR",J142)))</formula>
    </cfRule>
  </conditionalFormatting>
  <conditionalFormatting sqref="P142">
    <cfRule type="containsText" dxfId="4095" priority="388" stopIfTrue="1" operator="containsText" text="TERMINADO">
      <formula>NOT(ISERROR(SEARCH("TERMINADO",P142)))</formula>
    </cfRule>
    <cfRule type="containsText" dxfId="4094" priority="389" stopIfTrue="1" operator="containsText" text="POR VENCERSE">
      <formula>NOT(ISERROR(SEARCH("POR VENCERSE",P142)))</formula>
    </cfRule>
    <cfRule type="containsText" dxfId="4093" priority="390" operator="containsText" text="VIGENTE">
      <formula>NOT(ISERROR(SEARCH("VIGENTE",P142)))</formula>
    </cfRule>
  </conditionalFormatting>
  <conditionalFormatting sqref="P142">
    <cfRule type="containsText" dxfId="4092" priority="387" operator="containsText" text="RENOVAR">
      <formula>NOT(ISERROR(SEARCH("RENOVAR",P142)))</formula>
    </cfRule>
  </conditionalFormatting>
  <conditionalFormatting sqref="P142">
    <cfRule type="containsText" dxfId="4091" priority="384" operator="containsText" text="VENCIDO">
      <formula>NOT(ISERROR(SEARCH("VENCIDO",P142)))</formula>
    </cfRule>
    <cfRule type="containsText" dxfId="4090" priority="385" stopIfTrue="1" operator="containsText" text="POR VENCERSE">
      <formula>NOT(ISERROR(SEARCH("POR VENCERSE",P142)))</formula>
    </cfRule>
    <cfRule type="containsText" dxfId="4089" priority="386" operator="containsText" text="VIGENTE">
      <formula>NOT(ISERROR(SEARCH("VIGENTE",P142)))</formula>
    </cfRule>
  </conditionalFormatting>
  <conditionalFormatting sqref="A142">
    <cfRule type="duplicateValues" dxfId="4088" priority="383"/>
  </conditionalFormatting>
  <conditionalFormatting sqref="J142">
    <cfRule type="containsText" dxfId="4087" priority="380" operator="containsText" text="TERMINADO">
      <formula>NOT(ISERROR(SEARCH("TERMINADO",J142)))</formula>
    </cfRule>
    <cfRule type="containsText" dxfId="4086" priority="381" operator="containsText" text="POR VENCERSE">
      <formula>NOT(ISERROR(SEARCH("POR VENCERSE",J142)))</formula>
    </cfRule>
    <cfRule type="containsText" dxfId="4085" priority="382" operator="containsText" text="VIGENTE">
      <formula>NOT(ISERROR(SEARCH("VIGENTE",J142)))</formula>
    </cfRule>
  </conditionalFormatting>
  <conditionalFormatting sqref="J142">
    <cfRule type="containsText" dxfId="4084" priority="378" operator="containsText" text="TRAMITES">
      <formula>NOT(ISERROR(SEARCH("TRAMITES",J142)))</formula>
    </cfRule>
    <cfRule type="containsText" dxfId="4083" priority="379" operator="containsText" text="TRAMITES">
      <formula>NOT(ISERROR(SEARCH("TRAMITES",J142)))</formula>
    </cfRule>
  </conditionalFormatting>
  <conditionalFormatting sqref="A143">
    <cfRule type="duplicateValues" dxfId="4082" priority="377"/>
  </conditionalFormatting>
  <conditionalFormatting sqref="J143">
    <cfRule type="containsText" dxfId="4081" priority="374" operator="containsText" text="TERMINADO">
      <formula>NOT(ISERROR(SEARCH("TERMINADO",J143)))</formula>
    </cfRule>
    <cfRule type="containsText" dxfId="4080" priority="375" operator="containsText" text="POR VENCERSE">
      <formula>NOT(ISERROR(SEARCH("POR VENCERSE",J143)))</formula>
    </cfRule>
    <cfRule type="containsText" dxfId="4079" priority="376" operator="containsText" text="VIGENTE">
      <formula>NOT(ISERROR(SEARCH("VIGENTE",J143)))</formula>
    </cfRule>
  </conditionalFormatting>
  <conditionalFormatting sqref="J143">
    <cfRule type="containsText" dxfId="4078" priority="373" operator="containsText" text="RENOVAR">
      <formula>NOT(ISERROR(SEARCH("RENOVAR",J143)))</formula>
    </cfRule>
  </conditionalFormatting>
  <conditionalFormatting sqref="J143">
    <cfRule type="containsText" dxfId="4077" priority="371" operator="containsText" text="TRAMITES">
      <formula>NOT(ISERROR(SEARCH("TRAMITES",J143)))</formula>
    </cfRule>
    <cfRule type="containsText" dxfId="4076" priority="372" operator="containsText" text="TRAMITES">
      <formula>NOT(ISERROR(SEARCH("TRAMITES",J143)))</formula>
    </cfRule>
  </conditionalFormatting>
  <conditionalFormatting sqref="P143">
    <cfRule type="containsText" dxfId="4075" priority="361" stopIfTrue="1" operator="containsText" text="TERMINADO">
      <formula>NOT(ISERROR(SEARCH("TERMINADO",P143)))</formula>
    </cfRule>
    <cfRule type="containsText" dxfId="4074" priority="362" stopIfTrue="1" operator="containsText" text="POR VENCERSE">
      <formula>NOT(ISERROR(SEARCH("POR VENCERSE",P143)))</formula>
    </cfRule>
    <cfRule type="containsText" dxfId="4073" priority="363" operator="containsText" text="VIGENTE">
      <formula>NOT(ISERROR(SEARCH("VIGENTE",P143)))</formula>
    </cfRule>
  </conditionalFormatting>
  <conditionalFormatting sqref="P143">
    <cfRule type="containsText" dxfId="4072" priority="360" operator="containsText" text="RENOVAR">
      <formula>NOT(ISERROR(SEARCH("RENOVAR",P143)))</formula>
    </cfRule>
  </conditionalFormatting>
  <conditionalFormatting sqref="P143">
    <cfRule type="containsText" dxfId="4071" priority="357" operator="containsText" text="VENCIDO">
      <formula>NOT(ISERROR(SEARCH("VENCIDO",P143)))</formula>
    </cfRule>
    <cfRule type="containsText" dxfId="4070" priority="358" stopIfTrue="1" operator="containsText" text="POR VENCERSE">
      <formula>NOT(ISERROR(SEARCH("POR VENCERSE",P143)))</formula>
    </cfRule>
    <cfRule type="containsText" dxfId="4069" priority="359" operator="containsText" text="VIGENTE">
      <formula>NOT(ISERROR(SEARCH("VIGENTE",P143)))</formula>
    </cfRule>
  </conditionalFormatting>
  <conditionalFormatting sqref="J144">
    <cfRule type="containsText" dxfId="4068" priority="356" operator="containsText" text="RENOVAR">
      <formula>NOT(ISERROR(SEARCH("RENOVAR",J144)))</formula>
    </cfRule>
  </conditionalFormatting>
  <conditionalFormatting sqref="J144">
    <cfRule type="containsText" dxfId="4067" priority="353" operator="containsText" text="TERMINADO">
      <formula>NOT(ISERROR(SEARCH("TERMINADO",J144)))</formula>
    </cfRule>
    <cfRule type="containsText" dxfId="4066" priority="354" operator="containsText" text="POR VENCERSE">
      <formula>NOT(ISERROR(SEARCH("POR VENCERSE",J144)))</formula>
    </cfRule>
    <cfRule type="containsText" dxfId="4065" priority="355" operator="containsText" text="VIGENTE">
      <formula>NOT(ISERROR(SEARCH("VIGENTE",J144)))</formula>
    </cfRule>
  </conditionalFormatting>
  <conditionalFormatting sqref="J144">
    <cfRule type="containsText" dxfId="4064" priority="351" operator="containsText" text="TRAMITES">
      <formula>NOT(ISERROR(SEARCH("TRAMITES",J144)))</formula>
    </cfRule>
    <cfRule type="containsText" dxfId="4063" priority="352" operator="containsText" text="TRAMITES">
      <formula>NOT(ISERROR(SEARCH("TRAMITES",J144)))</formula>
    </cfRule>
  </conditionalFormatting>
  <conditionalFormatting sqref="A144">
    <cfRule type="duplicateValues" dxfId="4062" priority="350"/>
  </conditionalFormatting>
  <conditionalFormatting sqref="J145">
    <cfRule type="containsText" dxfId="4061" priority="349" operator="containsText" text="RENOVAR">
      <formula>NOT(ISERROR(SEARCH("RENOVAR",J145)))</formula>
    </cfRule>
  </conditionalFormatting>
  <conditionalFormatting sqref="J145">
    <cfRule type="containsText" dxfId="4060" priority="346" operator="containsText" text="TERMINADO">
      <formula>NOT(ISERROR(SEARCH("TERMINADO",J145)))</formula>
    </cfRule>
    <cfRule type="containsText" dxfId="4059" priority="347" operator="containsText" text="POR VENCERSE">
      <formula>NOT(ISERROR(SEARCH("POR VENCERSE",J145)))</formula>
    </cfRule>
    <cfRule type="containsText" dxfId="4058" priority="348" operator="containsText" text="VIGENTE">
      <formula>NOT(ISERROR(SEARCH("VIGENTE",J145)))</formula>
    </cfRule>
  </conditionalFormatting>
  <conditionalFormatting sqref="J145">
    <cfRule type="containsText" dxfId="4057" priority="344" operator="containsText" text="TRAMITES">
      <formula>NOT(ISERROR(SEARCH("TRAMITES",J145)))</formula>
    </cfRule>
    <cfRule type="containsText" dxfId="4056" priority="345" operator="containsText" text="TRAMITES">
      <formula>NOT(ISERROR(SEARCH("TRAMITES",J145)))</formula>
    </cfRule>
  </conditionalFormatting>
  <conditionalFormatting sqref="A145">
    <cfRule type="duplicateValues" dxfId="4055" priority="343"/>
  </conditionalFormatting>
  <conditionalFormatting sqref="J146">
    <cfRule type="containsText" dxfId="4054" priority="342" operator="containsText" text="RENOVAR">
      <formula>NOT(ISERROR(SEARCH("RENOVAR",J146)))</formula>
    </cfRule>
  </conditionalFormatting>
  <conditionalFormatting sqref="J146">
    <cfRule type="containsText" dxfId="4053" priority="339" operator="containsText" text="TERMINADO">
      <formula>NOT(ISERROR(SEARCH("TERMINADO",J146)))</formula>
    </cfRule>
    <cfRule type="containsText" dxfId="4052" priority="340" operator="containsText" text="POR VENCERSE">
      <formula>NOT(ISERROR(SEARCH("POR VENCERSE",J146)))</formula>
    </cfRule>
    <cfRule type="containsText" dxfId="4051" priority="341" operator="containsText" text="VIGENTE">
      <formula>NOT(ISERROR(SEARCH("VIGENTE",J146)))</formula>
    </cfRule>
  </conditionalFormatting>
  <conditionalFormatting sqref="J146">
    <cfRule type="containsText" dxfId="4050" priority="337" operator="containsText" text="TRAMITES">
      <formula>NOT(ISERROR(SEARCH("TRAMITES",J146)))</formula>
    </cfRule>
    <cfRule type="containsText" dxfId="4049" priority="338" operator="containsText" text="TRAMITES">
      <formula>NOT(ISERROR(SEARCH("TRAMITES",J146)))</formula>
    </cfRule>
  </conditionalFormatting>
  <conditionalFormatting sqref="A146">
    <cfRule type="duplicateValues" dxfId="4048" priority="336"/>
  </conditionalFormatting>
  <conditionalFormatting sqref="P138">
    <cfRule type="containsText" dxfId="4047" priority="333" stopIfTrue="1" operator="containsText" text="TERMINADO">
      <formula>NOT(ISERROR(SEARCH("TERMINADO",P138)))</formula>
    </cfRule>
    <cfRule type="containsText" dxfId="4046" priority="334" stopIfTrue="1" operator="containsText" text="POR VENCERSE">
      <formula>NOT(ISERROR(SEARCH("POR VENCERSE",P138)))</formula>
    </cfRule>
    <cfRule type="containsText" dxfId="4045" priority="335" operator="containsText" text="VIGENTE">
      <formula>NOT(ISERROR(SEARCH("VIGENTE",P138)))</formula>
    </cfRule>
  </conditionalFormatting>
  <conditionalFormatting sqref="P138">
    <cfRule type="containsText" dxfId="4044" priority="332" operator="containsText" text="RENOVAR">
      <formula>NOT(ISERROR(SEARCH("RENOVAR",P138)))</formula>
    </cfRule>
  </conditionalFormatting>
  <conditionalFormatting sqref="P138">
    <cfRule type="containsText" dxfId="4043" priority="329" operator="containsText" text="VENCIDO">
      <formula>NOT(ISERROR(SEARCH("VENCIDO",P138)))</formula>
    </cfRule>
    <cfRule type="containsText" dxfId="4042" priority="330" stopIfTrue="1" operator="containsText" text="POR VENCERSE">
      <formula>NOT(ISERROR(SEARCH("POR VENCERSE",P138)))</formula>
    </cfRule>
    <cfRule type="containsText" dxfId="4041" priority="331" operator="containsText" text="VIGENTE">
      <formula>NOT(ISERROR(SEARCH("VIGENTE",P138)))</formula>
    </cfRule>
  </conditionalFormatting>
  <conditionalFormatting sqref="P123">
    <cfRule type="containsText" dxfId="4040" priority="326" stopIfTrue="1" operator="containsText" text="TERMINADO">
      <formula>NOT(ISERROR(SEARCH("TERMINADO",P123)))</formula>
    </cfRule>
    <cfRule type="containsText" dxfId="4039" priority="327" stopIfTrue="1" operator="containsText" text="POR VENCERSE">
      <formula>NOT(ISERROR(SEARCH("POR VENCERSE",P123)))</formula>
    </cfRule>
    <cfRule type="containsText" dxfId="4038" priority="328" operator="containsText" text="VIGENTE">
      <formula>NOT(ISERROR(SEARCH("VIGENTE",P123)))</formula>
    </cfRule>
  </conditionalFormatting>
  <conditionalFormatting sqref="P123">
    <cfRule type="containsText" dxfId="4037" priority="325" operator="containsText" text="RENOVAR">
      <formula>NOT(ISERROR(SEARCH("RENOVAR",P123)))</formula>
    </cfRule>
  </conditionalFormatting>
  <conditionalFormatting sqref="P123">
    <cfRule type="containsText" dxfId="4036" priority="322" operator="containsText" text="VENCIDO">
      <formula>NOT(ISERROR(SEARCH("VENCIDO",P123)))</formula>
    </cfRule>
    <cfRule type="containsText" dxfId="4035" priority="323" stopIfTrue="1" operator="containsText" text="POR VENCERSE">
      <formula>NOT(ISERROR(SEARCH("POR VENCERSE",P123)))</formula>
    </cfRule>
    <cfRule type="containsText" dxfId="4034" priority="324" operator="containsText" text="VIGENTE">
      <formula>NOT(ISERROR(SEARCH("VIGENTE",P123)))</formula>
    </cfRule>
  </conditionalFormatting>
  <conditionalFormatting sqref="J147">
    <cfRule type="containsText" dxfId="4033" priority="307" operator="containsText" text="RENOVAR">
      <formula>NOT(ISERROR(SEARCH("RENOVAR",J147)))</formula>
    </cfRule>
  </conditionalFormatting>
  <conditionalFormatting sqref="J147">
    <cfRule type="containsText" dxfId="4032" priority="304" operator="containsText" text="TERMINADO">
      <formula>NOT(ISERROR(SEARCH("TERMINADO",J147)))</formula>
    </cfRule>
    <cfRule type="containsText" dxfId="4031" priority="305" operator="containsText" text="POR VENCERSE">
      <formula>NOT(ISERROR(SEARCH("POR VENCERSE",J147)))</formula>
    </cfRule>
    <cfRule type="containsText" dxfId="4030" priority="306" operator="containsText" text="VIGENTE">
      <formula>NOT(ISERROR(SEARCH("VIGENTE",J147)))</formula>
    </cfRule>
  </conditionalFormatting>
  <conditionalFormatting sqref="J147">
    <cfRule type="containsText" dxfId="4029" priority="302" operator="containsText" text="TRAMITES">
      <formula>NOT(ISERROR(SEARCH("TRAMITES",J147)))</formula>
    </cfRule>
    <cfRule type="containsText" dxfId="4028" priority="303" operator="containsText" text="TRAMITES">
      <formula>NOT(ISERROR(SEARCH("TRAMITES",J147)))</formula>
    </cfRule>
  </conditionalFormatting>
  <conditionalFormatting sqref="A147">
    <cfRule type="duplicateValues" dxfId="4027" priority="301"/>
  </conditionalFormatting>
  <conditionalFormatting sqref="J148">
    <cfRule type="containsText" dxfId="4026" priority="300" operator="containsText" text="RENOVAR">
      <formula>NOT(ISERROR(SEARCH("RENOVAR",J148)))</formula>
    </cfRule>
  </conditionalFormatting>
  <conditionalFormatting sqref="J148">
    <cfRule type="containsText" dxfId="4025" priority="297" operator="containsText" text="TERMINADO">
      <formula>NOT(ISERROR(SEARCH("TERMINADO",J148)))</formula>
    </cfRule>
    <cfRule type="containsText" dxfId="4024" priority="298" operator="containsText" text="POR VENCERSE">
      <formula>NOT(ISERROR(SEARCH("POR VENCERSE",J148)))</formula>
    </cfRule>
    <cfRule type="containsText" dxfId="4023" priority="299" operator="containsText" text="VIGENTE">
      <formula>NOT(ISERROR(SEARCH("VIGENTE",J148)))</formula>
    </cfRule>
  </conditionalFormatting>
  <conditionalFormatting sqref="J148">
    <cfRule type="containsText" dxfId="4022" priority="295" operator="containsText" text="TRAMITES">
      <formula>NOT(ISERROR(SEARCH("TRAMITES",J148)))</formula>
    </cfRule>
    <cfRule type="containsText" dxfId="4021" priority="296" operator="containsText" text="TRAMITES">
      <formula>NOT(ISERROR(SEARCH("TRAMITES",J148)))</formula>
    </cfRule>
  </conditionalFormatting>
  <conditionalFormatting sqref="A148">
    <cfRule type="duplicateValues" dxfId="4020" priority="294"/>
  </conditionalFormatting>
  <conditionalFormatting sqref="J149">
    <cfRule type="containsText" dxfId="4019" priority="293" operator="containsText" text="RENOVAR">
      <formula>NOT(ISERROR(SEARCH("RENOVAR",J149)))</formula>
    </cfRule>
  </conditionalFormatting>
  <conditionalFormatting sqref="J149">
    <cfRule type="containsText" dxfId="4018" priority="290" operator="containsText" text="TERMINADO">
      <formula>NOT(ISERROR(SEARCH("TERMINADO",J149)))</formula>
    </cfRule>
    <cfRule type="containsText" dxfId="4017" priority="291" operator="containsText" text="POR VENCERSE">
      <formula>NOT(ISERROR(SEARCH("POR VENCERSE",J149)))</formula>
    </cfRule>
    <cfRule type="containsText" dxfId="4016" priority="292" operator="containsText" text="VIGENTE">
      <formula>NOT(ISERROR(SEARCH("VIGENTE",J149)))</formula>
    </cfRule>
  </conditionalFormatting>
  <conditionalFormatting sqref="J149">
    <cfRule type="containsText" dxfId="4015" priority="288" operator="containsText" text="TRAMITES">
      <formula>NOT(ISERROR(SEARCH("TRAMITES",J149)))</formula>
    </cfRule>
    <cfRule type="containsText" dxfId="4014" priority="289" operator="containsText" text="TRAMITES">
      <formula>NOT(ISERROR(SEARCH("TRAMITES",J149)))</formula>
    </cfRule>
  </conditionalFormatting>
  <conditionalFormatting sqref="A149">
    <cfRule type="duplicateValues" dxfId="4013" priority="287"/>
  </conditionalFormatting>
  <conditionalFormatting sqref="J150">
    <cfRule type="containsText" dxfId="4012" priority="286" operator="containsText" text="RENOVAR">
      <formula>NOT(ISERROR(SEARCH("RENOVAR",J150)))</formula>
    </cfRule>
  </conditionalFormatting>
  <conditionalFormatting sqref="J150">
    <cfRule type="containsText" dxfId="4011" priority="283" operator="containsText" text="TERMINADO">
      <formula>NOT(ISERROR(SEARCH("TERMINADO",J150)))</formula>
    </cfRule>
    <cfRule type="containsText" dxfId="4010" priority="284" operator="containsText" text="POR VENCERSE">
      <formula>NOT(ISERROR(SEARCH("POR VENCERSE",J150)))</formula>
    </cfRule>
    <cfRule type="containsText" dxfId="4009" priority="285" operator="containsText" text="VIGENTE">
      <formula>NOT(ISERROR(SEARCH("VIGENTE",J150)))</formula>
    </cfRule>
  </conditionalFormatting>
  <conditionalFormatting sqref="J150">
    <cfRule type="containsText" dxfId="4008" priority="281" operator="containsText" text="TRAMITES">
      <formula>NOT(ISERROR(SEARCH("TRAMITES",J150)))</formula>
    </cfRule>
    <cfRule type="containsText" dxfId="4007" priority="282" operator="containsText" text="TRAMITES">
      <formula>NOT(ISERROR(SEARCH("TRAMITES",J150)))</formula>
    </cfRule>
  </conditionalFormatting>
  <conditionalFormatting sqref="A150">
    <cfRule type="duplicateValues" dxfId="4006" priority="280"/>
  </conditionalFormatting>
  <conditionalFormatting sqref="J151">
    <cfRule type="containsText" dxfId="4005" priority="279" operator="containsText" text="RENOVAR">
      <formula>NOT(ISERROR(SEARCH("RENOVAR",J151)))</formula>
    </cfRule>
  </conditionalFormatting>
  <conditionalFormatting sqref="J151">
    <cfRule type="containsText" dxfId="4004" priority="276" operator="containsText" text="TERMINADO">
      <formula>NOT(ISERROR(SEARCH("TERMINADO",J151)))</formula>
    </cfRule>
    <cfRule type="containsText" dxfId="4003" priority="277" operator="containsText" text="POR VENCERSE">
      <formula>NOT(ISERROR(SEARCH("POR VENCERSE",J151)))</formula>
    </cfRule>
    <cfRule type="containsText" dxfId="4002" priority="278" operator="containsText" text="VIGENTE">
      <formula>NOT(ISERROR(SEARCH("VIGENTE",J151)))</formula>
    </cfRule>
  </conditionalFormatting>
  <conditionalFormatting sqref="J151">
    <cfRule type="containsText" dxfId="4001" priority="274" operator="containsText" text="TRAMITES">
      <formula>NOT(ISERROR(SEARCH("TRAMITES",J151)))</formula>
    </cfRule>
    <cfRule type="containsText" dxfId="4000" priority="275" operator="containsText" text="TRAMITES">
      <formula>NOT(ISERROR(SEARCH("TRAMITES",J151)))</formula>
    </cfRule>
  </conditionalFormatting>
  <conditionalFormatting sqref="A151">
    <cfRule type="duplicateValues" dxfId="3999" priority="273"/>
  </conditionalFormatting>
  <conditionalFormatting sqref="J152">
    <cfRule type="containsText" dxfId="3998" priority="272" operator="containsText" text="RENOVAR">
      <formula>NOT(ISERROR(SEARCH("RENOVAR",J152)))</formula>
    </cfRule>
  </conditionalFormatting>
  <conditionalFormatting sqref="J152">
    <cfRule type="containsText" dxfId="3997" priority="269" operator="containsText" text="TERMINADO">
      <formula>NOT(ISERROR(SEARCH("TERMINADO",J152)))</formula>
    </cfRule>
    <cfRule type="containsText" dxfId="3996" priority="270" operator="containsText" text="POR VENCERSE">
      <formula>NOT(ISERROR(SEARCH("POR VENCERSE",J152)))</formula>
    </cfRule>
    <cfRule type="containsText" dxfId="3995" priority="271" operator="containsText" text="VIGENTE">
      <formula>NOT(ISERROR(SEARCH("VIGENTE",J152)))</formula>
    </cfRule>
  </conditionalFormatting>
  <conditionalFormatting sqref="J152">
    <cfRule type="containsText" dxfId="3994" priority="267" operator="containsText" text="TRAMITES">
      <formula>NOT(ISERROR(SEARCH("TRAMITES",J152)))</formula>
    </cfRule>
    <cfRule type="containsText" dxfId="3993" priority="268" operator="containsText" text="TRAMITES">
      <formula>NOT(ISERROR(SEARCH("TRAMITES",J152)))</formula>
    </cfRule>
  </conditionalFormatting>
  <conditionalFormatting sqref="A152">
    <cfRule type="duplicateValues" dxfId="3992" priority="266"/>
  </conditionalFormatting>
  <conditionalFormatting sqref="P155">
    <cfRule type="containsText" dxfId="3991" priority="236" operator="containsText" text="RENOVAR">
      <formula>NOT(ISERROR(SEARCH("RENOVAR",P155)))</formula>
    </cfRule>
  </conditionalFormatting>
  <conditionalFormatting sqref="J153">
    <cfRule type="containsText" dxfId="3990" priority="257" operator="containsText" text="RENOVAR">
      <formula>NOT(ISERROR(SEARCH("RENOVAR",J153)))</formula>
    </cfRule>
  </conditionalFormatting>
  <conditionalFormatting sqref="J153">
    <cfRule type="containsText" dxfId="3989" priority="254" operator="containsText" text="TERMINADO">
      <formula>NOT(ISERROR(SEARCH("TERMINADO",J153)))</formula>
    </cfRule>
    <cfRule type="containsText" dxfId="3988" priority="255" operator="containsText" text="POR VENCERSE">
      <formula>NOT(ISERROR(SEARCH("POR VENCERSE",J153)))</formula>
    </cfRule>
    <cfRule type="containsText" dxfId="3987" priority="256" operator="containsText" text="VIGENTE">
      <formula>NOT(ISERROR(SEARCH("VIGENTE",J153)))</formula>
    </cfRule>
  </conditionalFormatting>
  <conditionalFormatting sqref="J153">
    <cfRule type="containsText" dxfId="3986" priority="252" operator="containsText" text="TRAMITES">
      <formula>NOT(ISERROR(SEARCH("TRAMITES",J153)))</formula>
    </cfRule>
    <cfRule type="containsText" dxfId="3985" priority="253" operator="containsText" text="TRAMITES">
      <formula>NOT(ISERROR(SEARCH("TRAMITES",J153)))</formula>
    </cfRule>
  </conditionalFormatting>
  <conditionalFormatting sqref="A153">
    <cfRule type="duplicateValues" dxfId="3984" priority="251"/>
  </conditionalFormatting>
  <conditionalFormatting sqref="J154">
    <cfRule type="containsText" dxfId="3983" priority="250" operator="containsText" text="RENOVAR">
      <formula>NOT(ISERROR(SEARCH("RENOVAR",J154)))</formula>
    </cfRule>
  </conditionalFormatting>
  <conditionalFormatting sqref="J154">
    <cfRule type="containsText" dxfId="3982" priority="247" operator="containsText" text="TERMINADO">
      <formula>NOT(ISERROR(SEARCH("TERMINADO",J154)))</formula>
    </cfRule>
    <cfRule type="containsText" dxfId="3981" priority="248" operator="containsText" text="POR VENCERSE">
      <formula>NOT(ISERROR(SEARCH("POR VENCERSE",J154)))</formula>
    </cfRule>
    <cfRule type="containsText" dxfId="3980" priority="249" operator="containsText" text="VIGENTE">
      <formula>NOT(ISERROR(SEARCH("VIGENTE",J154)))</formula>
    </cfRule>
  </conditionalFormatting>
  <conditionalFormatting sqref="J154">
    <cfRule type="containsText" dxfId="3979" priority="245" operator="containsText" text="TRAMITES">
      <formula>NOT(ISERROR(SEARCH("TRAMITES",J154)))</formula>
    </cfRule>
    <cfRule type="containsText" dxfId="3978" priority="246" operator="containsText" text="TRAMITES">
      <formula>NOT(ISERROR(SEARCH("TRAMITES",J154)))</formula>
    </cfRule>
  </conditionalFormatting>
  <conditionalFormatting sqref="A154">
    <cfRule type="duplicateValues" dxfId="3977" priority="244"/>
  </conditionalFormatting>
  <conditionalFormatting sqref="J155">
    <cfRule type="containsText" dxfId="3976" priority="240" operator="containsText" text="TERMINADO">
      <formula>NOT(ISERROR(SEARCH("TERMINADO",J155)))</formula>
    </cfRule>
    <cfRule type="containsText" dxfId="3975" priority="241" operator="containsText" text="POR VENCERSE">
      <formula>NOT(ISERROR(SEARCH("POR VENCERSE",J155)))</formula>
    </cfRule>
    <cfRule type="containsText" dxfId="3974" priority="242" operator="containsText" text="VIGENTE">
      <formula>NOT(ISERROR(SEARCH("VIGENTE",J155)))</formula>
    </cfRule>
  </conditionalFormatting>
  <conditionalFormatting sqref="J155">
    <cfRule type="containsText" dxfId="3973" priority="239" operator="containsText" text="RENOVAR">
      <formula>NOT(ISERROR(SEARCH("RENOVAR",J155)))</formula>
    </cfRule>
  </conditionalFormatting>
  <conditionalFormatting sqref="J155">
    <cfRule type="containsText" dxfId="3972" priority="237" operator="containsText" text="TRAMITES">
      <formula>NOT(ISERROR(SEARCH("TRAMITES",J155)))</formula>
    </cfRule>
    <cfRule type="containsText" dxfId="3971" priority="238" operator="containsText" text="TRAMITES">
      <formula>NOT(ISERROR(SEARCH("TRAMITES",J155)))</formula>
    </cfRule>
  </conditionalFormatting>
  <conditionalFormatting sqref="A155">
    <cfRule type="duplicateValues" dxfId="3970" priority="243"/>
  </conditionalFormatting>
  <conditionalFormatting sqref="P155">
    <cfRule type="containsText" dxfId="3969" priority="233" operator="containsText" text="VENCIDO">
      <formula>NOT(ISERROR(SEARCH("VENCIDO",P155)))</formula>
    </cfRule>
    <cfRule type="containsText" dxfId="3968" priority="234" operator="containsText" text="POR VENCERSE">
      <formula>NOT(ISERROR(SEARCH("POR VENCERSE",P155)))</formula>
    </cfRule>
    <cfRule type="containsText" dxfId="3967" priority="235" operator="containsText" text="VIGENTE">
      <formula>NOT(ISERROR(SEARCH("VIGENTE",P155)))</formula>
    </cfRule>
  </conditionalFormatting>
  <conditionalFormatting sqref="J156">
    <cfRule type="containsText" dxfId="3966" priority="231" operator="containsText" text="RENOVAR">
      <formula>NOT(ISERROR(SEARCH("RENOVAR",J156)))</formula>
    </cfRule>
  </conditionalFormatting>
  <conditionalFormatting sqref="J156">
    <cfRule type="containsText" dxfId="3965" priority="228" operator="containsText" text="TERMINADO">
      <formula>NOT(ISERROR(SEARCH("TERMINADO",J156)))</formula>
    </cfRule>
    <cfRule type="containsText" dxfId="3964" priority="229" operator="containsText" text="POR VENCERSE">
      <formula>NOT(ISERROR(SEARCH("POR VENCERSE",J156)))</formula>
    </cfRule>
    <cfRule type="containsText" dxfId="3963" priority="230" operator="containsText" text="VIGENTE">
      <formula>NOT(ISERROR(SEARCH("VIGENTE",J156)))</formula>
    </cfRule>
  </conditionalFormatting>
  <conditionalFormatting sqref="J156">
    <cfRule type="containsText" dxfId="3962" priority="226" operator="containsText" text="TRAMITES">
      <formula>NOT(ISERROR(SEARCH("TRAMITES",J156)))</formula>
    </cfRule>
    <cfRule type="containsText" dxfId="3961" priority="227" operator="containsText" text="TRAMITES">
      <formula>NOT(ISERROR(SEARCH("TRAMITES",J156)))</formula>
    </cfRule>
  </conditionalFormatting>
  <conditionalFormatting sqref="A156">
    <cfRule type="duplicateValues" dxfId="3960" priority="232"/>
  </conditionalFormatting>
  <conditionalFormatting sqref="J157">
    <cfRule type="containsText" dxfId="3959" priority="225" operator="containsText" text="RENOVAR">
      <formula>NOT(ISERROR(SEARCH("RENOVAR",J157)))</formula>
    </cfRule>
  </conditionalFormatting>
  <conditionalFormatting sqref="A157">
    <cfRule type="duplicateValues" dxfId="3958" priority="224"/>
  </conditionalFormatting>
  <conditionalFormatting sqref="J157">
    <cfRule type="containsText" dxfId="3957" priority="221" operator="containsText" text="TERMINADO">
      <formula>NOT(ISERROR(SEARCH("TERMINADO",J157)))</formula>
    </cfRule>
    <cfRule type="containsText" dxfId="3956" priority="222" operator="containsText" text="POR VENCERSE">
      <formula>NOT(ISERROR(SEARCH("POR VENCERSE",J157)))</formula>
    </cfRule>
    <cfRule type="containsText" dxfId="3955" priority="223" operator="containsText" text="VIGENTE">
      <formula>NOT(ISERROR(SEARCH("VIGENTE",J157)))</formula>
    </cfRule>
  </conditionalFormatting>
  <conditionalFormatting sqref="J157">
    <cfRule type="containsText" dxfId="3954" priority="219" operator="containsText" text="TRAMITES">
      <formula>NOT(ISERROR(SEARCH("TRAMITES",J157)))</formula>
    </cfRule>
    <cfRule type="containsText" dxfId="3953" priority="220" operator="containsText" text="TRAMITES">
      <formula>NOT(ISERROR(SEARCH("TRAMITES",J157)))</formula>
    </cfRule>
  </conditionalFormatting>
  <conditionalFormatting sqref="A158">
    <cfRule type="duplicateValues" dxfId="3952" priority="218"/>
  </conditionalFormatting>
  <conditionalFormatting sqref="J158">
    <cfRule type="containsText" dxfId="3951" priority="215" operator="containsText" text="TERMINADO">
      <formula>NOT(ISERROR(SEARCH("TERMINADO",J158)))</formula>
    </cfRule>
    <cfRule type="containsText" dxfId="3950" priority="216" operator="containsText" text="POR VENCERSE">
      <formula>NOT(ISERROR(SEARCH("POR VENCERSE",J158)))</formula>
    </cfRule>
    <cfRule type="containsText" dxfId="3949" priority="217" operator="containsText" text="VIGENTE">
      <formula>NOT(ISERROR(SEARCH("VIGENTE",J158)))</formula>
    </cfRule>
  </conditionalFormatting>
  <conditionalFormatting sqref="J158">
    <cfRule type="containsText" dxfId="3948" priority="214" operator="containsText" text="RENOVAR">
      <formula>NOT(ISERROR(SEARCH("RENOVAR",J158)))</formula>
    </cfRule>
  </conditionalFormatting>
  <conditionalFormatting sqref="J158">
    <cfRule type="containsText" dxfId="3947" priority="212" operator="containsText" text="TRAMITES">
      <formula>NOT(ISERROR(SEARCH("TRAMITES",J158)))</formula>
    </cfRule>
    <cfRule type="containsText" dxfId="3946" priority="213" operator="containsText" text="TRAMITES">
      <formula>NOT(ISERROR(SEARCH("TRAMITES",J158)))</formula>
    </cfRule>
  </conditionalFormatting>
  <conditionalFormatting sqref="A159">
    <cfRule type="duplicateValues" dxfId="3945" priority="211"/>
  </conditionalFormatting>
  <conditionalFormatting sqref="J159">
    <cfRule type="containsText" dxfId="3944" priority="207" operator="containsText" text="RENOVAR">
      <formula>NOT(ISERROR(SEARCH("RENOVAR",J159)))</formula>
    </cfRule>
  </conditionalFormatting>
  <conditionalFormatting sqref="J159">
    <cfRule type="containsText" dxfId="3943" priority="208" operator="containsText" text="TERMINADO">
      <formula>NOT(ISERROR(SEARCH("TERMINADO",J159)))</formula>
    </cfRule>
    <cfRule type="containsText" dxfId="3942" priority="209" operator="containsText" text="POR VENCERSE">
      <formula>NOT(ISERROR(SEARCH("POR VENCERSE",J159)))</formula>
    </cfRule>
    <cfRule type="containsText" dxfId="3941" priority="210" operator="containsText" text="VIGENTE">
      <formula>NOT(ISERROR(SEARCH("VIGENTE",J159)))</formula>
    </cfRule>
  </conditionalFormatting>
  <conditionalFormatting sqref="J159">
    <cfRule type="containsText" dxfId="3940" priority="205" operator="containsText" text="TRAMITES">
      <formula>NOT(ISERROR(SEARCH("TRAMITES",J159)))</formula>
    </cfRule>
    <cfRule type="containsText" dxfId="3939" priority="206" operator="containsText" text="TRAMITES">
      <formula>NOT(ISERROR(SEARCH("TRAMITES",J159)))</formula>
    </cfRule>
  </conditionalFormatting>
  <conditionalFormatting sqref="A160">
    <cfRule type="duplicateValues" dxfId="3938" priority="204"/>
  </conditionalFormatting>
  <conditionalFormatting sqref="J160">
    <cfRule type="containsText" dxfId="3937" priority="201" operator="containsText" text="TERMINADO">
      <formula>NOT(ISERROR(SEARCH("TERMINADO",J160)))</formula>
    </cfRule>
    <cfRule type="containsText" dxfId="3936" priority="202" operator="containsText" text="POR VENCERSE">
      <formula>NOT(ISERROR(SEARCH("POR VENCERSE",J160)))</formula>
    </cfRule>
    <cfRule type="containsText" dxfId="3935" priority="203" operator="containsText" text="VIGENTE">
      <formula>NOT(ISERROR(SEARCH("VIGENTE",J160)))</formula>
    </cfRule>
  </conditionalFormatting>
  <conditionalFormatting sqref="J160">
    <cfRule type="containsText" dxfId="3934" priority="200" operator="containsText" text="RENOVAR">
      <formula>NOT(ISERROR(SEARCH("RENOVAR",J160)))</formula>
    </cfRule>
  </conditionalFormatting>
  <conditionalFormatting sqref="J160">
    <cfRule type="containsText" dxfId="3933" priority="198" operator="containsText" text="TRAMITES">
      <formula>NOT(ISERROR(SEARCH("TRAMITES",J160)))</formula>
    </cfRule>
    <cfRule type="containsText" dxfId="3932" priority="199" operator="containsText" text="TRAMITES">
      <formula>NOT(ISERROR(SEARCH("TRAMITES",J160)))</formula>
    </cfRule>
  </conditionalFormatting>
  <conditionalFormatting sqref="P160">
    <cfRule type="containsText" dxfId="3931" priority="197" operator="containsText" text="RENOVAR">
      <formula>NOT(ISERROR(SEARCH("RENOVAR",P160)))</formula>
    </cfRule>
  </conditionalFormatting>
  <conditionalFormatting sqref="P160">
    <cfRule type="containsText" dxfId="3930" priority="194" operator="containsText" text="VENCIDO">
      <formula>NOT(ISERROR(SEARCH("VENCIDO",P160)))</formula>
    </cfRule>
    <cfRule type="containsText" dxfId="3929" priority="195" operator="containsText" text="POR VENCERSE">
      <formula>NOT(ISERROR(SEARCH("POR VENCERSE",P160)))</formula>
    </cfRule>
    <cfRule type="containsText" dxfId="3928" priority="196" operator="containsText" text="VIGENTE">
      <formula>NOT(ISERROR(SEARCH("VIGENTE",P160)))</formula>
    </cfRule>
  </conditionalFormatting>
  <conditionalFormatting sqref="P159">
    <cfRule type="containsText" dxfId="3927" priority="191" stopIfTrue="1" operator="containsText" text="TERMINADO">
      <formula>NOT(ISERROR(SEARCH("TERMINADO",P159)))</formula>
    </cfRule>
    <cfRule type="containsText" dxfId="3926" priority="192" stopIfTrue="1" operator="containsText" text="POR VENCERSE">
      <formula>NOT(ISERROR(SEARCH("POR VENCERSE",P159)))</formula>
    </cfRule>
    <cfRule type="containsText" dxfId="3925" priority="193" operator="containsText" text="VIGENTE">
      <formula>NOT(ISERROR(SEARCH("VIGENTE",P159)))</formula>
    </cfRule>
  </conditionalFormatting>
  <conditionalFormatting sqref="P159">
    <cfRule type="containsText" dxfId="3924" priority="190" operator="containsText" text="RENOVAR">
      <formula>NOT(ISERROR(SEARCH("RENOVAR",P159)))</formula>
    </cfRule>
  </conditionalFormatting>
  <conditionalFormatting sqref="P159">
    <cfRule type="containsText" dxfId="3923" priority="187" operator="containsText" text="VENCIDO">
      <formula>NOT(ISERROR(SEARCH("VENCIDO",P159)))</formula>
    </cfRule>
    <cfRule type="containsText" dxfId="3922" priority="188" stopIfTrue="1" operator="containsText" text="POR VENCERSE">
      <formula>NOT(ISERROR(SEARCH("POR VENCERSE",P159)))</formula>
    </cfRule>
    <cfRule type="containsText" dxfId="3921" priority="189" operator="containsText" text="VIGENTE">
      <formula>NOT(ISERROR(SEARCH("VIGENTE",P159)))</formula>
    </cfRule>
  </conditionalFormatting>
  <conditionalFormatting sqref="A161">
    <cfRule type="duplicateValues" dxfId="3920" priority="186"/>
  </conditionalFormatting>
  <conditionalFormatting sqref="J161">
    <cfRule type="containsText" dxfId="3919" priority="183" operator="containsText" text="TERMINADO">
      <formula>NOT(ISERROR(SEARCH("TERMINADO",J161)))</formula>
    </cfRule>
    <cfRule type="containsText" dxfId="3918" priority="184" operator="containsText" text="POR VENCERSE">
      <formula>NOT(ISERROR(SEARCH("POR VENCERSE",J161)))</formula>
    </cfRule>
    <cfRule type="containsText" dxfId="3917" priority="185" operator="containsText" text="VIGENTE">
      <formula>NOT(ISERROR(SEARCH("VIGENTE",J161)))</formula>
    </cfRule>
  </conditionalFormatting>
  <conditionalFormatting sqref="J161">
    <cfRule type="containsText" dxfId="3916" priority="182" operator="containsText" text="RENOVAR">
      <formula>NOT(ISERROR(SEARCH("RENOVAR",J161)))</formula>
    </cfRule>
  </conditionalFormatting>
  <conditionalFormatting sqref="J161">
    <cfRule type="containsText" dxfId="3915" priority="180" operator="containsText" text="TRAMITES">
      <formula>NOT(ISERROR(SEARCH("TRAMITES",J161)))</formula>
    </cfRule>
    <cfRule type="containsText" dxfId="3914" priority="181" operator="containsText" text="TRAMITES">
      <formula>NOT(ISERROR(SEARCH("TRAMITES",J161)))</formula>
    </cfRule>
  </conditionalFormatting>
  <conditionalFormatting sqref="P161">
    <cfRule type="containsText" dxfId="3913" priority="179" operator="containsText" text="RENOVAR">
      <formula>NOT(ISERROR(SEARCH("RENOVAR",P161)))</formula>
    </cfRule>
  </conditionalFormatting>
  <conditionalFormatting sqref="P161">
    <cfRule type="containsText" dxfId="3912" priority="176" operator="containsText" text="VENCIDO">
      <formula>NOT(ISERROR(SEARCH("VENCIDO",P161)))</formula>
    </cfRule>
    <cfRule type="containsText" dxfId="3911" priority="177" operator="containsText" text="POR VENCERSE">
      <formula>NOT(ISERROR(SEARCH("POR VENCERSE",P161)))</formula>
    </cfRule>
    <cfRule type="containsText" dxfId="3910" priority="178" operator="containsText" text="VIGENTE">
      <formula>NOT(ISERROR(SEARCH("VIGENTE",P161)))</formula>
    </cfRule>
  </conditionalFormatting>
  <conditionalFormatting sqref="J162">
    <cfRule type="containsText" dxfId="3909" priority="175" operator="containsText" text="RENOVAR">
      <formula>NOT(ISERROR(SEARCH("RENOVAR",J162)))</formula>
    </cfRule>
  </conditionalFormatting>
  <conditionalFormatting sqref="P162">
    <cfRule type="containsText" dxfId="3908" priority="172" stopIfTrue="1" operator="containsText" text="TERMINADO">
      <formula>NOT(ISERROR(SEARCH("TERMINADO",P162)))</formula>
    </cfRule>
    <cfRule type="containsText" dxfId="3907" priority="173" stopIfTrue="1" operator="containsText" text="POR VENCERSE">
      <formula>NOT(ISERROR(SEARCH("POR VENCERSE",P162)))</formula>
    </cfRule>
    <cfRule type="containsText" dxfId="3906" priority="174" operator="containsText" text="VIGENTE">
      <formula>NOT(ISERROR(SEARCH("VIGENTE",P162)))</formula>
    </cfRule>
  </conditionalFormatting>
  <conditionalFormatting sqref="P162">
    <cfRule type="containsText" dxfId="3905" priority="171" operator="containsText" text="RENOVAR">
      <formula>NOT(ISERROR(SEARCH("RENOVAR",P162)))</formula>
    </cfRule>
  </conditionalFormatting>
  <conditionalFormatting sqref="P162">
    <cfRule type="containsText" dxfId="3904" priority="168" operator="containsText" text="VENCIDO">
      <formula>NOT(ISERROR(SEARCH("VENCIDO",P162)))</formula>
    </cfRule>
    <cfRule type="containsText" dxfId="3903" priority="169" stopIfTrue="1" operator="containsText" text="POR VENCERSE">
      <formula>NOT(ISERROR(SEARCH("POR VENCERSE",P162)))</formula>
    </cfRule>
    <cfRule type="containsText" dxfId="3902" priority="170" operator="containsText" text="VIGENTE">
      <formula>NOT(ISERROR(SEARCH("VIGENTE",P162)))</formula>
    </cfRule>
  </conditionalFormatting>
  <conditionalFormatting sqref="A162">
    <cfRule type="duplicateValues" dxfId="3901" priority="167"/>
  </conditionalFormatting>
  <conditionalFormatting sqref="J162">
    <cfRule type="containsText" dxfId="3900" priority="164" operator="containsText" text="TERMINADO">
      <formula>NOT(ISERROR(SEARCH("TERMINADO",J162)))</formula>
    </cfRule>
    <cfRule type="containsText" dxfId="3899" priority="165" operator="containsText" text="POR VENCERSE">
      <formula>NOT(ISERROR(SEARCH("POR VENCERSE",J162)))</formula>
    </cfRule>
    <cfRule type="containsText" dxfId="3898" priority="166" operator="containsText" text="VIGENTE">
      <formula>NOT(ISERROR(SEARCH("VIGENTE",J162)))</formula>
    </cfRule>
  </conditionalFormatting>
  <conditionalFormatting sqref="J162">
    <cfRule type="containsText" dxfId="3897" priority="162" operator="containsText" text="TRAMITES">
      <formula>NOT(ISERROR(SEARCH("TRAMITES",J162)))</formula>
    </cfRule>
    <cfRule type="containsText" dxfId="3896" priority="163" operator="containsText" text="TRAMITES">
      <formula>NOT(ISERROR(SEARCH("TRAMITES",J162)))</formula>
    </cfRule>
  </conditionalFormatting>
  <conditionalFormatting sqref="J163">
    <cfRule type="containsText" dxfId="3895" priority="161" operator="containsText" text="RENOVAR">
      <formula>NOT(ISERROR(SEARCH("RENOVAR",J163)))</formula>
    </cfRule>
  </conditionalFormatting>
  <conditionalFormatting sqref="P163">
    <cfRule type="containsText" dxfId="3894" priority="158" stopIfTrue="1" operator="containsText" text="TERMINADO">
      <formula>NOT(ISERROR(SEARCH("TERMINADO",P163)))</formula>
    </cfRule>
    <cfRule type="containsText" dxfId="3893" priority="159" stopIfTrue="1" operator="containsText" text="POR VENCERSE">
      <formula>NOT(ISERROR(SEARCH("POR VENCERSE",P163)))</formula>
    </cfRule>
    <cfRule type="containsText" dxfId="3892" priority="160" operator="containsText" text="VIGENTE">
      <formula>NOT(ISERROR(SEARCH("VIGENTE",P163)))</formula>
    </cfRule>
  </conditionalFormatting>
  <conditionalFormatting sqref="P163">
    <cfRule type="containsText" dxfId="3891" priority="157" operator="containsText" text="RENOVAR">
      <formula>NOT(ISERROR(SEARCH("RENOVAR",P163)))</formula>
    </cfRule>
  </conditionalFormatting>
  <conditionalFormatting sqref="P163">
    <cfRule type="containsText" dxfId="3890" priority="154" operator="containsText" text="VENCIDO">
      <formula>NOT(ISERROR(SEARCH("VENCIDO",P163)))</formula>
    </cfRule>
    <cfRule type="containsText" dxfId="3889" priority="155" stopIfTrue="1" operator="containsText" text="POR VENCERSE">
      <formula>NOT(ISERROR(SEARCH("POR VENCERSE",P163)))</formula>
    </cfRule>
    <cfRule type="containsText" dxfId="3888" priority="156" operator="containsText" text="VIGENTE">
      <formula>NOT(ISERROR(SEARCH("VIGENTE",P163)))</formula>
    </cfRule>
  </conditionalFormatting>
  <conditionalFormatting sqref="A163">
    <cfRule type="duplicateValues" dxfId="3887" priority="153"/>
  </conditionalFormatting>
  <conditionalFormatting sqref="J163">
    <cfRule type="containsText" dxfId="3886" priority="150" operator="containsText" text="TERMINADO">
      <formula>NOT(ISERROR(SEARCH("TERMINADO",J163)))</formula>
    </cfRule>
    <cfRule type="containsText" dxfId="3885" priority="151" operator="containsText" text="POR VENCERSE">
      <formula>NOT(ISERROR(SEARCH("POR VENCERSE",J163)))</formula>
    </cfRule>
    <cfRule type="containsText" dxfId="3884" priority="152" operator="containsText" text="VIGENTE">
      <formula>NOT(ISERROR(SEARCH("VIGENTE",J163)))</formula>
    </cfRule>
  </conditionalFormatting>
  <conditionalFormatting sqref="J163">
    <cfRule type="containsText" dxfId="3883" priority="148" operator="containsText" text="TRAMITES">
      <formula>NOT(ISERROR(SEARCH("TRAMITES",J163)))</formula>
    </cfRule>
    <cfRule type="containsText" dxfId="3882" priority="149" operator="containsText" text="TRAMITES">
      <formula>NOT(ISERROR(SEARCH("TRAMITES",J163)))</formula>
    </cfRule>
  </conditionalFormatting>
  <conditionalFormatting sqref="A164">
    <cfRule type="duplicateValues" dxfId="3881" priority="147"/>
  </conditionalFormatting>
  <conditionalFormatting sqref="J164">
    <cfRule type="containsText" dxfId="3880" priority="144" operator="containsText" text="TERMINADO">
      <formula>NOT(ISERROR(SEARCH("TERMINADO",J164)))</formula>
    </cfRule>
    <cfRule type="containsText" dxfId="3879" priority="145" operator="containsText" text="POR VENCERSE">
      <formula>NOT(ISERROR(SEARCH("POR VENCERSE",J164)))</formula>
    </cfRule>
    <cfRule type="containsText" dxfId="3878" priority="146" operator="containsText" text="VIGENTE">
      <formula>NOT(ISERROR(SEARCH("VIGENTE",J164)))</formula>
    </cfRule>
  </conditionalFormatting>
  <conditionalFormatting sqref="J164">
    <cfRule type="containsText" dxfId="3877" priority="143" operator="containsText" text="RENOVAR">
      <formula>NOT(ISERROR(SEARCH("RENOVAR",J164)))</formula>
    </cfRule>
  </conditionalFormatting>
  <conditionalFormatting sqref="J164">
    <cfRule type="containsText" dxfId="3876" priority="141" operator="containsText" text="TRAMITES">
      <formula>NOT(ISERROR(SEARCH("TRAMITES",J164)))</formula>
    </cfRule>
    <cfRule type="containsText" dxfId="3875" priority="142" operator="containsText" text="TRAMITES">
      <formula>NOT(ISERROR(SEARCH("TRAMITES",J164)))</formula>
    </cfRule>
  </conditionalFormatting>
  <conditionalFormatting sqref="A165">
    <cfRule type="duplicateValues" dxfId="3874" priority="140"/>
  </conditionalFormatting>
  <conditionalFormatting sqref="J165">
    <cfRule type="containsText" dxfId="3873" priority="137" operator="containsText" text="TERMINADO">
      <formula>NOT(ISERROR(SEARCH("TERMINADO",J165)))</formula>
    </cfRule>
    <cfRule type="containsText" dxfId="3872" priority="138" operator="containsText" text="POR VENCERSE">
      <formula>NOT(ISERROR(SEARCH("POR VENCERSE",J165)))</formula>
    </cfRule>
    <cfRule type="containsText" dxfId="3871" priority="139" operator="containsText" text="VIGENTE">
      <formula>NOT(ISERROR(SEARCH("VIGENTE",J165)))</formula>
    </cfRule>
  </conditionalFormatting>
  <conditionalFormatting sqref="J165">
    <cfRule type="containsText" dxfId="3870" priority="136" operator="containsText" text="RENOVAR">
      <formula>NOT(ISERROR(SEARCH("RENOVAR",J165)))</formula>
    </cfRule>
  </conditionalFormatting>
  <conditionalFormatting sqref="J165">
    <cfRule type="containsText" dxfId="3869" priority="134" operator="containsText" text="TRAMITES">
      <formula>NOT(ISERROR(SEARCH("TRAMITES",J165)))</formula>
    </cfRule>
    <cfRule type="containsText" dxfId="3868" priority="135" operator="containsText" text="TRAMITES">
      <formula>NOT(ISERROR(SEARCH("TRAMITES",J165)))</formula>
    </cfRule>
  </conditionalFormatting>
  <conditionalFormatting sqref="A166">
    <cfRule type="duplicateValues" dxfId="3867" priority="133"/>
  </conditionalFormatting>
  <conditionalFormatting sqref="J167">
    <cfRule type="containsText" dxfId="3866" priority="114" operator="containsText" text="TRAMITES">
      <formula>NOT(ISERROR(SEARCH("TRAMITES",J167)))</formula>
    </cfRule>
    <cfRule type="containsText" dxfId="3865" priority="115" operator="containsText" text="TRAMITES">
      <formula>NOT(ISERROR(SEARCH("TRAMITES",J167)))</formula>
    </cfRule>
  </conditionalFormatting>
  <conditionalFormatting sqref="J166">
    <cfRule type="containsText" dxfId="3864" priority="124" operator="containsText" text="TERMINADO">
      <formula>NOT(ISERROR(SEARCH("TERMINADO",J166)))</formula>
    </cfRule>
    <cfRule type="containsText" dxfId="3863" priority="125" operator="containsText" text="POR VENCERSE">
      <formula>NOT(ISERROR(SEARCH("POR VENCERSE",J166)))</formula>
    </cfRule>
    <cfRule type="containsText" dxfId="3862" priority="126" operator="containsText" text="VIGENTE">
      <formula>NOT(ISERROR(SEARCH("VIGENTE",J166)))</formula>
    </cfRule>
  </conditionalFormatting>
  <conditionalFormatting sqref="J166">
    <cfRule type="containsText" dxfId="3861" priority="123" operator="containsText" text="RENOVAR">
      <formula>NOT(ISERROR(SEARCH("RENOVAR",J166)))</formula>
    </cfRule>
  </conditionalFormatting>
  <conditionalFormatting sqref="J166">
    <cfRule type="containsText" dxfId="3860" priority="121" operator="containsText" text="TRAMITES">
      <formula>NOT(ISERROR(SEARCH("TRAMITES",J166)))</formula>
    </cfRule>
    <cfRule type="containsText" dxfId="3859" priority="122" operator="containsText" text="TRAMITES">
      <formula>NOT(ISERROR(SEARCH("TRAMITES",J166)))</formula>
    </cfRule>
  </conditionalFormatting>
  <conditionalFormatting sqref="J167">
    <cfRule type="containsText" dxfId="3858" priority="120" operator="containsText" text="RENOVAR">
      <formula>NOT(ISERROR(SEARCH("RENOVAR",J167)))</formula>
    </cfRule>
  </conditionalFormatting>
  <conditionalFormatting sqref="A167">
    <cfRule type="duplicateValues" dxfId="3857" priority="119"/>
  </conditionalFormatting>
  <conditionalFormatting sqref="J167">
    <cfRule type="containsText" dxfId="3856" priority="116" operator="containsText" text="TERMINADO">
      <formula>NOT(ISERROR(SEARCH("TERMINADO",J167)))</formula>
    </cfRule>
    <cfRule type="containsText" dxfId="3855" priority="117" operator="containsText" text="POR VENCERSE">
      <formula>NOT(ISERROR(SEARCH("POR VENCERSE",J167)))</formula>
    </cfRule>
    <cfRule type="containsText" dxfId="3854" priority="118" operator="containsText" text="VIGENTE">
      <formula>NOT(ISERROR(SEARCH("VIGENTE",J167)))</formula>
    </cfRule>
  </conditionalFormatting>
  <conditionalFormatting sqref="A168">
    <cfRule type="duplicateValues" dxfId="3853" priority="113"/>
  </conditionalFormatting>
  <conditionalFormatting sqref="J168">
    <cfRule type="containsText" dxfId="3852" priority="110" operator="containsText" text="TERMINADO">
      <formula>NOT(ISERROR(SEARCH("TERMINADO",J168)))</formula>
    </cfRule>
    <cfRule type="containsText" dxfId="3851" priority="111" operator="containsText" text="POR VENCERSE">
      <formula>NOT(ISERROR(SEARCH("POR VENCERSE",J168)))</formula>
    </cfRule>
    <cfRule type="containsText" dxfId="3850" priority="112" operator="containsText" text="VIGENTE">
      <formula>NOT(ISERROR(SEARCH("VIGENTE",J168)))</formula>
    </cfRule>
  </conditionalFormatting>
  <conditionalFormatting sqref="J168">
    <cfRule type="containsText" dxfId="3849" priority="109" operator="containsText" text="RENOVAR">
      <formula>NOT(ISERROR(SEARCH("RENOVAR",J168)))</formula>
    </cfRule>
  </conditionalFormatting>
  <conditionalFormatting sqref="J168">
    <cfRule type="containsText" dxfId="3848" priority="107" operator="containsText" text="TRAMITES">
      <formula>NOT(ISERROR(SEARCH("TRAMITES",J168)))</formula>
    </cfRule>
    <cfRule type="containsText" dxfId="3847" priority="108" operator="containsText" text="TRAMITES">
      <formula>NOT(ISERROR(SEARCH("TRAMITES",J168)))</formula>
    </cfRule>
  </conditionalFormatting>
  <conditionalFormatting sqref="J169">
    <cfRule type="containsText" dxfId="3846" priority="106" operator="containsText" text="RENOVAR">
      <formula>NOT(ISERROR(SEARCH("RENOVAR",J169)))</formula>
    </cfRule>
  </conditionalFormatting>
  <conditionalFormatting sqref="J169">
    <cfRule type="containsText" dxfId="3845" priority="103" operator="containsText" text="TERMINADO">
      <formula>NOT(ISERROR(SEARCH("TERMINADO",J169)))</formula>
    </cfRule>
    <cfRule type="containsText" dxfId="3844" priority="104" operator="containsText" text="POR VENCERSE">
      <formula>NOT(ISERROR(SEARCH("POR VENCERSE",J169)))</formula>
    </cfRule>
    <cfRule type="containsText" dxfId="3843" priority="105" operator="containsText" text="VIGENTE">
      <formula>NOT(ISERROR(SEARCH("VIGENTE",J169)))</formula>
    </cfRule>
  </conditionalFormatting>
  <conditionalFormatting sqref="J169">
    <cfRule type="containsText" dxfId="3842" priority="101" operator="containsText" text="TRAMITES">
      <formula>NOT(ISERROR(SEARCH("TRAMITES",J169)))</formula>
    </cfRule>
    <cfRule type="containsText" dxfId="3841" priority="102" operator="containsText" text="TRAMITES">
      <formula>NOT(ISERROR(SEARCH("TRAMITES",J169)))</formula>
    </cfRule>
  </conditionalFormatting>
  <conditionalFormatting sqref="A169">
    <cfRule type="duplicateValues" dxfId="3840" priority="100"/>
  </conditionalFormatting>
  <conditionalFormatting sqref="P169">
    <cfRule type="containsText" dxfId="3839" priority="99" operator="containsText" text="RENOVAR">
      <formula>NOT(ISERROR(SEARCH("RENOVAR",P169)))</formula>
    </cfRule>
  </conditionalFormatting>
  <conditionalFormatting sqref="P169">
    <cfRule type="containsText" dxfId="3838" priority="96" operator="containsText" text="VENCIDO">
      <formula>NOT(ISERROR(SEARCH("VENCIDO",P169)))</formula>
    </cfRule>
    <cfRule type="containsText" dxfId="3837" priority="97" operator="containsText" text="POR VENCERSE">
      <formula>NOT(ISERROR(SEARCH("POR VENCERSE",P169)))</formula>
    </cfRule>
    <cfRule type="containsText" dxfId="3836" priority="98" operator="containsText" text="VIGENTE">
      <formula>NOT(ISERROR(SEARCH("VIGENTE",P169)))</formula>
    </cfRule>
  </conditionalFormatting>
  <conditionalFormatting sqref="A170">
    <cfRule type="duplicateValues" dxfId="3835" priority="95"/>
  </conditionalFormatting>
  <conditionalFormatting sqref="J170">
    <cfRule type="containsText" dxfId="3834" priority="92" operator="containsText" text="TERMINADO">
      <formula>NOT(ISERROR(SEARCH("TERMINADO",J170)))</formula>
    </cfRule>
    <cfRule type="containsText" dxfId="3833" priority="93" operator="containsText" text="POR VENCERSE">
      <formula>NOT(ISERROR(SEARCH("POR VENCERSE",J170)))</formula>
    </cfRule>
    <cfRule type="containsText" dxfId="3832" priority="94" operator="containsText" text="VIGENTE">
      <formula>NOT(ISERROR(SEARCH("VIGENTE",J170)))</formula>
    </cfRule>
  </conditionalFormatting>
  <conditionalFormatting sqref="J170">
    <cfRule type="containsText" dxfId="3831" priority="91" operator="containsText" text="RENOVAR">
      <formula>NOT(ISERROR(SEARCH("RENOVAR",J170)))</formula>
    </cfRule>
  </conditionalFormatting>
  <conditionalFormatting sqref="J170">
    <cfRule type="containsText" dxfId="3830" priority="89" operator="containsText" text="TRAMITES">
      <formula>NOT(ISERROR(SEARCH("TRAMITES",J170)))</formula>
    </cfRule>
    <cfRule type="containsText" dxfId="3829" priority="90" operator="containsText" text="TRAMITES">
      <formula>NOT(ISERROR(SEARCH("TRAMITES",J170)))</formula>
    </cfRule>
  </conditionalFormatting>
  <conditionalFormatting sqref="P170">
    <cfRule type="containsText" dxfId="3828" priority="86" stopIfTrue="1" operator="containsText" text="TERMINADO">
      <formula>NOT(ISERROR(SEARCH("TERMINADO",P170)))</formula>
    </cfRule>
    <cfRule type="containsText" dxfId="3827" priority="87" stopIfTrue="1" operator="containsText" text="POR VENCERSE">
      <formula>NOT(ISERROR(SEARCH("POR VENCERSE",P170)))</formula>
    </cfRule>
    <cfRule type="containsText" dxfId="3826" priority="88" operator="containsText" text="VIGENTE">
      <formula>NOT(ISERROR(SEARCH("VIGENTE",P170)))</formula>
    </cfRule>
  </conditionalFormatting>
  <conditionalFormatting sqref="P170">
    <cfRule type="containsText" dxfId="3825" priority="85" operator="containsText" text="RENOVAR">
      <formula>NOT(ISERROR(SEARCH("RENOVAR",P170)))</formula>
    </cfRule>
  </conditionalFormatting>
  <conditionalFormatting sqref="P170">
    <cfRule type="containsText" dxfId="3824" priority="82" operator="containsText" text="VENCIDO">
      <formula>NOT(ISERROR(SEARCH("VENCIDO",P170)))</formula>
    </cfRule>
    <cfRule type="containsText" dxfId="3823" priority="83" stopIfTrue="1" operator="containsText" text="POR VENCERSE">
      <formula>NOT(ISERROR(SEARCH("POR VENCERSE",P170)))</formula>
    </cfRule>
    <cfRule type="containsText" dxfId="3822" priority="84" operator="containsText" text="VIGENTE">
      <formula>NOT(ISERROR(SEARCH("VIGENTE",P170)))</formula>
    </cfRule>
  </conditionalFormatting>
  <conditionalFormatting sqref="P165">
    <cfRule type="containsText" dxfId="3821" priority="79" stopIfTrue="1" operator="containsText" text="TERMINADO">
      <formula>NOT(ISERROR(SEARCH("TERMINADO",P165)))</formula>
    </cfRule>
    <cfRule type="containsText" dxfId="3820" priority="80" stopIfTrue="1" operator="containsText" text="POR VENCERSE">
      <formula>NOT(ISERROR(SEARCH("POR VENCERSE",P165)))</formula>
    </cfRule>
    <cfRule type="containsText" dxfId="3819" priority="81" operator="containsText" text="VIGENTE">
      <formula>NOT(ISERROR(SEARCH("VIGENTE",P165)))</formula>
    </cfRule>
  </conditionalFormatting>
  <conditionalFormatting sqref="P165">
    <cfRule type="containsText" dxfId="3818" priority="78" operator="containsText" text="RENOVAR">
      <formula>NOT(ISERROR(SEARCH("RENOVAR",P165)))</formula>
    </cfRule>
  </conditionalFormatting>
  <conditionalFormatting sqref="P165">
    <cfRule type="containsText" dxfId="3817" priority="75" operator="containsText" text="VENCIDO">
      <formula>NOT(ISERROR(SEARCH("VENCIDO",P165)))</formula>
    </cfRule>
    <cfRule type="containsText" dxfId="3816" priority="76" stopIfTrue="1" operator="containsText" text="POR VENCERSE">
      <formula>NOT(ISERROR(SEARCH("POR VENCERSE",P165)))</formula>
    </cfRule>
    <cfRule type="containsText" dxfId="3815" priority="77" operator="containsText" text="VIGENTE">
      <formula>NOT(ISERROR(SEARCH("VIGENTE",P165)))</formula>
    </cfRule>
  </conditionalFormatting>
  <conditionalFormatting sqref="J171">
    <cfRule type="containsText" dxfId="3814" priority="74" operator="containsText" text="RENOVAR">
      <formula>NOT(ISERROR(SEARCH("RENOVAR",J171)))</formula>
    </cfRule>
  </conditionalFormatting>
  <conditionalFormatting sqref="J171">
    <cfRule type="containsText" dxfId="3813" priority="71" operator="containsText" text="TERMINADO">
      <formula>NOT(ISERROR(SEARCH("TERMINADO",J171)))</formula>
    </cfRule>
    <cfRule type="containsText" dxfId="3812" priority="72" operator="containsText" text="POR VENCERSE">
      <formula>NOT(ISERROR(SEARCH("POR VENCERSE",J171)))</formula>
    </cfRule>
    <cfRule type="containsText" dxfId="3811" priority="73" operator="containsText" text="VIGENTE">
      <formula>NOT(ISERROR(SEARCH("VIGENTE",J171)))</formula>
    </cfRule>
  </conditionalFormatting>
  <conditionalFormatting sqref="J171">
    <cfRule type="containsText" dxfId="3810" priority="69" operator="containsText" text="TRAMITES">
      <formula>NOT(ISERROR(SEARCH("TRAMITES",J171)))</formula>
    </cfRule>
    <cfRule type="containsText" dxfId="3809" priority="70" operator="containsText" text="TRAMITES">
      <formula>NOT(ISERROR(SEARCH("TRAMITES",J171)))</formula>
    </cfRule>
  </conditionalFormatting>
  <conditionalFormatting sqref="A171">
    <cfRule type="duplicateValues" dxfId="3808" priority="68"/>
  </conditionalFormatting>
  <conditionalFormatting sqref="J172">
    <cfRule type="containsText" dxfId="3807" priority="64" operator="containsText" text="TERMINADO">
      <formula>NOT(ISERROR(SEARCH("TERMINADO",J172)))</formula>
    </cfRule>
    <cfRule type="containsText" dxfId="3806" priority="65" operator="containsText" text="POR VENCERSE">
      <formula>NOT(ISERROR(SEARCH("POR VENCERSE",J172)))</formula>
    </cfRule>
    <cfRule type="containsText" dxfId="3805" priority="66" operator="containsText" text="VIGENTE">
      <formula>NOT(ISERROR(SEARCH("VIGENTE",J172)))</formula>
    </cfRule>
  </conditionalFormatting>
  <conditionalFormatting sqref="J172">
    <cfRule type="containsText" dxfId="3804" priority="63" operator="containsText" text="RENOVAR">
      <formula>NOT(ISERROR(SEARCH("RENOVAR",J172)))</formula>
    </cfRule>
  </conditionalFormatting>
  <conditionalFormatting sqref="J172">
    <cfRule type="containsText" dxfId="3803" priority="61" operator="containsText" text="TRAMITES">
      <formula>NOT(ISERROR(SEARCH("TRAMITES",J172)))</formula>
    </cfRule>
    <cfRule type="containsText" dxfId="3802" priority="62" operator="containsText" text="TRAMITES">
      <formula>NOT(ISERROR(SEARCH("TRAMITES",J172)))</formula>
    </cfRule>
  </conditionalFormatting>
  <conditionalFormatting sqref="A172">
    <cfRule type="duplicateValues" dxfId="3801" priority="60"/>
  </conditionalFormatting>
  <conditionalFormatting sqref="P172">
    <cfRule type="containsText" dxfId="3800" priority="57" stopIfTrue="1" operator="containsText" text="TERMINADO">
      <formula>NOT(ISERROR(SEARCH("TERMINADO",P172)))</formula>
    </cfRule>
    <cfRule type="containsText" dxfId="3799" priority="58" stopIfTrue="1" operator="containsText" text="POR VENCERSE">
      <formula>NOT(ISERROR(SEARCH("POR VENCERSE",P172)))</formula>
    </cfRule>
    <cfRule type="containsText" dxfId="3798" priority="59" operator="containsText" text="VIGENTE">
      <formula>NOT(ISERROR(SEARCH("VIGENTE",P172)))</formula>
    </cfRule>
  </conditionalFormatting>
  <conditionalFormatting sqref="P172">
    <cfRule type="containsText" dxfId="3797" priority="56" operator="containsText" text="RENOVAR">
      <formula>NOT(ISERROR(SEARCH("RENOVAR",P172)))</formula>
    </cfRule>
  </conditionalFormatting>
  <conditionalFormatting sqref="P172">
    <cfRule type="containsText" dxfId="3796" priority="53" operator="containsText" text="VENCIDO">
      <formula>NOT(ISERROR(SEARCH("VENCIDO",P172)))</formula>
    </cfRule>
    <cfRule type="containsText" dxfId="3795" priority="54" stopIfTrue="1" operator="containsText" text="POR VENCERSE">
      <formula>NOT(ISERROR(SEARCH("POR VENCERSE",P172)))</formula>
    </cfRule>
    <cfRule type="containsText" dxfId="3794" priority="55" operator="containsText" text="VIGENTE">
      <formula>NOT(ISERROR(SEARCH("VIGENTE",P172)))</formula>
    </cfRule>
  </conditionalFormatting>
  <conditionalFormatting sqref="A173">
    <cfRule type="duplicateValues" dxfId="3793" priority="52"/>
  </conditionalFormatting>
  <conditionalFormatting sqref="J173">
    <cfRule type="containsText" dxfId="3792" priority="49" operator="containsText" text="TERMINADO">
      <formula>NOT(ISERROR(SEARCH("TERMINADO",J173)))</formula>
    </cfRule>
    <cfRule type="containsText" dxfId="3791" priority="50" operator="containsText" text="POR VENCERSE">
      <formula>NOT(ISERROR(SEARCH("POR VENCERSE",J173)))</formula>
    </cfRule>
    <cfRule type="containsText" dxfId="3790" priority="51" operator="containsText" text="VIGENTE">
      <formula>NOT(ISERROR(SEARCH("VIGENTE",J173)))</formula>
    </cfRule>
  </conditionalFormatting>
  <conditionalFormatting sqref="J173">
    <cfRule type="containsText" dxfId="3789" priority="48" operator="containsText" text="RENOVAR">
      <formula>NOT(ISERROR(SEARCH("RENOVAR",J173)))</formula>
    </cfRule>
  </conditionalFormatting>
  <conditionalFormatting sqref="J173">
    <cfRule type="containsText" dxfId="3788" priority="46" operator="containsText" text="TRAMITES">
      <formula>NOT(ISERROR(SEARCH("TRAMITES",J173)))</formula>
    </cfRule>
    <cfRule type="containsText" dxfId="3787" priority="47" operator="containsText" text="TRAMITES">
      <formula>NOT(ISERROR(SEARCH("TRAMITES",J173)))</formula>
    </cfRule>
  </conditionalFormatting>
  <conditionalFormatting sqref="P173">
    <cfRule type="containsText" dxfId="3786" priority="43" stopIfTrue="1" operator="containsText" text="TERMINADO">
      <formula>NOT(ISERROR(SEARCH("TERMINADO",P173)))</formula>
    </cfRule>
    <cfRule type="containsText" dxfId="3785" priority="44" stopIfTrue="1" operator="containsText" text="POR VENCERSE">
      <formula>NOT(ISERROR(SEARCH("POR VENCERSE",P173)))</formula>
    </cfRule>
    <cfRule type="containsText" dxfId="3784" priority="45" operator="containsText" text="VIGENTE">
      <formula>NOT(ISERROR(SEARCH("VIGENTE",P173)))</formula>
    </cfRule>
  </conditionalFormatting>
  <conditionalFormatting sqref="P173">
    <cfRule type="containsText" dxfId="3783" priority="42" operator="containsText" text="RENOVAR">
      <formula>NOT(ISERROR(SEARCH("RENOVAR",P173)))</formula>
    </cfRule>
  </conditionalFormatting>
  <conditionalFormatting sqref="P173">
    <cfRule type="containsText" dxfId="3782" priority="39" operator="containsText" text="VENCIDO">
      <formula>NOT(ISERROR(SEARCH("VENCIDO",P173)))</formula>
    </cfRule>
    <cfRule type="containsText" dxfId="3781" priority="40" stopIfTrue="1" operator="containsText" text="POR VENCERSE">
      <formula>NOT(ISERROR(SEARCH("POR VENCERSE",P173)))</formula>
    </cfRule>
    <cfRule type="containsText" dxfId="3780" priority="41" operator="containsText" text="VIGENTE">
      <formula>NOT(ISERROR(SEARCH("VIGENTE",P173)))</formula>
    </cfRule>
  </conditionalFormatting>
  <conditionalFormatting sqref="J174">
    <cfRule type="containsText" dxfId="3779" priority="35" operator="containsText" text="TERMINADO">
      <formula>NOT(ISERROR(SEARCH("TERMINADO",J174)))</formula>
    </cfRule>
    <cfRule type="containsText" dxfId="3778" priority="36" operator="containsText" text="POR VENCERSE">
      <formula>NOT(ISERROR(SEARCH("POR VENCERSE",J174)))</formula>
    </cfRule>
    <cfRule type="containsText" dxfId="3777" priority="37" operator="containsText" text="VIGENTE">
      <formula>NOT(ISERROR(SEARCH("VIGENTE",J174)))</formula>
    </cfRule>
  </conditionalFormatting>
  <conditionalFormatting sqref="J174">
    <cfRule type="containsText" dxfId="3776" priority="34" operator="containsText" text="RENOVAR">
      <formula>NOT(ISERROR(SEARCH("RENOVAR",J174)))</formula>
    </cfRule>
  </conditionalFormatting>
  <conditionalFormatting sqref="J174">
    <cfRule type="containsText" dxfId="3775" priority="32" operator="containsText" text="TRAMITES">
      <formula>NOT(ISERROR(SEARCH("TRAMITES",J174)))</formula>
    </cfRule>
    <cfRule type="containsText" dxfId="3774" priority="33" operator="containsText" text="TRAMITES">
      <formula>NOT(ISERROR(SEARCH("TRAMITES",J174)))</formula>
    </cfRule>
  </conditionalFormatting>
  <conditionalFormatting sqref="A174">
    <cfRule type="duplicateValues" dxfId="3773" priority="31"/>
  </conditionalFormatting>
  <conditionalFormatting sqref="P121">
    <cfRule type="containsText" dxfId="3772" priority="28" stopIfTrue="1" operator="containsText" text="TERMINADO">
      <formula>NOT(ISERROR(SEARCH("TERMINADO",P121)))</formula>
    </cfRule>
    <cfRule type="containsText" dxfId="3771" priority="29" stopIfTrue="1" operator="containsText" text="POR VENCERSE">
      <formula>NOT(ISERROR(SEARCH("POR VENCERSE",P121)))</formula>
    </cfRule>
    <cfRule type="containsText" dxfId="3770" priority="30" operator="containsText" text="VIGENTE">
      <formula>NOT(ISERROR(SEARCH("VIGENTE",P121)))</formula>
    </cfRule>
  </conditionalFormatting>
  <conditionalFormatting sqref="P121">
    <cfRule type="containsText" dxfId="3769" priority="27" operator="containsText" text="RENOVAR">
      <formula>NOT(ISERROR(SEARCH("RENOVAR",P121)))</formula>
    </cfRule>
  </conditionalFormatting>
  <conditionalFormatting sqref="P121">
    <cfRule type="containsText" dxfId="3768" priority="24" operator="containsText" text="VENCIDO">
      <formula>NOT(ISERROR(SEARCH("VENCIDO",P121)))</formula>
    </cfRule>
    <cfRule type="containsText" dxfId="3767" priority="25" stopIfTrue="1" operator="containsText" text="POR VENCERSE">
      <formula>NOT(ISERROR(SEARCH("POR VENCERSE",P121)))</formula>
    </cfRule>
    <cfRule type="containsText" dxfId="3766" priority="26" operator="containsText" text="VIGENTE">
      <formula>NOT(ISERROR(SEARCH("VIGENTE",P121)))</formula>
    </cfRule>
  </conditionalFormatting>
  <conditionalFormatting sqref="J175">
    <cfRule type="containsText" dxfId="3765" priority="23" operator="containsText" text="RENOVAR">
      <formula>NOT(ISERROR(SEARCH("RENOVAR",J175)))</formula>
    </cfRule>
  </conditionalFormatting>
  <conditionalFormatting sqref="A175">
    <cfRule type="duplicateValues" dxfId="3764" priority="22"/>
  </conditionalFormatting>
  <conditionalFormatting sqref="J175">
    <cfRule type="containsText" dxfId="3763" priority="19" operator="containsText" text="TERMINADO">
      <formula>NOT(ISERROR(SEARCH("TERMINADO",J175)))</formula>
    </cfRule>
    <cfRule type="containsText" dxfId="3762" priority="20" operator="containsText" text="POR VENCERSE">
      <formula>NOT(ISERROR(SEARCH("POR VENCERSE",J175)))</formula>
    </cfRule>
    <cfRule type="containsText" dxfId="3761" priority="21" operator="containsText" text="VIGENTE">
      <formula>NOT(ISERROR(SEARCH("VIGENTE",J175)))</formula>
    </cfRule>
  </conditionalFormatting>
  <conditionalFormatting sqref="J175">
    <cfRule type="containsText" dxfId="3760" priority="17" operator="containsText" text="TRAMITES">
      <formula>NOT(ISERROR(SEARCH("TRAMITES",J175)))</formula>
    </cfRule>
    <cfRule type="containsText" dxfId="3759" priority="18" operator="containsText" text="TRAMITES">
      <formula>NOT(ISERROR(SEARCH("TRAMITES",J175)))</formula>
    </cfRule>
  </conditionalFormatting>
  <conditionalFormatting sqref="P175">
    <cfRule type="containsText" dxfId="3758" priority="16" operator="containsText" text="RENOVAR">
      <formula>NOT(ISERROR(SEARCH("RENOVAR",P175)))</formula>
    </cfRule>
  </conditionalFormatting>
  <conditionalFormatting sqref="P175">
    <cfRule type="containsText" dxfId="3757" priority="13" operator="containsText" text="VENCIDO">
      <formula>NOT(ISERROR(SEARCH("VENCIDO",P175)))</formula>
    </cfRule>
    <cfRule type="containsText" dxfId="3756" priority="14" operator="containsText" text="POR VENCERSE">
      <formula>NOT(ISERROR(SEARCH("POR VENCERSE",P175)))</formula>
    </cfRule>
    <cfRule type="containsText" dxfId="3755" priority="15" operator="containsText" text="VIGENTE">
      <formula>NOT(ISERROR(SEARCH("VIGENTE",P175)))</formula>
    </cfRule>
  </conditionalFormatting>
  <conditionalFormatting sqref="J176">
    <cfRule type="containsText" dxfId="3754" priority="9" stopIfTrue="1" operator="containsText" text="TERMINADO">
      <formula>NOT(ISERROR(SEARCH("TERMINADO",J176)))</formula>
    </cfRule>
    <cfRule type="containsText" dxfId="3753" priority="10" stopIfTrue="1" operator="containsText" text="POR VENCERSE">
      <formula>NOT(ISERROR(SEARCH("POR VENCERSE",J176)))</formula>
    </cfRule>
    <cfRule type="containsText" dxfId="3752" priority="11" operator="containsText" text="VIGENTE">
      <formula>NOT(ISERROR(SEARCH("VIGENTE",J176)))</formula>
    </cfRule>
  </conditionalFormatting>
  <conditionalFormatting sqref="J176">
    <cfRule type="containsText" dxfId="3751" priority="8" operator="containsText" text="RENOVAR">
      <formula>NOT(ISERROR(SEARCH("RENOVAR",J176)))</formula>
    </cfRule>
  </conditionalFormatting>
  <conditionalFormatting sqref="A176">
    <cfRule type="duplicateValues" dxfId="3750" priority="12"/>
  </conditionalFormatting>
  <conditionalFormatting sqref="P176">
    <cfRule type="containsText" dxfId="3749" priority="4" operator="containsText" text="RENOVAR">
      <formula>NOT(ISERROR(SEARCH("RENOVAR",P176)))</formula>
    </cfRule>
  </conditionalFormatting>
  <conditionalFormatting sqref="P176">
    <cfRule type="containsText" dxfId="3748" priority="1" operator="containsText" text="VENCIDO">
      <formula>NOT(ISERROR(SEARCH("VENCIDO",P176)))</formula>
    </cfRule>
    <cfRule type="containsText" dxfId="3747" priority="2" operator="containsText" text="POR VENCERSE">
      <formula>NOT(ISERROR(SEARCH("POR VENCERSE",P176)))</formula>
    </cfRule>
    <cfRule type="containsText" dxfId="3746" priority="3" operator="containsText" text="VIGENTE">
      <formula>NOT(ISERROR(SEARCH("VIGENTE",P176)))</formula>
    </cfRule>
  </conditionalFormatting>
  <hyperlinks>
    <hyperlink ref="AL4" r:id="rId1"/>
    <hyperlink ref="AP4" r:id="rId2"/>
    <hyperlink ref="AG4" r:id="rId3"/>
    <hyperlink ref="AL3" r:id="rId4"/>
    <hyperlink ref="AP3" r:id="rId5"/>
    <hyperlink ref="AG3" r:id="rId6"/>
    <hyperlink ref="AL5" r:id="rId7"/>
    <hyperlink ref="AP5" r:id="rId8" display="secretariagerencia@plazaminorista.com"/>
    <hyperlink ref="AL6" r:id="rId9"/>
    <hyperlink ref="AP6" r:id="rId10"/>
    <hyperlink ref="AG6" r:id="rId11"/>
    <hyperlink ref="K4" r:id="rId12"/>
    <hyperlink ref="B4" r:id="rId13"/>
    <hyperlink ref="G4" r:id="rId14"/>
    <hyperlink ref="B3" r:id="rId15"/>
    <hyperlink ref="G3" r:id="rId16"/>
    <hyperlink ref="K3" r:id="rId17"/>
    <hyperlink ref="AQ3" r:id="rId18"/>
    <hyperlink ref="AQ5" r:id="rId19"/>
    <hyperlink ref="B6" r:id="rId20"/>
    <hyperlink ref="G6" r:id="rId21"/>
    <hyperlink ref="K6" r:id="rId22"/>
    <hyperlink ref="AQ6" r:id="rId23"/>
    <hyperlink ref="B2" r:id="rId24" display="085"/>
    <hyperlink ref="AS4:AS7" r:id="rId25" display="ignacio.gallego@medellin.gov.co"/>
    <hyperlink ref="B5" r:id="rId26" display="PRORROGA 9"/>
    <hyperlink ref="AL7" r:id="rId27"/>
    <hyperlink ref="AP7" r:id="rId28"/>
    <hyperlink ref="B7" r:id="rId29" display="\\Nas1\alcaldia\228-SS\22840-S-GB\U-Inmuebles\E-Admon\Cmn-Admon\IS-ARR\SOP\ARR0001\ARR0001CON.pdf"/>
    <hyperlink ref="F7" r:id="rId30" display="\\Nas1\alcaldia\228-SS\22840-S-GB\U-Inmuebles\E-Admon\Cmn-Admon\IS-ARR\SOP\ARR0001\ARR0001acta.pdf"/>
    <hyperlink ref="K7" r:id="rId31"/>
    <hyperlink ref="G5" r:id="rId32"/>
    <hyperlink ref="F3" r:id="rId33" display="\\Nas1\alcaldia\228-SS\22840-S-GB\U-Inmuebles\E-Admon\Cmn-Admon\IS-ARR\SOP\ARR0262\ARR0262acta.pdf"/>
    <hyperlink ref="F4" r:id="rId34" display="\\Nas1\alcaldia\228-SS\22840-S-GB\U-Inmuebles\E-Admon\Cmn-Admon\IS-ARR\SOP\ARR0263\ARR0263acta.pdf"/>
    <hyperlink ref="F5:F6" r:id="rId35" display="\\Nas1\alcaldia\228-SS\22840-S-GB\U-Inmuebles\E-Admon\Cmn-Admon\IS-ARR\SOP\ARR0264\ARR0264ACTA.pdf"/>
    <hyperlink ref="F6" r:id="rId36" display="\\Nas1\alcaldia\228-SS\22840-S-GB\U-Inmuebles\E-Admon\Cmn-Admon\IS-ARR\SOP\ARR0265\ARR0265acta.pdf"/>
    <hyperlink ref="AQ2" r:id="rId37"/>
    <hyperlink ref="B5:B6" r:id="rId38" display="261"/>
    <hyperlink ref="G5:G6" r:id="rId39" display="PRORROGA 10"/>
    <hyperlink ref="K5:K6" r:id="rId40" display="AA014649"/>
    <hyperlink ref="AQ5:AQ6" r:id="rId41" display="Sandra Patricia Ordoñez"/>
    <hyperlink ref="F8" r:id="rId42" display="\\Nas1\alcaldia\228-SS\22840-S-GB\U-Inmuebles\E-Admon\Cmn-Admon\IS-ARR\SOP\ARR4600077829\ARR4600077829ACTA.pdf"/>
    <hyperlink ref="B8" r:id="rId43" display="\\Nas1\alcaldia\228-SS\22840-S-GB\U-Inmuebles\E-Admon\Cmn-Admon\IS-ARR\SOP\ARR4600077829\ARR4600077829CON.pdf"/>
    <hyperlink ref="AS8" r:id="rId44" display="ignacio.gallego@medellin.gov.co"/>
    <hyperlink ref="AG8" r:id="rId45" display="goezclau@gmail.com"/>
    <hyperlink ref="AL8" r:id="rId46" display="goezclau@gmail.com"/>
    <hyperlink ref="AQ8" r:id="rId47"/>
    <hyperlink ref="AS9" r:id="rId48"/>
    <hyperlink ref="AQ9" r:id="rId49"/>
    <hyperlink ref="B9" r:id="rId50" display="\\Nas1\alcaldia\228-SS\22840-S-GB\U-Inmuebles\E-Admon\Cmn-Admon\IS-ARR\SOP\ARR4600077599\ARR4600077599CON.pdf"/>
    <hyperlink ref="F9" r:id="rId51" display="\\Nas1\alcaldia\228-SS\22840-S-GB\U-Inmuebles\E-Admon\Cmn-Admon\IS-ARR\SOP\ARR4600077599\ARR4600077599PACTA.pdf"/>
    <hyperlink ref="K9" r:id="rId52" display="\\Nas1\alcaldia\228-SS\22840-S-GB\U-Inmuebles\E-Admon\Cmn-Admon\IS-ARR\SOP\ARR4600077599\ARR4600077599POL.pdf"/>
    <hyperlink ref="AS10" r:id="rId53" display="clara.giraldo@medellin.gov.co"/>
    <hyperlink ref="B10" r:id="rId54" display="\\Nas1\alcaldia\228-SS\22840-S-GB\U-Inmuebles\E-Admon\Cmn-Admon\IS-ARR\SOP\ARR4600078468\ARR4600078468CON.pdf"/>
    <hyperlink ref="AQ10" r:id="rId55"/>
    <hyperlink ref="F10" r:id="rId56" display="\\Nas1\alcaldia\228-SS\22840-S-GB\U-Inmuebles\E-Admon\Cmn-Admon\IS-ARR\SOP\ARR4600078468\ARR4600078612ACTA.pdf"/>
    <hyperlink ref="B11" r:id="rId57" display="\\Nas1\alcaldia\228-SS\22840-S-GB\U-Inmuebles\E-Admon\Cmn-Admon\IS-ARR\SOP\ARR4600078632\ARR4600078632CON.pdf"/>
    <hyperlink ref="AS11" r:id="rId58"/>
    <hyperlink ref="AQ11" r:id="rId59"/>
    <hyperlink ref="F11" r:id="rId60" display="\\Nas1\alcaldia\228-SS\22840-S-GB\U-Inmuebles\E-Admon\Cmn-Admon\IS-ARR\SOP\ARR4600078632\ARR4600078632ACTA.pdf"/>
    <hyperlink ref="AG12" r:id="rId61"/>
    <hyperlink ref="AL12" r:id="rId62"/>
    <hyperlink ref="B12" r:id="rId63" display="\\Nas1\alcaldia\228-SS\22840-S-GB\U-Inmuebles\E-Admon\Cmn-Admon\IS-ARR\SOP\ARR4600078608\ARR460078608CON.pdf"/>
    <hyperlink ref="F12" r:id="rId64" display="\\Nas1\alcaldia\228-SS\22840-S-GB\U-Inmuebles\E-Admon\Cmn-Admon\IS-ARR\SOP\ARR4600078608\ARR460078608ACTA.pdf"/>
    <hyperlink ref="AG13" r:id="rId65"/>
    <hyperlink ref="AL13" r:id="rId66"/>
    <hyperlink ref="AS13" r:id="rId67"/>
    <hyperlink ref="AQ13" r:id="rId68"/>
    <hyperlink ref="B13" r:id="rId69" display="\\Nas1\alcaldia\228-SS\22840-S-GB\U-Inmuebles\E-Admon\Cmn-Admon\IS-ARR\SOP\ARR4600078527\ARR4600078527CON.pdf"/>
    <hyperlink ref="G7" r:id="rId70"/>
    <hyperlink ref="B14" r:id="rId71" display="\\Nas1\alcaldia\228-SS\22840-S-GB\U-Inmuebles\E-Admon\Cmn-Admon\IS-ARR\SOP\ARR4600078610\ARR4600078610CON.pdf"/>
    <hyperlink ref="AS14" r:id="rId72"/>
    <hyperlink ref="AQ14" r:id="rId73"/>
    <hyperlink ref="F14" r:id="rId74" display="\\Nas1\alcaldia\228-SS\22840-S-GB\U-Inmuebles\E-Admon\Cmn-Admon\IS-ARR\SOP\ARR4600078610\ARR4600078610acta.pdf"/>
    <hyperlink ref="B15" r:id="rId75" display="\\Nas1\alcaldia\228-SS\22840-S-GB\U-Inmuebles\E-Admon\Cmn-Admon\IS-ARR\SOP\ARR0301\ARR0301CON2019.pdf"/>
    <hyperlink ref="B16" r:id="rId76" display="\\Nas1\alcaldia\228-SS\22840-S-GB\U-Inmuebles\E-Admon\Cmn-Admon\IS-ARR\SOP\ARR4600078616\ARR4600078616CON.pdf"/>
    <hyperlink ref="B17" r:id="rId77" display="\\Nas1\alcaldia\228-SS\22840-S-GB\U-Inmuebles\E-Admon\Cmn-Admon\IS-ARR\SOP\ARR4600078607\ARR4600078607CON.pdf"/>
    <hyperlink ref="F17" r:id="rId78" display="\\Nas1\alcaldia\228-SS\22840-S-GB\U-Inmuebles\E-Admon\Cmn-Admon\IS-ARR\SOP\ARR4600078607\ARR4600078607acta.pdf"/>
    <hyperlink ref="F16" r:id="rId79" display="\\Nas1\alcaldia\228-SS\22840-S-GB\U-Inmuebles\E-Admon\Cmn-Admon\IS-ARR\SOP\ARR4600078616\ARR4600078616acta.pdf"/>
    <hyperlink ref="F15" r:id="rId80" display="\\Nas1\alcaldia\228-SS\22840-S-GB\U-Inmuebles\E-Admon\Cmn-Admon\IS-ARR\SOP\ARR0301\ARR0301acta2019.pdf\Nas1\alcaldia\228-SS\22840-S-GB\U-Inmuebles\E-Admon\Cmn-Admon\IS-ARR\SOP\ARR0301\ARR0301SUPER2019.pdf"/>
    <hyperlink ref="B18" r:id="rId81" display="\\Nas1\alcaldia\228-SS\22840-S-GB\U-Inmuebles\E-Admon\Cmn-Admon\IS-ARR\SOP\ARR4600078618\ARR4600078618CON.pdf"/>
    <hyperlink ref="AG18" r:id="rId82"/>
    <hyperlink ref="AL18" r:id="rId83"/>
    <hyperlink ref="B19" r:id="rId84" display="\\Nas1\alcaldia\228-SS\22840-S-GB\U-Inmuebles\E-Admon\Cmn-Admon\IS-ARR\SOP\ARR4600078614\ARR4600078614CON.pdf"/>
    <hyperlink ref="B20" r:id="rId85" display="\\Nas1\alcaldia\228-SS\22840-S-GB\U-Inmuebles\E-Admon\Cmn-Admon\IS-ARR\SOP\ARR4600078615\ARR4600078615CON.pdf"/>
    <hyperlink ref="AQ20" r:id="rId86"/>
    <hyperlink ref="AS20" r:id="rId87"/>
    <hyperlink ref="F20" r:id="rId88" display="\\Nas1\alcaldia\228-SS\22840-S-GB\U-Inmuebles\E-Admon\Cmn-Admon\IS-ARR\SOP\ARR4600078615\ARR4600078615ACTA.pdf"/>
    <hyperlink ref="B21" r:id="rId89" display="\\Nas1\alcaldia\228-SS\22840-S-GB\U-Inmuebles\E-Admon\Cmn-Admon\IS-ARR\SOP\ARR4600078617\ARR4600078617CON.pdf"/>
    <hyperlink ref="AG21" r:id="rId90"/>
    <hyperlink ref="AL21" r:id="rId91"/>
    <hyperlink ref="B22" r:id="rId92" display="\\Nas1\alcaldia\228-SS\22840-S-GB\U-Inmuebles\E-Admon\Cmn-Admon\IS-ARR\SOP\ARR4600086227\ARR4600086227.pdf"/>
    <hyperlink ref="AG22" r:id="rId93"/>
    <hyperlink ref="AL22" r:id="rId94"/>
    <hyperlink ref="AQ22" r:id="rId95"/>
    <hyperlink ref="AS22" r:id="rId96"/>
    <hyperlink ref="AL23" r:id="rId97"/>
    <hyperlink ref="AP23" r:id="rId98"/>
    <hyperlink ref="AG23" r:id="rId99"/>
    <hyperlink ref="B23" r:id="rId100" display="\\Nas1\alcaldia\228-SS\22840-S-GB\U-Inmuebles\E-Admon\Cmn-Admon\IS-ARR\SOP\ARR0212\ARR0212con.pdf"/>
    <hyperlink ref="K23" r:id="rId101"/>
    <hyperlink ref="AQ23" r:id="rId102"/>
    <hyperlink ref="AG24" r:id="rId103"/>
    <hyperlink ref="AL24" r:id="rId104"/>
    <hyperlink ref="B24" r:id="rId105" display="\\Nas1\alcaldia\228-SS\22840-S-GB\U-Inmuebles\E-Admon\Cmn-Admon\IS-ARR\SOP\ARR4600080541\COM4600080541CON.pdf"/>
    <hyperlink ref="K24" r:id="rId106"/>
    <hyperlink ref="AQ25" r:id="rId107"/>
    <hyperlink ref="AS25" r:id="rId108"/>
    <hyperlink ref="F18" r:id="rId109" display="\\Nas1\alcaldia\228-SS\22840-S-GB\U-Inmuebles\E-Admon\Cmn-Admon\IS-ARR\SOP\ARR4600078618\ARR4600078618acta.pdf"/>
    <hyperlink ref="F21" r:id="rId110" display="\\Nas1\alcaldia\228-SS\22840-S-GB\U-Inmuebles\E-Admon\Cmn-Admon\IS-ARR\SOP\ARR4600078617\ARR4600078617acta.pdf"/>
    <hyperlink ref="AW4" r:id="rId111"/>
    <hyperlink ref="AW6" r:id="rId112"/>
    <hyperlink ref="AW3" r:id="rId113"/>
    <hyperlink ref="B26" r:id="rId114" display="\\Nas1\alcaldia\228-SS\22840-S-GB\U-Inmuebles\E-Admon\Cmn-Admon\IS-ARR\SOP\ARR4600078465\ARR4600078465CON.pdf"/>
    <hyperlink ref="B27" r:id="rId115" display="\\Nas1\alcaldia\228-SS\22840-S-GB\U-Inmuebles\E-Admon\Cmn-Admon\IS-ARR\SOP\ARR0315\ARR0315CON2019.pdf"/>
    <hyperlink ref="F23" r:id="rId116" display="\\Nas1\alcaldia\228-SS\22840-S-GB\U-Inmuebles\E-Admon\Cmn-Admon\IS-ARR\SOP\ARR0212\ARR0212acta.pdf"/>
    <hyperlink ref="F26" r:id="rId117" display="\\Nas1\alcaldia\228-SS\22840-S-GB\U-Inmuebles\E-Admon\Cmn-Admon\IS-ARR\SOP\ARR4600078465\ARR4600078465acta.pdf"/>
    <hyperlink ref="AG28" r:id="rId118"/>
    <hyperlink ref="B28" r:id="rId119" display="4600079920"/>
    <hyperlink ref="B29" r:id="rId120" display="\\Nas1\alcaldia\228-SS\22840-S-GB\U-Inmuebles\E-Admon\Cmn-Admon\IS-ARR\SOP\ARR4600078569\ARR4600078569CON.pdf"/>
    <hyperlink ref="AG29" r:id="rId121"/>
    <hyperlink ref="AL29" r:id="rId122"/>
    <hyperlink ref="G29" r:id="rId123"/>
    <hyperlink ref="F19" r:id="rId124" display="\\Nas1\alcaldia\228-SS\22840-S-GB\U-Inmuebles\E-Admon\Cmn-Admon\IS-ARR\SOP\ARR4600078614\ARR4600078614ACTA.pdf"/>
    <hyperlink ref="F27" r:id="rId125" display="\\Nas1\alcaldia\228-SS\22840-S-GB\U-Inmuebles\E-Admon\Cmn-Admon\IS-ARR\SOP\ARR0315\ARR0315ACTA2019.pdf"/>
    <hyperlink ref="B30" r:id="rId126" display="\\Nas1\alcaldia\228-SS\22840-S-GB\U-Inmuebles\E-Admon\Cmn-Admon\IS-ARR\SOP\ARR4600078456\ARR4600078456CON.pdf"/>
    <hyperlink ref="AG30" r:id="rId127"/>
    <hyperlink ref="F30" r:id="rId128" display="\\Nas1\alcaldia\228-SS\22840-S-GB\U-Inmuebles\E-Admon\Cmn-Admon\IS-ARR\SOP\ARR4600078456\ARR4600078456ACTA.pdf"/>
    <hyperlink ref="B31" r:id="rId129" display="\\Nas1\alcaldia\228-SS\22840-S-GB\U-Inmuebles\E-Admon\Cmn-Admon\IS-ARR\SOP\ARR4600080677\ARR4600080677CON.pdf"/>
    <hyperlink ref="AG31" r:id="rId130"/>
    <hyperlink ref="AL31" r:id="rId131"/>
    <hyperlink ref="AW11" r:id="rId132"/>
    <hyperlink ref="AW14" r:id="rId133"/>
    <hyperlink ref="F24" r:id="rId134" display="\\Nas1\alcaldia\228-SS\22840-S-GB\U-Inmuebles\E-Admon\Cmn-Admon\IS-ARR\SOP\ARR4600080541\COM4600080541acta.pdf"/>
    <hyperlink ref="AW9" r:id="rId135"/>
    <hyperlink ref="G13" r:id="rId136"/>
    <hyperlink ref="F13" r:id="rId137" display="\\Nas1\alcaldia\228-SS\22840-S-GB\U-Inmuebles\E-Admon\Cmn-Admon\IS-ARR\SOP\ARR4600078527\ARR4600078527acta.pdf"/>
    <hyperlink ref="B32" r:id="rId138" display="..\SOP\ARR4600086884\ARR4600086884.pdf"/>
    <hyperlink ref="K32" r:id="rId139"/>
    <hyperlink ref="AG32" r:id="rId140"/>
    <hyperlink ref="AL32" r:id="rId141"/>
    <hyperlink ref="F29" r:id="rId142" display="\\Nas1\alcaldia\228-SS\22840-S-GB\U-Inmuebles\E-Admon\Cmn-Admon\IS-ARR\SOP\ARR4600078569\ARR4600078569ACTA.pdf"/>
    <hyperlink ref="AW12" r:id="rId143"/>
    <hyperlink ref="AZ12" r:id="rId144"/>
    <hyperlink ref="AW15" r:id="rId145"/>
    <hyperlink ref="AW17" r:id="rId146"/>
    <hyperlink ref="AW16" r:id="rId147"/>
    <hyperlink ref="AW21" r:id="rId148"/>
    <hyperlink ref="AW24" r:id="rId149"/>
    <hyperlink ref="AW19" r:id="rId150"/>
    <hyperlink ref="AW18" r:id="rId151"/>
    <hyperlink ref="AW26" r:id="rId152"/>
    <hyperlink ref="AW27" r:id="rId153"/>
    <hyperlink ref="AW30" r:id="rId154"/>
    <hyperlink ref="B33" r:id="rId155" display="\\Nas1\alcaldia\228-SS\22840-S-GB\U-Inmuebles\E-Admon\Cmn-Admon\IS-ARR\SOP\ARR4600082517\ARR4600082517.pdf"/>
    <hyperlink ref="AG33" r:id="rId156"/>
    <hyperlink ref="AL33" r:id="rId157"/>
    <hyperlink ref="AQ33" r:id="rId158"/>
    <hyperlink ref="AS33" r:id="rId159"/>
    <hyperlink ref="AQ28" r:id="rId160" display="Luis ignacio gallego patiño "/>
    <hyperlink ref="AQ32" r:id="rId161"/>
    <hyperlink ref="AQ7" r:id="rId162"/>
    <hyperlink ref="AQ16" r:id="rId163"/>
    <hyperlink ref="AQ24" r:id="rId164"/>
    <hyperlink ref="AZ14" r:id="rId165"/>
    <hyperlink ref="AZ11" r:id="rId166"/>
    <hyperlink ref="AW23" r:id="rId167"/>
    <hyperlink ref="AW20" r:id="rId168"/>
    <hyperlink ref="AZ9" r:id="rId169"/>
    <hyperlink ref="AW8" r:id="rId170"/>
    <hyperlink ref="AZ8" r:id="rId171"/>
    <hyperlink ref="B34" r:id="rId172" display="\\Nas1\alcaldia\228-SS\22840-S-GB\U-Inmuebles\E-Admon\Cmn-Admon\IS-ARR\SOP\ARR4600081675\ARR4600081675.pdf"/>
    <hyperlink ref="AG34" r:id="rId173"/>
    <hyperlink ref="AL34" r:id="rId174"/>
    <hyperlink ref="AQ34" r:id="rId175"/>
    <hyperlink ref="AS34" r:id="rId176"/>
    <hyperlink ref="F33" r:id="rId177" display="\\Nas1\alcaldia\228-SS\22840-S-GB\U-Inmuebles\E-Admon\Cmn-Admon\IS-ARR\SOP\ARR4600082517\ARR4600082517ACTA.pdf"/>
    <hyperlink ref="BZ34" r:id="rId178"/>
    <hyperlink ref="AQ12" r:id="rId179"/>
    <hyperlink ref="AQ15" r:id="rId180"/>
    <hyperlink ref="AQ18:AQ20" r:id="rId181" display="María Nelly Moreno Moreno"/>
    <hyperlink ref="AQ21" r:id="rId182"/>
    <hyperlink ref="AQ27:AQ28" r:id="rId183" display="María Nelly Moreno Moreno"/>
    <hyperlink ref="AQ30" r:id="rId184"/>
    <hyperlink ref="AQ31" r:id="rId185"/>
    <hyperlink ref="AS35" r:id="rId186" display="Ignacio.gallego@medellin.gov.co"/>
    <hyperlink ref="A35" r:id="rId187"/>
    <hyperlink ref="B35" r:id="rId188" display="4600083563"/>
    <hyperlink ref="K35" r:id="rId189"/>
    <hyperlink ref="AQ35" r:id="rId190"/>
    <hyperlink ref="AG36" r:id="rId191"/>
    <hyperlink ref="AL36" r:id="rId192"/>
    <hyperlink ref="AQ36" r:id="rId193"/>
    <hyperlink ref="B36" r:id="rId194" display="../SOP/ARR4600087348/ARR4600087348.pdf"/>
    <hyperlink ref="F36" r:id="rId195" display="../SOP/ARR4600087348/ARR4600087348acta.pdf"/>
    <hyperlink ref="K36" r:id="rId196" display="../SOP/ARR4600087348/ARR4600087348pol.pdf"/>
    <hyperlink ref="B37" r:id="rId197" display="4600083578"/>
    <hyperlink ref="AG37" r:id="rId198"/>
    <hyperlink ref="AL37" r:id="rId199"/>
    <hyperlink ref="AQ37" r:id="rId200"/>
    <hyperlink ref="F37" r:id="rId201" display="\\Nas1\alcaldia\228-SS\22840-S-GB\U-Inmuebles\E-Admon\Cmn-Admon\IS-ARR\SOP\ARR4600083578\ARR4600083578acta.pdf"/>
    <hyperlink ref="AG38" r:id="rId202" display="trancristobal@une.net.co"/>
    <hyperlink ref="B38" r:id="rId203" display="..\SOP\ARR0078\ARR0078CON2019.pdf"/>
    <hyperlink ref="K38" r:id="rId204"/>
    <hyperlink ref="AL38" r:id="rId205" display="trancristobal@une.net.co"/>
    <hyperlink ref="AQ38" r:id="rId206"/>
    <hyperlink ref="AS39" r:id="rId207"/>
    <hyperlink ref="AQ39" r:id="rId208"/>
    <hyperlink ref="B39" r:id="rId209" display="..\SOP\ARR4600088383\ARR4600088383.pdf"/>
    <hyperlink ref="AS40" r:id="rId210"/>
    <hyperlink ref="AQ40" r:id="rId211"/>
    <hyperlink ref="B40" r:id="rId212" display="..\SOP\ARR4600088401\ARR4600088401.pdf"/>
    <hyperlink ref="AQ41" r:id="rId213"/>
    <hyperlink ref="B41" r:id="rId214" display="\\Nas1\alcaldia\228-SS\22840-S-GB\U-Inmuebles\E-Admon\Cmn-Admon\IS-ARR\SOP\ARR4600083580\ARR4600083580.pdf"/>
    <hyperlink ref="AS41" r:id="rId215"/>
    <hyperlink ref="AG41" r:id="rId216"/>
    <hyperlink ref="AL41" r:id="rId217"/>
    <hyperlink ref="F41" r:id="rId218" display="\\Nas1\alcaldia\228-SS\22840-S-GB\U-Inmuebles\E-Admon\Cmn-Admon\IS-ARR\SOP\ARR4600083580\ARR4600083580ACTA.pdf"/>
    <hyperlink ref="AZ30" r:id="rId219"/>
    <hyperlink ref="AZ26" r:id="rId220"/>
    <hyperlink ref="AZ27" r:id="rId221"/>
    <hyperlink ref="AW29" r:id="rId222"/>
    <hyperlink ref="AZ19" r:id="rId223"/>
    <hyperlink ref="AZ21" r:id="rId224"/>
    <hyperlink ref="AZ15" r:id="rId225"/>
    <hyperlink ref="AZ16" r:id="rId226"/>
    <hyperlink ref="AW13" r:id="rId227"/>
    <hyperlink ref="AW22" r:id="rId228"/>
    <hyperlink ref="B42" r:id="rId229" display="\\Nas1\alcaldia\228-SS\22840-S-GB\U-Inmuebles\E-Admon\Cmn-Admon\IS-ARR\SOP\ARR4600084061\ARR4600084061.pdf"/>
    <hyperlink ref="AQ42" r:id="rId230"/>
    <hyperlink ref="AS42" r:id="rId231"/>
    <hyperlink ref="F42" r:id="rId232" display="\\Nas1\alcaldia\228-SS\22840-S-GB\U-Inmuebles\E-Admon\Cmn-Admon\IS-ARR\SOP\ARR4600084061\ARR4600084061ACTA.pdf"/>
    <hyperlink ref="AQ43" r:id="rId233"/>
    <hyperlink ref="B43" r:id="rId234" display="\\Nas1\alcaldia\228-SS\22840-S-GB\U-Inmuebles\E-Admon\Cmn-Admon\IS-ARR\SOP\ARR4600084023\ARR4600084023.pdf"/>
    <hyperlink ref="AS43" r:id="rId235"/>
    <hyperlink ref="F43" r:id="rId236" display="\\Nas1\alcaldia\228-SS\22840-S-GB\U-Inmuebles\E-Admon\Cmn-Admon\IS-ARR\SOP\ARR4600084023\ARR4600084023ACTA.pdf"/>
    <hyperlink ref="AG43" r:id="rId237"/>
    <hyperlink ref="AL43" r:id="rId238"/>
    <hyperlink ref="AQ44" r:id="rId239"/>
    <hyperlink ref="B44" r:id="rId240" display="\\Nas1\alcaldia\228-SS\22840-S-GB\U-Inmuebles\E-Admon\Cmn-Admon\IS-ARR\SOP\ARR4600084096\ARR4600084096.pdf"/>
    <hyperlink ref="AS44" r:id="rId241"/>
    <hyperlink ref="F44" r:id="rId242" display="\\Nas1\alcaldia\228-SS\22840-S-GB\U-Inmuebles\E-Admon\Cmn-Admon\IS-ARR\SOP\ARR4600084096\ARR4600084096ACTA.pdf"/>
    <hyperlink ref="AG44" r:id="rId243"/>
    <hyperlink ref="AL44" r:id="rId244"/>
    <hyperlink ref="AQ45" r:id="rId245"/>
    <hyperlink ref="B45" r:id="rId246" display="\\Nas1\alcaldia\228-SS\22840-S-GB\U-Inmuebles\E-Admon\Cmn-Admon\IS-ARR\SOP\ARR4600084097\ARR4600084097.pdf"/>
    <hyperlink ref="AS45" r:id="rId247"/>
    <hyperlink ref="F45" r:id="rId248" display="\\Nas1\alcaldia\228-SS\22840-S-GB\U-Inmuebles\E-Admon\Cmn-Admon\IS-ARR\SOP\ARR4600084097\ARR4600084097ACTA.pdf"/>
    <hyperlink ref="AG45" r:id="rId249"/>
    <hyperlink ref="AL45" r:id="rId250"/>
    <hyperlink ref="AQ46" r:id="rId251"/>
    <hyperlink ref="B46" r:id="rId252" display="\\Nas1\alcaldia\228-SS\22840-S-GB\U-Inmuebles\E-Admon\Cmn-Admon\IS-ARR\SOP\ARR4600084047\ARR4600084047.pdf"/>
    <hyperlink ref="AS46" r:id="rId253"/>
    <hyperlink ref="F46" r:id="rId254" display="\\Nas1\alcaldia\228-SS\22840-S-GB\U-Inmuebles\E-Admon\Cmn-Admon\IS-ARR\SOP\ARR4600084047\ARR4600084047ACTA.pdf"/>
    <hyperlink ref="AQ47" r:id="rId255"/>
    <hyperlink ref="B47" r:id="rId256" display="\\Nas1\alcaldia\228-SS\22840-S-GB\U-Inmuebles\E-Admon\Cmn-Admon\IS-ARR\SOP\ARR4600084021\ARR4600084021CON.pdf"/>
    <hyperlink ref="AS47" r:id="rId257"/>
    <hyperlink ref="F47" r:id="rId258" display="\\Nas1\alcaldia\228-SS\22840-S-GB\U-Inmuebles\E-Admon\Cmn-Admon\IS-ARR\SOP\ARR4600084021\ARR4600084021ACTA.pdf"/>
    <hyperlink ref="AG47" r:id="rId259"/>
    <hyperlink ref="AL47" r:id="rId260"/>
    <hyperlink ref="B48" r:id="rId261" display="\\Nas1\alcaldia\228-SS\22840-S-GB\U-Inmuebles\E-Admon\Cmn-Admon\IS-ARR\SOP\ARR4600084014\ARR4600084014.pdf"/>
    <hyperlink ref="F48" r:id="rId262" display="\\Nas1\alcaldia\228-SS\22840-S-GB\U-Inmuebles\E-Admon\Cmn-Admon\IS-ARR\SOP\ARR4600084014\ARR4600084014ACTA.pdf"/>
    <hyperlink ref="AQ48" r:id="rId263"/>
    <hyperlink ref="B49" r:id="rId264" display="\\Nas1\alcaldia\228-SS\22840-S-GB\U-Inmuebles\E-Admon\Cmn-Admon\IS-ARR\SOP\ARR4600084048\ARR4600084048.pdf"/>
    <hyperlink ref="F49" r:id="rId265" display="\\Nas1\alcaldia\228-SS\22840-S-GB\U-Inmuebles\E-Admon\Cmn-Admon\IS-ARR\SOP\ARR4600084048\ARR4600084048ACTA.pdf"/>
    <hyperlink ref="AQ49" r:id="rId266"/>
    <hyperlink ref="AG49" r:id="rId267"/>
    <hyperlink ref="AL49" r:id="rId268"/>
    <hyperlink ref="B50" r:id="rId269" display="\\Nas1\alcaldia\228-SS\22840-S-GB\U-Inmuebles\E-Admon\Cmn-Admon\IS-ARR\SOP\ARR4600084070\ARR4600084070.pdf"/>
    <hyperlink ref="F50" r:id="rId270" display="\\Nas1\alcaldia\228-SS\22840-S-GB\U-Inmuebles\E-Admon\Cmn-Admon\IS-ARR\SOP\ARR4600084070\ARR4600084070ACTA.pdf"/>
    <hyperlink ref="AQ50" r:id="rId271"/>
    <hyperlink ref="AG50" r:id="rId272"/>
    <hyperlink ref="AL50" r:id="rId273"/>
    <hyperlink ref="B51" r:id="rId274" display="\\Nas1\alcaldia\228-SS\22840-S-GB\U-Inmuebles\E-Admon\Cmn-Admon\IS-ARR\SOP\ARR4600084092\ARR4600084092.pdf"/>
    <hyperlink ref="F51" r:id="rId275" display="\\Nas1\alcaldia\228-SS\22840-S-GB\U-Inmuebles\E-Admon\Cmn-Admon\IS-ARR\SOP\ARR4600084092\ARR4600084092ACTA.pdf"/>
    <hyperlink ref="AQ51" r:id="rId276"/>
    <hyperlink ref="F52" r:id="rId277" display="\\Nas1\alcaldia\228-SS\22840-S-GB\U-Inmuebles\E-Admon\Cmn-Admon\IS-ARR\SOP\ARR4600084009\ARR4600084009ACTA.pdf"/>
    <hyperlink ref="AQ52" r:id="rId278"/>
    <hyperlink ref="B52" r:id="rId279" display="\\Nas1\alcaldia\228-SS\22840-S-GB\U-Inmuebles\E-Admon\Cmn-Admon\IS-ARR\SOP\ARR4600084009\ARR4600084009.pdf"/>
    <hyperlink ref="F53" r:id="rId280" display="\\Nas1\alcaldia\228-SS\22840-S-GB\U-Inmuebles\E-Admon\Cmn-Admon\IS-ARR\SOP\ARR4600084020\ARR4600084020ACTA.pdf"/>
    <hyperlink ref="AQ53" r:id="rId281"/>
    <hyperlink ref="B53" r:id="rId282" display="\\Nas1\alcaldia\228-SS\22840-S-GB\U-Inmuebles\E-Admon\Cmn-Admon\IS-ARR\SOP\ARR4600084020\ARR4600084020.pdf"/>
    <hyperlink ref="AG53" r:id="rId283"/>
    <hyperlink ref="AL53" r:id="rId284"/>
    <hyperlink ref="AZ24" r:id="rId285"/>
    <hyperlink ref="AZ17" r:id="rId286"/>
    <hyperlink ref="AZ18" r:id="rId287"/>
    <hyperlink ref="BC12" r:id="rId288"/>
    <hyperlink ref="AW10" r:id="rId289"/>
    <hyperlink ref="AZ10" r:id="rId290"/>
    <hyperlink ref="BC10" r:id="rId291"/>
    <hyperlink ref="AQ54" r:id="rId292"/>
    <hyperlink ref="B54" r:id="rId293" display="\\Nas1\alcaldia\228-SS\22840-S-GB\U-Inmuebles\E-Admon\Cmn-Admon\IS-ARR\SOP\ARR4600083602\ARR4600083602.pdf"/>
    <hyperlink ref="F54" r:id="rId294" display="\\Nas1\alcaldia\228-SS\22840-S-GB\U-Inmuebles\E-Admon\Cmn-Admon\IS-ARR\SOP\ARR4600083602\ARR4600083602ACTA.pdf"/>
    <hyperlink ref="AQ55" r:id="rId295"/>
    <hyperlink ref="B55" r:id="rId296" display="\\Nas1\alcaldia\228-SS\22840-S-GB\U-Inmuebles\E-Admon\Cmn-Admon\IS-ARR\SOP\ARR4600083616\ARR4600083616.pdf"/>
    <hyperlink ref="F55" r:id="rId297" display="\\Nas1\alcaldia\228-SS\22840-S-GB\U-Inmuebles\E-Admon\Cmn-Admon\IS-ARR\SOP\ARR4600083616\ARR4600083616acta.pdf"/>
    <hyperlink ref="AG55" r:id="rId298"/>
    <hyperlink ref="AL55" r:id="rId299"/>
    <hyperlink ref="AQ56" r:id="rId300"/>
    <hyperlink ref="B56" r:id="rId301" display="\\Nas1\alcaldia\228-SS\22840-S-GB\U-Inmuebles\E-Admon\Cmn-Admon\IS-ARR\SOP\ARR4600083613\ARR4600083613.pdf"/>
    <hyperlink ref="F56" r:id="rId302" display="\\Nas1\alcaldia\228-SS\22840-S-GB\U-Inmuebles\E-Admon\Cmn-Admon\IS-ARR\SOP\ARR4600083613\ARR4600083613ACTA.pdf"/>
    <hyperlink ref="AQ57" r:id="rId303"/>
    <hyperlink ref="B57" r:id="rId304" display="\\Nas1\alcaldia\228-SS\22840-S-GB\U-Inmuebles\E-Admon\Cmn-Admon\IS-ARR\SOP\ARR4600083610\ARR4600083610.pdf"/>
    <hyperlink ref="F57" r:id="rId305" display="\\Nas1\alcaldia\228-SS\22840-S-GB\U-Inmuebles\E-Admon\Cmn-Admon\IS-ARR\SOP\ARR4600083610\ARR4600083610ACTA.pdf"/>
    <hyperlink ref="AG57" r:id="rId306"/>
    <hyperlink ref="AL57" r:id="rId307"/>
    <hyperlink ref="AG58" r:id="rId308"/>
    <hyperlink ref="AL58" r:id="rId309"/>
    <hyperlink ref="B58" r:id="rId310"/>
    <hyperlink ref="AQ58" r:id="rId311"/>
    <hyperlink ref="B59" r:id="rId312" display="\\Nas1\alcaldia\228-SS\22840-S-GB\U-Inmuebles\E-Admon\Cmn-Admon\IS-ARR\SOP\ARR4600083581\ARR4600083581.pdf"/>
    <hyperlink ref="F59" r:id="rId313" display="\\Nas1\alcaldia\228-SS\22840-S-GB\U-Inmuebles\E-Admon\Cmn-Admon\IS-ARR\SOP\ARR4600083581\ARR4600083581SUPER.pdf"/>
    <hyperlink ref="AQ59" r:id="rId314"/>
    <hyperlink ref="B60" r:id="rId315" display="\\Nas1\alcaldia\228-SS\22840-S-GB\U-Inmuebles\E-Admon\Cmn-Admon\IS-ARR\SOP\ARR4600084054\ARR4600084054.pdf"/>
    <hyperlink ref="AQ60" r:id="rId316"/>
    <hyperlink ref="AS60" r:id="rId317"/>
    <hyperlink ref="B61" r:id="rId318" display="\\Nas1\alcaldia\228-SS\22840-S-GB\U-Inmuebles\E-Admon\Cmn-Admon\IS-ARR\SOP\ARR4600084018\ARR4600084018CON.pdf"/>
    <hyperlink ref="AQ61" r:id="rId319"/>
    <hyperlink ref="AS61" r:id="rId320"/>
    <hyperlink ref="F61" r:id="rId321" display="\\Nas1\alcaldia\228-SS\22840-S-GB\U-Inmuebles\E-Admon\Cmn-Admon\IS-ARR\SOP\ARR4600084018\ARR4600084018ACTA.pdf"/>
    <hyperlink ref="B62" r:id="rId322" display="\\Nas1\alcaldia\228-SS\22840-S-GB\U-Inmuebles\E-Admon\Cmn-Admon\IS-ARR\SOP\ARR4600084054\ARR4600084054.pdf"/>
    <hyperlink ref="AQ62" r:id="rId323"/>
    <hyperlink ref="AS62" r:id="rId324"/>
    <hyperlink ref="F62" r:id="rId325" display="\\Nas1\alcaldia\228-SS\22840-S-GB\U-Inmuebles\E-Admon\Cmn-Admon\IS-ARR\SOP\ARR4600084007\ARR4600084007ACTA.pdf"/>
    <hyperlink ref="B63" r:id="rId326" display="\\Nas1\alcaldia\228-SS\22840-S-GB\U-Inmuebles\E-Admon\Cmn-Admon\IS-ARR\SOP\ARR4600084054\ARR4600084054.pdf"/>
    <hyperlink ref="AQ63" r:id="rId327"/>
    <hyperlink ref="AS63" r:id="rId328"/>
    <hyperlink ref="F63" r:id="rId329" display="\\Nas1\alcaldia\228-SS\22840-S-GB\U-Inmuebles\E-Admon\Cmn-Admon\IS-ARR\SOP\ARR4600084071\ARR4600084071ACTA.pdf"/>
    <hyperlink ref="B64" r:id="rId330" display="\\Nas1\alcaldia\228-SS\22840-S-GB\U-Inmuebles\E-Admon\Cmn-Admon\IS-ARR\SOP\ARR4600084054\ARR4600084054.pdf"/>
    <hyperlink ref="AQ64" r:id="rId331"/>
    <hyperlink ref="AS64" r:id="rId332"/>
    <hyperlink ref="F64" r:id="rId333" display="\\Nas1\alcaldia\228-SS\22840-S-GB\U-Inmuebles\E-Admon\Cmn-Admon\IS-ARR\SOP\ARR4600084022\ARR4600084022.pdf"/>
    <hyperlink ref="B65" r:id="rId334" display="\\Nas1\alcaldia\228-SS\22840-S-GB\U-Inmuebles\E-Admon\Cmn-Admon\IS-ARR\SOP\ARR4600084054\ARR4600084054.pdf"/>
    <hyperlink ref="AQ65" r:id="rId335"/>
    <hyperlink ref="AS65" r:id="rId336"/>
    <hyperlink ref="F65" r:id="rId337" display="\\Nas1\alcaldia\228-SS\22840-S-GB\U-Inmuebles\E-Admon\Cmn-Admon\IS-ARR\SOP\ARR4600084052\ARR4600084052ACTA.pdf"/>
    <hyperlink ref="B66" r:id="rId338" display="\\Nas1\alcaldia\228-SS\22840-S-GB\U-Inmuebles\E-Admon\Cmn-Admon\IS-ARR\SOP\ARR4600080677\ARR4600080677CON.pdf"/>
    <hyperlink ref="AL66" r:id="rId339"/>
    <hyperlink ref="AQ66" r:id="rId340"/>
    <hyperlink ref="BC24" r:id="rId341"/>
    <hyperlink ref="B67" r:id="rId342" display="\\Nas1\alcaldia\228-SS\22840-S-GB\U-Inmuebles\E-Admon\Cmn-Admon\IS-ARR\SOP\ARR4600083618\ARR4600083618con.pdf"/>
    <hyperlink ref="AQ67" r:id="rId343" display="María Nelly Moreno Moreno"/>
    <hyperlink ref="AS67" r:id="rId344"/>
    <hyperlink ref="F67" r:id="rId345" display="\\Nas1\alcaldia\228-SS\22840-S-GB\U-Inmuebles\E-Admon\Cmn-Admon\IS-ARR\SOP\ARR4600083618\ARR4600083618.pdf"/>
    <hyperlink ref="B68" r:id="rId346" display="\\Nas1\alcaldia\228-SS\22840-S-GB\U-Inmuebles\E-Admon\Cmn-Admon\IS-ARR\SOP\ARR4600084054\ARR4600084054.pdf"/>
    <hyperlink ref="AQ68" r:id="rId347"/>
    <hyperlink ref="AS68" r:id="rId348"/>
    <hyperlink ref="F68" r:id="rId349" display="\\Nas1\alcaldia\228-SS\22840-S-GB\U-Inmuebles\E-Admon\Cmn-Admon\IS-ARR\SOP\ARR4600083615\ARR4600083615.pdf"/>
    <hyperlink ref="B69" r:id="rId350" display="\\Nas1\alcaldia\228-SS\22840-S-GB\U-Inmuebles\E-Admon\Cmn-Admon\IS-ARR\SOP\ARR4600083614\ARR4600083614.pdf\Nas1\alcaldia\228-SS\22840-S-GB\U-Inmuebles\E-Admon\Cmn-Admon\IS-ARR\SOP\ARR4600084054\ARR4600084054.pdf"/>
    <hyperlink ref="AQ69" r:id="rId351"/>
    <hyperlink ref="AS69" r:id="rId352"/>
    <hyperlink ref="F69" r:id="rId353" display="\\Nas1\alcaldia\228-SS\22840-S-GB\U-Inmuebles\E-Admon\Cmn-Admon\IS-ARR\SOP\ARR4600083614\ARR4600083614.pdf"/>
    <hyperlink ref="B70" r:id="rId354" display="\\Nas1\alcaldia\228-SS\22840-S-GB\U-Inmuebles\E-Admon\Cmn-Admon\IS-ARR\SOP\ARR4600083609\ARR4600083609.pdf"/>
    <hyperlink ref="AQ70" r:id="rId355"/>
    <hyperlink ref="AS70" r:id="rId356"/>
    <hyperlink ref="F70" r:id="rId357" display="\\Nas1\alcaldia\228-SS\22840-S-GB\U-Inmuebles\E-Admon\Cmn-Admon\IS-ARR\SOP\ARR4600083609\ARR4600083609.pdf"/>
    <hyperlink ref="B71" r:id="rId358" display="\\Nas1\alcaldia\228-SS\22840-S-GB\U-Inmuebles\E-Admon\Cmn-Admon\IS-ARR\SOP\ARR4600084054\ARR4600084054.pdf"/>
    <hyperlink ref="AQ71" r:id="rId359" display="María Nelly Moreno Moreno"/>
    <hyperlink ref="AS71" r:id="rId360"/>
    <hyperlink ref="F71" r:id="rId361" display="\\Nas1\alcaldia\228-SS\22840-S-GB\U-Inmuebles\E-Admon\Cmn-Admon\IS-ARR\SOP\ARR4600083612\ARR4600083612.pdf"/>
    <hyperlink ref="B72" r:id="rId362" display="\\Nas1\alcaldia\228-SS\22840-S-GB\U-Inmuebles\E-Admon\Cmn-Admon\IS-ARR\SOP\ARR4600083582\ARR4600083582CON.pdf"/>
    <hyperlink ref="AQ72" r:id="rId363"/>
    <hyperlink ref="AS72" r:id="rId364"/>
    <hyperlink ref="F72" r:id="rId365" display="\\Nas1\alcaldia\228-SS\22840-S-GB\U-Inmuebles\E-Admon\Cmn-Admon\IS-ARR\SOP\ARR4600083582\ARR4600083582.pdf"/>
    <hyperlink ref="B73" r:id="rId366" display="\\Nas1\alcaldia\228-SS\22840-S-GB\U-Inmuebles\E-Admon\Cmn-Admon\IS-ARR\SOP\ARR4600083605\ARR4600083605.pdf"/>
    <hyperlink ref="AQ73" r:id="rId367"/>
    <hyperlink ref="AS73" r:id="rId368"/>
    <hyperlink ref="F73" r:id="rId369" display="\\Nas1\alcaldia\228-SS\22840-S-GB\U-Inmuebles\E-Admon\Cmn-Admon\IS-ARR\SOP\ARR4600083605\ARR4600083605ACTA.pdf"/>
    <hyperlink ref="AG73" r:id="rId370"/>
    <hyperlink ref="AL73" r:id="rId371"/>
    <hyperlink ref="B74" r:id="rId372" display="\\Nas1\alcaldia\228-SS\22840-S-GB\U-Inmuebles\E-Admon\Cmn-Admon\IS-ARR\SOP\ARR4600083605\ARR4600083605.pdf"/>
    <hyperlink ref="AQ74" r:id="rId373" display="Sandra Patricia Ordoñez"/>
    <hyperlink ref="AS74" r:id="rId374"/>
    <hyperlink ref="F74" r:id="rId375" display="\\Nas1\alcaldia\228-SS\22840-S-GB\U-Inmuebles\E-Admon\Cmn-Admon\IS-ARR\SOP\ARR4600083624\ARR4600083624.pdf"/>
    <hyperlink ref="F66" r:id="rId376" display="\\Nas1\alcaldia\228-SS\22840-S-GB\U-Inmuebles\E-Admon\Cmn-Admon\IS-ARR\SOP\ARR4600084060\ARR4600084060.pdf"/>
    <hyperlink ref="B75" r:id="rId377" display="\\Nas1\alcaldia\228-SS\22840-S-GB\U-Inmuebles\E-Admon\Cmn-Admon\IS-ARR\SOP\ARR4600083605\ARR4600083605.pdf"/>
    <hyperlink ref="AQ75" r:id="rId378" display="Sandra Patricia Ordoñez"/>
    <hyperlink ref="AS75" r:id="rId379"/>
    <hyperlink ref="F75" r:id="rId380" display="\\Nas1\alcaldia\228-SS\22840-S-GB\U-Inmuebles\E-Admon\Cmn-Admon\IS-ARR\SOP\ARR4600084076\ARR4600084076.pdf"/>
    <hyperlink ref="B76" r:id="rId381" display="\\Nas1\alcaldia\228-SS\22840-S-GB\U-Inmuebles\E-Admon\Cmn-Admon\IS-ARR\SOP\ARR4600083605\ARR4600083605.pdf"/>
    <hyperlink ref="AQ76" r:id="rId382" display="Sandra Patricia Ordoñez"/>
    <hyperlink ref="AS76" r:id="rId383"/>
    <hyperlink ref="F76" r:id="rId384" display="\\Nas1\alcaldia\228-SS\22840-S-GB\U-Inmuebles\E-Admon\Cmn-Admon\IS-ARR\SOP\ARR4600083413\ARR4600083413.pdf"/>
    <hyperlink ref="B77" r:id="rId385" display="\\Nas1\alcaldia\228-SS\22840-S-GB\U-Inmuebles\E-Admon\Cmn-Admon\IS-ARR\SOP\ARR4600083605\ARR4600083605.pdf"/>
    <hyperlink ref="AQ77" r:id="rId386" display="Sandra Patricia Ordoñez"/>
    <hyperlink ref="AS77" r:id="rId387"/>
    <hyperlink ref="F77" r:id="rId388" display="\\Nas1\alcaldia\228-SS\22840-S-GB\U-Inmuebles\E-Admon\Cmn-Admon\IS-ARR\SOP\ARR4600084012\ARR4600084012ACTA.pdf"/>
    <hyperlink ref="B78" r:id="rId389" display="\\Nas1\alcaldia\228-SS\22840-S-GB\U-Inmuebles\E-Admon\Cmn-Admon\IS-ARR\SOP\ARR4600083605\ARR4600083605.pdf"/>
    <hyperlink ref="AQ78" r:id="rId390" display="Sandra Patricia Ordoñez"/>
    <hyperlink ref="AS78" r:id="rId391"/>
    <hyperlink ref="F78" r:id="rId392" display="\\Nas1\alcaldia\228-SS\22840-S-GB\U-Inmuebles\E-Admon\Cmn-Admon\IS-ARR\SOP\ARR4600084095\ARR4600084095ACTA.pdf"/>
    <hyperlink ref="AQ79" r:id="rId393" display="Sandra Patricia Ordoñez"/>
    <hyperlink ref="AS79" r:id="rId394"/>
    <hyperlink ref="F79" r:id="rId395" display="\\Nas1\alcaldia\228-SS\22840-S-GB\U-Inmuebles\E-Admon\Cmn-Admon\IS-ARR\SOP\ARR4600084019\ARR4600084019ACTA.pdf"/>
    <hyperlink ref="AS80" r:id="rId396"/>
    <hyperlink ref="AQ80" r:id="rId397"/>
    <hyperlink ref="B80" r:id="rId398" display="../SOP/ARR4600088539"/>
    <hyperlink ref="AW7" r:id="rId399"/>
    <hyperlink ref="BC9" r:id="rId400"/>
    <hyperlink ref="BF10" r:id="rId401"/>
    <hyperlink ref="BC23" r:id="rId402"/>
    <hyperlink ref="AW37" r:id="rId403"/>
    <hyperlink ref="BC18" r:id="rId404"/>
    <hyperlink ref="BF12" r:id="rId405"/>
    <hyperlink ref="BC21" r:id="rId406"/>
    <hyperlink ref="BC20" r:id="rId407"/>
    <hyperlink ref="BF11" r:id="rId408"/>
    <hyperlink ref="BF14" r:id="rId409"/>
    <hyperlink ref="AZ22" r:id="rId410"/>
    <hyperlink ref="AW5" r:id="rId411"/>
    <hyperlink ref="AZ5:AZ6" r:id="rId412" display="INF2"/>
    <hyperlink ref="BC5:BC6" r:id="rId413" display="INF3"/>
    <hyperlink ref="AZ3:AZ4" r:id="rId414" display="INF2"/>
    <hyperlink ref="BC3:BC4" r:id="rId415" display="INF3"/>
    <hyperlink ref="K5" r:id="rId416" display="AA014649"/>
    <hyperlink ref="AZ6" r:id="rId417"/>
    <hyperlink ref="BC6" r:id="rId418"/>
    <hyperlink ref="AZ4" r:id="rId419"/>
    <hyperlink ref="BC4" r:id="rId420"/>
    <hyperlink ref="BV22" r:id="rId421"/>
    <hyperlink ref="BC27" r:id="rId422"/>
    <hyperlink ref="AZ29" r:id="rId423"/>
    <hyperlink ref="B81" r:id="rId424" display="\\Nas1\alcaldia\228-SS\22840-S-GB\U-Inmuebles\E-Admon\Cmn-Admon\IS-ARR\SOP\ARR4600084072\ARR4600084072CON.pdf"/>
    <hyperlink ref="AQ81" r:id="rId425"/>
    <hyperlink ref="AS81" r:id="rId426"/>
    <hyperlink ref="F81" r:id="rId427" display="\\Nas1\alcaldia\228-SS\22840-S-GB\U-Inmuebles\E-Admon\Cmn-Admon\IS-ARR\SOP\ARR4600084072\ARR4600084072ACTA.pdf"/>
    <hyperlink ref="BV33" r:id="rId428"/>
    <hyperlink ref="F35" r:id="rId429" display="\\Nas1\alcaldia\228-SS\22840-S-GB\U-Inmuebles\E-Admon\Cmn-Admon\IS-ARR\SOP\ARR0312\ARR0312ACTA2020.pdf"/>
    <hyperlink ref="F38" r:id="rId430" display="..\SOP\ARR0078\ARR0078acta2019.pdf"/>
    <hyperlink ref="AG82" r:id="rId431"/>
    <hyperlink ref="AL82" r:id="rId432"/>
    <hyperlink ref="AP82" r:id="rId433"/>
    <hyperlink ref="B82" r:id="rId434" display="\\Nas1\alcaldia\228-SS\22840-S-GB\U-Inmuebles\E-Admon\Cmn-Admon\IS-ARR\SOP\ARR0310\ARR0310CON2190.pdf"/>
    <hyperlink ref="K82" r:id="rId435"/>
    <hyperlink ref="AQ82" r:id="rId436"/>
    <hyperlink ref="BU82" r:id="rId437" display="\\Nas1\alcaldia\228-SS\22840-S-GB\U-Inmuebles\E-Admon\Cmn-Admon\IS-ARR\SOP\ARR0310\ARR0310soli.pdf"/>
    <hyperlink ref="BC82" r:id="rId438"/>
    <hyperlink ref="BV82" r:id="rId439"/>
    <hyperlink ref="F82" r:id="rId440" display="\\Nas1\alcaldia\228-SS\22840-S-GB\U-Inmuebles\E-Admon\Cmn-Admon\IS-ARR\SOP\ARR0310\ARR0310ACTA2019.pdf"/>
    <hyperlink ref="BI10" r:id="rId441"/>
    <hyperlink ref="B83" r:id="rId442" display="\\Nas1\alcaldia\228-SS\22840-S-GB\U-Inmuebles\E-Admon\Cmn-Admon\IS-ARR\SOP\ARR0314\ARR0314CON2020.pdf"/>
    <hyperlink ref="AQ83" r:id="rId443"/>
    <hyperlink ref="K83" r:id="rId444"/>
    <hyperlink ref="AL83" r:id="rId445"/>
    <hyperlink ref="AG83" r:id="rId446"/>
    <hyperlink ref="BU83" r:id="rId447" display="\\Nas1\alcaldia\228-SS\22840-S-GB\U-Inmuebles\E-Admon\Cmn-Admon\IS-ARR\SOP\ARR0314\ARR0314soli.pdf"/>
    <hyperlink ref="BV83" r:id="rId448"/>
    <hyperlink ref="F83" r:id="rId449" display="\\Nas1\alcaldia\228-SS\22840-S-GB\U-Inmuebles\E-Admon\Cmn-Admon\IS-ARR\SOP\ARR0314\ARR0314ACTA2020.pdf"/>
    <hyperlink ref="B84" r:id="rId450"/>
    <hyperlink ref="K84" r:id="rId451"/>
    <hyperlink ref="AS84" r:id="rId452" display="ignacio.gallego@medellin.gov.co"/>
    <hyperlink ref="BU84" r:id="rId453" display="\\Nas1\alcaldia\228-SS\22840-S-GB\U-Inmuebles\E-Admon\Cmn-Admon\IS-ARR\SOP\ARR0103\ARR0103SR.pdf"/>
    <hyperlink ref="BV84" r:id="rId454"/>
    <hyperlink ref="AG84" r:id="rId455"/>
    <hyperlink ref="AL84" r:id="rId456"/>
    <hyperlink ref="F84" r:id="rId457" display="\\Nas1\alcaldia\228-SS\22840-S-GB\U-Inmuebles\E-Admon\Cmn-Admon\IS-ARR\SOP\ARR0103\ARR0103ACTA.pdf"/>
    <hyperlink ref="AQ84" r:id="rId458"/>
    <hyperlink ref="B85" r:id="rId459" display="\\Nas1\alcaldia\228-SS\22840-S-GB\U-Inmuebles\E-Admon\Cmn-Admon\IS-ARR\SOP\ARR0309\ARR0309CON2020.pdf"/>
    <hyperlink ref="K85" r:id="rId460"/>
    <hyperlink ref="AQ85" r:id="rId461"/>
    <hyperlink ref="BU85" r:id="rId462" display="\\Nas1\alcaldia\228-SS\22840-S-GB\U-Inmuebles\E-Admon\Cmn-Admon\IS-ARR\SOP\ARR0309\ARR0309soli.pdf"/>
    <hyperlink ref="BV85" r:id="rId463"/>
    <hyperlink ref="AG85" r:id="rId464"/>
    <hyperlink ref="AL85" r:id="rId465"/>
    <hyperlink ref="F85" r:id="rId466" display="\\Nas1\alcaldia\228-SS\22840-S-GB\U-Inmuebles\E-Admon\Cmn-Admon\IS-ARR\SOP\ARR0309\ARR0309ACTA2020.pdf"/>
    <hyperlink ref="AZ37" r:id="rId467"/>
    <hyperlink ref="BL10" r:id="rId468"/>
    <hyperlink ref="AW55" r:id="rId469"/>
    <hyperlink ref="AW57" r:id="rId470"/>
    <hyperlink ref="AZ48" r:id="rId471"/>
    <hyperlink ref="AZ49" r:id="rId472"/>
    <hyperlink ref="AW51" r:id="rId473"/>
    <hyperlink ref="AZ52" r:id="rId474"/>
    <hyperlink ref="B86" r:id="rId475" display="\\Nas1\alcaldia\228-SS\22840-S-GB\U-Inmuebles\E-Admon\Cmn-Admon\IS-ARR\SOP\ARR0308\ARR0308CON20.pdf"/>
    <hyperlink ref="K86" r:id="rId476"/>
    <hyperlink ref="AQ86" r:id="rId477"/>
    <hyperlink ref="AS86" r:id="rId478" display="clara.giraldo@medellin.gov.co"/>
    <hyperlink ref="BU86" r:id="rId479" display="\\Nas1\alcaldia\228-SS\22840-S-GB\U-Inmuebles\E-Admon\Cmn-Admon\IS-ARR\SOP\ARR0308\ARR0308soli.pdf"/>
    <hyperlink ref="BV86" r:id="rId480"/>
    <hyperlink ref="AG86" r:id="rId481"/>
    <hyperlink ref="AL86" r:id="rId482"/>
    <hyperlink ref="BF9" r:id="rId483"/>
    <hyperlink ref="BI9" r:id="rId484"/>
    <hyperlink ref="BL9" r:id="rId485"/>
    <hyperlink ref="BC7" r:id="rId486"/>
    <hyperlink ref="F86" r:id="rId487" display="\\Nas1\alcaldia\228-SS\22840-S-GB\U-Inmuebles\E-Admon\Cmn-Admon\IS-ARR\SOP\ARR0308\ARR0308acta20.pdf"/>
    <hyperlink ref="BF30" r:id="rId488"/>
    <hyperlink ref="BI12" r:id="rId489"/>
    <hyperlink ref="BI16" r:id="rId490"/>
    <hyperlink ref="BI15" r:id="rId491"/>
    <hyperlink ref="BI17" r:id="rId492"/>
    <hyperlink ref="AG25" r:id="rId493"/>
    <hyperlink ref="AL25" r:id="rId494"/>
    <hyperlink ref="G9" r:id="rId495"/>
    <hyperlink ref="BZ60" r:id="rId496"/>
    <hyperlink ref="AZ76" r:id="rId497"/>
    <hyperlink ref="AW70" r:id="rId498"/>
    <hyperlink ref="AW69" r:id="rId499"/>
    <hyperlink ref="AW68" r:id="rId500"/>
    <hyperlink ref="AZ74" r:id="rId501"/>
    <hyperlink ref="AW62" r:id="rId502"/>
    <hyperlink ref="AZ77" r:id="rId503"/>
    <hyperlink ref="AW61" r:id="rId504"/>
    <hyperlink ref="BU32" r:id="rId505" display="\\Nas1\alcaldia\228-SS\22840-S-GB\U-Inmuebles\E-Admon\Cmn-Admon\IS-ARR\SOP\ARR4600080676\ARR4600080676TRA.pdf"/>
    <hyperlink ref="BU36" r:id="rId506" display="\\Nas1\alcaldia\228-SS\22840-S-GB\U-Inmuebles\E-Admon\Cmn-Admon\IS-ARR\SOP\ARR4600082390\ARR4600082390TRA.pdf"/>
    <hyperlink ref="AZ7" r:id="rId507"/>
    <hyperlink ref="BC16" r:id="rId508"/>
    <hyperlink ref="BC26" r:id="rId509"/>
    <hyperlink ref="BC15" r:id="rId510"/>
    <hyperlink ref="BC17" r:id="rId511"/>
    <hyperlink ref="BC30" r:id="rId512"/>
    <hyperlink ref="BC19" r:id="rId513"/>
    <hyperlink ref="AW78" r:id="rId514"/>
    <hyperlink ref="AW66" r:id="rId515"/>
    <hyperlink ref="AW54" r:id="rId516"/>
    <hyperlink ref="AZ54" r:id="rId517"/>
    <hyperlink ref="AZ55" r:id="rId518"/>
    <hyperlink ref="AW56" r:id="rId519"/>
    <hyperlink ref="AZ56" r:id="rId520"/>
    <hyperlink ref="AZ57" r:id="rId521"/>
    <hyperlink ref="AW67" r:id="rId522"/>
    <hyperlink ref="AZ67" r:id="rId523"/>
    <hyperlink ref="BC13" r:id="rId524"/>
    <hyperlink ref="AW33" r:id="rId525"/>
    <hyperlink ref="BC33" r:id="rId526"/>
    <hyperlink ref="BF20" r:id="rId527"/>
    <hyperlink ref="BI14" r:id="rId528"/>
    <hyperlink ref="BF8" r:id="rId529"/>
    <hyperlink ref="BI8" r:id="rId530"/>
    <hyperlink ref="BI11" r:id="rId531"/>
    <hyperlink ref="AW42" r:id="rId532"/>
    <hyperlink ref="AW45" r:id="rId533"/>
    <hyperlink ref="AW47" r:id="rId534"/>
    <hyperlink ref="AW41" r:id="rId535"/>
    <hyperlink ref="AW81" r:id="rId536"/>
    <hyperlink ref="AW72" r:id="rId537"/>
    <hyperlink ref="AW44" r:id="rId538"/>
    <hyperlink ref="AW43" r:id="rId539"/>
    <hyperlink ref="AW73" r:id="rId540"/>
    <hyperlink ref="AW46" r:id="rId541"/>
    <hyperlink ref="BF23" r:id="rId542" display="INF3"/>
    <hyperlink ref="AW38" r:id="rId543"/>
    <hyperlink ref="AZ38" r:id="rId544"/>
    <hyperlink ref="AW48" r:id="rId545"/>
    <hyperlink ref="AW49" r:id="rId546"/>
    <hyperlink ref="AW52" r:id="rId547"/>
    <hyperlink ref="BF24" r:id="rId548"/>
    <hyperlink ref="B79" r:id="rId549" display="../SOP/ARR4600084019/ARR4600084019con.pdf"/>
    <hyperlink ref="AW2" r:id="rId550"/>
    <hyperlink ref="AZ2" r:id="rId551"/>
    <hyperlink ref="BC2" r:id="rId552"/>
    <hyperlink ref="BF2" r:id="rId553"/>
    <hyperlink ref="BI2" r:id="rId554"/>
    <hyperlink ref="BL2" r:id="rId555"/>
    <hyperlink ref="BF16" r:id="rId556"/>
    <hyperlink ref="BF15" r:id="rId557"/>
    <hyperlink ref="BF17" r:id="rId558"/>
    <hyperlink ref="BU37" r:id="rId559" display="../SOP/ARR4600083578/ARR4600083578TRA.pdf"/>
    <hyperlink ref="BV37" r:id="rId560"/>
    <hyperlink ref="AZ61" r:id="rId561"/>
    <hyperlink ref="AZ62" r:id="rId562"/>
    <hyperlink ref="AW63" r:id="rId563"/>
    <hyperlink ref="AZ63" r:id="rId564"/>
    <hyperlink ref="AZ79" r:id="rId565"/>
    <hyperlink ref="AZ64" r:id="rId566"/>
    <hyperlink ref="AZ65" r:id="rId567"/>
    <hyperlink ref="AZ75" r:id="rId568"/>
    <hyperlink ref="AW64" r:id="rId569"/>
    <hyperlink ref="AW65" r:id="rId570"/>
    <hyperlink ref="AZ66" r:id="rId571"/>
    <hyperlink ref="AZ68" r:id="rId572"/>
    <hyperlink ref="AZ69" r:id="rId573"/>
    <hyperlink ref="AW74" r:id="rId574"/>
    <hyperlink ref="AW75" r:id="rId575"/>
    <hyperlink ref="AW76" r:id="rId576"/>
    <hyperlink ref="AZ70" r:id="rId577"/>
    <hyperlink ref="AW77" r:id="rId578"/>
    <hyperlink ref="AZ78" r:id="rId579"/>
    <hyperlink ref="AW79" r:id="rId580"/>
    <hyperlink ref="AS87" r:id="rId581"/>
    <hyperlink ref="AQ87" r:id="rId582"/>
    <hyperlink ref="B87" r:id="rId583" display="..\SOP\ARR4600078466\ARR4600078466.pdf"/>
    <hyperlink ref="F87" r:id="rId584" display="\\Nas1\alcaldia\228-SS\22840-S-GB\U-Inmuebles\E-Admon\Cmn-Admon\IS-ARR\SOP\ARR4600084041\ARR4600084041ACTA.pdf"/>
    <hyperlink ref="BC37" r:id="rId585"/>
    <hyperlink ref="BI23" r:id="rId586"/>
    <hyperlink ref="BF13" r:id="rId587"/>
    <hyperlink ref="BL12" r:id="rId588" display="INF5"/>
    <hyperlink ref="BF18" r:id="rId589"/>
    <hyperlink ref="BI18" r:id="rId590"/>
    <hyperlink ref="BF19" r:id="rId591"/>
    <hyperlink ref="BI19" r:id="rId592"/>
    <hyperlink ref="BC38" r:id="rId593"/>
    <hyperlink ref="BI21" r:id="rId594"/>
    <hyperlink ref="BF21" r:id="rId595"/>
    <hyperlink ref="BF33" r:id="rId596"/>
    <hyperlink ref="G33" r:id="rId597"/>
    <hyperlink ref="BL17" r:id="rId598"/>
    <hyperlink ref="BL16" r:id="rId599"/>
    <hyperlink ref="BC79" r:id="rId600"/>
    <hyperlink ref="BC70" r:id="rId601"/>
    <hyperlink ref="BL20" r:id="rId602"/>
    <hyperlink ref="BL14" r:id="rId603"/>
    <hyperlink ref="BO8" r:id="rId604"/>
    <hyperlink ref="BL11" r:id="rId605"/>
    <hyperlink ref="AG88" r:id="rId606"/>
    <hyperlink ref="AS88" r:id="rId607"/>
    <hyperlink ref="AQ88" r:id="rId608"/>
    <hyperlink ref="B88" r:id="rId609" display="../SOP/ARR0266/ARR0266CON20.pdf"/>
    <hyperlink ref="AL88" r:id="rId610"/>
    <hyperlink ref="B89" r:id="rId611" display="../SOP/ARR0198/ARR0198CON1.pdf"/>
    <hyperlink ref="A89" r:id="rId612"/>
    <hyperlink ref="AQ89" r:id="rId613"/>
    <hyperlink ref="AS89" r:id="rId614"/>
    <hyperlink ref="AG89" r:id="rId615"/>
    <hyperlink ref="AL89" r:id="rId616"/>
    <hyperlink ref="BC52" r:id="rId617"/>
    <hyperlink ref="BC54" r:id="rId618"/>
    <hyperlink ref="BC57" r:id="rId619"/>
    <hyperlink ref="AZ71" r:id="rId620"/>
    <hyperlink ref="BC56" r:id="rId621"/>
    <hyperlink ref="AW35" r:id="rId622"/>
    <hyperlink ref="AW83" r:id="rId623"/>
    <hyperlink ref="AW85" r:id="rId624"/>
    <hyperlink ref="AW82" r:id="rId625"/>
    <hyperlink ref="AW86" r:id="rId626"/>
    <hyperlink ref="BC49" r:id="rId627"/>
    <hyperlink ref="BC50" r:id="rId628"/>
    <hyperlink ref="BC51" r:id="rId629"/>
    <hyperlink ref="BC55" r:id="rId630"/>
    <hyperlink ref="BC67" r:id="rId631"/>
    <hyperlink ref="BC48" r:id="rId632"/>
    <hyperlink ref="BC53" r:id="rId633"/>
    <hyperlink ref="BC78" r:id="rId634"/>
    <hyperlink ref="BC63" r:id="rId635"/>
    <hyperlink ref="BC64" r:id="rId636"/>
    <hyperlink ref="BC77" r:id="rId637"/>
    <hyperlink ref="BC62" r:id="rId638"/>
    <hyperlink ref="BC68" r:id="rId639"/>
    <hyperlink ref="BC61" r:id="rId640"/>
    <hyperlink ref="BC65" r:id="rId641"/>
    <hyperlink ref="BC75" r:id="rId642"/>
    <hyperlink ref="BC69" r:id="rId643"/>
    <hyperlink ref="BC76" r:id="rId644"/>
    <hyperlink ref="BC74" r:id="rId645"/>
    <hyperlink ref="BC66" r:id="rId646"/>
    <hyperlink ref="BO2" r:id="rId647"/>
    <hyperlink ref="B90" r:id="rId648" display="../SOP/ARR4600087439/ARR4600087439CON.pdf"/>
    <hyperlink ref="AG90" r:id="rId649"/>
    <hyperlink ref="AQ90" r:id="rId650"/>
    <hyperlink ref="F90" r:id="rId651" display="\\Nas1\alcaldia\228-SS\22840-S-GB\U-Inmuebles\E-Admon\Cmn-Admon\IS-ARR\SOP\ARR4600080676\ARR4600080676ACTA.pdf"/>
    <hyperlink ref="AL90" r:id="rId652"/>
    <hyperlink ref="AQ4" r:id="rId653"/>
    <hyperlink ref="BO12" r:id="rId654"/>
    <hyperlink ref="BL19" r:id="rId655"/>
    <hyperlink ref="BL21" r:id="rId656"/>
    <hyperlink ref="BL18" r:id="rId657"/>
    <hyperlink ref="B91" r:id="rId658" display="../SOP/ARR4600087804/ARR4600087804.pdf"/>
    <hyperlink ref="AQ91" r:id="rId659"/>
    <hyperlink ref="B92" r:id="rId660" display="../SOP/ARR0290/ARR0290CON20.pdf"/>
    <hyperlink ref="AS92" r:id="rId661"/>
    <hyperlink ref="AQ92" r:id="rId662"/>
    <hyperlink ref="AG92" r:id="rId663"/>
    <hyperlink ref="AL92" r:id="rId664"/>
    <hyperlink ref="B93" r:id="rId665" display="../SOP/ARR4600087670/ARR4600087670.pdf"/>
    <hyperlink ref="AQ93" r:id="rId666"/>
    <hyperlink ref="AS93" r:id="rId667"/>
    <hyperlink ref="G59" r:id="rId668"/>
    <hyperlink ref="AG94" r:id="rId669"/>
    <hyperlink ref="AL94" r:id="rId670"/>
    <hyperlink ref="AS94" r:id="rId671"/>
    <hyperlink ref="AQ94" r:id="rId672"/>
    <hyperlink ref="B94" r:id="rId673" display="../SOP/ARR4600087686/ARR4600087686.pdf"/>
    <hyperlink ref="AS95" r:id="rId674"/>
    <hyperlink ref="AQ95" r:id="rId675"/>
    <hyperlink ref="B95" r:id="rId676" display="..\SOP\ARR4600087714\ARR4600087714.pdf"/>
    <hyperlink ref="AS96" r:id="rId677"/>
    <hyperlink ref="AQ96" r:id="rId678"/>
    <hyperlink ref="B96" r:id="rId679" display="..\SOP\ARR4600087755\ARR4600087755.pdf"/>
    <hyperlink ref="AS97" r:id="rId680"/>
    <hyperlink ref="AQ97" r:id="rId681"/>
    <hyperlink ref="B97" r:id="rId682" display="..\SOP\ARR4600087730\ARR4600087730.pdf"/>
    <hyperlink ref="AS98" r:id="rId683"/>
    <hyperlink ref="AQ98" r:id="rId684"/>
    <hyperlink ref="B98" r:id="rId685" display="..\SOP\ARR4600087672\ARR4600084672.pdf"/>
    <hyperlink ref="AG98" r:id="rId686"/>
    <hyperlink ref="AL98" r:id="rId687"/>
    <hyperlink ref="AS99" r:id="rId688"/>
    <hyperlink ref="AQ99" r:id="rId689"/>
    <hyperlink ref="B99" r:id="rId690" display="..\SOP\ARR4600087671\ARR4600087671.pdf"/>
    <hyperlink ref="AG99" r:id="rId691"/>
    <hyperlink ref="AL99" r:id="rId692"/>
    <hyperlink ref="AS100" r:id="rId693"/>
    <hyperlink ref="AQ100" r:id="rId694"/>
    <hyperlink ref="B100" r:id="rId695" display="..\SOP\ARR4600087675\ARR4600087675.pdf"/>
    <hyperlink ref="AG101" r:id="rId696"/>
    <hyperlink ref="B101" r:id="rId697" display="..\SOP\ARR4600087677\ARR4600087677pdf"/>
    <hyperlink ref="AL101" r:id="rId698"/>
    <hyperlink ref="AQ101" r:id="rId699"/>
    <hyperlink ref="AS101" r:id="rId700"/>
    <hyperlink ref="AG102" r:id="rId701"/>
    <hyperlink ref="B102" r:id="rId702" display="..\SOP\ARR4600087702\ARR4600087702.pdf"/>
    <hyperlink ref="AQ102" r:id="rId703"/>
    <hyperlink ref="AS102" r:id="rId704"/>
    <hyperlink ref="AL102" r:id="rId705"/>
    <hyperlink ref="AG103" r:id="rId706"/>
    <hyperlink ref="B103" r:id="rId707" display="..\SOP\ARR4600087678\ARR4600087678.pdf"/>
    <hyperlink ref="AQ103" r:id="rId708"/>
    <hyperlink ref="AS103" r:id="rId709"/>
    <hyperlink ref="AL103" r:id="rId710"/>
    <hyperlink ref="F102" r:id="rId711" display="..\SOP\ARR4600087702\ARR4600087702ACTA.pdf"/>
    <hyperlink ref="F93" r:id="rId712" display="../SOP/ARR4600087670/ARR4600087670ACTA.pdf"/>
    <hyperlink ref="F92" r:id="rId713" display="../SOP/ARR0290/ARR0290ACTA20.pdf"/>
    <hyperlink ref="F97" r:id="rId714" display="..\SOP\ARR4600087730\ARR4600087730ACTA.pdf"/>
    <hyperlink ref="F103" r:id="rId715" display="..\SOP\ARR4600087678\ARR4600087678ACTA.pdf"/>
    <hyperlink ref="F100" r:id="rId716" display="..\SOP\ARR4600087675\ARR4600087675ACTA.pdf"/>
    <hyperlink ref="F95" r:id="rId717" display="..\SOP\ARR4600087714\ARR4600087714ACTA.pdf"/>
    <hyperlink ref="F101" r:id="rId718" display="..\SOP\ARR4600087677\ARR4600087677actapdf"/>
    <hyperlink ref="F94" r:id="rId719" display="../SOP/ARR4600087686/ARR4600087686acta.pdf"/>
    <hyperlink ref="BI29" r:id="rId720"/>
    <hyperlink ref="BL27" r:id="rId721"/>
    <hyperlink ref="BL26" r:id="rId722"/>
    <hyperlink ref="BL30" r:id="rId723"/>
    <hyperlink ref="BL24" r:id="rId724"/>
    <hyperlink ref="G11" r:id="rId725"/>
    <hyperlink ref="G16" r:id="rId726"/>
    <hyperlink ref="G83" r:id="rId727"/>
    <hyperlink ref="G84" r:id="rId728"/>
    <hyperlink ref="G26" r:id="rId729"/>
    <hyperlink ref="G86" r:id="rId730"/>
    <hyperlink ref="G82" r:id="rId731"/>
    <hyperlink ref="G18" r:id="rId732"/>
    <hyperlink ref="G70" r:id="rId733"/>
    <hyperlink ref="G38" r:id="rId734"/>
    <hyperlink ref="G37" r:id="rId735"/>
    <hyperlink ref="F99" r:id="rId736" display="..\SOP\ARR4600087671\ARR4600087671acta.pdf"/>
    <hyperlink ref="F91" r:id="rId737" display="../SOP/ARR4600087804/ARR4600087804acta.pdf"/>
    <hyperlink ref="F96" r:id="rId738" display="..\SOP\ARR4600087755\ARR4600087755acta.pdf"/>
    <hyperlink ref="AQ104" r:id="rId739"/>
    <hyperlink ref="B104" r:id="rId740" display="..\SOP\ARR4600087841\ARR4600087841.pdf"/>
    <hyperlink ref="AS104" r:id="rId741" display="clara.giraldo@medellin.gov.co"/>
    <hyperlink ref="F104" r:id="rId742" display="..\SOP\ARR4600087841\ARR4600087841ACTA.pdf"/>
    <hyperlink ref="AQ105" r:id="rId743"/>
    <hyperlink ref="B105" r:id="rId744" display="..\SOP\ARR4600087806\ARR4600087806.pdf"/>
    <hyperlink ref="AS105" r:id="rId745"/>
    <hyperlink ref="AG105" r:id="rId746"/>
    <hyperlink ref="AL105" r:id="rId747"/>
    <hyperlink ref="F105" r:id="rId748" display="..\SOP\ARR4600087806\ARR4600087806ACTA.pdf"/>
    <hyperlink ref="B25" r:id="rId749" display="\\Nas1\alcaldia\228-SS\22840-S-GB\U-Inmuebles\E-Admon\Cmn-Admon\IS-ARR\SOP\ARR4600086228\ARR4600086228.pdf"/>
    <hyperlink ref="G25" r:id="rId750"/>
    <hyperlink ref="G71" r:id="rId751"/>
    <hyperlink ref="G69" r:id="rId752"/>
    <hyperlink ref="G65" r:id="rId753"/>
    <hyperlink ref="G72" r:id="rId754"/>
    <hyperlink ref="G22" r:id="rId755"/>
    <hyperlink ref="G21" r:id="rId756"/>
    <hyperlink ref="G85" r:id="rId757"/>
    <hyperlink ref="G50" r:id="rId758"/>
    <hyperlink ref="G27" r:id="rId759"/>
    <hyperlink ref="G45" r:id="rId760"/>
    <hyperlink ref="AQ106" r:id="rId761"/>
    <hyperlink ref="B106" r:id="rId762" display="..\SOP\ARR4600088109\ARR4600088109.pdf"/>
    <hyperlink ref="AS106" r:id="rId763"/>
    <hyperlink ref="AG107" r:id="rId764"/>
    <hyperlink ref="AP107" r:id="rId765"/>
    <hyperlink ref="B107" r:id="rId766" display="..\SOP\ARR4600088111\ARR4600088111.pdf"/>
    <hyperlink ref="F107" r:id="rId767" display="..\SOP\ARR4600088111\ARR4600088111acta.pdf"/>
    <hyperlink ref="AQ107" r:id="rId768"/>
    <hyperlink ref="AL107" r:id="rId769"/>
    <hyperlink ref="AQ108" r:id="rId770"/>
    <hyperlink ref="B108" r:id="rId771" display="..\SOP\ARR4600088375\ARR4600088375.pdf"/>
    <hyperlink ref="AS108" r:id="rId772"/>
    <hyperlink ref="AG108" r:id="rId773"/>
    <hyperlink ref="AL108" r:id="rId774"/>
    <hyperlink ref="AS107" r:id="rId775"/>
    <hyperlink ref="K89" r:id="rId776" display="../SOP/ARR0198/ARR0198pol20.pdf"/>
    <hyperlink ref="K88" r:id="rId777" display="../SOP/ARR0266/ARR0266POL20.pdf"/>
    <hyperlink ref="F39" r:id="rId778" display="..\SOP\ARR4600088383\ARR4600088383ACTA.pdf"/>
    <hyperlink ref="F40" r:id="rId779" display="..\SOP\ARR4600088401\ARR4600088401ACTA.pdf"/>
    <hyperlink ref="AG109" r:id="rId780"/>
    <hyperlink ref="AL109" r:id="rId781"/>
    <hyperlink ref="B109" r:id="rId782" display="..\SOP\ARR4600088434\ARR4600088434.pdf"/>
    <hyperlink ref="K109" r:id="rId783"/>
    <hyperlink ref="AQ109" r:id="rId784"/>
    <hyperlink ref="G57" r:id="rId785"/>
    <hyperlink ref="AP110" r:id="rId786" display="isabelcristina2146@gmail.com"/>
    <hyperlink ref="AS110" r:id="rId787" display="ignacio.gallego@medellin.gov.co"/>
    <hyperlink ref="B110" r:id="rId788" display="..\SOP\ARR0277\ARR0277CON20.pdf"/>
    <hyperlink ref="AG110" r:id="rId789"/>
    <hyperlink ref="K110" r:id="rId790"/>
    <hyperlink ref="AQ110" r:id="rId791"/>
    <hyperlink ref="F110" r:id="rId792" display="\\Nas1\alcaldia\228-SS\22840-S-GB\U-Inmuebles\E-Admon\Cmn-Admon\IS-ARR\SOP\ARR0277\ARR0277ACTA.pdf"/>
    <hyperlink ref="AL110" r:id="rId793"/>
    <hyperlink ref="AG111" r:id="rId794"/>
    <hyperlink ref="AP111" r:id="rId795"/>
    <hyperlink ref="B111" r:id="rId796" display="..\SOP\ARR0296\ARR0296CON20.pdf"/>
    <hyperlink ref="A111" r:id="rId797"/>
    <hyperlink ref="K111" r:id="rId798"/>
    <hyperlink ref="AS111" r:id="rId799"/>
    <hyperlink ref="AQ111" r:id="rId800"/>
    <hyperlink ref="AL111" r:id="rId801"/>
    <hyperlink ref="G111" r:id="rId802"/>
    <hyperlink ref="B112" r:id="rId803" display="..\SOP\ARR4600088539\ARR4600088539.pdf"/>
    <hyperlink ref="AG112" r:id="rId804"/>
    <hyperlink ref="AQ112" r:id="rId805"/>
    <hyperlink ref="AS112" r:id="rId806"/>
    <hyperlink ref="AL112" r:id="rId807"/>
    <hyperlink ref="F112" r:id="rId808" display="..\SOP\ARR4600088539\ARR4600088539acta.pdf"/>
    <hyperlink ref="K112" r:id="rId809"/>
    <hyperlink ref="G56" r:id="rId810"/>
    <hyperlink ref="G35" r:id="rId811"/>
    <hyperlink ref="G30" r:id="rId812"/>
    <hyperlink ref="G51" r:id="rId813"/>
    <hyperlink ref="G8" r:id="rId814"/>
    <hyperlink ref="G67" r:id="rId815"/>
    <hyperlink ref="G42" r:id="rId816"/>
    <hyperlink ref="F111" r:id="rId817" display="../SOP/ARR0296/ARR0296acta20.pdf"/>
    <hyperlink ref="G55" r:id="rId818"/>
    <hyperlink ref="B113" r:id="rId819" display="../SOP/ARR4600088459/ARR4600088459.pdf"/>
    <hyperlink ref="AQ113" r:id="rId820"/>
    <hyperlink ref="AS113" r:id="rId821"/>
    <hyperlink ref="B114" r:id="rId822" display="../SOP/ARR4600088160/ARR4600088160.pdf"/>
    <hyperlink ref="AQ114" r:id="rId823"/>
    <hyperlink ref="AS114" r:id="rId824"/>
    <hyperlink ref="F114" r:id="rId825" display="../SOP/ARR4600088160/ARR4600088160ACTA.pdf"/>
    <hyperlink ref="AG114" r:id="rId826"/>
    <hyperlink ref="AL114" r:id="rId827"/>
    <hyperlink ref="F113" r:id="rId828" display="../SOP/ARR4600088459/ARR4600088459ACTA.pdf"/>
    <hyperlink ref="B115" r:id="rId829" display="../SOP/ARR4600087802/ARR4600087802.pdf"/>
    <hyperlink ref="AG115" r:id="rId830"/>
    <hyperlink ref="AQ115" r:id="rId831"/>
    <hyperlink ref="AL115" r:id="rId832"/>
    <hyperlink ref="AS115" r:id="rId833"/>
    <hyperlink ref="B116" r:id="rId834" display="..\SOP\ARR4600087679\ARR4600087679.pdf"/>
    <hyperlink ref="AQ116" r:id="rId835"/>
    <hyperlink ref="AS116" r:id="rId836"/>
    <hyperlink ref="G116" r:id="rId837" display="OTRO SI 02"/>
    <hyperlink ref="F116" r:id="rId838" display="..\SOP\ARR4600087679\ARR4600087679acta.pdf"/>
    <hyperlink ref="F106" r:id="rId839" display="../SOP/ARR4600088109/ARR4600088109acta.pdf"/>
    <hyperlink ref="B117" r:id="rId840" display="../SOP/ARR4600088152/ARR4600088152.pdf"/>
    <hyperlink ref="AQ117" r:id="rId841" display="Clara Lucia Giraldo Bustamante "/>
    <hyperlink ref="AS117" r:id="rId842"/>
    <hyperlink ref="AG117" r:id="rId843"/>
    <hyperlink ref="AL117" r:id="rId844"/>
    <hyperlink ref="F117" r:id="rId845" display="../SOP/ARR4600088152/ARR4600088152ACTA.pdf"/>
    <hyperlink ref="F32" r:id="rId846" display="../SOP/ARR4600086884/ARR4600086884acta.pdf"/>
    <hyperlink ref="F80" r:id="rId847" display="../SOP/ARR4600088539ACTA"/>
    <hyperlink ref="AG118" r:id="rId848"/>
    <hyperlink ref="B118" r:id="rId849" display="../SOP/ARR4600088376/ARR4600088376.pdf"/>
    <hyperlink ref="AL118" r:id="rId850"/>
    <hyperlink ref="AQ118" r:id="rId851"/>
    <hyperlink ref="AS118" r:id="rId852"/>
    <hyperlink ref="F118" r:id="rId853" display="../SOP/ARR4600088376/ARR4600088376ACTA.pdf"/>
    <hyperlink ref="AG119" r:id="rId854"/>
    <hyperlink ref="F119" r:id="rId855" display="../SOP/ARR4600088378/ARR4600088378acta.pdf"/>
    <hyperlink ref="AQ119" r:id="rId856"/>
    <hyperlink ref="AS119" r:id="rId857"/>
    <hyperlink ref="AL119" r:id="rId858"/>
    <hyperlink ref="G119" r:id="rId859"/>
    <hyperlink ref="B119" r:id="rId860" display="../SOP/ARR4600088378/ARR4600088378.pdf"/>
    <hyperlink ref="G120" r:id="rId861" display="Acta de renovacion 001 "/>
    <hyperlink ref="AQ120" r:id="rId862"/>
    <hyperlink ref="B120" r:id="rId863" display="..\SOP\ARR4600088952\ARR4600088952.pdf"/>
    <hyperlink ref="AG120" r:id="rId864"/>
    <hyperlink ref="AL120" r:id="rId865"/>
    <hyperlink ref="AS120" r:id="rId866"/>
    <hyperlink ref="AG121" r:id="rId867"/>
    <hyperlink ref="AL121" r:id="rId868"/>
    <hyperlink ref="B121" r:id="rId869" display="..\SOP\ARR0167\ARR0167CON21.pdf"/>
    <hyperlink ref="A121" r:id="rId870"/>
    <hyperlink ref="F121" r:id="rId871" display="\\Nas1\alcaldia\228-SS\22840-S-GB\U-Inmuebles\E-Admon\Cmn-Admon\IS-ARR\SOP\ARR0034\ARR0034ACTA.pdf"/>
    <hyperlink ref="G121" r:id="rId872" display="Acta de renovacion 001 "/>
    <hyperlink ref="AS121" r:id="rId873"/>
    <hyperlink ref="AQ121" r:id="rId874"/>
    <hyperlink ref="B122" r:id="rId875" display="..\SOP\ARR4600088946\ARR4600088946CON.pdf"/>
    <hyperlink ref="K122" r:id="rId876" display="2247899-2"/>
    <hyperlink ref="AG122" r:id="rId877"/>
    <hyperlink ref="AS122" r:id="rId878" display="clara.giraldo@medellin.gov.co"/>
    <hyperlink ref="AQ122" r:id="rId879"/>
    <hyperlink ref="AL122" r:id="rId880"/>
    <hyperlink ref="B123" r:id="rId881" display="..\SOP\ARR4600088493\ARR4600088493.pdf"/>
    <hyperlink ref="AQ123" r:id="rId882"/>
    <hyperlink ref="AG123" r:id="rId883"/>
    <hyperlink ref="AL123" r:id="rId884"/>
    <hyperlink ref="F123" r:id="rId885" display="\\Nas1\alcaldia\228-SS\22840-S-GB\U-Inmuebles\E-Admon\Cmn-Admon\IS-ARR\SOP\ARR4600083535\ARR4600083535ACTA.pdf"/>
    <hyperlink ref="K123" r:id="rId886"/>
    <hyperlink ref="AS124" r:id="rId887"/>
    <hyperlink ref="AQ124" r:id="rId888"/>
    <hyperlink ref="B124" r:id="rId889" display="..\SOP\ARR4600088450\ARR4600088450.pdf"/>
    <hyperlink ref="B125" r:id="rId890" display="../SOP/ARR4600088516/ARR4600088516.pdf"/>
    <hyperlink ref="AS125" r:id="rId891" display="ignacio.gallego@medellin.gov.co"/>
    <hyperlink ref="AG125" r:id="rId892"/>
    <hyperlink ref="AQ125" r:id="rId893"/>
    <hyperlink ref="AL125" r:id="rId894"/>
    <hyperlink ref="F125" r:id="rId895" display="../SOP/ARR4600088516/ARR4600088516ACTA.pdf"/>
    <hyperlink ref="AG126" r:id="rId896"/>
    <hyperlink ref="AS126" r:id="rId897" display="Ignacio.gallego@medellin.gov.co"/>
    <hyperlink ref="AQ126" r:id="rId898"/>
    <hyperlink ref="B126" r:id="rId899" display="../SOP/ARR4600088498/ARR4600088498.pdf"/>
    <hyperlink ref="AL126" r:id="rId900"/>
    <hyperlink ref="F122" r:id="rId901" display="../SOP/ARR4600088946/ARR4600088946ACTA.pdf"/>
    <hyperlink ref="AG127" r:id="rId902"/>
    <hyperlink ref="B127" r:id="rId903" display="../SOP/ARR4600088381/ARR4600088381.pdf"/>
    <hyperlink ref="AQ127" r:id="rId904"/>
    <hyperlink ref="AS127" r:id="rId905"/>
    <hyperlink ref="AL127" r:id="rId906"/>
    <hyperlink ref="AG128" r:id="rId907"/>
    <hyperlink ref="B128" r:id="rId908" display="../SOP/ARR4600088708/ARR4600088708.pdf"/>
    <hyperlink ref="AQ128" r:id="rId909"/>
    <hyperlink ref="AS128" r:id="rId910"/>
    <hyperlink ref="AL128" r:id="rId911"/>
    <hyperlink ref="B129" r:id="rId912" display="../SOP/ARR4600087488/ARR4600087488.pdf"/>
    <hyperlink ref="AQ129" r:id="rId913"/>
    <hyperlink ref="AS129" r:id="rId914"/>
    <hyperlink ref="AG130" r:id="rId915"/>
    <hyperlink ref="B130" r:id="rId916" display="../SOP/ARR4600088772/ARR4600088772.pdf"/>
    <hyperlink ref="AQ130" r:id="rId917"/>
    <hyperlink ref="AS130" r:id="rId918"/>
    <hyperlink ref="AL130" r:id="rId919"/>
    <hyperlink ref="AG131" r:id="rId920"/>
    <hyperlink ref="B131" r:id="rId921" display="../SOP/ARR4600088500/ARR4600088500.pdf"/>
    <hyperlink ref="AQ131" r:id="rId922"/>
    <hyperlink ref="AS131" r:id="rId923"/>
    <hyperlink ref="AL131" r:id="rId924"/>
    <hyperlink ref="B132" r:id="rId925" display="..\SOP\ARR4600088948\ARR4600088948.pdf"/>
    <hyperlink ref="AG132" r:id="rId926"/>
    <hyperlink ref="AS132" r:id="rId927"/>
    <hyperlink ref="AQ132" r:id="rId928"/>
    <hyperlink ref="AL132" r:id="rId929"/>
    <hyperlink ref="A133" r:id="rId930"/>
    <hyperlink ref="B133" r:id="rId931" display="../SOP/ARR0208/ARR0208CON21.pdf"/>
    <hyperlink ref="AQ133" r:id="rId932"/>
    <hyperlink ref="AG133" r:id="rId933"/>
    <hyperlink ref="AL133" r:id="rId934"/>
    <hyperlink ref="AS133" r:id="rId935"/>
    <hyperlink ref="B134" r:id="rId936" display="..\SOP\ARR4600088424\ARR4600088424.pdf"/>
    <hyperlink ref="AS134" r:id="rId937"/>
    <hyperlink ref="AQ134" r:id="rId938"/>
    <hyperlink ref="AG135" r:id="rId939"/>
    <hyperlink ref="AS135" r:id="rId940" display="clara.giraldo@medellin.gov.co"/>
    <hyperlink ref="AQ135" r:id="rId941"/>
    <hyperlink ref="B135" r:id="rId942" display="..\SOP\ARR4600088377\ARR4600088377.pdf"/>
    <hyperlink ref="AL135" r:id="rId943"/>
    <hyperlink ref="AM136" r:id="rId944" display="Hernan.hernandez@tigoune.com"/>
    <hyperlink ref="B136" r:id="rId945" display="..\SOP\ARR4600088528\ARR4600088528.pdf"/>
    <hyperlink ref="AG136" r:id="rId946"/>
    <hyperlink ref="AQ136" r:id="rId947"/>
    <hyperlink ref="AS136" r:id="rId948"/>
    <hyperlink ref="AL136" r:id="rId949"/>
    <hyperlink ref="AS137" r:id="rId950" display="Ignacio.gallego@medellin.gov.co"/>
    <hyperlink ref="AQ137" r:id="rId951"/>
    <hyperlink ref="B137" r:id="rId952" display="../SOP/ARR0268/ARR0268CON21.pdf"/>
    <hyperlink ref="F137" r:id="rId953" display="\\Nas1\alcaldia\228-SS\22840-S-GB\U-Inmuebles\E-Admon\Cmn-Admon\IS-ARR\SOP\ARR0268\ARR0268acta2019.pdf"/>
    <hyperlink ref="AG137" r:id="rId954"/>
    <hyperlink ref="AM137" r:id="rId955" display="Hernan.hernandez@tigoune.com"/>
    <hyperlink ref="AL137" r:id="rId956"/>
    <hyperlink ref="AG138" r:id="rId957"/>
    <hyperlink ref="AL138" r:id="rId958"/>
    <hyperlink ref="AP138" r:id="rId959"/>
    <hyperlink ref="B138" r:id="rId960" display="../SOP/ARR0311/ARR0311CON21.pdf"/>
    <hyperlink ref="AQ138" r:id="rId961"/>
    <hyperlink ref="F109" r:id="rId962" display="../SOP/ARR4600088434/ARR4600088434ACTA.pdf"/>
    <hyperlink ref="F108" r:id="rId963" display="../SOP/ARR4600088375/ARR4600088375ACTA.pdf"/>
    <hyperlink ref="F124" r:id="rId964" display="../SOP/ARR4600088450/ARR4600088450ACTA.pdf"/>
    <hyperlink ref="F132" r:id="rId965" display="..\SOP\ARR4600088948\ARR4600088948ACTA.pdf"/>
    <hyperlink ref="K136" r:id="rId966"/>
    <hyperlink ref="K137" r:id="rId967"/>
    <hyperlink ref="F134" r:id="rId968" display="..\SOP\ARR4600088424\ARR4600088424acta.pdf"/>
    <hyperlink ref="F131" r:id="rId969" display="../SOP/ARR4600088500/ARR4600088500acta.pdf"/>
    <hyperlink ref="F135" r:id="rId970" display="..\SOP\ARR4600088377\ARR4600088377acta.pdf"/>
    <hyperlink ref="F127" r:id="rId971" display="../SOP/ARR4600088381/ARR4600088381acta.pdf"/>
    <hyperlink ref="F128" r:id="rId972" display="../SOP/ARR4600088708/ARR4600088708acta.pdf"/>
    <hyperlink ref="F126" r:id="rId973" display="../SOP/ARR4600088498/ARR4600088498acta.pdf"/>
    <hyperlink ref="BI7" r:id="rId974"/>
    <hyperlink ref="BO16" r:id="rId975"/>
    <hyperlink ref="BO17" r:id="rId976"/>
    <hyperlink ref="BO15" r:id="rId977"/>
    <hyperlink ref="BF57" r:id="rId978"/>
    <hyperlink ref="BF71" r:id="rId979"/>
    <hyperlink ref="BF56" r:id="rId980"/>
    <hyperlink ref="BF55" r:id="rId981"/>
    <hyperlink ref="BF67" r:id="rId982"/>
    <hyperlink ref="BF50" r:id="rId983"/>
    <hyperlink ref="BF51" r:id="rId984"/>
    <hyperlink ref="AW84" r:id="rId985"/>
    <hyperlink ref="AZ84" r:id="rId986"/>
    <hyperlink ref="AZ35" r:id="rId987"/>
    <hyperlink ref="AZ83" r:id="rId988"/>
    <hyperlink ref="AZ85" r:id="rId989"/>
    <hyperlink ref="AZ82" r:id="rId990"/>
    <hyperlink ref="AZ86" r:id="rId991"/>
    <hyperlink ref="BF74" r:id="rId992"/>
    <hyperlink ref="BF62" r:id="rId993"/>
    <hyperlink ref="BF61" r:id="rId994"/>
    <hyperlink ref="BF64" r:id="rId995"/>
    <hyperlink ref="BF65" r:id="rId996"/>
    <hyperlink ref="BF66" r:id="rId997"/>
    <hyperlink ref="BF63" r:id="rId998"/>
    <hyperlink ref="BF76" r:id="rId999"/>
    <hyperlink ref="BF79" r:id="rId1000"/>
    <hyperlink ref="BF78" r:id="rId1001"/>
    <hyperlink ref="BF75" r:id="rId1002"/>
    <hyperlink ref="BF77" r:id="rId1003"/>
    <hyperlink ref="F129" r:id="rId1004" display="../SOP/ARR4600087488/ARR4600087488acta.pdf"/>
    <hyperlink ref="BL15" r:id="rId1005"/>
    <hyperlink ref="BF7" r:id="rId1006"/>
    <hyperlink ref="BF38" r:id="rId1007"/>
    <hyperlink ref="K120" r:id="rId1008"/>
    <hyperlink ref="G122" r:id="rId1009" display="OTRO SI 01"/>
    <hyperlink ref="AG139" r:id="rId1010"/>
    <hyperlink ref="AL139" r:id="rId1011"/>
    <hyperlink ref="AQ139" r:id="rId1012"/>
    <hyperlink ref="B139" r:id="rId1013" display="4600083070"/>
    <hyperlink ref="F139" r:id="rId1014" display="\\Nas1\alcaldia\228-SS\22840-S-GB\U-Inmuebles\E-Admon\Cmn-Admon\IS-ARR\SOP\ARR4600083070\ARR4600083070ACTA.pdf"/>
    <hyperlink ref="AW139" r:id="rId1015"/>
    <hyperlink ref="AZ139" r:id="rId1016"/>
    <hyperlink ref="BV139" r:id="rId1017"/>
    <hyperlink ref="BU139" r:id="rId1018" display="../SOP/ARR4600083070/ARR4600083070TRA.pdf"/>
    <hyperlink ref="BC139" r:id="rId1019"/>
    <hyperlink ref="BF139" r:id="rId1020"/>
    <hyperlink ref="G139" r:id="rId1021"/>
    <hyperlink ref="BU13" r:id="rId1022"/>
    <hyperlink ref="K131" r:id="rId1023"/>
    <hyperlink ref="K130" r:id="rId1024"/>
    <hyperlink ref="AG140" r:id="rId1025"/>
    <hyperlink ref="AS140" r:id="rId1026"/>
    <hyperlink ref="AQ140" r:id="rId1027"/>
    <hyperlink ref="B140" r:id="rId1028" display="../SOP/ARR4600088499/ARR4600088499.pdf"/>
    <hyperlink ref="AL140" r:id="rId1029"/>
    <hyperlink ref="K140" r:id="rId1030"/>
    <hyperlink ref="G61" r:id="rId1031"/>
    <hyperlink ref="AW59" r:id="rId1032"/>
    <hyperlink ref="BZ58" r:id="rId1033"/>
    <hyperlink ref="F88" r:id="rId1034" display="../SOP/ARR0266/ARR0266ACTA20.pdf"/>
    <hyperlink ref="AS141" r:id="rId1035"/>
    <hyperlink ref="AQ141" r:id="rId1036"/>
    <hyperlink ref="B141" r:id="rId1037" display="../SOP/ARR4600088282/ARR4600088282.pdf"/>
    <hyperlink ref="F141" r:id="rId1038" display="../SOP/ARR4600088282/ARR4600088282ACTA.pdf"/>
    <hyperlink ref="K107" r:id="rId1039"/>
    <hyperlink ref="F98" r:id="rId1040" display="../SOP/ARR4600087672/ARR4600084672ACTA.pdf"/>
    <hyperlink ref="F133" r:id="rId1041" display="../SOP/ARR0208/ARR0208ACTA21.pdf"/>
    <hyperlink ref="B142" r:id="rId1042" display="../SOP/ARR4600089391/ARR4600089391.pdf"/>
    <hyperlink ref="AS142" r:id="rId1043" display="ignacio.gallego@medellin.gov.co"/>
    <hyperlink ref="AG142" r:id="rId1044"/>
    <hyperlink ref="AQ142" r:id="rId1045"/>
    <hyperlink ref="G142" r:id="rId1046" display="OTRO SI 01"/>
    <hyperlink ref="AL142" r:id="rId1047"/>
    <hyperlink ref="B143" r:id="rId1048" display="../SOP/ARR4600089470/ARR4600089470.pdf"/>
    <hyperlink ref="AG143" r:id="rId1049"/>
    <hyperlink ref="AQ143" r:id="rId1050"/>
    <hyperlink ref="AS143" r:id="rId1051"/>
    <hyperlink ref="AL143" r:id="rId1052"/>
    <hyperlink ref="F89" r:id="rId1053" display="../SOP/ARR0198/ARR0198ACTA20.pdf"/>
    <hyperlink ref="F120" r:id="rId1054" display="../SOP/ARR4600088952/ARR4600088952ACTA.pdf"/>
    <hyperlink ref="F58" r:id="rId1055" display="../SOP/ARR4600089553/ARR4600089553acta.pdf"/>
    <hyperlink ref="B144" r:id="rId1056" display="../SOP/ARR4600087783/ARR4600087783.pdf"/>
    <hyperlink ref="AQ144" r:id="rId1057"/>
    <hyperlink ref="AS144" r:id="rId1058"/>
    <hyperlink ref="AG144" r:id="rId1059"/>
    <hyperlink ref="AL144" r:id="rId1060"/>
    <hyperlink ref="B145" r:id="rId1061" display="../SOP/ARR4600088316/ARR4600088316.pdf"/>
    <hyperlink ref="AQ145" r:id="rId1062"/>
    <hyperlink ref="AS145" r:id="rId1063"/>
    <hyperlink ref="F145" r:id="rId1064" display="../SOP/ARR4600087488/ARR4600087488acta.pdf"/>
    <hyperlink ref="AG145" r:id="rId1065"/>
    <hyperlink ref="AL145" r:id="rId1066"/>
    <hyperlink ref="B146" r:id="rId1067" display="../SOP/ARR4600088062/ARR4600088062.pdf"/>
    <hyperlink ref="AQ146" r:id="rId1068"/>
    <hyperlink ref="AS146" r:id="rId1069"/>
    <hyperlink ref="AG146" r:id="rId1070"/>
    <hyperlink ref="AL146" r:id="rId1071"/>
    <hyperlink ref="F130" r:id="rId1072" display="../SOP/ARR4600088772/ARR4600088772acta.pdf"/>
    <hyperlink ref="F142" r:id="rId1073" display="../SOP/ARR4600089391/ARR4600089391acta.pdf"/>
    <hyperlink ref="K138" r:id="rId1074"/>
    <hyperlink ref="F144" r:id="rId1075" display="../SOP/ARR4600087783/ARR4600087783ACTA.pdf"/>
    <hyperlink ref="F140" r:id="rId1076" display="../SOP/ARR4600088499/ARR4600088499acta.pdf"/>
    <hyperlink ref="B147" r:id="rId1077" display="../SOP/ARR4600089690/ARR4600089690.pdf"/>
    <hyperlink ref="AQ147" r:id="rId1078"/>
    <hyperlink ref="AS147" r:id="rId1079"/>
    <hyperlink ref="F147" r:id="rId1080" display="../SOP/ARR4600089690/ARR4600089690acta.pdf"/>
    <hyperlink ref="AG147" r:id="rId1081"/>
    <hyperlink ref="AL147" r:id="rId1082"/>
    <hyperlink ref="B148" r:id="rId1083" display="../SOP/ARR4600088056/ARR4600088056.pdf"/>
    <hyperlink ref="AQ148" r:id="rId1084"/>
    <hyperlink ref="AS148" r:id="rId1085"/>
    <hyperlink ref="F148" r:id="rId1086" display="..\SOP\ARR4600088056\ARR4600088056ACTA.pdf"/>
    <hyperlink ref="B149" r:id="rId1087" display="../SOP/ARR4600087744/ARR4600087744.pdf"/>
    <hyperlink ref="AQ149" r:id="rId1088"/>
    <hyperlink ref="AS149" r:id="rId1089"/>
    <hyperlink ref="AG149" r:id="rId1090"/>
    <hyperlink ref="AL149" r:id="rId1091"/>
    <hyperlink ref="B150" r:id="rId1092" display="../SOP/ARR4600088058/ARR4600088058.pdf"/>
    <hyperlink ref="AQ150" r:id="rId1093"/>
    <hyperlink ref="AS150" r:id="rId1094"/>
    <hyperlink ref="AG150" r:id="rId1095"/>
    <hyperlink ref="AL150" r:id="rId1096"/>
    <hyperlink ref="B151" r:id="rId1097" display="../SOP/ARR4600087746/ARR4600087746.pdf"/>
    <hyperlink ref="AQ151" r:id="rId1098"/>
    <hyperlink ref="AS151" r:id="rId1099"/>
    <hyperlink ref="AG151" r:id="rId1100"/>
    <hyperlink ref="AL151" r:id="rId1101"/>
    <hyperlink ref="B152" r:id="rId1102" display="../SOP/ARR4600089256/ARR4600089256.pdf"/>
    <hyperlink ref="AQ152" r:id="rId1103"/>
    <hyperlink ref="AS152" r:id="rId1104"/>
    <hyperlink ref="AG152" r:id="rId1105"/>
    <hyperlink ref="AL152" r:id="rId1106"/>
    <hyperlink ref="B153" r:id="rId1107" display="../SOP/ARR4600089284/ARR4600089284.pdf"/>
    <hyperlink ref="AQ153" r:id="rId1108"/>
    <hyperlink ref="AG153" r:id="rId1109"/>
    <hyperlink ref="AL153" r:id="rId1110"/>
    <hyperlink ref="AS153" r:id="rId1111"/>
    <hyperlink ref="B154" r:id="rId1112" display="../SOP/ARR4600087747/ARR4600087747.pdf"/>
    <hyperlink ref="AQ154" r:id="rId1113"/>
    <hyperlink ref="AS154" r:id="rId1114"/>
    <hyperlink ref="AG154" r:id="rId1115"/>
    <hyperlink ref="AL154" r:id="rId1116"/>
    <hyperlink ref="B155" r:id="rId1117" display="../SOP/ARR4600089578/ARR4600089578.pdf"/>
    <hyperlink ref="AQ155" r:id="rId1118"/>
    <hyperlink ref="AS155" r:id="rId1119"/>
    <hyperlink ref="AG155" r:id="rId1120"/>
    <hyperlink ref="AL155" r:id="rId1121"/>
    <hyperlink ref="F155" r:id="rId1122" display="../SOP/ARR4600089578/ARR4600089578ACTA.pdf"/>
    <hyperlink ref="F149" r:id="rId1123" display="../SOP/ARR4600087744/ARR4600087744ACTA.pdf"/>
    <hyperlink ref="F151" r:id="rId1124" display="../SOP/ARR4600087746/ARR4600087746ACTA.pdf"/>
    <hyperlink ref="F146" r:id="rId1125" display="../SOP/ARR4600088062/ARR4600088062ACTA.pdf"/>
    <hyperlink ref="F152" r:id="rId1126" display="../SOP/ARR4600089256/ARR4600089256acta.pdf"/>
    <hyperlink ref="F150" r:id="rId1127" display="../SOP/ARR4600088058/ARR4600088058acta.pdf"/>
    <hyperlink ref="F153" r:id="rId1128" display="../SOP/ARR4600089284/ARR4600089284acta.pdf"/>
    <hyperlink ref="F154" r:id="rId1129" display="../SOP/ARR4600087747/ARR4600087747acta.pdf"/>
    <hyperlink ref="BI24" r:id="rId1130"/>
    <hyperlink ref="BF26" r:id="rId1131"/>
    <hyperlink ref="BF29" r:id="rId1132"/>
    <hyperlink ref="BI30" r:id="rId1133"/>
    <hyperlink ref="BI27" r:id="rId1134"/>
    <hyperlink ref="BF27" r:id="rId1135"/>
    <hyperlink ref="B156" r:id="rId1136" display="../SOP/ARR4600089640/ARR4600089640.pdf"/>
    <hyperlink ref="F156" r:id="rId1137" display="\\Nas1\alcaldia\228-SS\22840-S-GB\U-Inmuebles\E-Admon\Cmn-Admon\IS-ARR\SOP\ARR4600077567\ARR4600077567ACTA.pdf"/>
    <hyperlink ref="AQ156" r:id="rId1138"/>
    <hyperlink ref="AG156" r:id="rId1139"/>
    <hyperlink ref="AL156" r:id="rId1140"/>
    <hyperlink ref="B157" r:id="rId1141" display="../SOP/ARR4600089632/ARR4600089632.pdf"/>
    <hyperlink ref="AQ157" r:id="rId1142"/>
    <hyperlink ref="AS157" r:id="rId1143"/>
    <hyperlink ref="F157" r:id="rId1144" display="\\Nas1\alcaldia\228-SS\22840-S-GB\U-Inmuebles\E-Admon\Cmn-Admon\IS-ARR\SOP\ARR4600077564\ARR4600077564ACTA.pdf"/>
    <hyperlink ref="AG158" r:id="rId1145"/>
    <hyperlink ref="AS158" r:id="rId1146" display="clara.giraldo@medellin.gov.co"/>
    <hyperlink ref="AQ158" r:id="rId1147"/>
    <hyperlink ref="B158" r:id="rId1148" display="../SOP/ARR4600089633/ARR46000896933.pdf"/>
    <hyperlink ref="F158" r:id="rId1149" display="\\Nas1\alcaldia\228-SS\22840-S-GB\U-Inmuebles\E-Admon\Cmn-Admon\IS-ARR\SOP\ARR4600082563\ARR4600082563ACTA.pdf"/>
    <hyperlink ref="AL158" r:id="rId1150"/>
    <hyperlink ref="F143" r:id="rId1151" display="../SOP/ARR4600089470/ARR4600089470ACTA.pdf"/>
    <hyperlink ref="AQ159" r:id="rId1152"/>
    <hyperlink ref="B159" r:id="rId1153" display="../SOP/ARR4600089577/ARR4600089577.pdf"/>
    <hyperlink ref="AS159" r:id="rId1154"/>
    <hyperlink ref="AG159" r:id="rId1155"/>
    <hyperlink ref="AL159" r:id="rId1156"/>
    <hyperlink ref="AG160" r:id="rId1157"/>
    <hyperlink ref="B160" r:id="rId1158" display="../SOP/ARR4600089843/ARR4600089843.pdf"/>
    <hyperlink ref="AL160" r:id="rId1159"/>
    <hyperlink ref="AS160" r:id="rId1160" display="Ignacio.gallego@medellin.gov.co"/>
    <hyperlink ref="AQ160" r:id="rId1161"/>
    <hyperlink ref="F160" r:id="rId1162" display="\\Nas1\alcaldia\228-SS\22840-S-GB\U-Inmuebles\E-Admon\Cmn-Admon\IS-ARR\SOP\ARR4600081275\ARR4600081275ACTA.pdf"/>
    <hyperlink ref="K159" r:id="rId1163"/>
    <hyperlink ref="AG161" r:id="rId1164"/>
    <hyperlink ref="B161" r:id="rId1165" display="../SOP/ARR4600089866/ARR4600089866.pdf"/>
    <hyperlink ref="AL161" r:id="rId1166"/>
    <hyperlink ref="AS161" r:id="rId1167" display="Ignacio.gallego@medellin.gov.co"/>
    <hyperlink ref="AQ161" r:id="rId1168"/>
    <hyperlink ref="F161" r:id="rId1169" display="\\Nas1\alcaldia\228-SS\22840-S-GB\U-Inmuebles\E-Admon\Cmn-Admon\IS-ARR\SOP\ARR4600081275\ARR4600081275ACTA.pdf"/>
    <hyperlink ref="B162" r:id="rId1170" display="../SOP/ARR4600089753/ARR4600089753.pdf"/>
    <hyperlink ref="AS162" r:id="rId1171"/>
    <hyperlink ref="AG162" r:id="rId1172"/>
    <hyperlink ref="AQ162" r:id="rId1173"/>
    <hyperlink ref="AL162" r:id="rId1174"/>
    <hyperlink ref="B163" r:id="rId1175" display="../SOP/ARR4600089757/ARR4600089757.pdf"/>
    <hyperlink ref="AS163" r:id="rId1176"/>
    <hyperlink ref="AG163" r:id="rId1177"/>
    <hyperlink ref="AQ163" r:id="rId1178"/>
    <hyperlink ref="AL163" r:id="rId1179"/>
    <hyperlink ref="F163" r:id="rId1180" display="../SOP/ARR4600089757/ARR4600089757ACTA.pdf"/>
    <hyperlink ref="B164" r:id="rId1181" display="../SOP/ARR4600089867/ARR4600089867.pdf"/>
    <hyperlink ref="AG164" r:id="rId1182"/>
    <hyperlink ref="AS164" r:id="rId1183" display="Ignacio.gallego@medellin.gov.co"/>
    <hyperlink ref="AQ164" r:id="rId1184"/>
    <hyperlink ref="F164" r:id="rId1185" display="\\Nas1\alcaldia\228-SS\22840-S-GB\U-Inmuebles\E-Admon\Cmn-Admon\IS-ARR\SOP\ARR4600082188\ARR4600082188ACTA.pdf"/>
    <hyperlink ref="AL164" r:id="rId1186"/>
    <hyperlink ref="AG165" r:id="rId1187"/>
    <hyperlink ref="AS165" r:id="rId1188" display="Ignacio.gallego@medellin.gov.co"/>
    <hyperlink ref="AQ165" r:id="rId1189"/>
    <hyperlink ref="AL165" r:id="rId1190"/>
    <hyperlink ref="B166" r:id="rId1191" display="../SOP/ARR4600084013/ARR4600084013.pdf"/>
    <hyperlink ref="AQ166" r:id="rId1192"/>
    <hyperlink ref="AS166" r:id="rId1193"/>
    <hyperlink ref="AG166" r:id="rId1194"/>
    <hyperlink ref="AL166" r:id="rId1195"/>
    <hyperlink ref="F159" r:id="rId1196" display="../SOP/ARR4600089577/ARR4600089577acta.pdf"/>
    <hyperlink ref="B165" r:id="rId1197" display="../SOP/ARR4600089847/ARR4600089847.pdf"/>
    <hyperlink ref="F165" r:id="rId1198" display="../SOP/ARR4600089847/ARR4600089847acta.pdf"/>
    <hyperlink ref="AG167" r:id="rId1199"/>
    <hyperlink ref="B167" r:id="rId1200" display="..\SOP\ARR4600088506\ARR4600088506.pdf"/>
    <hyperlink ref="AQ167" r:id="rId1201"/>
    <hyperlink ref="AL167" r:id="rId1202"/>
    <hyperlink ref="F167" r:id="rId1203" display="..\SOP\ARR4600088506\ARR4600088506ACTA.pdf"/>
    <hyperlink ref="B168" r:id="rId1204" display="..\SOP\ARR4600089865\ARR4600089865.pdf"/>
    <hyperlink ref="AG168" r:id="rId1205"/>
    <hyperlink ref="AS168" r:id="rId1206" display="Ignacio.gallego@medellin.gov.co"/>
    <hyperlink ref="AQ168" r:id="rId1207"/>
    <hyperlink ref="F168" r:id="rId1208" display="\\Nas1\alcaldia\228-SS\22840-S-GB\U-Inmuebles\E-Admon\Cmn-Admon\IS-ARR\SOP\ARR4600082388\ARR4600082388ACTA.pdf"/>
    <hyperlink ref="AL168" r:id="rId1209"/>
    <hyperlink ref="B169" r:id="rId1210" display="..\SOP\ARR4600089845\ARR4600089845.pdf"/>
    <hyperlink ref="AG169" r:id="rId1211"/>
    <hyperlink ref="AL169" r:id="rId1212"/>
    <hyperlink ref="AS169" r:id="rId1213" display="Ignacio.gallego@medellin.gov.co"/>
    <hyperlink ref="AQ169" r:id="rId1214"/>
    <hyperlink ref="F169" r:id="rId1215" display="\\Nas1\alcaldia\228-SS\22840-S-GB\U-Inmuebles\E-Admon\Cmn-Admon\IS-ARR\SOP\ARR4600082388\ARR4600082388ACTA.pdf"/>
    <hyperlink ref="B170" r:id="rId1216" display="..\SOP\ARR4600089418\ARR4600089418.pdf"/>
    <hyperlink ref="K170" r:id="rId1217"/>
    <hyperlink ref="AG170" r:id="rId1218"/>
    <hyperlink ref="AL170" r:id="rId1219"/>
    <hyperlink ref="AQ170" r:id="rId1220"/>
    <hyperlink ref="AS170" r:id="rId1221"/>
    <hyperlink ref="K165" r:id="rId1222"/>
    <hyperlink ref="B171" r:id="rId1223" display="..\SOP\ARR4600089628\ARR4600089628.pdf"/>
    <hyperlink ref="AQ171" r:id="rId1224"/>
    <hyperlink ref="AG171" r:id="rId1225"/>
    <hyperlink ref="AS171" r:id="rId1226"/>
    <hyperlink ref="F171" r:id="rId1227" display="../SOP/ARR4600089284/ARR4600089284acta.pdf"/>
    <hyperlink ref="AL171" r:id="rId1228"/>
    <hyperlink ref="AS172" r:id="rId1229" display="Ignacio.gallego@medellin.gov.co"/>
    <hyperlink ref="B172" r:id="rId1230" display="..\SOP\ARR4600089541\ARR4600089541.pdf"/>
    <hyperlink ref="AQ172" r:id="rId1231"/>
    <hyperlink ref="F172" r:id="rId1232" display="\\Nas1\alcaldia\228-SS\22840-S-GB\U-Inmuebles\E-Admon\Cmn-Admon\IS-ARR\SOP\ARR0305\ARR0305ACTA2019.pdf"/>
    <hyperlink ref="AG172" r:id="rId1233"/>
    <hyperlink ref="AL172" r:id="rId1234"/>
    <hyperlink ref="K172" r:id="rId1235"/>
    <hyperlink ref="AG173" r:id="rId1236"/>
    <hyperlink ref="AL173" r:id="rId1237"/>
    <hyperlink ref="AQ173" r:id="rId1238"/>
    <hyperlink ref="AS173" r:id="rId1239"/>
    <hyperlink ref="B173" r:id="rId1240" display="..\SOP\ARR4600089773\ARR4600089773.pdf"/>
    <hyperlink ref="F173" r:id="rId1241" display="\\Nas1\alcaldia\228-SS\22840-S-GB\U-Inmuebles\E-Admon\Cmn-Admon\IS-ARR\SOP\ARR4600082442\ARR4600082442ACTA.pdf"/>
    <hyperlink ref="K173" r:id="rId1242"/>
    <hyperlink ref="F170" r:id="rId1243" display="..\SOP\ARR4600089418\ARR4600089418ACTA.pdf"/>
    <hyperlink ref="AG174" r:id="rId1244" display="david-e25@hotmail.com"/>
    <hyperlink ref="AQ174" r:id="rId1245" display="María Nelly Moreno Moreno"/>
    <hyperlink ref="B174" r:id="rId1246" display="..\SOP\ARR4600089759\ARR4600089759.pdf"/>
    <hyperlink ref="AL174" r:id="rId1247" display="david-e25@hotmail.com"/>
    <hyperlink ref="AS174" r:id="rId1248"/>
    <hyperlink ref="F174" r:id="rId1249" display="..\SOP\ARR4600089759\ARR4600089759ACTA.pdf"/>
    <hyperlink ref="K121" r:id="rId1250"/>
    <hyperlink ref="B175" r:id="rId1251" display="..\SOP\ARR4600089446\ARR4600089446.pdf"/>
    <hyperlink ref="AS175" r:id="rId1252"/>
    <hyperlink ref="AG175" r:id="rId1253"/>
    <hyperlink ref="AQ175" r:id="rId1254"/>
    <hyperlink ref="AL175" r:id="rId1255"/>
    <hyperlink ref="F175" r:id="rId1256" display="..\SOP\ARR4600089446\ARR4600089446ACTA.pdf"/>
    <hyperlink ref="F176" r:id="rId1257" display="..\SOP\ARR4600089443\ARR4600089443ACTA.pdf"/>
    <hyperlink ref="B176" r:id="rId1258" display="..\SOP\ARR4600089443\ARR4600089443.pdf"/>
    <hyperlink ref="AS176" r:id="rId1259"/>
    <hyperlink ref="AQ176" r:id="rId1260"/>
    <hyperlink ref="F138" r:id="rId1261" display="../SOP/ARR0311/ARR0311ACTA21.pdf"/>
    <hyperlink ref="BO30" r:id="rId1262"/>
    <hyperlink ref="BL29" r:id="rId1263"/>
    <hyperlink ref="BF69" r:id="rId1264"/>
    <hyperlink ref="AW99" r:id="rId1265"/>
    <hyperlink ref="AW101" r:id="rId1266"/>
    <hyperlink ref="AW94" r:id="rId1267"/>
    <hyperlink ref="AW96" r:id="rId1268"/>
    <hyperlink ref="BF70" r:id="rId1269"/>
  </hyperlinks>
  <pageMargins left="0.7" right="0.7" top="0.75" bottom="0.75" header="0.3" footer="0.3"/>
  <pageSetup orientation="portrait" r:id="rId1270"/>
  <ignoredErrors>
    <ignoredError sqref="BU60 BN106 BN108:BN110 BN98 BN88:BN90"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CV276"/>
  <sheetViews>
    <sheetView tabSelected="1" zoomScaleNormal="100" zoomScaleSheetLayoutView="70" workbookViewId="0">
      <pane xSplit="1" ySplit="1" topLeftCell="B2" activePane="bottomRight" state="frozen"/>
      <selection activeCell="J35" sqref="J35"/>
      <selection pane="topRight" activeCell="J35" sqref="J35"/>
      <selection pane="bottomLeft" activeCell="J35" sqref="J35"/>
      <selection pane="bottomRight" activeCell="AX1" sqref="AX1"/>
    </sheetView>
  </sheetViews>
  <sheetFormatPr baseColWidth="10" defaultRowHeight="45.75" customHeight="1" x14ac:dyDescent="0.25"/>
  <cols>
    <col min="1" max="1" width="14.5703125" style="9" bestFit="1" customWidth="1"/>
    <col min="2" max="2" width="18.42578125" style="14" customWidth="1"/>
    <col min="3" max="3" width="20.28515625" style="6" customWidth="1"/>
    <col min="4" max="4" width="18.85546875" style="5" customWidth="1"/>
    <col min="5" max="5" width="18.42578125" style="5" customWidth="1"/>
    <col min="6" max="6" width="19.85546875" style="5" customWidth="1"/>
    <col min="7" max="7" width="22" style="6" customWidth="1"/>
    <col min="8" max="8" width="17" style="6" customWidth="1"/>
    <col min="9" max="9" width="12.7109375" style="16" customWidth="1"/>
    <col min="10" max="10" width="15" style="6" customWidth="1"/>
    <col min="11" max="11" width="26.28515625" style="10" customWidth="1"/>
    <col min="12" max="12" width="17" style="5" customWidth="1"/>
    <col min="13" max="13" width="15.85546875" style="5" customWidth="1"/>
    <col min="14" max="14" width="15" style="5" customWidth="1"/>
    <col min="15" max="15" width="12" style="1" customWidth="1"/>
    <col min="16" max="16" width="14.85546875" style="1" bestFit="1" customWidth="1"/>
    <col min="17" max="17" width="25.7109375" style="9" customWidth="1"/>
    <col min="18" max="18" width="16.85546875" style="9" bestFit="1" customWidth="1"/>
    <col min="19" max="19" width="29.85546875" style="9" bestFit="1" customWidth="1"/>
    <col min="20" max="20" width="14.5703125" style="13" customWidth="1"/>
    <col min="21" max="21" width="17.140625" style="14" bestFit="1" customWidth="1"/>
    <col min="22" max="23" width="15.85546875" style="14" customWidth="1"/>
    <col min="24" max="24" width="12.85546875" style="13" customWidth="1"/>
    <col min="25" max="25" width="9.85546875" style="6" bestFit="1" customWidth="1"/>
    <col min="26" max="26" width="32.28515625" style="9" bestFit="1" customWidth="1"/>
    <col min="27" max="27" width="51.28515625" style="9" customWidth="1"/>
    <col min="28" max="28" width="22.5703125" style="10" customWidth="1"/>
    <col min="29" max="29" width="54.5703125" style="9" customWidth="1"/>
    <col min="30" max="32" width="19.85546875" style="10" customWidth="1"/>
    <col min="33" max="33" width="49" style="9" bestFit="1" customWidth="1"/>
    <col min="34" max="34" width="50.28515625" style="9" bestFit="1" customWidth="1"/>
    <col min="35" max="35" width="18" style="11" customWidth="1"/>
    <col min="36" max="36" width="13.5703125" style="10" customWidth="1"/>
    <col min="37" max="37" width="22.85546875" style="10" customWidth="1"/>
    <col min="38" max="38" width="52.28515625" style="9" bestFit="1" customWidth="1"/>
    <col min="39" max="39" width="50.28515625" style="1" bestFit="1" customWidth="1"/>
    <col min="40" max="40" width="21.42578125" style="10" customWidth="1"/>
    <col min="41" max="41" width="14.42578125" style="10" customWidth="1"/>
    <col min="42" max="42" width="47" style="9" bestFit="1" customWidth="1"/>
    <col min="43" max="43" width="35.28515625" style="9" customWidth="1"/>
    <col min="44" max="44" width="28.85546875" style="9" bestFit="1" customWidth="1"/>
    <col min="45" max="48" width="37.5703125" style="9" customWidth="1"/>
    <col min="49" max="50" width="21.42578125" style="521" customWidth="1"/>
    <col min="51" max="51" width="18.5703125" style="6" bestFit="1" customWidth="1"/>
    <col min="52" max="52" width="18.5703125" style="6" customWidth="1"/>
    <col min="53" max="53" width="19" style="6" bestFit="1" customWidth="1"/>
    <col min="54" max="54" width="19" style="6" customWidth="1"/>
    <col min="55" max="55" width="18.5703125" style="6" bestFit="1" customWidth="1"/>
    <col min="56" max="73" width="20.7109375" style="521" customWidth="1"/>
    <col min="74" max="74" width="28" style="6" bestFit="1" customWidth="1"/>
    <col min="75" max="75" width="21.140625" style="6" customWidth="1"/>
    <col min="76" max="76" width="20.7109375" style="521" customWidth="1"/>
    <col min="77" max="78" width="24.140625" style="6" customWidth="1"/>
    <col min="79" max="79" width="113.5703125" style="522" bestFit="1" customWidth="1"/>
    <col min="80" max="99" width="11.42578125" style="1"/>
    <col min="100" max="100" width="17.5703125" style="1" bestFit="1" customWidth="1"/>
    <col min="101" max="16384" width="11.42578125" style="1"/>
  </cols>
  <sheetData>
    <row r="1" spans="1:100" s="274" customFormat="1" ht="39" customHeight="1" x14ac:dyDescent="0.25">
      <c r="A1" s="273" t="s">
        <v>3479</v>
      </c>
      <c r="B1" s="272" t="s">
        <v>1387</v>
      </c>
      <c r="C1" s="271" t="s">
        <v>1386</v>
      </c>
      <c r="D1" s="271" t="s">
        <v>1385</v>
      </c>
      <c r="E1" s="271" t="s">
        <v>1384</v>
      </c>
      <c r="F1" s="271" t="s">
        <v>1383</v>
      </c>
      <c r="G1" s="269" t="s">
        <v>1382</v>
      </c>
      <c r="H1" s="271" t="s">
        <v>1381</v>
      </c>
      <c r="I1" s="270" t="s">
        <v>1380</v>
      </c>
      <c r="J1" s="269" t="s">
        <v>1374</v>
      </c>
      <c r="K1" s="267" t="s">
        <v>1379</v>
      </c>
      <c r="L1" s="268" t="s">
        <v>1378</v>
      </c>
      <c r="M1" s="268" t="s">
        <v>1377</v>
      </c>
      <c r="N1" s="268" t="s">
        <v>1376</v>
      </c>
      <c r="O1" s="267" t="s">
        <v>1375</v>
      </c>
      <c r="P1" s="267" t="s">
        <v>1374</v>
      </c>
      <c r="Q1" s="263" t="s">
        <v>1373</v>
      </c>
      <c r="R1" s="263" t="s">
        <v>1372</v>
      </c>
      <c r="S1" s="263" t="s">
        <v>1371</v>
      </c>
      <c r="T1" s="265" t="s">
        <v>1370</v>
      </c>
      <c r="U1" s="266" t="s">
        <v>1369</v>
      </c>
      <c r="V1" s="266" t="s">
        <v>1368</v>
      </c>
      <c r="W1" s="266" t="s">
        <v>1367</v>
      </c>
      <c r="X1" s="265" t="s">
        <v>1366</v>
      </c>
      <c r="Y1" s="263" t="s">
        <v>1365</v>
      </c>
      <c r="Z1" s="264" t="s">
        <v>1364</v>
      </c>
      <c r="AA1" s="263" t="s">
        <v>1363</v>
      </c>
      <c r="AB1" s="262" t="s">
        <v>1362</v>
      </c>
      <c r="AC1" s="260" t="s">
        <v>1361</v>
      </c>
      <c r="AD1" s="260" t="s">
        <v>1359</v>
      </c>
      <c r="AE1" s="260" t="s">
        <v>1357</v>
      </c>
      <c r="AF1" s="260" t="s">
        <v>1356</v>
      </c>
      <c r="AG1" s="260" t="s">
        <v>1355</v>
      </c>
      <c r="AH1" s="260" t="s">
        <v>1360</v>
      </c>
      <c r="AI1" s="261" t="s">
        <v>1359</v>
      </c>
      <c r="AJ1" s="260" t="s">
        <v>1357</v>
      </c>
      <c r="AK1" s="260" t="s">
        <v>1356</v>
      </c>
      <c r="AL1" s="260" t="s">
        <v>1355</v>
      </c>
      <c r="AM1" s="260" t="s">
        <v>1358</v>
      </c>
      <c r="AN1" s="260" t="s">
        <v>1357</v>
      </c>
      <c r="AO1" s="260" t="s">
        <v>1356</v>
      </c>
      <c r="AP1" s="260" t="s">
        <v>1355</v>
      </c>
      <c r="AQ1" s="260" t="s">
        <v>1354</v>
      </c>
      <c r="AR1" s="260" t="s">
        <v>1353</v>
      </c>
      <c r="AS1" s="260" t="s">
        <v>1352</v>
      </c>
      <c r="AT1" s="259" t="s">
        <v>1351</v>
      </c>
      <c r="AU1" s="259" t="s">
        <v>1350</v>
      </c>
      <c r="AV1" s="259" t="s">
        <v>1349</v>
      </c>
      <c r="AW1" s="254" t="s">
        <v>1348</v>
      </c>
      <c r="AX1" s="254" t="s">
        <v>1337</v>
      </c>
      <c r="AY1" s="253" t="s">
        <v>1336</v>
      </c>
      <c r="AZ1" s="258" t="s">
        <v>1347</v>
      </c>
      <c r="BA1" s="254" t="s">
        <v>1337</v>
      </c>
      <c r="BB1" s="253" t="s">
        <v>1336</v>
      </c>
      <c r="BC1" s="257" t="s">
        <v>1346</v>
      </c>
      <c r="BD1" s="254" t="s">
        <v>1337</v>
      </c>
      <c r="BE1" s="253" t="s">
        <v>1336</v>
      </c>
      <c r="BF1" s="257" t="s">
        <v>1345</v>
      </c>
      <c r="BG1" s="254" t="s">
        <v>1337</v>
      </c>
      <c r="BH1" s="253" t="s">
        <v>1336</v>
      </c>
      <c r="BI1" s="257" t="s">
        <v>1344</v>
      </c>
      <c r="BJ1" s="254" t="s">
        <v>1337</v>
      </c>
      <c r="BK1" s="253" t="s">
        <v>1336</v>
      </c>
      <c r="BL1" s="257" t="s">
        <v>1343</v>
      </c>
      <c r="BM1" s="254" t="s">
        <v>1337</v>
      </c>
      <c r="BN1" s="253" t="s">
        <v>1336</v>
      </c>
      <c r="BO1" s="257" t="s">
        <v>1342</v>
      </c>
      <c r="BP1" s="254" t="s">
        <v>1337</v>
      </c>
      <c r="BQ1" s="253" t="s">
        <v>1336</v>
      </c>
      <c r="BR1" s="257" t="s">
        <v>1341</v>
      </c>
      <c r="BS1" s="254" t="s">
        <v>1337</v>
      </c>
      <c r="BT1" s="253" t="s">
        <v>1336</v>
      </c>
      <c r="BU1" s="257" t="s">
        <v>1340</v>
      </c>
      <c r="BV1" s="256" t="s">
        <v>1389</v>
      </c>
      <c r="BW1" s="255" t="s">
        <v>1338</v>
      </c>
      <c r="BX1" s="254" t="s">
        <v>1337</v>
      </c>
      <c r="BY1" s="255" t="s">
        <v>1390</v>
      </c>
      <c r="BZ1" s="256" t="s">
        <v>2270</v>
      </c>
      <c r="CA1" s="252" t="s">
        <v>1335</v>
      </c>
      <c r="CV1" s="275">
        <f ca="1">TODAY()</f>
        <v>44292</v>
      </c>
    </row>
    <row r="2" spans="1:100" s="2" customFormat="1" ht="45.75" customHeight="1" x14ac:dyDescent="0.25">
      <c r="A2" s="53" t="s">
        <v>1391</v>
      </c>
      <c r="B2" s="142" t="s">
        <v>1392</v>
      </c>
      <c r="C2" s="42">
        <v>2004</v>
      </c>
      <c r="D2" s="49">
        <v>38270</v>
      </c>
      <c r="E2" s="49">
        <v>41882</v>
      </c>
      <c r="F2" s="49">
        <v>38270</v>
      </c>
      <c r="G2" s="60" t="s">
        <v>6</v>
      </c>
      <c r="H2" s="60" t="s">
        <v>6</v>
      </c>
      <c r="I2" s="48">
        <f>E2-'[3]ARR Vigentes muestra'!$DN$1</f>
        <v>-2180</v>
      </c>
      <c r="J2" s="42" t="str">
        <f t="shared" ref="J2:J33" si="0">IF(I2&gt;80,"VIGENTE",IF(I2&lt;1,"TERMINADO",IF(I2&lt;50,"POR VENCERSE","RENOVAR")))</f>
        <v>TERMINADO</v>
      </c>
      <c r="K2" s="110">
        <v>1563135910301</v>
      </c>
      <c r="L2" s="49">
        <v>40086</v>
      </c>
      <c r="M2" s="49">
        <v>40086</v>
      </c>
      <c r="N2" s="49">
        <v>40634</v>
      </c>
      <c r="O2" s="43">
        <f ca="1">N2-$CV$1</f>
        <v>-3658</v>
      </c>
      <c r="P2" s="42" t="str">
        <f ca="1">IF(O2&gt;80,"VIGENTE",IF(O2&lt;1,"VENCIDO",IF(O2&lt;50,"POR VENCERSE","RENOVAR")))</f>
        <v>VENCIDO</v>
      </c>
      <c r="Q2" s="95" t="s">
        <v>1393</v>
      </c>
      <c r="R2" s="95" t="s">
        <v>1394</v>
      </c>
      <c r="S2" s="109" t="s">
        <v>1395</v>
      </c>
      <c r="T2" s="113">
        <v>166909</v>
      </c>
      <c r="U2" s="130" t="s">
        <v>1396</v>
      </c>
      <c r="V2" s="276" t="s">
        <v>1397</v>
      </c>
      <c r="W2" s="130" t="s">
        <v>1398</v>
      </c>
      <c r="X2" s="277" t="s">
        <v>66</v>
      </c>
      <c r="Y2" s="68" t="s">
        <v>6</v>
      </c>
      <c r="Z2" s="95" t="s">
        <v>1399</v>
      </c>
      <c r="AA2" s="95" t="s">
        <v>1400</v>
      </c>
      <c r="AB2" s="67" t="s">
        <v>483</v>
      </c>
      <c r="AC2" s="95" t="s">
        <v>1401</v>
      </c>
      <c r="AD2" s="93">
        <v>811010947</v>
      </c>
      <c r="AE2" s="31" t="s">
        <v>6</v>
      </c>
      <c r="AF2" s="31" t="s">
        <v>6</v>
      </c>
      <c r="AG2" s="30" t="s">
        <v>6</v>
      </c>
      <c r="AH2" s="95" t="s">
        <v>1402</v>
      </c>
      <c r="AI2" s="278">
        <v>71702069</v>
      </c>
      <c r="AJ2" s="126">
        <v>2160708</v>
      </c>
      <c r="AK2" s="122">
        <v>3155918779</v>
      </c>
      <c r="AL2" s="27" t="s">
        <v>1403</v>
      </c>
      <c r="AM2" s="279" t="s">
        <v>1404</v>
      </c>
      <c r="AN2" s="122">
        <v>2160708</v>
      </c>
      <c r="AO2" s="31" t="s">
        <v>6</v>
      </c>
      <c r="AP2" s="27" t="s">
        <v>1405</v>
      </c>
      <c r="AQ2" s="95" t="s">
        <v>5</v>
      </c>
      <c r="AR2" s="109" t="s">
        <v>4</v>
      </c>
      <c r="AS2" s="27" t="s">
        <v>311</v>
      </c>
      <c r="AT2" s="27"/>
      <c r="AU2" s="27"/>
      <c r="AV2" s="27"/>
      <c r="AW2" s="280" t="s">
        <v>28</v>
      </c>
      <c r="AX2" s="24">
        <f t="shared" ref="AX2:AY21" si="1">EDATE($F2,39)</f>
        <v>39457</v>
      </c>
      <c r="AY2" s="24">
        <f t="shared" si="1"/>
        <v>39457</v>
      </c>
      <c r="AZ2" s="280" t="s">
        <v>27</v>
      </c>
      <c r="BA2" s="24">
        <f t="shared" ref="BA2:BB21" si="2">EDATE($F2,42)</f>
        <v>39548</v>
      </c>
      <c r="BB2" s="24">
        <f t="shared" si="2"/>
        <v>39548</v>
      </c>
      <c r="BC2" s="50" t="s">
        <v>66</v>
      </c>
      <c r="BD2" s="60" t="s">
        <v>24</v>
      </c>
      <c r="BE2" s="24">
        <f t="shared" ref="BE2:BE33" si="3">EDATE($F2,45)</f>
        <v>39639</v>
      </c>
      <c r="BF2" s="60" t="s">
        <v>24</v>
      </c>
      <c r="BG2" s="60" t="s">
        <v>24</v>
      </c>
      <c r="BH2" s="24">
        <f t="shared" ref="BH2:BH33" si="4">EDATE($F2,48)</f>
        <v>39731</v>
      </c>
      <c r="BI2" s="60" t="s">
        <v>24</v>
      </c>
      <c r="BJ2" s="60" t="s">
        <v>24</v>
      </c>
      <c r="BK2" s="24">
        <f t="shared" ref="BK2:BK33" si="5">EDATE($F2,51)</f>
        <v>39823</v>
      </c>
      <c r="BL2" s="60" t="s">
        <v>24</v>
      </c>
      <c r="BM2" s="60" t="s">
        <v>24</v>
      </c>
      <c r="BN2" s="20">
        <f t="shared" ref="BN2:BN33" si="6">EDATE($F2,54)</f>
        <v>39913</v>
      </c>
      <c r="BO2" s="60" t="s">
        <v>24</v>
      </c>
      <c r="BP2" s="60" t="s">
        <v>24</v>
      </c>
      <c r="BQ2" s="20">
        <f t="shared" ref="BQ2:BQ33" si="7">EDATE($F2,57)</f>
        <v>40004</v>
      </c>
      <c r="BR2" s="60" t="s">
        <v>24</v>
      </c>
      <c r="BS2" s="60" t="s">
        <v>24</v>
      </c>
      <c r="BT2" s="20">
        <f t="shared" ref="BT2:BT33" si="8">EDATE($F2,24)</f>
        <v>39000</v>
      </c>
      <c r="BU2" s="50" t="s">
        <v>66</v>
      </c>
      <c r="BV2" s="50" t="s">
        <v>66</v>
      </c>
      <c r="BW2" s="50" t="s">
        <v>66</v>
      </c>
      <c r="BX2" s="50"/>
      <c r="BY2" s="50" t="s">
        <v>66</v>
      </c>
      <c r="BZ2" s="50"/>
      <c r="CA2" s="95" t="s">
        <v>1406</v>
      </c>
      <c r="CB2" s="281"/>
    </row>
    <row r="3" spans="1:100" ht="45.75" customHeight="1" x14ac:dyDescent="0.25">
      <c r="A3" s="53" t="s">
        <v>1407</v>
      </c>
      <c r="B3" s="142" t="s">
        <v>1408</v>
      </c>
      <c r="C3" s="42">
        <v>1998</v>
      </c>
      <c r="D3" s="282">
        <v>36070</v>
      </c>
      <c r="E3" s="282">
        <v>41561</v>
      </c>
      <c r="F3" s="282">
        <v>36070</v>
      </c>
      <c r="G3" s="60" t="s">
        <v>6</v>
      </c>
      <c r="H3" s="60" t="s">
        <v>6</v>
      </c>
      <c r="I3" s="48">
        <f>E3-'[3]ARR Vigentes muestra'!$DN$1</f>
        <v>-2501</v>
      </c>
      <c r="J3" s="42" t="str">
        <f t="shared" si="0"/>
        <v>TERMINADO</v>
      </c>
      <c r="K3" s="126">
        <v>43136839</v>
      </c>
      <c r="L3" s="282">
        <v>41272</v>
      </c>
      <c r="M3" s="282">
        <v>41272</v>
      </c>
      <c r="N3" s="282">
        <v>41638</v>
      </c>
      <c r="O3" s="43">
        <f ca="1">N3-$CV$1</f>
        <v>-2654</v>
      </c>
      <c r="P3" s="42" t="str">
        <f ca="1">IF(O3&gt;80,"VIGENTE",IF(O3&lt;1,"VENCIDO",IF(O3&lt;50,"POR VENCERSE","RENOVAR")))</f>
        <v>VENCIDO</v>
      </c>
      <c r="Q3" s="95" t="s">
        <v>1409</v>
      </c>
      <c r="R3" s="133" t="s">
        <v>456</v>
      </c>
      <c r="S3" s="109" t="s">
        <v>1395</v>
      </c>
      <c r="T3" s="126" t="s">
        <v>633</v>
      </c>
      <c r="U3" s="130" t="s">
        <v>1410</v>
      </c>
      <c r="V3" s="126" t="s">
        <v>633</v>
      </c>
      <c r="W3" s="126" t="s">
        <v>633</v>
      </c>
      <c r="X3" s="126" t="s">
        <v>633</v>
      </c>
      <c r="Y3" s="68" t="s">
        <v>6</v>
      </c>
      <c r="Z3" s="95" t="s">
        <v>1411</v>
      </c>
      <c r="AA3" s="95" t="s">
        <v>1412</v>
      </c>
      <c r="AB3" s="67" t="s">
        <v>483</v>
      </c>
      <c r="AC3" s="95" t="s">
        <v>1413</v>
      </c>
      <c r="AD3" s="93">
        <v>830095213</v>
      </c>
      <c r="AE3" s="126" t="s">
        <v>1414</v>
      </c>
      <c r="AF3" s="122">
        <v>3158974782</v>
      </c>
      <c r="AG3" s="27" t="s">
        <v>1415</v>
      </c>
      <c r="AH3" s="95" t="s">
        <v>1416</v>
      </c>
      <c r="AI3" s="93">
        <v>71601352</v>
      </c>
      <c r="AJ3" s="122">
        <v>4705151</v>
      </c>
      <c r="AK3" s="122">
        <v>3155517247</v>
      </c>
      <c r="AL3" s="27" t="s">
        <v>1415</v>
      </c>
      <c r="AM3" s="283" t="s">
        <v>1417</v>
      </c>
      <c r="AN3" s="122">
        <v>4705151</v>
      </c>
      <c r="AO3" s="122">
        <v>3155517247</v>
      </c>
      <c r="AP3" s="27" t="s">
        <v>1418</v>
      </c>
      <c r="AQ3" s="95" t="s">
        <v>56</v>
      </c>
      <c r="AR3" s="109" t="s">
        <v>4</v>
      </c>
      <c r="AS3" s="27" t="s">
        <v>55</v>
      </c>
      <c r="AT3" s="27"/>
      <c r="AU3" s="27"/>
      <c r="AV3" s="27"/>
      <c r="AW3" s="280" t="s">
        <v>28</v>
      </c>
      <c r="AX3" s="24">
        <f t="shared" si="1"/>
        <v>37258</v>
      </c>
      <c r="AY3" s="24">
        <f t="shared" si="1"/>
        <v>37258</v>
      </c>
      <c r="AZ3" s="280" t="s">
        <v>27</v>
      </c>
      <c r="BA3" s="24">
        <f t="shared" si="2"/>
        <v>37348</v>
      </c>
      <c r="BB3" s="24">
        <f t="shared" si="2"/>
        <v>37348</v>
      </c>
      <c r="BC3" s="50" t="s">
        <v>66</v>
      </c>
      <c r="BD3" s="60" t="s">
        <v>24</v>
      </c>
      <c r="BE3" s="24">
        <f t="shared" si="3"/>
        <v>37439</v>
      </c>
      <c r="BF3" s="60" t="s">
        <v>24</v>
      </c>
      <c r="BG3" s="60" t="s">
        <v>24</v>
      </c>
      <c r="BH3" s="24">
        <f t="shared" si="4"/>
        <v>37531</v>
      </c>
      <c r="BI3" s="60" t="s">
        <v>24</v>
      </c>
      <c r="BJ3" s="60" t="s">
        <v>24</v>
      </c>
      <c r="BK3" s="24">
        <f t="shared" si="5"/>
        <v>37623</v>
      </c>
      <c r="BL3" s="60" t="s">
        <v>24</v>
      </c>
      <c r="BM3" s="60" t="s">
        <v>24</v>
      </c>
      <c r="BN3" s="20">
        <f t="shared" si="6"/>
        <v>37713</v>
      </c>
      <c r="BO3" s="60" t="s">
        <v>24</v>
      </c>
      <c r="BP3" s="60" t="s">
        <v>24</v>
      </c>
      <c r="BQ3" s="20">
        <f t="shared" si="7"/>
        <v>37804</v>
      </c>
      <c r="BR3" s="60" t="s">
        <v>24</v>
      </c>
      <c r="BS3" s="60" t="s">
        <v>24</v>
      </c>
      <c r="BT3" s="20">
        <f t="shared" si="8"/>
        <v>36801</v>
      </c>
      <c r="BU3" s="50" t="s">
        <v>66</v>
      </c>
      <c r="BV3" s="50" t="s">
        <v>66</v>
      </c>
      <c r="BW3" s="50" t="s">
        <v>66</v>
      </c>
      <c r="BX3" s="50"/>
      <c r="BY3" s="50" t="s">
        <v>66</v>
      </c>
      <c r="BZ3" s="50"/>
      <c r="CA3" s="95" t="s">
        <v>1406</v>
      </c>
      <c r="CB3" s="284"/>
    </row>
    <row r="4" spans="1:100" s="90" customFormat="1" ht="45.75" customHeight="1" x14ac:dyDescent="0.25">
      <c r="A4" s="285" t="s">
        <v>1419</v>
      </c>
      <c r="B4" s="286" t="s">
        <v>1420</v>
      </c>
      <c r="C4" s="287">
        <v>39256</v>
      </c>
      <c r="D4" s="287">
        <v>39256</v>
      </c>
      <c r="E4" s="287">
        <v>39872.85</v>
      </c>
      <c r="F4" s="287">
        <v>39256</v>
      </c>
      <c r="G4" s="288" t="s">
        <v>6</v>
      </c>
      <c r="H4" s="288" t="s">
        <v>6</v>
      </c>
      <c r="I4" s="289">
        <f>E4-'[3]ARR Vigentes muestra'!$DN$1</f>
        <v>-4189.1500000000015</v>
      </c>
      <c r="J4" s="290" t="str">
        <f t="shared" si="0"/>
        <v>TERMINADO</v>
      </c>
      <c r="K4" s="291" t="s">
        <v>1421</v>
      </c>
      <c r="L4" s="287">
        <v>38915</v>
      </c>
      <c r="M4" s="287">
        <v>38915</v>
      </c>
      <c r="N4" s="287">
        <v>39403</v>
      </c>
      <c r="O4" s="289">
        <f ca="1">N4-$CV$1</f>
        <v>-4889</v>
      </c>
      <c r="P4" s="290" t="str">
        <f ca="1">IF(O4&gt;80,"VIGENTE",IF(O4&lt;1,"VENCIDO",IF(O4&lt;50,"POR VENCERSE","RENOVAR")))</f>
        <v>VENCIDO</v>
      </c>
      <c r="Q4" s="292" t="s">
        <v>1422</v>
      </c>
      <c r="R4" s="293" t="s">
        <v>456</v>
      </c>
      <c r="S4" s="294" t="s">
        <v>4</v>
      </c>
      <c r="T4" s="295" t="s">
        <v>1423</v>
      </c>
      <c r="U4" s="296" t="s">
        <v>381</v>
      </c>
      <c r="V4" s="297" t="s">
        <v>633</v>
      </c>
      <c r="W4" s="297" t="s">
        <v>633</v>
      </c>
      <c r="X4" s="297" t="s">
        <v>633</v>
      </c>
      <c r="Y4" s="298" t="s">
        <v>6</v>
      </c>
      <c r="Z4" s="293" t="s">
        <v>483</v>
      </c>
      <c r="AA4" s="292" t="s">
        <v>1424</v>
      </c>
      <c r="AB4" s="299" t="s">
        <v>483</v>
      </c>
      <c r="AC4" s="292" t="s">
        <v>1425</v>
      </c>
      <c r="AD4" s="300">
        <v>811025242</v>
      </c>
      <c r="AE4" s="291" t="s">
        <v>6</v>
      </c>
      <c r="AF4" s="291" t="s">
        <v>6</v>
      </c>
      <c r="AG4" s="301" t="s">
        <v>6</v>
      </c>
      <c r="AH4" s="292" t="s">
        <v>1426</v>
      </c>
      <c r="AI4" s="302" t="s">
        <v>483</v>
      </c>
      <c r="AJ4" s="297">
        <v>2610402</v>
      </c>
      <c r="AK4" s="291" t="s">
        <v>6</v>
      </c>
      <c r="AL4" s="301" t="s">
        <v>6</v>
      </c>
      <c r="AM4" s="301" t="s">
        <v>1207</v>
      </c>
      <c r="AN4" s="291" t="s">
        <v>6</v>
      </c>
      <c r="AO4" s="291" t="s">
        <v>6</v>
      </c>
      <c r="AP4" s="301" t="s">
        <v>6</v>
      </c>
      <c r="AQ4" s="292" t="s">
        <v>56</v>
      </c>
      <c r="AR4" s="294" t="s">
        <v>4</v>
      </c>
      <c r="AS4" s="303" t="s">
        <v>55</v>
      </c>
      <c r="AT4" s="303"/>
      <c r="AU4" s="303"/>
      <c r="AV4" s="303"/>
      <c r="AW4" s="304" t="s">
        <v>66</v>
      </c>
      <c r="AX4" s="305">
        <f t="shared" si="1"/>
        <v>40444</v>
      </c>
      <c r="AY4" s="305">
        <f t="shared" si="1"/>
        <v>40444</v>
      </c>
      <c r="AZ4" s="304" t="s">
        <v>66</v>
      </c>
      <c r="BA4" s="305">
        <f t="shared" si="2"/>
        <v>40535</v>
      </c>
      <c r="BB4" s="305">
        <f t="shared" si="2"/>
        <v>40535</v>
      </c>
      <c r="BC4" s="304" t="s">
        <v>66</v>
      </c>
      <c r="BD4" s="288" t="s">
        <v>24</v>
      </c>
      <c r="BE4" s="305">
        <f t="shared" si="3"/>
        <v>40625</v>
      </c>
      <c r="BF4" s="288" t="s">
        <v>24</v>
      </c>
      <c r="BG4" s="288" t="s">
        <v>24</v>
      </c>
      <c r="BH4" s="305">
        <f t="shared" si="4"/>
        <v>40717</v>
      </c>
      <c r="BI4" s="288" t="s">
        <v>24</v>
      </c>
      <c r="BJ4" s="288" t="s">
        <v>24</v>
      </c>
      <c r="BK4" s="305">
        <f t="shared" si="5"/>
        <v>40809</v>
      </c>
      <c r="BL4" s="288" t="s">
        <v>24</v>
      </c>
      <c r="BM4" s="288" t="s">
        <v>24</v>
      </c>
      <c r="BN4" s="305">
        <f t="shared" si="6"/>
        <v>40900</v>
      </c>
      <c r="BO4" s="288" t="s">
        <v>24</v>
      </c>
      <c r="BP4" s="288" t="s">
        <v>24</v>
      </c>
      <c r="BQ4" s="305">
        <f t="shared" si="7"/>
        <v>40991</v>
      </c>
      <c r="BR4" s="288" t="s">
        <v>24</v>
      </c>
      <c r="BS4" s="288" t="s">
        <v>24</v>
      </c>
      <c r="BT4" s="305">
        <f t="shared" si="8"/>
        <v>39987</v>
      </c>
      <c r="BU4" s="304" t="s">
        <v>66</v>
      </c>
      <c r="BV4" s="304" t="s">
        <v>66</v>
      </c>
      <c r="BW4" s="304" t="s">
        <v>66</v>
      </c>
      <c r="BX4" s="304"/>
      <c r="BY4" s="304" t="s">
        <v>66</v>
      </c>
      <c r="BZ4" s="304"/>
      <c r="CA4" s="292" t="s">
        <v>1406</v>
      </c>
      <c r="CB4" s="306"/>
    </row>
    <row r="5" spans="1:100" s="90" customFormat="1" ht="45.75" customHeight="1" x14ac:dyDescent="0.25">
      <c r="A5" s="285" t="s">
        <v>1427</v>
      </c>
      <c r="B5" s="286" t="s">
        <v>1428</v>
      </c>
      <c r="C5" s="290" t="s">
        <v>1429</v>
      </c>
      <c r="D5" s="287">
        <v>38047</v>
      </c>
      <c r="E5" s="287">
        <v>38229.5</v>
      </c>
      <c r="F5" s="287">
        <v>38047</v>
      </c>
      <c r="G5" s="288" t="s">
        <v>6</v>
      </c>
      <c r="H5" s="288" t="s">
        <v>6</v>
      </c>
      <c r="I5" s="289">
        <f>E5-'[3]ARR Vigentes muestra'!$DN$1</f>
        <v>-5832.5</v>
      </c>
      <c r="J5" s="290" t="str">
        <f t="shared" si="0"/>
        <v>TERMINADO</v>
      </c>
      <c r="K5" s="307" t="s">
        <v>1421</v>
      </c>
      <c r="L5" s="308" t="s">
        <v>66</v>
      </c>
      <c r="M5" s="308" t="s">
        <v>66</v>
      </c>
      <c r="N5" s="308" t="s">
        <v>66</v>
      </c>
      <c r="O5" s="308" t="s">
        <v>66</v>
      </c>
      <c r="P5" s="308" t="s">
        <v>66</v>
      </c>
      <c r="Q5" s="292" t="s">
        <v>1430</v>
      </c>
      <c r="R5" s="292" t="s">
        <v>1431</v>
      </c>
      <c r="S5" s="294" t="s">
        <v>4</v>
      </c>
      <c r="T5" s="295">
        <v>158129</v>
      </c>
      <c r="U5" s="296" t="s">
        <v>1432</v>
      </c>
      <c r="V5" s="309" t="s">
        <v>1433</v>
      </c>
      <c r="W5" s="310">
        <v>29179</v>
      </c>
      <c r="X5" s="307" t="s">
        <v>381</v>
      </c>
      <c r="Y5" s="298" t="s">
        <v>6</v>
      </c>
      <c r="Z5" s="293" t="s">
        <v>483</v>
      </c>
      <c r="AA5" s="292" t="s">
        <v>157</v>
      </c>
      <c r="AB5" s="299" t="s">
        <v>483</v>
      </c>
      <c r="AC5" s="292" t="s">
        <v>1434</v>
      </c>
      <c r="AD5" s="300">
        <v>32444862</v>
      </c>
      <c r="AE5" s="291" t="s">
        <v>6</v>
      </c>
      <c r="AF5" s="291" t="s">
        <v>6</v>
      </c>
      <c r="AG5" s="301" t="s">
        <v>6</v>
      </c>
      <c r="AH5" s="292" t="s">
        <v>1435</v>
      </c>
      <c r="AI5" s="311">
        <v>32444862</v>
      </c>
      <c r="AJ5" s="297">
        <v>2844644</v>
      </c>
      <c r="AK5" s="291" t="s">
        <v>1436</v>
      </c>
      <c r="AL5" s="303" t="s">
        <v>1437</v>
      </c>
      <c r="AM5" s="312" t="s">
        <v>1438</v>
      </c>
      <c r="AN5" s="291" t="s">
        <v>6</v>
      </c>
      <c r="AO5" s="291">
        <v>3127096383</v>
      </c>
      <c r="AP5" s="303" t="s">
        <v>1437</v>
      </c>
      <c r="AQ5" s="292" t="s">
        <v>1439</v>
      </c>
      <c r="AR5" s="294" t="s">
        <v>4</v>
      </c>
      <c r="AS5" s="303" t="s">
        <v>1440</v>
      </c>
      <c r="AT5" s="303"/>
      <c r="AU5" s="303"/>
      <c r="AV5" s="303"/>
      <c r="AW5" s="313" t="s">
        <v>28</v>
      </c>
      <c r="AX5" s="305">
        <f t="shared" si="1"/>
        <v>39234</v>
      </c>
      <c r="AY5" s="305">
        <f t="shared" si="1"/>
        <v>39234</v>
      </c>
      <c r="AZ5" s="313" t="s">
        <v>27</v>
      </c>
      <c r="BA5" s="305">
        <f t="shared" si="2"/>
        <v>39326</v>
      </c>
      <c r="BB5" s="305">
        <f t="shared" si="2"/>
        <v>39326</v>
      </c>
      <c r="BC5" s="304" t="s">
        <v>66</v>
      </c>
      <c r="BD5" s="288" t="s">
        <v>24</v>
      </c>
      <c r="BE5" s="305">
        <f t="shared" si="3"/>
        <v>39417</v>
      </c>
      <c r="BF5" s="288" t="s">
        <v>24</v>
      </c>
      <c r="BG5" s="288" t="s">
        <v>24</v>
      </c>
      <c r="BH5" s="305">
        <f t="shared" si="4"/>
        <v>39508</v>
      </c>
      <c r="BI5" s="288" t="s">
        <v>24</v>
      </c>
      <c r="BJ5" s="288" t="s">
        <v>24</v>
      </c>
      <c r="BK5" s="305">
        <f t="shared" si="5"/>
        <v>39600</v>
      </c>
      <c r="BL5" s="288" t="s">
        <v>24</v>
      </c>
      <c r="BM5" s="288" t="s">
        <v>24</v>
      </c>
      <c r="BN5" s="305">
        <f t="shared" si="6"/>
        <v>39692</v>
      </c>
      <c r="BO5" s="288" t="s">
        <v>24</v>
      </c>
      <c r="BP5" s="288" t="s">
        <v>24</v>
      </c>
      <c r="BQ5" s="305">
        <f t="shared" si="7"/>
        <v>39783</v>
      </c>
      <c r="BR5" s="288" t="s">
        <v>24</v>
      </c>
      <c r="BS5" s="288" t="s">
        <v>24</v>
      </c>
      <c r="BT5" s="305">
        <f t="shared" si="8"/>
        <v>38777</v>
      </c>
      <c r="BU5" s="304" t="s">
        <v>66</v>
      </c>
      <c r="BV5" s="304" t="s">
        <v>66</v>
      </c>
      <c r="BW5" s="304" t="s">
        <v>66</v>
      </c>
      <c r="BX5" s="304"/>
      <c r="BY5" s="304" t="s">
        <v>66</v>
      </c>
      <c r="BZ5" s="304"/>
      <c r="CA5" s="292" t="s">
        <v>1441</v>
      </c>
      <c r="CB5" s="306"/>
    </row>
    <row r="6" spans="1:100" s="2" customFormat="1" ht="45.75" customHeight="1" x14ac:dyDescent="0.25">
      <c r="A6" s="53" t="s">
        <v>1427</v>
      </c>
      <c r="B6" s="142" t="s">
        <v>1428</v>
      </c>
      <c r="C6" s="42" t="s">
        <v>1429</v>
      </c>
      <c r="D6" s="49">
        <v>38047</v>
      </c>
      <c r="E6" s="49">
        <v>38229.5</v>
      </c>
      <c r="F6" s="49">
        <v>38047</v>
      </c>
      <c r="G6" s="60" t="s">
        <v>6</v>
      </c>
      <c r="H6" s="60" t="s">
        <v>6</v>
      </c>
      <c r="I6" s="48">
        <f>E6-'[3]ARR Vigentes muestra'!$DN$1</f>
        <v>-5832.5</v>
      </c>
      <c r="J6" s="42" t="str">
        <f t="shared" si="0"/>
        <v>TERMINADO</v>
      </c>
      <c r="K6" s="110" t="s">
        <v>1421</v>
      </c>
      <c r="L6" s="173" t="s">
        <v>66</v>
      </c>
      <c r="M6" s="173" t="s">
        <v>66</v>
      </c>
      <c r="N6" s="173" t="s">
        <v>66</v>
      </c>
      <c r="O6" s="173" t="s">
        <v>66</v>
      </c>
      <c r="P6" s="173" t="s">
        <v>66</v>
      </c>
      <c r="Q6" s="95" t="s">
        <v>1430</v>
      </c>
      <c r="R6" s="95" t="s">
        <v>1442</v>
      </c>
      <c r="S6" s="109" t="s">
        <v>4</v>
      </c>
      <c r="T6" s="113">
        <v>158133</v>
      </c>
      <c r="U6" s="130" t="s">
        <v>1432</v>
      </c>
      <c r="V6" s="276" t="s">
        <v>1443</v>
      </c>
      <c r="W6" s="132">
        <v>36114</v>
      </c>
      <c r="X6" s="110" t="s">
        <v>381</v>
      </c>
      <c r="Y6" s="68" t="s">
        <v>6</v>
      </c>
      <c r="Z6" s="133" t="s">
        <v>483</v>
      </c>
      <c r="AA6" s="95" t="s">
        <v>157</v>
      </c>
      <c r="AB6" s="67" t="s">
        <v>483</v>
      </c>
      <c r="AC6" s="95" t="s">
        <v>1434</v>
      </c>
      <c r="AD6" s="93">
        <v>32444862</v>
      </c>
      <c r="AE6" s="31" t="s">
        <v>6</v>
      </c>
      <c r="AF6" s="31" t="s">
        <v>6</v>
      </c>
      <c r="AG6" s="30" t="s">
        <v>6</v>
      </c>
      <c r="AH6" s="95" t="s">
        <v>1444</v>
      </c>
      <c r="AI6" s="278">
        <v>32444862</v>
      </c>
      <c r="AJ6" s="126">
        <v>2844644</v>
      </c>
      <c r="AK6" s="122" t="s">
        <v>1436</v>
      </c>
      <c r="AL6" s="27" t="s">
        <v>1437</v>
      </c>
      <c r="AM6" s="283" t="s">
        <v>1438</v>
      </c>
      <c r="AN6" s="31" t="s">
        <v>6</v>
      </c>
      <c r="AO6" s="122">
        <v>3127096383</v>
      </c>
      <c r="AP6" s="27" t="s">
        <v>1437</v>
      </c>
      <c r="AQ6" s="95" t="s">
        <v>1439</v>
      </c>
      <c r="AR6" s="109" t="s">
        <v>4</v>
      </c>
      <c r="AS6" s="27" t="s">
        <v>1440</v>
      </c>
      <c r="AT6" s="27"/>
      <c r="AU6" s="27"/>
      <c r="AV6" s="27"/>
      <c r="AW6" s="280" t="s">
        <v>28</v>
      </c>
      <c r="AX6" s="24">
        <f t="shared" si="1"/>
        <v>39234</v>
      </c>
      <c r="AY6" s="24">
        <f t="shared" si="1"/>
        <v>39234</v>
      </c>
      <c r="AZ6" s="280" t="s">
        <v>27</v>
      </c>
      <c r="BA6" s="24">
        <f t="shared" si="2"/>
        <v>39326</v>
      </c>
      <c r="BB6" s="24">
        <f t="shared" si="2"/>
        <v>39326</v>
      </c>
      <c r="BC6" s="50" t="s">
        <v>66</v>
      </c>
      <c r="BD6" s="60" t="s">
        <v>24</v>
      </c>
      <c r="BE6" s="24">
        <f t="shared" si="3"/>
        <v>39417</v>
      </c>
      <c r="BF6" s="60" t="s">
        <v>24</v>
      </c>
      <c r="BG6" s="60" t="s">
        <v>24</v>
      </c>
      <c r="BH6" s="24">
        <f t="shared" si="4"/>
        <v>39508</v>
      </c>
      <c r="BI6" s="60" t="s">
        <v>24</v>
      </c>
      <c r="BJ6" s="60" t="s">
        <v>24</v>
      </c>
      <c r="BK6" s="24">
        <f t="shared" si="5"/>
        <v>39600</v>
      </c>
      <c r="BL6" s="60" t="s">
        <v>24</v>
      </c>
      <c r="BM6" s="60" t="s">
        <v>24</v>
      </c>
      <c r="BN6" s="20">
        <f t="shared" si="6"/>
        <v>39692</v>
      </c>
      <c r="BO6" s="60" t="s">
        <v>24</v>
      </c>
      <c r="BP6" s="60" t="s">
        <v>24</v>
      </c>
      <c r="BQ6" s="20">
        <f t="shared" si="7"/>
        <v>39783</v>
      </c>
      <c r="BR6" s="60" t="s">
        <v>24</v>
      </c>
      <c r="BS6" s="60" t="s">
        <v>24</v>
      </c>
      <c r="BT6" s="20">
        <f t="shared" si="8"/>
        <v>38777</v>
      </c>
      <c r="BU6" s="50" t="s">
        <v>66</v>
      </c>
      <c r="BV6" s="50" t="s">
        <v>66</v>
      </c>
      <c r="BW6" s="50" t="s">
        <v>66</v>
      </c>
      <c r="BX6" s="50"/>
      <c r="BY6" s="50" t="s">
        <v>66</v>
      </c>
      <c r="BZ6" s="50"/>
      <c r="CA6" s="95" t="s">
        <v>1441</v>
      </c>
      <c r="CB6" s="281"/>
    </row>
    <row r="7" spans="1:100" s="90" customFormat="1" ht="45.75" customHeight="1" x14ac:dyDescent="0.25">
      <c r="A7" s="285" t="s">
        <v>1445</v>
      </c>
      <c r="B7" s="286">
        <v>65</v>
      </c>
      <c r="C7" s="290">
        <v>2009</v>
      </c>
      <c r="D7" s="287">
        <v>40544</v>
      </c>
      <c r="E7" s="287">
        <v>40908</v>
      </c>
      <c r="F7" s="287">
        <v>40544</v>
      </c>
      <c r="G7" s="288" t="s">
        <v>6</v>
      </c>
      <c r="H7" s="288" t="s">
        <v>6</v>
      </c>
      <c r="I7" s="289">
        <f>E7-'[3]ARR Vigentes muestra'!$DN$1</f>
        <v>-3154</v>
      </c>
      <c r="J7" s="290" t="str">
        <f t="shared" si="0"/>
        <v>TERMINADO</v>
      </c>
      <c r="K7" s="314" t="s">
        <v>66</v>
      </c>
      <c r="L7" s="308" t="s">
        <v>66</v>
      </c>
      <c r="M7" s="287">
        <v>40618</v>
      </c>
      <c r="N7" s="287">
        <v>41106</v>
      </c>
      <c r="O7" s="289">
        <f ca="1">N7-$CV$1</f>
        <v>-3186</v>
      </c>
      <c r="P7" s="290" t="str">
        <f ca="1">IF(O7&gt;80,"VIGENTE",IF(O7&lt;1,"VENCIDO",IF(O7&lt;50,"POR VENCERSE","RENOVAR")))</f>
        <v>VENCIDO</v>
      </c>
      <c r="Q7" s="292" t="s">
        <v>1446</v>
      </c>
      <c r="R7" s="292" t="s">
        <v>1447</v>
      </c>
      <c r="S7" s="294" t="s">
        <v>4</v>
      </c>
      <c r="T7" s="295">
        <v>5009006</v>
      </c>
      <c r="U7" s="296" t="s">
        <v>1448</v>
      </c>
      <c r="V7" s="297" t="s">
        <v>633</v>
      </c>
      <c r="W7" s="297" t="s">
        <v>633</v>
      </c>
      <c r="X7" s="297" t="s">
        <v>633</v>
      </c>
      <c r="Y7" s="298" t="s">
        <v>6</v>
      </c>
      <c r="Z7" s="293" t="s">
        <v>483</v>
      </c>
      <c r="AA7" s="292" t="s">
        <v>33</v>
      </c>
      <c r="AB7" s="299" t="s">
        <v>483</v>
      </c>
      <c r="AC7" s="292" t="s">
        <v>1449</v>
      </c>
      <c r="AD7" s="300">
        <v>32480888</v>
      </c>
      <c r="AE7" s="291" t="s">
        <v>6</v>
      </c>
      <c r="AF7" s="291" t="s">
        <v>6</v>
      </c>
      <c r="AG7" s="301" t="s">
        <v>6</v>
      </c>
      <c r="AH7" s="292" t="s">
        <v>1449</v>
      </c>
      <c r="AI7" s="300">
        <v>32480888</v>
      </c>
      <c r="AJ7" s="291" t="s">
        <v>6</v>
      </c>
      <c r="AK7" s="291" t="s">
        <v>6</v>
      </c>
      <c r="AL7" s="301" t="s">
        <v>6</v>
      </c>
      <c r="AM7" s="315" t="s">
        <v>1450</v>
      </c>
      <c r="AN7" s="291">
        <v>2331676</v>
      </c>
      <c r="AO7" s="291" t="s">
        <v>6</v>
      </c>
      <c r="AP7" s="301" t="s">
        <v>6</v>
      </c>
      <c r="AQ7" s="292" t="s">
        <v>56</v>
      </c>
      <c r="AR7" s="294" t="s">
        <v>4</v>
      </c>
      <c r="AS7" s="303" t="s">
        <v>55</v>
      </c>
      <c r="AT7" s="303"/>
      <c r="AU7" s="303"/>
      <c r="AV7" s="303"/>
      <c r="AW7" s="316" t="s">
        <v>66</v>
      </c>
      <c r="AX7" s="305">
        <f t="shared" si="1"/>
        <v>41730</v>
      </c>
      <c r="AY7" s="305">
        <f t="shared" si="1"/>
        <v>41730</v>
      </c>
      <c r="AZ7" s="316" t="s">
        <v>66</v>
      </c>
      <c r="BA7" s="305">
        <f t="shared" si="2"/>
        <v>41821</v>
      </c>
      <c r="BB7" s="305">
        <f t="shared" si="2"/>
        <v>41821</v>
      </c>
      <c r="BC7" s="316" t="s">
        <v>66</v>
      </c>
      <c r="BD7" s="288" t="s">
        <v>24</v>
      </c>
      <c r="BE7" s="305">
        <f t="shared" si="3"/>
        <v>41913</v>
      </c>
      <c r="BF7" s="288" t="s">
        <v>24</v>
      </c>
      <c r="BG7" s="288" t="s">
        <v>24</v>
      </c>
      <c r="BH7" s="305">
        <f t="shared" si="4"/>
        <v>42005</v>
      </c>
      <c r="BI7" s="288" t="s">
        <v>24</v>
      </c>
      <c r="BJ7" s="288" t="s">
        <v>24</v>
      </c>
      <c r="BK7" s="305">
        <f t="shared" si="5"/>
        <v>42095</v>
      </c>
      <c r="BL7" s="288" t="s">
        <v>24</v>
      </c>
      <c r="BM7" s="288" t="s">
        <v>24</v>
      </c>
      <c r="BN7" s="305">
        <f t="shared" si="6"/>
        <v>42186</v>
      </c>
      <c r="BO7" s="288" t="s">
        <v>24</v>
      </c>
      <c r="BP7" s="288" t="s">
        <v>24</v>
      </c>
      <c r="BQ7" s="305">
        <f t="shared" si="7"/>
        <v>42278</v>
      </c>
      <c r="BR7" s="288" t="s">
        <v>24</v>
      </c>
      <c r="BS7" s="288" t="s">
        <v>24</v>
      </c>
      <c r="BT7" s="305">
        <f t="shared" si="8"/>
        <v>41275</v>
      </c>
      <c r="BU7" s="304" t="s">
        <v>66</v>
      </c>
      <c r="BV7" s="316" t="s">
        <v>66</v>
      </c>
      <c r="BW7" s="316" t="s">
        <v>66</v>
      </c>
      <c r="BX7" s="316"/>
      <c r="BY7" s="316" t="s">
        <v>66</v>
      </c>
      <c r="BZ7" s="316"/>
      <c r="CA7" s="292" t="s">
        <v>1406</v>
      </c>
      <c r="CB7" s="306"/>
    </row>
    <row r="8" spans="1:100" s="2" customFormat="1" ht="45.75" customHeight="1" x14ac:dyDescent="0.25">
      <c r="A8" s="53" t="s">
        <v>1451</v>
      </c>
      <c r="B8" s="142" t="s">
        <v>1452</v>
      </c>
      <c r="C8" s="42">
        <v>2008</v>
      </c>
      <c r="D8" s="282">
        <v>39542</v>
      </c>
      <c r="E8" s="282">
        <v>42826</v>
      </c>
      <c r="F8" s="282">
        <v>39542</v>
      </c>
      <c r="G8" s="60" t="s">
        <v>6</v>
      </c>
      <c r="H8" s="60" t="s">
        <v>6</v>
      </c>
      <c r="I8" s="48">
        <f>E8-'[3]ARR Vigentes muestra'!$DN$1</f>
        <v>-1236</v>
      </c>
      <c r="J8" s="42" t="str">
        <f t="shared" si="0"/>
        <v>TERMINADO</v>
      </c>
      <c r="K8" s="126" t="s">
        <v>1453</v>
      </c>
      <c r="L8" s="282">
        <v>42075</v>
      </c>
      <c r="M8" s="282">
        <v>42075</v>
      </c>
      <c r="N8" s="282">
        <v>42533</v>
      </c>
      <c r="O8" s="43">
        <f ca="1">N8-$CV$1</f>
        <v>-1759</v>
      </c>
      <c r="P8" s="42" t="str">
        <f ca="1">IF(O8&gt;80,"VIGENTE",IF(O8&lt;1,"VENCIDO",IF(O8&lt;50,"POR VENCERSE","RENOVAR")))</f>
        <v>VENCIDO</v>
      </c>
      <c r="Q8" s="95" t="s">
        <v>1454</v>
      </c>
      <c r="R8" s="133" t="s">
        <v>456</v>
      </c>
      <c r="S8" s="109" t="s">
        <v>1395</v>
      </c>
      <c r="T8" s="126">
        <v>487500</v>
      </c>
      <c r="U8" s="130" t="s">
        <v>1455</v>
      </c>
      <c r="V8" s="276" t="s">
        <v>1456</v>
      </c>
      <c r="W8" s="132">
        <v>32051</v>
      </c>
      <c r="X8" s="110" t="s">
        <v>548</v>
      </c>
      <c r="Y8" s="68" t="s">
        <v>6</v>
      </c>
      <c r="Z8" s="95" t="s">
        <v>1132</v>
      </c>
      <c r="AA8" s="95" t="s">
        <v>1457</v>
      </c>
      <c r="AB8" s="67" t="s">
        <v>483</v>
      </c>
      <c r="AC8" s="95" t="s">
        <v>1458</v>
      </c>
      <c r="AD8" s="93" t="s">
        <v>1459</v>
      </c>
      <c r="AE8" s="126" t="s">
        <v>1460</v>
      </c>
      <c r="AF8" s="31" t="s">
        <v>6</v>
      </c>
      <c r="AG8" s="30" t="s">
        <v>6</v>
      </c>
      <c r="AH8" s="95" t="s">
        <v>460</v>
      </c>
      <c r="AI8" s="93">
        <v>43567519</v>
      </c>
      <c r="AJ8" s="31" t="s">
        <v>6</v>
      </c>
      <c r="AK8" s="31" t="s">
        <v>6</v>
      </c>
      <c r="AL8" s="30" t="s">
        <v>6</v>
      </c>
      <c r="AM8" s="283" t="s">
        <v>1461</v>
      </c>
      <c r="AN8" s="122">
        <v>4440860</v>
      </c>
      <c r="AO8" s="122">
        <v>3146191228</v>
      </c>
      <c r="AP8" s="27" t="s">
        <v>1462</v>
      </c>
      <c r="AQ8" s="95" t="s">
        <v>5</v>
      </c>
      <c r="AR8" s="109" t="s">
        <v>4</v>
      </c>
      <c r="AS8" s="27" t="s">
        <v>311</v>
      </c>
      <c r="AT8" s="27"/>
      <c r="AU8" s="27"/>
      <c r="AV8" s="27"/>
      <c r="AW8" s="280" t="s">
        <v>28</v>
      </c>
      <c r="AX8" s="24">
        <f t="shared" si="1"/>
        <v>40728</v>
      </c>
      <c r="AY8" s="24">
        <f t="shared" si="1"/>
        <v>40728</v>
      </c>
      <c r="AZ8" s="280" t="s">
        <v>27</v>
      </c>
      <c r="BA8" s="24">
        <f t="shared" si="2"/>
        <v>40820</v>
      </c>
      <c r="BB8" s="24">
        <f t="shared" si="2"/>
        <v>40820</v>
      </c>
      <c r="BC8" s="50" t="s">
        <v>66</v>
      </c>
      <c r="BD8" s="60" t="s">
        <v>24</v>
      </c>
      <c r="BE8" s="24">
        <f t="shared" si="3"/>
        <v>40912</v>
      </c>
      <c r="BF8" s="60" t="s">
        <v>24</v>
      </c>
      <c r="BG8" s="60" t="s">
        <v>24</v>
      </c>
      <c r="BH8" s="24">
        <f t="shared" si="4"/>
        <v>41003</v>
      </c>
      <c r="BI8" s="60" t="s">
        <v>24</v>
      </c>
      <c r="BJ8" s="60" t="s">
        <v>24</v>
      </c>
      <c r="BK8" s="24">
        <f t="shared" si="5"/>
        <v>41094</v>
      </c>
      <c r="BL8" s="60" t="s">
        <v>24</v>
      </c>
      <c r="BM8" s="60" t="s">
        <v>24</v>
      </c>
      <c r="BN8" s="20">
        <f t="shared" si="6"/>
        <v>41186</v>
      </c>
      <c r="BO8" s="60" t="s">
        <v>24</v>
      </c>
      <c r="BP8" s="60" t="s">
        <v>24</v>
      </c>
      <c r="BQ8" s="20">
        <f t="shared" si="7"/>
        <v>41278</v>
      </c>
      <c r="BR8" s="60" t="s">
        <v>24</v>
      </c>
      <c r="BS8" s="60" t="s">
        <v>24</v>
      </c>
      <c r="BT8" s="20">
        <f t="shared" si="8"/>
        <v>40272</v>
      </c>
      <c r="BU8" s="50" t="s">
        <v>66</v>
      </c>
      <c r="BV8" s="50" t="s">
        <v>66</v>
      </c>
      <c r="BW8" s="50" t="s">
        <v>66</v>
      </c>
      <c r="BX8" s="50"/>
      <c r="BY8" s="50" t="s">
        <v>66</v>
      </c>
      <c r="BZ8" s="50"/>
      <c r="CA8" s="95" t="s">
        <v>1406</v>
      </c>
      <c r="CB8" s="281"/>
    </row>
    <row r="9" spans="1:100" s="90" customFormat="1" ht="45.75" customHeight="1" x14ac:dyDescent="0.25">
      <c r="A9" s="285" t="s">
        <v>1451</v>
      </c>
      <c r="B9" s="286" t="s">
        <v>1452</v>
      </c>
      <c r="C9" s="290">
        <v>2008</v>
      </c>
      <c r="D9" s="317">
        <v>39542</v>
      </c>
      <c r="E9" s="317">
        <v>42826</v>
      </c>
      <c r="F9" s="317">
        <v>39542</v>
      </c>
      <c r="G9" s="288" t="s">
        <v>6</v>
      </c>
      <c r="H9" s="288" t="s">
        <v>6</v>
      </c>
      <c r="I9" s="289">
        <f>E9-'[3]ARR Vigentes muestra'!$DN$1</f>
        <v>-1236</v>
      </c>
      <c r="J9" s="290" t="str">
        <f t="shared" si="0"/>
        <v>TERMINADO</v>
      </c>
      <c r="K9" s="297" t="s">
        <v>1453</v>
      </c>
      <c r="L9" s="317">
        <v>42075</v>
      </c>
      <c r="M9" s="317">
        <v>42075</v>
      </c>
      <c r="N9" s="317">
        <v>42533</v>
      </c>
      <c r="O9" s="289">
        <f ca="1">N9-$CV$1</f>
        <v>-1759</v>
      </c>
      <c r="P9" s="290" t="str">
        <f ca="1">IF(O9&gt;80,"VIGENTE",IF(O9&lt;1,"VENCIDO",IF(O9&lt;50,"POR VENCERSE","RENOVAR")))</f>
        <v>VENCIDO</v>
      </c>
      <c r="Q9" s="292" t="s">
        <v>1454</v>
      </c>
      <c r="R9" s="293" t="s">
        <v>456</v>
      </c>
      <c r="S9" s="294" t="s">
        <v>1395</v>
      </c>
      <c r="T9" s="297">
        <v>487500</v>
      </c>
      <c r="U9" s="296" t="s">
        <v>1455</v>
      </c>
      <c r="V9" s="309" t="s">
        <v>1456</v>
      </c>
      <c r="W9" s="310">
        <v>32051</v>
      </c>
      <c r="X9" s="307" t="s">
        <v>548</v>
      </c>
      <c r="Y9" s="298" t="s">
        <v>6</v>
      </c>
      <c r="Z9" s="292" t="s">
        <v>1132</v>
      </c>
      <c r="AA9" s="292" t="s">
        <v>1457</v>
      </c>
      <c r="AB9" s="299" t="s">
        <v>483</v>
      </c>
      <c r="AC9" s="292" t="s">
        <v>1458</v>
      </c>
      <c r="AD9" s="300" t="s">
        <v>1459</v>
      </c>
      <c r="AE9" s="297" t="s">
        <v>1460</v>
      </c>
      <c r="AF9" s="291" t="s">
        <v>6</v>
      </c>
      <c r="AG9" s="301" t="s">
        <v>6</v>
      </c>
      <c r="AH9" s="318" t="s">
        <v>1463</v>
      </c>
      <c r="AI9" s="319">
        <v>8455308</v>
      </c>
      <c r="AJ9" s="291" t="s">
        <v>6</v>
      </c>
      <c r="AK9" s="291" t="s">
        <v>6</v>
      </c>
      <c r="AL9" s="301" t="s">
        <v>6</v>
      </c>
      <c r="AM9" s="312" t="s">
        <v>1461</v>
      </c>
      <c r="AN9" s="291">
        <v>4440860</v>
      </c>
      <c r="AO9" s="291">
        <v>3146191228</v>
      </c>
      <c r="AP9" s="303" t="s">
        <v>1462</v>
      </c>
      <c r="AQ9" s="292" t="s">
        <v>5</v>
      </c>
      <c r="AR9" s="294" t="s">
        <v>4</v>
      </c>
      <c r="AS9" s="303" t="s">
        <v>311</v>
      </c>
      <c r="AT9" s="303"/>
      <c r="AU9" s="303"/>
      <c r="AV9" s="303"/>
      <c r="AW9" s="313" t="s">
        <v>28</v>
      </c>
      <c r="AX9" s="305">
        <f t="shared" si="1"/>
        <v>40728</v>
      </c>
      <c r="AY9" s="305">
        <f t="shared" si="1"/>
        <v>40728</v>
      </c>
      <c r="AZ9" s="313" t="s">
        <v>27</v>
      </c>
      <c r="BA9" s="305">
        <f t="shared" si="2"/>
        <v>40820</v>
      </c>
      <c r="BB9" s="305">
        <f t="shared" si="2"/>
        <v>40820</v>
      </c>
      <c r="BC9" s="316" t="s">
        <v>66</v>
      </c>
      <c r="BD9" s="288" t="s">
        <v>24</v>
      </c>
      <c r="BE9" s="305">
        <f t="shared" si="3"/>
        <v>40912</v>
      </c>
      <c r="BF9" s="288" t="s">
        <v>24</v>
      </c>
      <c r="BG9" s="288" t="s">
        <v>24</v>
      </c>
      <c r="BH9" s="305">
        <f t="shared" si="4"/>
        <v>41003</v>
      </c>
      <c r="BI9" s="288" t="s">
        <v>24</v>
      </c>
      <c r="BJ9" s="288" t="s">
        <v>24</v>
      </c>
      <c r="BK9" s="305">
        <f t="shared" si="5"/>
        <v>41094</v>
      </c>
      <c r="BL9" s="288" t="s">
        <v>24</v>
      </c>
      <c r="BM9" s="288" t="s">
        <v>24</v>
      </c>
      <c r="BN9" s="305">
        <f t="shared" si="6"/>
        <v>41186</v>
      </c>
      <c r="BO9" s="288" t="s">
        <v>24</v>
      </c>
      <c r="BP9" s="288" t="s">
        <v>24</v>
      </c>
      <c r="BQ9" s="305">
        <f t="shared" si="7"/>
        <v>41278</v>
      </c>
      <c r="BR9" s="288" t="s">
        <v>24</v>
      </c>
      <c r="BS9" s="288" t="s">
        <v>24</v>
      </c>
      <c r="BT9" s="305">
        <f t="shared" si="8"/>
        <v>40272</v>
      </c>
      <c r="BU9" s="304" t="s">
        <v>66</v>
      </c>
      <c r="BV9" s="316" t="s">
        <v>66</v>
      </c>
      <c r="BW9" s="316" t="s">
        <v>66</v>
      </c>
      <c r="BX9" s="316"/>
      <c r="BY9" s="316" t="s">
        <v>66</v>
      </c>
      <c r="BZ9" s="316"/>
      <c r="CA9" s="292" t="s">
        <v>1406</v>
      </c>
      <c r="CB9" s="306"/>
    </row>
    <row r="10" spans="1:100" s="90" customFormat="1" ht="45.75" customHeight="1" x14ac:dyDescent="0.25">
      <c r="A10" s="285" t="s">
        <v>1464</v>
      </c>
      <c r="B10" s="286" t="s">
        <v>1465</v>
      </c>
      <c r="C10" s="287">
        <v>39142</v>
      </c>
      <c r="D10" s="287">
        <v>39142</v>
      </c>
      <c r="E10" s="287">
        <v>39507</v>
      </c>
      <c r="F10" s="287">
        <v>39142</v>
      </c>
      <c r="G10" s="288" t="s">
        <v>6</v>
      </c>
      <c r="H10" s="288" t="s">
        <v>6</v>
      </c>
      <c r="I10" s="289">
        <f>E10-'[3]ARR Vigentes muestra'!$DN$1</f>
        <v>-4555</v>
      </c>
      <c r="J10" s="290" t="str">
        <f t="shared" si="0"/>
        <v>TERMINADO</v>
      </c>
      <c r="K10" s="291" t="s">
        <v>1421</v>
      </c>
      <c r="L10" s="287">
        <v>39140</v>
      </c>
      <c r="M10" s="287">
        <v>39140</v>
      </c>
      <c r="N10" s="287">
        <v>39626</v>
      </c>
      <c r="O10" s="289">
        <f ca="1">N10-$CV$1</f>
        <v>-4666</v>
      </c>
      <c r="P10" s="290" t="str">
        <f ca="1">IF(O10&gt;80,"VIGENTE",IF(O10&lt;1,"VENCIDO",IF(O10&lt;50,"POR VENCERSE","RENOVAR")))</f>
        <v>VENCIDO</v>
      </c>
      <c r="Q10" s="292" t="s">
        <v>1466</v>
      </c>
      <c r="R10" s="292" t="s">
        <v>1467</v>
      </c>
      <c r="S10" s="294" t="s">
        <v>1395</v>
      </c>
      <c r="T10" s="295">
        <v>401008</v>
      </c>
      <c r="U10" s="286">
        <v>14160120013</v>
      </c>
      <c r="V10" s="297" t="s">
        <v>633</v>
      </c>
      <c r="W10" s="297" t="s">
        <v>633</v>
      </c>
      <c r="X10" s="297" t="s">
        <v>633</v>
      </c>
      <c r="Y10" s="298" t="s">
        <v>6</v>
      </c>
      <c r="Z10" s="293" t="s">
        <v>483</v>
      </c>
      <c r="AA10" s="292" t="s">
        <v>1424</v>
      </c>
      <c r="AB10" s="299" t="s">
        <v>483</v>
      </c>
      <c r="AC10" s="292" t="s">
        <v>1468</v>
      </c>
      <c r="AD10" s="300">
        <v>70562450</v>
      </c>
      <c r="AE10" s="291" t="s">
        <v>6</v>
      </c>
      <c r="AF10" s="291" t="s">
        <v>6</v>
      </c>
      <c r="AG10" s="301" t="s">
        <v>6</v>
      </c>
      <c r="AH10" s="292" t="s">
        <v>1468</v>
      </c>
      <c r="AI10" s="302" t="s">
        <v>483</v>
      </c>
      <c r="AJ10" s="297">
        <v>3341000</v>
      </c>
      <c r="AK10" s="291" t="s">
        <v>6</v>
      </c>
      <c r="AL10" s="301" t="s">
        <v>6</v>
      </c>
      <c r="AM10" s="301" t="s">
        <v>1207</v>
      </c>
      <c r="AN10" s="291" t="s">
        <v>6</v>
      </c>
      <c r="AO10" s="291" t="s">
        <v>6</v>
      </c>
      <c r="AP10" s="301" t="s">
        <v>6</v>
      </c>
      <c r="AQ10" s="292" t="s">
        <v>5</v>
      </c>
      <c r="AR10" s="294" t="s">
        <v>4</v>
      </c>
      <c r="AS10" s="303" t="s">
        <v>311</v>
      </c>
      <c r="AT10" s="303"/>
      <c r="AU10" s="303"/>
      <c r="AV10" s="303"/>
      <c r="AW10" s="308" t="s">
        <v>66</v>
      </c>
      <c r="AX10" s="305">
        <f t="shared" si="1"/>
        <v>40330</v>
      </c>
      <c r="AY10" s="305">
        <f t="shared" si="1"/>
        <v>40330</v>
      </c>
      <c r="AZ10" s="308" t="s">
        <v>66</v>
      </c>
      <c r="BA10" s="305">
        <f t="shared" si="2"/>
        <v>40422</v>
      </c>
      <c r="BB10" s="305">
        <f t="shared" si="2"/>
        <v>40422</v>
      </c>
      <c r="BC10" s="308" t="s">
        <v>66</v>
      </c>
      <c r="BD10" s="288" t="s">
        <v>24</v>
      </c>
      <c r="BE10" s="305">
        <f t="shared" si="3"/>
        <v>40513</v>
      </c>
      <c r="BF10" s="288" t="s">
        <v>24</v>
      </c>
      <c r="BG10" s="288" t="s">
        <v>24</v>
      </c>
      <c r="BH10" s="305">
        <f t="shared" si="4"/>
        <v>40603</v>
      </c>
      <c r="BI10" s="288" t="s">
        <v>24</v>
      </c>
      <c r="BJ10" s="288" t="s">
        <v>24</v>
      </c>
      <c r="BK10" s="305">
        <f t="shared" si="5"/>
        <v>40695</v>
      </c>
      <c r="BL10" s="288" t="s">
        <v>24</v>
      </c>
      <c r="BM10" s="288" t="s">
        <v>24</v>
      </c>
      <c r="BN10" s="305">
        <f t="shared" si="6"/>
        <v>40787</v>
      </c>
      <c r="BO10" s="288" t="s">
        <v>24</v>
      </c>
      <c r="BP10" s="288" t="s">
        <v>24</v>
      </c>
      <c r="BQ10" s="305">
        <f t="shared" si="7"/>
        <v>40878</v>
      </c>
      <c r="BR10" s="288" t="s">
        <v>24</v>
      </c>
      <c r="BS10" s="288" t="s">
        <v>24</v>
      </c>
      <c r="BT10" s="305">
        <f t="shared" si="8"/>
        <v>39873</v>
      </c>
      <c r="BU10" s="304" t="s">
        <v>66</v>
      </c>
      <c r="BV10" s="308" t="s">
        <v>66</v>
      </c>
      <c r="BW10" s="308" t="s">
        <v>66</v>
      </c>
      <c r="BX10" s="308"/>
      <c r="BY10" s="308" t="s">
        <v>66</v>
      </c>
      <c r="BZ10" s="308"/>
      <c r="CA10" s="292" t="s">
        <v>1406</v>
      </c>
      <c r="CB10" s="306"/>
    </row>
    <row r="11" spans="1:100" s="90" customFormat="1" ht="45.75" customHeight="1" x14ac:dyDescent="0.25">
      <c r="A11" s="285" t="s">
        <v>1469</v>
      </c>
      <c r="B11" s="286" t="s">
        <v>662</v>
      </c>
      <c r="C11" s="287">
        <v>40179</v>
      </c>
      <c r="D11" s="287">
        <v>40179</v>
      </c>
      <c r="E11" s="287">
        <v>40544</v>
      </c>
      <c r="F11" s="287">
        <v>40179</v>
      </c>
      <c r="G11" s="288" t="s">
        <v>6</v>
      </c>
      <c r="H11" s="288" t="s">
        <v>6</v>
      </c>
      <c r="I11" s="289">
        <f>E11-'[3]ARR Vigentes muestra'!$DN$1</f>
        <v>-3518</v>
      </c>
      <c r="J11" s="290" t="str">
        <f t="shared" si="0"/>
        <v>TERMINADO</v>
      </c>
      <c r="K11" s="314" t="s">
        <v>66</v>
      </c>
      <c r="L11" s="308" t="s">
        <v>66</v>
      </c>
      <c r="M11" s="308" t="s">
        <v>66</v>
      </c>
      <c r="N11" s="308" t="s">
        <v>66</v>
      </c>
      <c r="O11" s="308" t="s">
        <v>66</v>
      </c>
      <c r="P11" s="308" t="s">
        <v>66</v>
      </c>
      <c r="Q11" s="292" t="s">
        <v>1470</v>
      </c>
      <c r="R11" s="292" t="s">
        <v>1471</v>
      </c>
      <c r="S11" s="294" t="s">
        <v>1395</v>
      </c>
      <c r="T11" s="295">
        <v>574809</v>
      </c>
      <c r="U11" s="296" t="s">
        <v>381</v>
      </c>
      <c r="V11" s="297" t="s">
        <v>633</v>
      </c>
      <c r="W11" s="297" t="s">
        <v>633</v>
      </c>
      <c r="X11" s="297" t="s">
        <v>633</v>
      </c>
      <c r="Y11" s="298" t="s">
        <v>6</v>
      </c>
      <c r="Z11" s="292" t="s">
        <v>157</v>
      </c>
      <c r="AA11" s="292" t="s">
        <v>115</v>
      </c>
      <c r="AB11" s="299" t="s">
        <v>483</v>
      </c>
      <c r="AC11" s="292" t="s">
        <v>460</v>
      </c>
      <c r="AD11" s="300">
        <v>43567519</v>
      </c>
      <c r="AE11" s="291" t="s">
        <v>6</v>
      </c>
      <c r="AF11" s="291" t="s">
        <v>6</v>
      </c>
      <c r="AG11" s="301" t="s">
        <v>6</v>
      </c>
      <c r="AH11" s="292" t="s">
        <v>460</v>
      </c>
      <c r="AI11" s="300">
        <v>43567519</v>
      </c>
      <c r="AJ11" s="291" t="s">
        <v>6</v>
      </c>
      <c r="AK11" s="291" t="s">
        <v>6</v>
      </c>
      <c r="AL11" s="301" t="s">
        <v>6</v>
      </c>
      <c r="AM11" s="301" t="s">
        <v>1207</v>
      </c>
      <c r="AN11" s="291" t="s">
        <v>6</v>
      </c>
      <c r="AO11" s="291" t="s">
        <v>6</v>
      </c>
      <c r="AP11" s="301" t="s">
        <v>6</v>
      </c>
      <c r="AQ11" s="292" t="s">
        <v>56</v>
      </c>
      <c r="AR11" s="294" t="s">
        <v>4</v>
      </c>
      <c r="AS11" s="303" t="s">
        <v>55</v>
      </c>
      <c r="AT11" s="303"/>
      <c r="AU11" s="303"/>
      <c r="AV11" s="303"/>
      <c r="AW11" s="308" t="s">
        <v>66</v>
      </c>
      <c r="AX11" s="305">
        <f t="shared" si="1"/>
        <v>41365</v>
      </c>
      <c r="AY11" s="305">
        <f t="shared" si="1"/>
        <v>41365</v>
      </c>
      <c r="AZ11" s="308" t="s">
        <v>66</v>
      </c>
      <c r="BA11" s="305">
        <f t="shared" si="2"/>
        <v>41456</v>
      </c>
      <c r="BB11" s="305">
        <f t="shared" si="2"/>
        <v>41456</v>
      </c>
      <c r="BC11" s="308" t="s">
        <v>66</v>
      </c>
      <c r="BD11" s="288" t="s">
        <v>24</v>
      </c>
      <c r="BE11" s="305">
        <f t="shared" si="3"/>
        <v>41548</v>
      </c>
      <c r="BF11" s="288" t="s">
        <v>24</v>
      </c>
      <c r="BG11" s="288" t="s">
        <v>24</v>
      </c>
      <c r="BH11" s="305">
        <f t="shared" si="4"/>
        <v>41640</v>
      </c>
      <c r="BI11" s="288" t="s">
        <v>24</v>
      </c>
      <c r="BJ11" s="288" t="s">
        <v>24</v>
      </c>
      <c r="BK11" s="305">
        <f t="shared" si="5"/>
        <v>41730</v>
      </c>
      <c r="BL11" s="288" t="s">
        <v>24</v>
      </c>
      <c r="BM11" s="288" t="s">
        <v>24</v>
      </c>
      <c r="BN11" s="305">
        <f t="shared" si="6"/>
        <v>41821</v>
      </c>
      <c r="BO11" s="288" t="s">
        <v>24</v>
      </c>
      <c r="BP11" s="288" t="s">
        <v>24</v>
      </c>
      <c r="BQ11" s="305">
        <f t="shared" si="7"/>
        <v>41913</v>
      </c>
      <c r="BR11" s="288" t="s">
        <v>24</v>
      </c>
      <c r="BS11" s="288" t="s">
        <v>24</v>
      </c>
      <c r="BT11" s="305">
        <f t="shared" si="8"/>
        <v>40909</v>
      </c>
      <c r="BU11" s="304" t="s">
        <v>66</v>
      </c>
      <c r="BV11" s="308" t="s">
        <v>66</v>
      </c>
      <c r="BW11" s="308" t="s">
        <v>66</v>
      </c>
      <c r="BX11" s="308"/>
      <c r="BY11" s="308" t="s">
        <v>66</v>
      </c>
      <c r="BZ11" s="308"/>
      <c r="CA11" s="292" t="s">
        <v>1406</v>
      </c>
      <c r="CB11" s="306"/>
    </row>
    <row r="12" spans="1:100" s="90" customFormat="1" ht="45.75" customHeight="1" x14ac:dyDescent="0.25">
      <c r="A12" s="285" t="s">
        <v>1472</v>
      </c>
      <c r="B12" s="286" t="s">
        <v>1473</v>
      </c>
      <c r="C12" s="287">
        <v>40179</v>
      </c>
      <c r="D12" s="287">
        <v>40179</v>
      </c>
      <c r="E12" s="287">
        <v>40544</v>
      </c>
      <c r="F12" s="287">
        <v>40179</v>
      </c>
      <c r="G12" s="288" t="s">
        <v>6</v>
      </c>
      <c r="H12" s="288" t="s">
        <v>6</v>
      </c>
      <c r="I12" s="289">
        <f>E12-'[3]ARR Vigentes muestra'!$DN$1</f>
        <v>-3518</v>
      </c>
      <c r="J12" s="290" t="str">
        <f t="shared" si="0"/>
        <v>TERMINADO</v>
      </c>
      <c r="K12" s="314" t="s">
        <v>66</v>
      </c>
      <c r="L12" s="308" t="s">
        <v>66</v>
      </c>
      <c r="M12" s="308" t="s">
        <v>66</v>
      </c>
      <c r="N12" s="308" t="s">
        <v>66</v>
      </c>
      <c r="O12" s="308" t="s">
        <v>66</v>
      </c>
      <c r="P12" s="308" t="s">
        <v>66</v>
      </c>
      <c r="Q12" s="292" t="s">
        <v>1474</v>
      </c>
      <c r="R12" s="318" t="s">
        <v>493</v>
      </c>
      <c r="S12" s="294" t="s">
        <v>1395</v>
      </c>
      <c r="T12" s="295">
        <v>574812</v>
      </c>
      <c r="U12" s="320">
        <v>10140110016</v>
      </c>
      <c r="V12" s="321">
        <v>2372</v>
      </c>
      <c r="W12" s="310">
        <v>33528</v>
      </c>
      <c r="X12" s="295" t="s">
        <v>491</v>
      </c>
      <c r="Y12" s="298" t="s">
        <v>6</v>
      </c>
      <c r="Z12" s="292" t="s">
        <v>157</v>
      </c>
      <c r="AA12" s="292" t="s">
        <v>115</v>
      </c>
      <c r="AB12" s="299" t="s">
        <v>483</v>
      </c>
      <c r="AC12" s="318" t="s">
        <v>1475</v>
      </c>
      <c r="AD12" s="319">
        <v>43053271</v>
      </c>
      <c r="AE12" s="291" t="s">
        <v>6</v>
      </c>
      <c r="AF12" s="291" t="s">
        <v>6</v>
      </c>
      <c r="AG12" s="301" t="s">
        <v>6</v>
      </c>
      <c r="AH12" s="292" t="s">
        <v>1476</v>
      </c>
      <c r="AI12" s="311">
        <v>8291171</v>
      </c>
      <c r="AJ12" s="297">
        <v>2622582</v>
      </c>
      <c r="AK12" s="291">
        <v>3166015409</v>
      </c>
      <c r="AL12" s="303" t="s">
        <v>1477</v>
      </c>
      <c r="AM12" s="312" t="s">
        <v>1476</v>
      </c>
      <c r="AN12" s="311">
        <v>8291171</v>
      </c>
      <c r="AO12" s="291">
        <v>3003817465</v>
      </c>
      <c r="AP12" s="303" t="s">
        <v>1477</v>
      </c>
      <c r="AQ12" s="292" t="s">
        <v>1439</v>
      </c>
      <c r="AR12" s="294" t="s">
        <v>4</v>
      </c>
      <c r="AS12" s="303" t="s">
        <v>1440</v>
      </c>
      <c r="AT12" s="303"/>
      <c r="AU12" s="303"/>
      <c r="AV12" s="303"/>
      <c r="AW12" s="308" t="s">
        <v>66</v>
      </c>
      <c r="AX12" s="305">
        <f t="shared" si="1"/>
        <v>41365</v>
      </c>
      <c r="AY12" s="305">
        <f t="shared" si="1"/>
        <v>41365</v>
      </c>
      <c r="AZ12" s="313" t="s">
        <v>27</v>
      </c>
      <c r="BA12" s="305">
        <f t="shared" si="2"/>
        <v>41456</v>
      </c>
      <c r="BB12" s="305">
        <f t="shared" si="2"/>
        <v>41456</v>
      </c>
      <c r="BC12" s="322" t="s">
        <v>66</v>
      </c>
      <c r="BD12" s="288" t="s">
        <v>24</v>
      </c>
      <c r="BE12" s="305">
        <f t="shared" si="3"/>
        <v>41548</v>
      </c>
      <c r="BF12" s="288" t="s">
        <v>24</v>
      </c>
      <c r="BG12" s="288" t="s">
        <v>24</v>
      </c>
      <c r="BH12" s="305">
        <f t="shared" si="4"/>
        <v>41640</v>
      </c>
      <c r="BI12" s="288" t="s">
        <v>24</v>
      </c>
      <c r="BJ12" s="288" t="s">
        <v>24</v>
      </c>
      <c r="BK12" s="305">
        <f t="shared" si="5"/>
        <v>41730</v>
      </c>
      <c r="BL12" s="288" t="s">
        <v>24</v>
      </c>
      <c r="BM12" s="288" t="s">
        <v>24</v>
      </c>
      <c r="BN12" s="305">
        <f t="shared" si="6"/>
        <v>41821</v>
      </c>
      <c r="BO12" s="288" t="s">
        <v>24</v>
      </c>
      <c r="BP12" s="288" t="s">
        <v>24</v>
      </c>
      <c r="BQ12" s="305">
        <f t="shared" si="7"/>
        <v>41913</v>
      </c>
      <c r="BR12" s="288" t="s">
        <v>24</v>
      </c>
      <c r="BS12" s="288" t="s">
        <v>24</v>
      </c>
      <c r="BT12" s="305">
        <f t="shared" si="8"/>
        <v>40909</v>
      </c>
      <c r="BU12" s="304" t="s">
        <v>66</v>
      </c>
      <c r="BV12" s="308" t="s">
        <v>66</v>
      </c>
      <c r="BW12" s="290" t="s">
        <v>66</v>
      </c>
      <c r="BX12" s="322"/>
      <c r="BY12" s="290" t="s">
        <v>66</v>
      </c>
      <c r="BZ12" s="290"/>
      <c r="CA12" s="292" t="s">
        <v>1406</v>
      </c>
      <c r="CB12" s="306"/>
    </row>
    <row r="13" spans="1:100" s="90" customFormat="1" ht="45.75" customHeight="1" x14ac:dyDescent="0.25">
      <c r="A13" s="285" t="s">
        <v>1478</v>
      </c>
      <c r="B13" s="286" t="s">
        <v>1473</v>
      </c>
      <c r="C13" s="287">
        <v>37926</v>
      </c>
      <c r="D13" s="287">
        <v>37926</v>
      </c>
      <c r="E13" s="287">
        <v>39142</v>
      </c>
      <c r="F13" s="287">
        <v>37926</v>
      </c>
      <c r="G13" s="288" t="s">
        <v>6</v>
      </c>
      <c r="H13" s="288" t="s">
        <v>6</v>
      </c>
      <c r="I13" s="289">
        <f>E13-'[3]ARR Vigentes muestra'!$DN$1</f>
        <v>-4920</v>
      </c>
      <c r="J13" s="290" t="str">
        <f t="shared" si="0"/>
        <v>TERMINADO</v>
      </c>
      <c r="K13" s="314" t="s">
        <v>66</v>
      </c>
      <c r="L13" s="308" t="s">
        <v>66</v>
      </c>
      <c r="M13" s="308" t="s">
        <v>66</v>
      </c>
      <c r="N13" s="308" t="s">
        <v>66</v>
      </c>
      <c r="O13" s="308" t="s">
        <v>66</v>
      </c>
      <c r="P13" s="308" t="s">
        <v>66</v>
      </c>
      <c r="Q13" s="292" t="s">
        <v>1479</v>
      </c>
      <c r="R13" s="318" t="s">
        <v>493</v>
      </c>
      <c r="S13" s="294" t="s">
        <v>1395</v>
      </c>
      <c r="T13" s="295">
        <v>574814</v>
      </c>
      <c r="U13" s="296" t="s">
        <v>158</v>
      </c>
      <c r="V13" s="309" t="s">
        <v>380</v>
      </c>
      <c r="W13" s="310">
        <v>39080</v>
      </c>
      <c r="X13" s="307" t="s">
        <v>491</v>
      </c>
      <c r="Y13" s="298" t="s">
        <v>6</v>
      </c>
      <c r="Z13" s="292" t="s">
        <v>157</v>
      </c>
      <c r="AA13" s="292" t="s">
        <v>115</v>
      </c>
      <c r="AB13" s="299" t="s">
        <v>483</v>
      </c>
      <c r="AC13" s="292" t="s">
        <v>1480</v>
      </c>
      <c r="AD13" s="300">
        <v>21928394</v>
      </c>
      <c r="AE13" s="291">
        <v>3347450</v>
      </c>
      <c r="AF13" s="291">
        <v>3146051964</v>
      </c>
      <c r="AG13" s="301" t="s">
        <v>6</v>
      </c>
      <c r="AH13" s="292" t="s">
        <v>1480</v>
      </c>
      <c r="AI13" s="300">
        <v>21928394</v>
      </c>
      <c r="AJ13" s="291">
        <v>3347450</v>
      </c>
      <c r="AK13" s="291">
        <v>3146051964</v>
      </c>
      <c r="AL13" s="301" t="s">
        <v>6</v>
      </c>
      <c r="AM13" s="312" t="s">
        <v>1480</v>
      </c>
      <c r="AN13" s="291">
        <v>3347450</v>
      </c>
      <c r="AO13" s="291">
        <v>3146051964</v>
      </c>
      <c r="AP13" s="301" t="s">
        <v>6</v>
      </c>
      <c r="AQ13" s="292" t="s">
        <v>1439</v>
      </c>
      <c r="AR13" s="294" t="s">
        <v>4</v>
      </c>
      <c r="AS13" s="303" t="s">
        <v>1440</v>
      </c>
      <c r="AT13" s="303"/>
      <c r="AU13" s="303"/>
      <c r="AV13" s="303"/>
      <c r="AW13" s="313" t="s">
        <v>28</v>
      </c>
      <c r="AX13" s="305">
        <f t="shared" si="1"/>
        <v>39114</v>
      </c>
      <c r="AY13" s="305">
        <f t="shared" si="1"/>
        <v>39114</v>
      </c>
      <c r="AZ13" s="313" t="s">
        <v>27</v>
      </c>
      <c r="BA13" s="305">
        <f t="shared" si="2"/>
        <v>39203</v>
      </c>
      <c r="BB13" s="305">
        <f t="shared" si="2"/>
        <v>39203</v>
      </c>
      <c r="BC13" s="322" t="s">
        <v>66</v>
      </c>
      <c r="BD13" s="288" t="s">
        <v>24</v>
      </c>
      <c r="BE13" s="305">
        <f t="shared" si="3"/>
        <v>39295</v>
      </c>
      <c r="BF13" s="288" t="s">
        <v>24</v>
      </c>
      <c r="BG13" s="288" t="s">
        <v>24</v>
      </c>
      <c r="BH13" s="305">
        <f t="shared" si="4"/>
        <v>39387</v>
      </c>
      <c r="BI13" s="288" t="s">
        <v>24</v>
      </c>
      <c r="BJ13" s="288" t="s">
        <v>24</v>
      </c>
      <c r="BK13" s="305">
        <f t="shared" si="5"/>
        <v>39479</v>
      </c>
      <c r="BL13" s="288" t="s">
        <v>24</v>
      </c>
      <c r="BM13" s="288" t="s">
        <v>24</v>
      </c>
      <c r="BN13" s="305">
        <f t="shared" si="6"/>
        <v>39569</v>
      </c>
      <c r="BO13" s="288" t="s">
        <v>24</v>
      </c>
      <c r="BP13" s="288" t="s">
        <v>24</v>
      </c>
      <c r="BQ13" s="305">
        <f t="shared" si="7"/>
        <v>39661</v>
      </c>
      <c r="BR13" s="288" t="s">
        <v>24</v>
      </c>
      <c r="BS13" s="288" t="s">
        <v>24</v>
      </c>
      <c r="BT13" s="305">
        <f t="shared" si="8"/>
        <v>38657</v>
      </c>
      <c r="BU13" s="304" t="s">
        <v>66</v>
      </c>
      <c r="BV13" s="322" t="s">
        <v>66</v>
      </c>
      <c r="BW13" s="322" t="s">
        <v>66</v>
      </c>
      <c r="BX13" s="322"/>
      <c r="BY13" s="322" t="s">
        <v>66</v>
      </c>
      <c r="BZ13" s="322"/>
      <c r="CA13" s="292" t="s">
        <v>1406</v>
      </c>
      <c r="CB13" s="306"/>
    </row>
    <row r="14" spans="1:100" s="90" customFormat="1" ht="45.75" customHeight="1" x14ac:dyDescent="0.25">
      <c r="A14" s="285" t="s">
        <v>1481</v>
      </c>
      <c r="B14" s="323" t="s">
        <v>1482</v>
      </c>
      <c r="C14" s="308" t="s">
        <v>66</v>
      </c>
      <c r="D14" s="308" t="s">
        <v>66</v>
      </c>
      <c r="E14" s="317">
        <v>40544</v>
      </c>
      <c r="F14" s="308" t="s">
        <v>66</v>
      </c>
      <c r="G14" s="288" t="s">
        <v>6</v>
      </c>
      <c r="H14" s="288" t="s">
        <v>6</v>
      </c>
      <c r="I14" s="289">
        <f>E14-'[3]ARR Vigentes muestra'!$DN$1</f>
        <v>-3518</v>
      </c>
      <c r="J14" s="290" t="str">
        <f t="shared" si="0"/>
        <v>TERMINADO</v>
      </c>
      <c r="K14" s="314" t="s">
        <v>66</v>
      </c>
      <c r="L14" s="308" t="s">
        <v>66</v>
      </c>
      <c r="M14" s="308" t="s">
        <v>66</v>
      </c>
      <c r="N14" s="308" t="s">
        <v>66</v>
      </c>
      <c r="O14" s="308" t="s">
        <v>66</v>
      </c>
      <c r="P14" s="308" t="s">
        <v>66</v>
      </c>
      <c r="Q14" s="318" t="s">
        <v>1483</v>
      </c>
      <c r="R14" s="318" t="s">
        <v>1482</v>
      </c>
      <c r="S14" s="294" t="s">
        <v>1395</v>
      </c>
      <c r="T14" s="323">
        <v>432727</v>
      </c>
      <c r="U14" s="324" t="s">
        <v>381</v>
      </c>
      <c r="V14" s="297" t="s">
        <v>633</v>
      </c>
      <c r="W14" s="297" t="s">
        <v>633</v>
      </c>
      <c r="X14" s="297" t="s">
        <v>633</v>
      </c>
      <c r="Y14" s="298" t="s">
        <v>6</v>
      </c>
      <c r="Z14" s="292" t="s">
        <v>157</v>
      </c>
      <c r="AA14" s="292" t="s">
        <v>1484</v>
      </c>
      <c r="AB14" s="299" t="s">
        <v>483</v>
      </c>
      <c r="AC14" s="318" t="s">
        <v>1463</v>
      </c>
      <c r="AD14" s="319">
        <v>8455308</v>
      </c>
      <c r="AE14" s="291" t="s">
        <v>6</v>
      </c>
      <c r="AF14" s="291" t="s">
        <v>6</v>
      </c>
      <c r="AG14" s="301" t="s">
        <v>6</v>
      </c>
      <c r="AH14" s="318" t="s">
        <v>1463</v>
      </c>
      <c r="AI14" s="319">
        <v>8455308</v>
      </c>
      <c r="AJ14" s="291" t="s">
        <v>6</v>
      </c>
      <c r="AK14" s="291" t="s">
        <v>6</v>
      </c>
      <c r="AL14" s="301" t="s">
        <v>6</v>
      </c>
      <c r="AM14" s="301" t="s">
        <v>1207</v>
      </c>
      <c r="AN14" s="291" t="s">
        <v>6</v>
      </c>
      <c r="AO14" s="291" t="s">
        <v>6</v>
      </c>
      <c r="AP14" s="301" t="s">
        <v>6</v>
      </c>
      <c r="AQ14" s="292" t="s">
        <v>56</v>
      </c>
      <c r="AR14" s="294" t="s">
        <v>4</v>
      </c>
      <c r="AS14" s="303" t="s">
        <v>55</v>
      </c>
      <c r="AT14" s="303"/>
      <c r="AU14" s="303"/>
      <c r="AV14" s="303"/>
      <c r="AW14" s="325" t="s">
        <v>66</v>
      </c>
      <c r="AX14" s="305" t="e">
        <f t="shared" si="1"/>
        <v>#VALUE!</v>
      </c>
      <c r="AY14" s="305" t="e">
        <f t="shared" si="1"/>
        <v>#VALUE!</v>
      </c>
      <c r="AZ14" s="288" t="s">
        <v>66</v>
      </c>
      <c r="BA14" s="305" t="e">
        <f t="shared" si="2"/>
        <v>#VALUE!</v>
      </c>
      <c r="BB14" s="305" t="e">
        <f t="shared" si="2"/>
        <v>#VALUE!</v>
      </c>
      <c r="BC14" s="325" t="s">
        <v>66</v>
      </c>
      <c r="BD14" s="288" t="s">
        <v>24</v>
      </c>
      <c r="BE14" s="305" t="e">
        <f t="shared" si="3"/>
        <v>#VALUE!</v>
      </c>
      <c r="BF14" s="288" t="s">
        <v>24</v>
      </c>
      <c r="BG14" s="288" t="s">
        <v>24</v>
      </c>
      <c r="BH14" s="305" t="e">
        <f t="shared" si="4"/>
        <v>#VALUE!</v>
      </c>
      <c r="BI14" s="288" t="s">
        <v>24</v>
      </c>
      <c r="BJ14" s="288" t="s">
        <v>24</v>
      </c>
      <c r="BK14" s="305" t="e">
        <f t="shared" si="5"/>
        <v>#VALUE!</v>
      </c>
      <c r="BL14" s="288" t="s">
        <v>24</v>
      </c>
      <c r="BM14" s="288" t="s">
        <v>24</v>
      </c>
      <c r="BN14" s="305" t="e">
        <f t="shared" si="6"/>
        <v>#VALUE!</v>
      </c>
      <c r="BO14" s="288" t="s">
        <v>24</v>
      </c>
      <c r="BP14" s="288" t="s">
        <v>24</v>
      </c>
      <c r="BQ14" s="305" t="e">
        <f t="shared" si="7"/>
        <v>#VALUE!</v>
      </c>
      <c r="BR14" s="288" t="s">
        <v>24</v>
      </c>
      <c r="BS14" s="288" t="s">
        <v>24</v>
      </c>
      <c r="BT14" s="305" t="e">
        <f t="shared" si="8"/>
        <v>#VALUE!</v>
      </c>
      <c r="BU14" s="304" t="s">
        <v>66</v>
      </c>
      <c r="BV14" s="322" t="s">
        <v>66</v>
      </c>
      <c r="BW14" s="288" t="s">
        <v>66</v>
      </c>
      <c r="BX14" s="325"/>
      <c r="BY14" s="322" t="s">
        <v>66</v>
      </c>
      <c r="BZ14" s="322"/>
      <c r="CA14" s="292" t="s">
        <v>1406</v>
      </c>
      <c r="CB14" s="306"/>
    </row>
    <row r="15" spans="1:100" s="2" customFormat="1" ht="45.75" customHeight="1" x14ac:dyDescent="0.25">
      <c r="A15" s="53" t="s">
        <v>495</v>
      </c>
      <c r="B15" s="277" t="s">
        <v>1485</v>
      </c>
      <c r="C15" s="49">
        <v>39360</v>
      </c>
      <c r="D15" s="49">
        <v>39360</v>
      </c>
      <c r="E15" s="49">
        <v>42510</v>
      </c>
      <c r="F15" s="49">
        <v>39360</v>
      </c>
      <c r="G15" s="60" t="s">
        <v>6</v>
      </c>
      <c r="H15" s="60" t="s">
        <v>6</v>
      </c>
      <c r="I15" s="48">
        <f>E15-'[3]ARR Vigentes muestra'!$DN$1</f>
        <v>-1552</v>
      </c>
      <c r="J15" s="42" t="str">
        <f t="shared" si="0"/>
        <v>TERMINADO</v>
      </c>
      <c r="K15" s="129" t="s">
        <v>66</v>
      </c>
      <c r="L15" s="173" t="s">
        <v>66</v>
      </c>
      <c r="M15" s="173" t="s">
        <v>66</v>
      </c>
      <c r="N15" s="173" t="s">
        <v>66</v>
      </c>
      <c r="O15" s="173" t="s">
        <v>66</v>
      </c>
      <c r="P15" s="173" t="s">
        <v>66</v>
      </c>
      <c r="Q15" s="95" t="s">
        <v>494</v>
      </c>
      <c r="R15" s="172" t="s">
        <v>493</v>
      </c>
      <c r="S15" s="109" t="s">
        <v>1395</v>
      </c>
      <c r="T15" s="113">
        <v>574814</v>
      </c>
      <c r="U15" s="142" t="s">
        <v>158</v>
      </c>
      <c r="V15" s="276" t="s">
        <v>492</v>
      </c>
      <c r="W15" s="132">
        <v>33528</v>
      </c>
      <c r="X15" s="110" t="s">
        <v>491</v>
      </c>
      <c r="Y15" s="68" t="s">
        <v>6</v>
      </c>
      <c r="Z15" s="95" t="s">
        <v>157</v>
      </c>
      <c r="AA15" s="95" t="s">
        <v>115</v>
      </c>
      <c r="AB15" s="67" t="s">
        <v>483</v>
      </c>
      <c r="AC15" s="95" t="s">
        <v>489</v>
      </c>
      <c r="AD15" s="93">
        <v>43206165</v>
      </c>
      <c r="AE15" s="122">
        <v>2327613</v>
      </c>
      <c r="AF15" s="122">
        <v>3137278744</v>
      </c>
      <c r="AG15" s="27" t="s">
        <v>488</v>
      </c>
      <c r="AH15" s="95" t="s">
        <v>489</v>
      </c>
      <c r="AI15" s="93">
        <v>43206165</v>
      </c>
      <c r="AJ15" s="122">
        <v>2327613</v>
      </c>
      <c r="AK15" s="122">
        <v>3137278744</v>
      </c>
      <c r="AL15" s="27" t="s">
        <v>488</v>
      </c>
      <c r="AM15" s="283" t="s">
        <v>489</v>
      </c>
      <c r="AN15" s="122">
        <v>2327613</v>
      </c>
      <c r="AO15" s="122">
        <v>3137278744</v>
      </c>
      <c r="AP15" s="27" t="s">
        <v>488</v>
      </c>
      <c r="AQ15" s="95" t="s">
        <v>1439</v>
      </c>
      <c r="AR15" s="109" t="s">
        <v>4</v>
      </c>
      <c r="AS15" s="27" t="s">
        <v>1440</v>
      </c>
      <c r="AT15" s="27"/>
      <c r="AU15" s="27"/>
      <c r="AV15" s="27"/>
      <c r="AW15" s="280" t="s">
        <v>28</v>
      </c>
      <c r="AX15" s="24">
        <f t="shared" si="1"/>
        <v>40548</v>
      </c>
      <c r="AY15" s="24">
        <f t="shared" si="1"/>
        <v>40548</v>
      </c>
      <c r="AZ15" s="280" t="s">
        <v>27</v>
      </c>
      <c r="BA15" s="24">
        <f t="shared" si="2"/>
        <v>40638</v>
      </c>
      <c r="BB15" s="24">
        <f t="shared" si="2"/>
        <v>40638</v>
      </c>
      <c r="BC15" s="326" t="s">
        <v>66</v>
      </c>
      <c r="BD15" s="60" t="s">
        <v>24</v>
      </c>
      <c r="BE15" s="24">
        <f t="shared" si="3"/>
        <v>40729</v>
      </c>
      <c r="BF15" s="60" t="s">
        <v>24</v>
      </c>
      <c r="BG15" s="60" t="s">
        <v>24</v>
      </c>
      <c r="BH15" s="24">
        <f t="shared" si="4"/>
        <v>40821</v>
      </c>
      <c r="BI15" s="60" t="s">
        <v>24</v>
      </c>
      <c r="BJ15" s="60" t="s">
        <v>24</v>
      </c>
      <c r="BK15" s="24">
        <f t="shared" si="5"/>
        <v>40913</v>
      </c>
      <c r="BL15" s="60" t="s">
        <v>24</v>
      </c>
      <c r="BM15" s="60" t="s">
        <v>24</v>
      </c>
      <c r="BN15" s="20">
        <f t="shared" si="6"/>
        <v>41004</v>
      </c>
      <c r="BO15" s="60" t="s">
        <v>24</v>
      </c>
      <c r="BP15" s="60" t="s">
        <v>24</v>
      </c>
      <c r="BQ15" s="20">
        <f t="shared" si="7"/>
        <v>41095</v>
      </c>
      <c r="BR15" s="60" t="s">
        <v>24</v>
      </c>
      <c r="BS15" s="60" t="s">
        <v>24</v>
      </c>
      <c r="BT15" s="20">
        <f t="shared" si="8"/>
        <v>40091</v>
      </c>
      <c r="BU15" s="50" t="s">
        <v>66</v>
      </c>
      <c r="BV15" s="326" t="s">
        <v>66</v>
      </c>
      <c r="BW15" s="326" t="s">
        <v>66</v>
      </c>
      <c r="BX15" s="326"/>
      <c r="BY15" s="326" t="s">
        <v>66</v>
      </c>
      <c r="BZ15" s="326"/>
      <c r="CA15" s="95" t="s">
        <v>1406</v>
      </c>
      <c r="CB15" s="281"/>
    </row>
    <row r="16" spans="1:100" s="90" customFormat="1" ht="45.75" customHeight="1" x14ac:dyDescent="0.25">
      <c r="A16" s="285" t="s">
        <v>1486</v>
      </c>
      <c r="B16" s="302" t="s">
        <v>1473</v>
      </c>
      <c r="C16" s="287">
        <v>36770</v>
      </c>
      <c r="D16" s="287">
        <v>36770</v>
      </c>
      <c r="E16" s="287">
        <v>39142</v>
      </c>
      <c r="F16" s="287">
        <v>36770</v>
      </c>
      <c r="G16" s="288" t="s">
        <v>6</v>
      </c>
      <c r="H16" s="288" t="s">
        <v>6</v>
      </c>
      <c r="I16" s="289">
        <f>E16-'[3]ARR Vigentes muestra'!$DN$1</f>
        <v>-4920</v>
      </c>
      <c r="J16" s="290" t="str">
        <f t="shared" si="0"/>
        <v>TERMINADO</v>
      </c>
      <c r="K16" s="314" t="s">
        <v>66</v>
      </c>
      <c r="L16" s="308" t="s">
        <v>66</v>
      </c>
      <c r="M16" s="308" t="s">
        <v>66</v>
      </c>
      <c r="N16" s="308" t="s">
        <v>66</v>
      </c>
      <c r="O16" s="308" t="s">
        <v>66</v>
      </c>
      <c r="P16" s="308" t="s">
        <v>66</v>
      </c>
      <c r="Q16" s="292" t="s">
        <v>1487</v>
      </c>
      <c r="R16" s="318" t="s">
        <v>493</v>
      </c>
      <c r="S16" s="294" t="s">
        <v>1395</v>
      </c>
      <c r="T16" s="295">
        <v>574807</v>
      </c>
      <c r="U16" s="296" t="s">
        <v>158</v>
      </c>
      <c r="V16" s="309" t="s">
        <v>492</v>
      </c>
      <c r="W16" s="310">
        <v>33528</v>
      </c>
      <c r="X16" s="307" t="s">
        <v>491</v>
      </c>
      <c r="Y16" s="298" t="s">
        <v>6</v>
      </c>
      <c r="Z16" s="292" t="s">
        <v>157</v>
      </c>
      <c r="AA16" s="292" t="s">
        <v>115</v>
      </c>
      <c r="AB16" s="299" t="s">
        <v>483</v>
      </c>
      <c r="AC16" s="292" t="s">
        <v>1488</v>
      </c>
      <c r="AD16" s="300">
        <v>8217087</v>
      </c>
      <c r="AE16" s="291">
        <v>2322515</v>
      </c>
      <c r="AF16" s="291">
        <v>3117497672</v>
      </c>
      <c r="AG16" s="301" t="s">
        <v>6</v>
      </c>
      <c r="AH16" s="292" t="s">
        <v>1488</v>
      </c>
      <c r="AI16" s="300">
        <v>8217087</v>
      </c>
      <c r="AJ16" s="291">
        <v>2322515</v>
      </c>
      <c r="AK16" s="291">
        <v>3117497672</v>
      </c>
      <c r="AL16" s="301" t="s">
        <v>6</v>
      </c>
      <c r="AM16" s="312" t="s">
        <v>1488</v>
      </c>
      <c r="AN16" s="291">
        <v>2322515</v>
      </c>
      <c r="AO16" s="291">
        <v>3117497672</v>
      </c>
      <c r="AP16" s="301" t="s">
        <v>6</v>
      </c>
      <c r="AQ16" s="292" t="s">
        <v>1439</v>
      </c>
      <c r="AR16" s="294" t="s">
        <v>4</v>
      </c>
      <c r="AS16" s="303" t="s">
        <v>1440</v>
      </c>
      <c r="AT16" s="303"/>
      <c r="AU16" s="303"/>
      <c r="AV16" s="303"/>
      <c r="AW16" s="313" t="s">
        <v>28</v>
      </c>
      <c r="AX16" s="305">
        <f t="shared" si="1"/>
        <v>37956</v>
      </c>
      <c r="AY16" s="305">
        <f t="shared" si="1"/>
        <v>37956</v>
      </c>
      <c r="AZ16" s="313" t="s">
        <v>27</v>
      </c>
      <c r="BA16" s="305">
        <f t="shared" si="2"/>
        <v>38047</v>
      </c>
      <c r="BB16" s="305">
        <f t="shared" si="2"/>
        <v>38047</v>
      </c>
      <c r="BC16" s="325" t="s">
        <v>66</v>
      </c>
      <c r="BD16" s="288" t="s">
        <v>24</v>
      </c>
      <c r="BE16" s="305">
        <f t="shared" si="3"/>
        <v>38139</v>
      </c>
      <c r="BF16" s="288" t="s">
        <v>24</v>
      </c>
      <c r="BG16" s="288" t="s">
        <v>24</v>
      </c>
      <c r="BH16" s="305">
        <f t="shared" si="4"/>
        <v>38231</v>
      </c>
      <c r="BI16" s="288" t="s">
        <v>24</v>
      </c>
      <c r="BJ16" s="288" t="s">
        <v>24</v>
      </c>
      <c r="BK16" s="305">
        <f t="shared" si="5"/>
        <v>38322</v>
      </c>
      <c r="BL16" s="288" t="s">
        <v>24</v>
      </c>
      <c r="BM16" s="288" t="s">
        <v>24</v>
      </c>
      <c r="BN16" s="305">
        <f t="shared" si="6"/>
        <v>38412</v>
      </c>
      <c r="BO16" s="288" t="s">
        <v>24</v>
      </c>
      <c r="BP16" s="288" t="s">
        <v>24</v>
      </c>
      <c r="BQ16" s="305">
        <f t="shared" si="7"/>
        <v>38504</v>
      </c>
      <c r="BR16" s="288" t="s">
        <v>24</v>
      </c>
      <c r="BS16" s="288" t="s">
        <v>24</v>
      </c>
      <c r="BT16" s="305">
        <f t="shared" si="8"/>
        <v>37500</v>
      </c>
      <c r="BU16" s="304" t="s">
        <v>66</v>
      </c>
      <c r="BV16" s="325" t="s">
        <v>66</v>
      </c>
      <c r="BW16" s="325" t="s">
        <v>66</v>
      </c>
      <c r="BX16" s="325"/>
      <c r="BY16" s="325" t="s">
        <v>66</v>
      </c>
      <c r="BZ16" s="325"/>
      <c r="CA16" s="292" t="s">
        <v>1406</v>
      </c>
      <c r="CB16" s="306"/>
    </row>
    <row r="17" spans="1:79" s="90" customFormat="1" ht="45.75" customHeight="1" x14ac:dyDescent="0.25">
      <c r="A17" s="285" t="s">
        <v>501</v>
      </c>
      <c r="B17" s="286" t="s">
        <v>1489</v>
      </c>
      <c r="C17" s="327">
        <v>39696</v>
      </c>
      <c r="D17" s="308" t="s">
        <v>66</v>
      </c>
      <c r="E17" s="308">
        <v>40061</v>
      </c>
      <c r="F17" s="308" t="s">
        <v>66</v>
      </c>
      <c r="G17" s="288" t="s">
        <v>6</v>
      </c>
      <c r="H17" s="288" t="s">
        <v>6</v>
      </c>
      <c r="I17" s="289">
        <f>E17-'[3]ARR Vigentes muestra'!$DN$1</f>
        <v>-4001</v>
      </c>
      <c r="J17" s="290" t="str">
        <f t="shared" si="0"/>
        <v>TERMINADO</v>
      </c>
      <c r="K17" s="314" t="s">
        <v>66</v>
      </c>
      <c r="L17" s="308" t="s">
        <v>66</v>
      </c>
      <c r="M17" s="308" t="s">
        <v>66</v>
      </c>
      <c r="N17" s="308" t="s">
        <v>66</v>
      </c>
      <c r="O17" s="308" t="s">
        <v>66</v>
      </c>
      <c r="P17" s="308" t="s">
        <v>66</v>
      </c>
      <c r="Q17" s="292" t="s">
        <v>1490</v>
      </c>
      <c r="R17" s="318" t="s">
        <v>500</v>
      </c>
      <c r="S17" s="294" t="s">
        <v>1395</v>
      </c>
      <c r="T17" s="295">
        <v>574813</v>
      </c>
      <c r="U17" s="297">
        <v>10140110016</v>
      </c>
      <c r="V17" s="316">
        <v>5030</v>
      </c>
      <c r="W17" s="314">
        <v>39080</v>
      </c>
      <c r="X17" s="295" t="s">
        <v>491</v>
      </c>
      <c r="Y17" s="298" t="s">
        <v>6</v>
      </c>
      <c r="Z17" s="292" t="s">
        <v>157</v>
      </c>
      <c r="AA17" s="292" t="s">
        <v>115</v>
      </c>
      <c r="AB17" s="299" t="s">
        <v>483</v>
      </c>
      <c r="AC17" s="292" t="s">
        <v>1491</v>
      </c>
      <c r="AD17" s="300">
        <v>71729364</v>
      </c>
      <c r="AE17" s="291">
        <v>2610768</v>
      </c>
      <c r="AF17" s="291">
        <v>3216977137</v>
      </c>
      <c r="AG17" s="301" t="s">
        <v>6</v>
      </c>
      <c r="AH17" s="292" t="s">
        <v>1491</v>
      </c>
      <c r="AI17" s="300">
        <v>71729364</v>
      </c>
      <c r="AJ17" s="291">
        <v>2610768</v>
      </c>
      <c r="AK17" s="291">
        <v>3216977137</v>
      </c>
      <c r="AL17" s="301" t="s">
        <v>6</v>
      </c>
      <c r="AM17" s="315" t="s">
        <v>1492</v>
      </c>
      <c r="AN17" s="291">
        <v>2610768</v>
      </c>
      <c r="AO17" s="291">
        <v>3117839724</v>
      </c>
      <c r="AP17" s="301" t="s">
        <v>6</v>
      </c>
      <c r="AQ17" s="292" t="s">
        <v>1439</v>
      </c>
      <c r="AR17" s="294" t="s">
        <v>4</v>
      </c>
      <c r="AS17" s="303" t="s">
        <v>1440</v>
      </c>
      <c r="AT17" s="303"/>
      <c r="AU17" s="303"/>
      <c r="AV17" s="303"/>
      <c r="AW17" s="322" t="s">
        <v>66</v>
      </c>
      <c r="AX17" s="305" t="e">
        <f t="shared" si="1"/>
        <v>#VALUE!</v>
      </c>
      <c r="AY17" s="305" t="e">
        <f t="shared" si="1"/>
        <v>#VALUE!</v>
      </c>
      <c r="AZ17" s="313" t="s">
        <v>27</v>
      </c>
      <c r="BA17" s="305" t="e">
        <f t="shared" si="2"/>
        <v>#VALUE!</v>
      </c>
      <c r="BB17" s="305" t="e">
        <f t="shared" si="2"/>
        <v>#VALUE!</v>
      </c>
      <c r="BC17" s="313" t="s">
        <v>26</v>
      </c>
      <c r="BD17" s="288" t="s">
        <v>24</v>
      </c>
      <c r="BE17" s="305" t="e">
        <f t="shared" si="3"/>
        <v>#VALUE!</v>
      </c>
      <c r="BF17" s="288" t="s">
        <v>24</v>
      </c>
      <c r="BG17" s="288" t="s">
        <v>24</v>
      </c>
      <c r="BH17" s="305" t="e">
        <f t="shared" si="4"/>
        <v>#VALUE!</v>
      </c>
      <c r="BI17" s="288" t="s">
        <v>24</v>
      </c>
      <c r="BJ17" s="288" t="s">
        <v>24</v>
      </c>
      <c r="BK17" s="305" t="e">
        <f t="shared" si="5"/>
        <v>#VALUE!</v>
      </c>
      <c r="BL17" s="288" t="s">
        <v>24</v>
      </c>
      <c r="BM17" s="288" t="s">
        <v>24</v>
      </c>
      <c r="BN17" s="305" t="e">
        <f t="shared" si="6"/>
        <v>#VALUE!</v>
      </c>
      <c r="BO17" s="288" t="s">
        <v>24</v>
      </c>
      <c r="BP17" s="288" t="s">
        <v>24</v>
      </c>
      <c r="BQ17" s="305" t="e">
        <f t="shared" si="7"/>
        <v>#VALUE!</v>
      </c>
      <c r="BR17" s="288" t="s">
        <v>24</v>
      </c>
      <c r="BS17" s="288" t="s">
        <v>24</v>
      </c>
      <c r="BT17" s="305" t="e">
        <f t="shared" si="8"/>
        <v>#VALUE!</v>
      </c>
      <c r="BU17" s="304" t="s">
        <v>66</v>
      </c>
      <c r="BV17" s="322" t="s">
        <v>66</v>
      </c>
      <c r="BW17" s="322" t="s">
        <v>66</v>
      </c>
      <c r="BX17" s="313"/>
      <c r="BY17" s="322" t="s">
        <v>66</v>
      </c>
      <c r="BZ17" s="322"/>
      <c r="CA17" s="292" t="s">
        <v>1406</v>
      </c>
    </row>
    <row r="18" spans="1:79" s="90" customFormat="1" ht="45.75" customHeight="1" x14ac:dyDescent="0.25">
      <c r="A18" s="285" t="s">
        <v>92</v>
      </c>
      <c r="B18" s="328">
        <v>4600062980</v>
      </c>
      <c r="C18" s="327">
        <v>42338</v>
      </c>
      <c r="D18" s="287">
        <v>42703</v>
      </c>
      <c r="E18" s="287">
        <v>43151</v>
      </c>
      <c r="F18" s="329">
        <v>42787</v>
      </c>
      <c r="G18" s="330" t="s">
        <v>1493</v>
      </c>
      <c r="H18" s="327">
        <v>42703</v>
      </c>
      <c r="I18" s="289">
        <f>E18-'[3]ARR Vigentes muestra'!$DN$1</f>
        <v>-911</v>
      </c>
      <c r="J18" s="290" t="str">
        <f t="shared" si="0"/>
        <v>TERMINADO</v>
      </c>
      <c r="K18" s="331">
        <v>10006389</v>
      </c>
      <c r="L18" s="332">
        <v>42786</v>
      </c>
      <c r="M18" s="287">
        <v>42458</v>
      </c>
      <c r="N18" s="287">
        <v>43188</v>
      </c>
      <c r="O18" s="289">
        <v>34</v>
      </c>
      <c r="P18" s="290" t="s">
        <v>1494</v>
      </c>
      <c r="Q18" s="292" t="s">
        <v>1495</v>
      </c>
      <c r="R18" s="292" t="s">
        <v>1496</v>
      </c>
      <c r="S18" s="294" t="s">
        <v>1395</v>
      </c>
      <c r="T18" s="295">
        <v>443687</v>
      </c>
      <c r="U18" s="320">
        <v>10130220001</v>
      </c>
      <c r="V18" s="321">
        <v>4463</v>
      </c>
      <c r="W18" s="333">
        <v>31628</v>
      </c>
      <c r="X18" s="307">
        <v>12</v>
      </c>
      <c r="Y18" s="298" t="s">
        <v>6</v>
      </c>
      <c r="Z18" s="292" t="s">
        <v>90</v>
      </c>
      <c r="AA18" s="292" t="s">
        <v>89</v>
      </c>
      <c r="AB18" s="334">
        <v>2026530</v>
      </c>
      <c r="AC18" s="292" t="s">
        <v>88</v>
      </c>
      <c r="AD18" s="300">
        <v>14893701</v>
      </c>
      <c r="AE18" s="291">
        <v>2323858</v>
      </c>
      <c r="AF18" s="291">
        <v>3104693452</v>
      </c>
      <c r="AG18" s="303" t="s">
        <v>1497</v>
      </c>
      <c r="AH18" s="292" t="s">
        <v>88</v>
      </c>
      <c r="AI18" s="311">
        <v>14893701</v>
      </c>
      <c r="AJ18" s="297">
        <v>2329319</v>
      </c>
      <c r="AK18" s="291">
        <v>3104693452</v>
      </c>
      <c r="AL18" s="303" t="s">
        <v>1497</v>
      </c>
      <c r="AM18" s="312" t="s">
        <v>88</v>
      </c>
      <c r="AN18" s="297">
        <v>2329319</v>
      </c>
      <c r="AO18" s="291">
        <v>3104693452</v>
      </c>
      <c r="AP18" s="303" t="s">
        <v>1497</v>
      </c>
      <c r="AQ18" s="292" t="s">
        <v>5</v>
      </c>
      <c r="AR18" s="294" t="s">
        <v>4</v>
      </c>
      <c r="AS18" s="303" t="s">
        <v>311</v>
      </c>
      <c r="AT18" s="303"/>
      <c r="AU18" s="303"/>
      <c r="AV18" s="303"/>
      <c r="AW18" s="313" t="s">
        <v>28</v>
      </c>
      <c r="AX18" s="305">
        <f t="shared" si="1"/>
        <v>43972</v>
      </c>
      <c r="AY18" s="305">
        <f t="shared" si="1"/>
        <v>43972</v>
      </c>
      <c r="AZ18" s="313" t="s">
        <v>27</v>
      </c>
      <c r="BA18" s="305">
        <f t="shared" si="2"/>
        <v>44064</v>
      </c>
      <c r="BB18" s="305">
        <f t="shared" si="2"/>
        <v>44064</v>
      </c>
      <c r="BC18" s="335" t="s">
        <v>26</v>
      </c>
      <c r="BD18" s="288" t="s">
        <v>24</v>
      </c>
      <c r="BE18" s="305">
        <f t="shared" si="3"/>
        <v>44156</v>
      </c>
      <c r="BF18" s="288" t="s">
        <v>24</v>
      </c>
      <c r="BG18" s="288" t="s">
        <v>24</v>
      </c>
      <c r="BH18" s="305">
        <f t="shared" si="4"/>
        <v>44248</v>
      </c>
      <c r="BI18" s="288" t="s">
        <v>24</v>
      </c>
      <c r="BJ18" s="288" t="s">
        <v>24</v>
      </c>
      <c r="BK18" s="305">
        <f t="shared" si="5"/>
        <v>44337</v>
      </c>
      <c r="BL18" s="288" t="s">
        <v>24</v>
      </c>
      <c r="BM18" s="288" t="s">
        <v>24</v>
      </c>
      <c r="BN18" s="305">
        <f t="shared" si="6"/>
        <v>44429</v>
      </c>
      <c r="BO18" s="288" t="s">
        <v>24</v>
      </c>
      <c r="BP18" s="288" t="s">
        <v>24</v>
      </c>
      <c r="BQ18" s="305">
        <f t="shared" si="7"/>
        <v>44521</v>
      </c>
      <c r="BR18" s="288" t="s">
        <v>24</v>
      </c>
      <c r="BS18" s="288" t="s">
        <v>24</v>
      </c>
      <c r="BT18" s="305">
        <f t="shared" si="8"/>
        <v>43517</v>
      </c>
      <c r="BU18" s="304" t="s">
        <v>66</v>
      </c>
      <c r="BV18" s="335" t="s">
        <v>2</v>
      </c>
      <c r="BW18" s="305" t="s">
        <v>66</v>
      </c>
      <c r="BX18" s="335"/>
      <c r="BY18" s="336" t="s">
        <v>1498</v>
      </c>
      <c r="BZ18" s="336"/>
      <c r="CA18" s="316" t="s">
        <v>1499</v>
      </c>
    </row>
    <row r="19" spans="1:79" s="90" customFormat="1" ht="45.75" customHeight="1" x14ac:dyDescent="0.25">
      <c r="A19" s="285" t="s">
        <v>1500</v>
      </c>
      <c r="B19" s="286" t="s">
        <v>1501</v>
      </c>
      <c r="C19" s="287">
        <v>40179</v>
      </c>
      <c r="D19" s="287">
        <v>40179</v>
      </c>
      <c r="E19" s="287">
        <v>40544</v>
      </c>
      <c r="F19" s="287">
        <v>40179</v>
      </c>
      <c r="G19" s="288" t="s">
        <v>6</v>
      </c>
      <c r="H19" s="288" t="s">
        <v>6</v>
      </c>
      <c r="I19" s="289">
        <f>E19-'[3]ARR Vigentes muestra'!$DN$1</f>
        <v>-3518</v>
      </c>
      <c r="J19" s="290" t="str">
        <f t="shared" si="0"/>
        <v>TERMINADO</v>
      </c>
      <c r="K19" s="291" t="s">
        <v>1421</v>
      </c>
      <c r="L19" s="287">
        <v>40179</v>
      </c>
      <c r="M19" s="287">
        <v>40179</v>
      </c>
      <c r="N19" s="287">
        <v>40664</v>
      </c>
      <c r="O19" s="289">
        <f ca="1">N19-$CV$1</f>
        <v>-3628</v>
      </c>
      <c r="P19" s="290" t="str">
        <f ca="1">IF(O19&gt;80,"VIGENTE",IF(O19&lt;1,"VENCIDO",IF(O19&lt;50,"POR VENCERSE","RENOVAR")))</f>
        <v>VENCIDO</v>
      </c>
      <c r="Q19" s="292" t="s">
        <v>1502</v>
      </c>
      <c r="R19" s="293" t="s">
        <v>456</v>
      </c>
      <c r="S19" s="294" t="s">
        <v>4</v>
      </c>
      <c r="T19" s="297" t="s">
        <v>633</v>
      </c>
      <c r="U19" s="296" t="s">
        <v>381</v>
      </c>
      <c r="V19" s="297" t="s">
        <v>633</v>
      </c>
      <c r="W19" s="297" t="s">
        <v>633</v>
      </c>
      <c r="X19" s="297" t="s">
        <v>633</v>
      </c>
      <c r="Y19" s="298" t="s">
        <v>6</v>
      </c>
      <c r="Z19" s="293" t="s">
        <v>483</v>
      </c>
      <c r="AA19" s="292" t="s">
        <v>33</v>
      </c>
      <c r="AB19" s="299" t="s">
        <v>483</v>
      </c>
      <c r="AC19" s="292" t="s">
        <v>1503</v>
      </c>
      <c r="AD19" s="300">
        <v>70124648</v>
      </c>
      <c r="AE19" s="291" t="s">
        <v>6</v>
      </c>
      <c r="AF19" s="291" t="s">
        <v>6</v>
      </c>
      <c r="AG19" s="301" t="s">
        <v>6</v>
      </c>
      <c r="AH19" s="292" t="s">
        <v>1503</v>
      </c>
      <c r="AI19" s="302" t="s">
        <v>483</v>
      </c>
      <c r="AJ19" s="297" t="s">
        <v>1504</v>
      </c>
      <c r="AK19" s="291" t="s">
        <v>1505</v>
      </c>
      <c r="AL19" s="301" t="s">
        <v>6</v>
      </c>
      <c r="AM19" s="301" t="s">
        <v>1207</v>
      </c>
      <c r="AN19" s="291" t="s">
        <v>6</v>
      </c>
      <c r="AO19" s="291" t="s">
        <v>6</v>
      </c>
      <c r="AP19" s="301" t="s">
        <v>6</v>
      </c>
      <c r="AQ19" s="292" t="s">
        <v>56</v>
      </c>
      <c r="AR19" s="294" t="s">
        <v>4</v>
      </c>
      <c r="AS19" s="303" t="s">
        <v>55</v>
      </c>
      <c r="AT19" s="303"/>
      <c r="AU19" s="303"/>
      <c r="AV19" s="303"/>
      <c r="AW19" s="322" t="s">
        <v>66</v>
      </c>
      <c r="AX19" s="305">
        <f t="shared" si="1"/>
        <v>41365</v>
      </c>
      <c r="AY19" s="305">
        <f t="shared" si="1"/>
        <v>41365</v>
      </c>
      <c r="AZ19" s="322" t="s">
        <v>66</v>
      </c>
      <c r="BA19" s="305">
        <f t="shared" si="2"/>
        <v>41456</v>
      </c>
      <c r="BB19" s="305">
        <f t="shared" si="2"/>
        <v>41456</v>
      </c>
      <c r="BC19" s="322" t="s">
        <v>66</v>
      </c>
      <c r="BD19" s="288" t="s">
        <v>24</v>
      </c>
      <c r="BE19" s="305">
        <f t="shared" si="3"/>
        <v>41548</v>
      </c>
      <c r="BF19" s="288" t="s">
        <v>24</v>
      </c>
      <c r="BG19" s="288" t="s">
        <v>24</v>
      </c>
      <c r="BH19" s="305">
        <f t="shared" si="4"/>
        <v>41640</v>
      </c>
      <c r="BI19" s="288" t="s">
        <v>24</v>
      </c>
      <c r="BJ19" s="288" t="s">
        <v>24</v>
      </c>
      <c r="BK19" s="305">
        <f t="shared" si="5"/>
        <v>41730</v>
      </c>
      <c r="BL19" s="288" t="s">
        <v>24</v>
      </c>
      <c r="BM19" s="288" t="s">
        <v>24</v>
      </c>
      <c r="BN19" s="305">
        <f t="shared" si="6"/>
        <v>41821</v>
      </c>
      <c r="BO19" s="288" t="s">
        <v>24</v>
      </c>
      <c r="BP19" s="288" t="s">
        <v>24</v>
      </c>
      <c r="BQ19" s="305">
        <f t="shared" si="7"/>
        <v>41913</v>
      </c>
      <c r="BR19" s="288" t="s">
        <v>24</v>
      </c>
      <c r="BS19" s="288" t="s">
        <v>24</v>
      </c>
      <c r="BT19" s="305">
        <f t="shared" si="8"/>
        <v>40909</v>
      </c>
      <c r="BU19" s="304" t="s">
        <v>66</v>
      </c>
      <c r="BV19" s="290" t="s">
        <v>66</v>
      </c>
      <c r="BW19" s="290" t="s">
        <v>66</v>
      </c>
      <c r="BX19" s="322"/>
      <c r="BY19" s="290" t="s">
        <v>66</v>
      </c>
      <c r="BZ19" s="290"/>
      <c r="CA19" s="292" t="s">
        <v>1406</v>
      </c>
    </row>
    <row r="20" spans="1:79" s="90" customFormat="1" ht="45.75" customHeight="1" x14ac:dyDescent="0.25">
      <c r="A20" s="285" t="s">
        <v>1506</v>
      </c>
      <c r="B20" s="286" t="s">
        <v>1507</v>
      </c>
      <c r="C20" s="290">
        <v>2007</v>
      </c>
      <c r="D20" s="287">
        <v>39196</v>
      </c>
      <c r="E20" s="287">
        <v>42848</v>
      </c>
      <c r="F20" s="287">
        <v>39196</v>
      </c>
      <c r="G20" s="288" t="s">
        <v>6</v>
      </c>
      <c r="H20" s="288" t="s">
        <v>6</v>
      </c>
      <c r="I20" s="289">
        <f>E20-'[3]ARR Vigentes muestra'!$DN$1</f>
        <v>-1214</v>
      </c>
      <c r="J20" s="290" t="str">
        <f t="shared" si="0"/>
        <v>TERMINADO</v>
      </c>
      <c r="K20" s="307" t="s">
        <v>1421</v>
      </c>
      <c r="L20" s="287">
        <v>0</v>
      </c>
      <c r="M20" s="287">
        <v>0</v>
      </c>
      <c r="N20" s="287">
        <v>0</v>
      </c>
      <c r="O20" s="289">
        <f ca="1">N20-$CV$1</f>
        <v>-44292</v>
      </c>
      <c r="P20" s="290" t="str">
        <f ca="1">IF(O20&gt;80,"VIGENTE",IF(O20&lt;1,"VENCIDO",IF(O20&lt;50,"POR VENCERSE","RENOVAR")))</f>
        <v>VENCIDO</v>
      </c>
      <c r="Q20" s="292" t="s">
        <v>1508</v>
      </c>
      <c r="R20" s="292" t="s">
        <v>1509</v>
      </c>
      <c r="S20" s="294" t="s">
        <v>1395</v>
      </c>
      <c r="T20" s="295">
        <v>5022763</v>
      </c>
      <c r="U20" s="286" t="s">
        <v>1510</v>
      </c>
      <c r="V20" s="330" t="s">
        <v>1511</v>
      </c>
      <c r="W20" s="333">
        <v>26792</v>
      </c>
      <c r="X20" s="295" t="s">
        <v>1512</v>
      </c>
      <c r="Y20" s="298" t="s">
        <v>6</v>
      </c>
      <c r="Z20" s="292" t="s">
        <v>1513</v>
      </c>
      <c r="AA20" s="292" t="s">
        <v>33</v>
      </c>
      <c r="AB20" s="299" t="s">
        <v>483</v>
      </c>
      <c r="AC20" s="292" t="s">
        <v>1514</v>
      </c>
      <c r="AD20" s="300">
        <v>800153993</v>
      </c>
      <c r="AE20" s="291" t="s">
        <v>6</v>
      </c>
      <c r="AF20" s="291" t="s">
        <v>6</v>
      </c>
      <c r="AG20" s="301" t="s">
        <v>6</v>
      </c>
      <c r="AH20" s="292" t="s">
        <v>1515</v>
      </c>
      <c r="AI20" s="302" t="s">
        <v>483</v>
      </c>
      <c r="AJ20" s="297" t="s">
        <v>1516</v>
      </c>
      <c r="AK20" s="291" t="s">
        <v>6</v>
      </c>
      <c r="AL20" s="301" t="s">
        <v>1517</v>
      </c>
      <c r="AM20" s="315" t="s">
        <v>1518</v>
      </c>
      <c r="AN20" s="291" t="s">
        <v>1519</v>
      </c>
      <c r="AO20" s="291">
        <v>3145683388</v>
      </c>
      <c r="AP20" s="303" t="s">
        <v>1520</v>
      </c>
      <c r="AQ20" s="292" t="s">
        <v>5</v>
      </c>
      <c r="AR20" s="294" t="s">
        <v>4</v>
      </c>
      <c r="AS20" s="303" t="s">
        <v>311</v>
      </c>
      <c r="AT20" s="303"/>
      <c r="AU20" s="303"/>
      <c r="AV20" s="303"/>
      <c r="AW20" s="313" t="s">
        <v>28</v>
      </c>
      <c r="AX20" s="305">
        <f t="shared" si="1"/>
        <v>40383</v>
      </c>
      <c r="AY20" s="305">
        <f t="shared" si="1"/>
        <v>40383</v>
      </c>
      <c r="AZ20" s="313" t="s">
        <v>27</v>
      </c>
      <c r="BA20" s="305">
        <f t="shared" si="2"/>
        <v>40475</v>
      </c>
      <c r="BB20" s="305">
        <f t="shared" si="2"/>
        <v>40475</v>
      </c>
      <c r="BC20" s="322" t="s">
        <v>66</v>
      </c>
      <c r="BD20" s="288" t="s">
        <v>24</v>
      </c>
      <c r="BE20" s="305">
        <f t="shared" si="3"/>
        <v>40567</v>
      </c>
      <c r="BF20" s="288" t="s">
        <v>24</v>
      </c>
      <c r="BG20" s="288" t="s">
        <v>24</v>
      </c>
      <c r="BH20" s="305">
        <f t="shared" si="4"/>
        <v>40657</v>
      </c>
      <c r="BI20" s="288" t="s">
        <v>24</v>
      </c>
      <c r="BJ20" s="288" t="s">
        <v>24</v>
      </c>
      <c r="BK20" s="305">
        <f t="shared" si="5"/>
        <v>40748</v>
      </c>
      <c r="BL20" s="288" t="s">
        <v>24</v>
      </c>
      <c r="BM20" s="288" t="s">
        <v>24</v>
      </c>
      <c r="BN20" s="305">
        <f t="shared" si="6"/>
        <v>40840</v>
      </c>
      <c r="BO20" s="288" t="s">
        <v>24</v>
      </c>
      <c r="BP20" s="288" t="s">
        <v>24</v>
      </c>
      <c r="BQ20" s="305">
        <f t="shared" si="7"/>
        <v>40932</v>
      </c>
      <c r="BR20" s="288" t="s">
        <v>24</v>
      </c>
      <c r="BS20" s="288" t="s">
        <v>24</v>
      </c>
      <c r="BT20" s="305">
        <f t="shared" si="8"/>
        <v>39927</v>
      </c>
      <c r="BU20" s="304" t="s">
        <v>66</v>
      </c>
      <c r="BV20" s="322" t="s">
        <v>66</v>
      </c>
      <c r="BW20" s="322" t="s">
        <v>66</v>
      </c>
      <c r="BX20" s="322"/>
      <c r="BY20" s="322" t="s">
        <v>66</v>
      </c>
      <c r="BZ20" s="322"/>
      <c r="CA20" s="292" t="s">
        <v>1406</v>
      </c>
    </row>
    <row r="21" spans="1:79" s="90" customFormat="1" ht="45.75" customHeight="1" x14ac:dyDescent="0.25">
      <c r="A21" s="285" t="s">
        <v>1521</v>
      </c>
      <c r="B21" s="328">
        <v>4600068188</v>
      </c>
      <c r="C21" s="327">
        <v>42723</v>
      </c>
      <c r="D21" s="317">
        <v>42732</v>
      </c>
      <c r="E21" s="287">
        <v>43097</v>
      </c>
      <c r="F21" s="337">
        <v>42732</v>
      </c>
      <c r="G21" s="288" t="s">
        <v>6</v>
      </c>
      <c r="H21" s="288" t="s">
        <v>6</v>
      </c>
      <c r="I21" s="289">
        <f>E21-'[3]ARR Vigentes muestra'!$DN$1</f>
        <v>-965</v>
      </c>
      <c r="J21" s="290" t="str">
        <f t="shared" si="0"/>
        <v>TERMINADO</v>
      </c>
      <c r="K21" s="338" t="s">
        <v>1522</v>
      </c>
      <c r="L21" s="339">
        <v>42725</v>
      </c>
      <c r="M21" s="317">
        <v>42723</v>
      </c>
      <c r="N21" s="317">
        <v>43209</v>
      </c>
      <c r="O21" s="289">
        <v>64</v>
      </c>
      <c r="P21" s="290" t="str">
        <f>IF(O21&gt;80,"VIGENTE",IF(O21&lt;1,"VENCIDO",IF(O21&lt;50,"POR VENCERSE","RENOVAR")))</f>
        <v>RENOVAR</v>
      </c>
      <c r="Q21" s="292" t="s">
        <v>319</v>
      </c>
      <c r="R21" s="292" t="s">
        <v>318</v>
      </c>
      <c r="S21" s="294" t="s">
        <v>1395</v>
      </c>
      <c r="T21" s="297">
        <v>93223</v>
      </c>
      <c r="U21" s="320">
        <v>10100030004</v>
      </c>
      <c r="V21" s="321">
        <v>3070</v>
      </c>
      <c r="W21" s="310">
        <v>34089</v>
      </c>
      <c r="X21" s="307">
        <v>12</v>
      </c>
      <c r="Y21" s="298" t="s">
        <v>6</v>
      </c>
      <c r="Z21" s="292" t="s">
        <v>1523</v>
      </c>
      <c r="AA21" s="292" t="s">
        <v>1524</v>
      </c>
      <c r="AB21" s="340">
        <v>3612936</v>
      </c>
      <c r="AC21" s="292" t="s">
        <v>1525</v>
      </c>
      <c r="AD21" s="300" t="s">
        <v>1526</v>
      </c>
      <c r="AE21" s="297">
        <v>4040745</v>
      </c>
      <c r="AF21" s="291" t="s">
        <v>6</v>
      </c>
      <c r="AG21" s="301" t="s">
        <v>6</v>
      </c>
      <c r="AH21" s="292" t="s">
        <v>1527</v>
      </c>
      <c r="AI21" s="300">
        <v>8405688</v>
      </c>
      <c r="AJ21" s="291">
        <v>6500500</v>
      </c>
      <c r="AK21" s="291" t="s">
        <v>6</v>
      </c>
      <c r="AL21" s="303" t="s">
        <v>1528</v>
      </c>
      <c r="AM21" s="312" t="s">
        <v>1529</v>
      </c>
      <c r="AN21" s="291">
        <v>4040745</v>
      </c>
      <c r="AO21" s="291">
        <v>3163847533</v>
      </c>
      <c r="AP21" s="303" t="s">
        <v>1530</v>
      </c>
      <c r="AQ21" s="341" t="s">
        <v>5</v>
      </c>
      <c r="AR21" s="294" t="s">
        <v>4</v>
      </c>
      <c r="AS21" s="303" t="s">
        <v>311</v>
      </c>
      <c r="AT21" s="303"/>
      <c r="AU21" s="303"/>
      <c r="AV21" s="303"/>
      <c r="AW21" s="342" t="s">
        <v>28</v>
      </c>
      <c r="AX21" s="305">
        <f t="shared" si="1"/>
        <v>43918</v>
      </c>
      <c r="AY21" s="305">
        <f t="shared" si="1"/>
        <v>43918</v>
      </c>
      <c r="AZ21" s="335" t="s">
        <v>27</v>
      </c>
      <c r="BA21" s="305">
        <f t="shared" si="2"/>
        <v>44010</v>
      </c>
      <c r="BB21" s="305">
        <f t="shared" si="2"/>
        <v>44010</v>
      </c>
      <c r="BC21" s="305"/>
      <c r="BD21" s="288" t="s">
        <v>24</v>
      </c>
      <c r="BE21" s="305">
        <f t="shared" si="3"/>
        <v>44102</v>
      </c>
      <c r="BF21" s="288" t="s">
        <v>24</v>
      </c>
      <c r="BG21" s="288" t="s">
        <v>24</v>
      </c>
      <c r="BH21" s="305">
        <f t="shared" si="4"/>
        <v>44193</v>
      </c>
      <c r="BI21" s="288" t="s">
        <v>24</v>
      </c>
      <c r="BJ21" s="288" t="s">
        <v>24</v>
      </c>
      <c r="BK21" s="305">
        <f t="shared" si="5"/>
        <v>44283</v>
      </c>
      <c r="BL21" s="288" t="s">
        <v>24</v>
      </c>
      <c r="BM21" s="288" t="s">
        <v>24</v>
      </c>
      <c r="BN21" s="305">
        <f t="shared" si="6"/>
        <v>44375</v>
      </c>
      <c r="BO21" s="288" t="s">
        <v>24</v>
      </c>
      <c r="BP21" s="288" t="s">
        <v>24</v>
      </c>
      <c r="BQ21" s="305">
        <f t="shared" si="7"/>
        <v>44467</v>
      </c>
      <c r="BR21" s="288" t="s">
        <v>24</v>
      </c>
      <c r="BS21" s="288" t="s">
        <v>24</v>
      </c>
      <c r="BT21" s="305">
        <f t="shared" si="8"/>
        <v>43462</v>
      </c>
      <c r="BU21" s="304" t="s">
        <v>66</v>
      </c>
      <c r="BV21" s="335" t="s">
        <v>2</v>
      </c>
      <c r="BW21" s="305"/>
      <c r="BX21" s="305"/>
      <c r="BY21" s="288"/>
      <c r="BZ21" s="288"/>
      <c r="CA21" s="343" t="s">
        <v>1531</v>
      </c>
    </row>
    <row r="22" spans="1:79" ht="45.75" customHeight="1" x14ac:dyDescent="0.25">
      <c r="A22" s="53" t="s">
        <v>1532</v>
      </c>
      <c r="B22" s="173" t="s">
        <v>66</v>
      </c>
      <c r="C22" s="173" t="s">
        <v>66</v>
      </c>
      <c r="D22" s="173" t="s">
        <v>66</v>
      </c>
      <c r="E22" s="282">
        <v>40908</v>
      </c>
      <c r="F22" s="173" t="s">
        <v>66</v>
      </c>
      <c r="G22" s="60" t="s">
        <v>6</v>
      </c>
      <c r="H22" s="60" t="s">
        <v>6</v>
      </c>
      <c r="I22" s="48">
        <f>E22-'[3]ARR Vigentes muestra'!$DN$1</f>
        <v>-3154</v>
      </c>
      <c r="J22" s="42" t="str">
        <f t="shared" si="0"/>
        <v>TERMINADO</v>
      </c>
      <c r="K22" s="129" t="s">
        <v>66</v>
      </c>
      <c r="L22" s="173" t="s">
        <v>66</v>
      </c>
      <c r="M22" s="173" t="s">
        <v>66</v>
      </c>
      <c r="N22" s="173" t="s">
        <v>66</v>
      </c>
      <c r="O22" s="173" t="s">
        <v>66</v>
      </c>
      <c r="P22" s="173" t="s">
        <v>66</v>
      </c>
      <c r="Q22" s="172" t="s">
        <v>1533</v>
      </c>
      <c r="R22" s="133" t="s">
        <v>456</v>
      </c>
      <c r="S22" s="109" t="s">
        <v>4</v>
      </c>
      <c r="T22" s="126" t="s">
        <v>633</v>
      </c>
      <c r="U22" s="344" t="s">
        <v>1534</v>
      </c>
      <c r="V22" s="126" t="s">
        <v>633</v>
      </c>
      <c r="W22" s="126" t="s">
        <v>633</v>
      </c>
      <c r="X22" s="126" t="s">
        <v>633</v>
      </c>
      <c r="Y22" s="68" t="s">
        <v>6</v>
      </c>
      <c r="Z22" s="95" t="s">
        <v>1535</v>
      </c>
      <c r="AA22" s="136" t="s">
        <v>66</v>
      </c>
      <c r="AB22" s="67" t="s">
        <v>483</v>
      </c>
      <c r="AC22" s="172" t="s">
        <v>1536</v>
      </c>
      <c r="AD22" s="123">
        <v>890934553</v>
      </c>
      <c r="AE22" s="31" t="s">
        <v>6</v>
      </c>
      <c r="AF22" s="31" t="s">
        <v>6</v>
      </c>
      <c r="AG22" s="30" t="s">
        <v>6</v>
      </c>
      <c r="AH22" s="172" t="s">
        <v>1537</v>
      </c>
      <c r="AI22" s="277" t="s">
        <v>483</v>
      </c>
      <c r="AJ22" s="31" t="s">
        <v>6</v>
      </c>
      <c r="AK22" s="31" t="s">
        <v>6</v>
      </c>
      <c r="AL22" s="30" t="s">
        <v>6</v>
      </c>
      <c r="AM22" s="30" t="s">
        <v>1207</v>
      </c>
      <c r="AN22" s="31" t="s">
        <v>6</v>
      </c>
      <c r="AO22" s="31" t="s">
        <v>6</v>
      </c>
      <c r="AP22" s="30" t="s">
        <v>6</v>
      </c>
      <c r="AQ22" s="95" t="s">
        <v>56</v>
      </c>
      <c r="AR22" s="109" t="s">
        <v>4</v>
      </c>
      <c r="AS22" s="27" t="s">
        <v>55</v>
      </c>
      <c r="AT22" s="27"/>
      <c r="AU22" s="27"/>
      <c r="AV22" s="27"/>
      <c r="AW22" s="345" t="s">
        <v>66</v>
      </c>
      <c r="AX22" s="24" t="e">
        <f t="shared" ref="AX22:AY41" si="9">EDATE($F22,39)</f>
        <v>#VALUE!</v>
      </c>
      <c r="AY22" s="24" t="e">
        <f t="shared" si="9"/>
        <v>#VALUE!</v>
      </c>
      <c r="AZ22" s="345" t="s">
        <v>66</v>
      </c>
      <c r="BA22" s="24" t="e">
        <f t="shared" ref="BA22:BB41" si="10">EDATE($F22,42)</f>
        <v>#VALUE!</v>
      </c>
      <c r="BB22" s="24" t="e">
        <f t="shared" si="10"/>
        <v>#VALUE!</v>
      </c>
      <c r="BC22" s="345" t="s">
        <v>66</v>
      </c>
      <c r="BD22" s="60" t="s">
        <v>24</v>
      </c>
      <c r="BE22" s="24" t="e">
        <f t="shared" si="3"/>
        <v>#VALUE!</v>
      </c>
      <c r="BF22" s="60" t="s">
        <v>24</v>
      </c>
      <c r="BG22" s="60" t="s">
        <v>24</v>
      </c>
      <c r="BH22" s="24" t="e">
        <f t="shared" si="4"/>
        <v>#VALUE!</v>
      </c>
      <c r="BI22" s="60" t="s">
        <v>24</v>
      </c>
      <c r="BJ22" s="60" t="s">
        <v>24</v>
      </c>
      <c r="BK22" s="24" t="e">
        <f t="shared" si="5"/>
        <v>#VALUE!</v>
      </c>
      <c r="BL22" s="60" t="s">
        <v>24</v>
      </c>
      <c r="BM22" s="60" t="s">
        <v>24</v>
      </c>
      <c r="BN22" s="20" t="e">
        <f t="shared" si="6"/>
        <v>#VALUE!</v>
      </c>
      <c r="BO22" s="60" t="s">
        <v>24</v>
      </c>
      <c r="BP22" s="60" t="s">
        <v>24</v>
      </c>
      <c r="BQ22" s="20" t="e">
        <f t="shared" si="7"/>
        <v>#VALUE!</v>
      </c>
      <c r="BR22" s="60" t="s">
        <v>24</v>
      </c>
      <c r="BS22" s="60" t="s">
        <v>24</v>
      </c>
      <c r="BT22" s="20" t="e">
        <f t="shared" si="8"/>
        <v>#VALUE!</v>
      </c>
      <c r="BU22" s="50" t="s">
        <v>66</v>
      </c>
      <c r="BV22" s="345" t="s">
        <v>66</v>
      </c>
      <c r="BW22" s="345" t="s">
        <v>66</v>
      </c>
      <c r="BX22" s="345"/>
      <c r="BY22" s="345" t="s">
        <v>66</v>
      </c>
      <c r="BZ22" s="345"/>
      <c r="CA22" s="95" t="s">
        <v>1406</v>
      </c>
    </row>
    <row r="23" spans="1:79" ht="45.75" customHeight="1" x14ac:dyDescent="0.25">
      <c r="A23" s="53" t="s">
        <v>915</v>
      </c>
      <c r="B23" s="346">
        <v>4600068340</v>
      </c>
      <c r="C23" s="347">
        <v>42725</v>
      </c>
      <c r="D23" s="282">
        <v>42725</v>
      </c>
      <c r="E23" s="282">
        <v>43090</v>
      </c>
      <c r="F23" s="348">
        <v>42725</v>
      </c>
      <c r="G23" s="60" t="s">
        <v>6</v>
      </c>
      <c r="H23" s="60" t="s">
        <v>6</v>
      </c>
      <c r="I23" s="48">
        <f>E23-'[3]ARR Vigentes muestra'!$DN$1</f>
        <v>-972</v>
      </c>
      <c r="J23" s="42" t="str">
        <f t="shared" si="0"/>
        <v>TERMINADO</v>
      </c>
      <c r="K23" s="349" t="s">
        <v>1538</v>
      </c>
      <c r="L23" s="350">
        <v>42734</v>
      </c>
      <c r="M23" s="282">
        <v>42733</v>
      </c>
      <c r="N23" s="282">
        <v>43219</v>
      </c>
      <c r="O23" s="43">
        <v>74</v>
      </c>
      <c r="P23" s="42" t="str">
        <f t="shared" ref="P23:P38" si="11">IF(O23&gt;80,"VIGENTE",IF(O23&lt;1,"VENCIDO",IF(O23&lt;50,"POR VENCERSE","RENOVAR")))</f>
        <v>RENOVAR</v>
      </c>
      <c r="Q23" s="38" t="s">
        <v>319</v>
      </c>
      <c r="R23" s="38" t="s">
        <v>355</v>
      </c>
      <c r="S23" s="109" t="s">
        <v>1395</v>
      </c>
      <c r="T23" s="351">
        <v>93223</v>
      </c>
      <c r="U23" s="352">
        <v>10100030004</v>
      </c>
      <c r="V23" s="353">
        <v>3070</v>
      </c>
      <c r="W23" s="354">
        <v>34272</v>
      </c>
      <c r="X23" s="355">
        <v>12</v>
      </c>
      <c r="Y23" s="68" t="s">
        <v>6</v>
      </c>
      <c r="Z23" s="95" t="s">
        <v>11</v>
      </c>
      <c r="AA23" s="95" t="s">
        <v>1539</v>
      </c>
      <c r="AB23" s="356">
        <v>1151619</v>
      </c>
      <c r="AC23" s="95" t="s">
        <v>911</v>
      </c>
      <c r="AD23" s="93">
        <v>43628974</v>
      </c>
      <c r="AE23" s="80">
        <v>2686765</v>
      </c>
      <c r="AF23" s="126">
        <v>3108255818</v>
      </c>
      <c r="AG23" s="30" t="s">
        <v>6</v>
      </c>
      <c r="AH23" s="95" t="s">
        <v>911</v>
      </c>
      <c r="AI23" s="93">
        <v>43628974</v>
      </c>
      <c r="AJ23" s="80">
        <v>2686765</v>
      </c>
      <c r="AK23" s="126">
        <v>3108255818</v>
      </c>
      <c r="AL23" s="32" t="s">
        <v>1540</v>
      </c>
      <c r="AM23" s="357" t="s">
        <v>910</v>
      </c>
      <c r="AN23" s="358">
        <v>3525418</v>
      </c>
      <c r="AO23" s="31" t="s">
        <v>6</v>
      </c>
      <c r="AP23" s="32" t="s">
        <v>1540</v>
      </c>
      <c r="AQ23" s="128" t="s">
        <v>1541</v>
      </c>
      <c r="AR23" s="109" t="s">
        <v>4</v>
      </c>
      <c r="AS23" s="27" t="s">
        <v>1542</v>
      </c>
      <c r="AT23" s="27"/>
      <c r="AU23" s="27"/>
      <c r="AV23" s="27"/>
      <c r="AW23" s="359" t="s">
        <v>28</v>
      </c>
      <c r="AX23" s="24">
        <f t="shared" si="9"/>
        <v>43911</v>
      </c>
      <c r="AY23" s="24">
        <f t="shared" si="9"/>
        <v>43911</v>
      </c>
      <c r="AZ23" s="86" t="s">
        <v>27</v>
      </c>
      <c r="BA23" s="24">
        <f t="shared" si="10"/>
        <v>44003</v>
      </c>
      <c r="BB23" s="24">
        <f t="shared" si="10"/>
        <v>44003</v>
      </c>
      <c r="BC23" s="86" t="s">
        <v>26</v>
      </c>
      <c r="BD23" s="60" t="s">
        <v>24</v>
      </c>
      <c r="BE23" s="24">
        <f t="shared" si="3"/>
        <v>44095</v>
      </c>
      <c r="BF23" s="60" t="s">
        <v>24</v>
      </c>
      <c r="BG23" s="60" t="s">
        <v>24</v>
      </c>
      <c r="BH23" s="24">
        <f t="shared" si="4"/>
        <v>44186</v>
      </c>
      <c r="BI23" s="60" t="s">
        <v>24</v>
      </c>
      <c r="BJ23" s="60" t="s">
        <v>24</v>
      </c>
      <c r="BK23" s="24">
        <f t="shared" si="5"/>
        <v>44276</v>
      </c>
      <c r="BL23" s="60" t="s">
        <v>24</v>
      </c>
      <c r="BM23" s="60" t="s">
        <v>24</v>
      </c>
      <c r="BN23" s="20">
        <f t="shared" si="6"/>
        <v>44368</v>
      </c>
      <c r="BO23" s="60" t="s">
        <v>24</v>
      </c>
      <c r="BP23" s="60" t="s">
        <v>24</v>
      </c>
      <c r="BQ23" s="20">
        <f t="shared" si="7"/>
        <v>44460</v>
      </c>
      <c r="BR23" s="60" t="s">
        <v>24</v>
      </c>
      <c r="BS23" s="60" t="s">
        <v>24</v>
      </c>
      <c r="BT23" s="20">
        <f t="shared" si="8"/>
        <v>43455</v>
      </c>
      <c r="BU23" s="50" t="s">
        <v>66</v>
      </c>
      <c r="BV23" s="345" t="s">
        <v>66</v>
      </c>
      <c r="BW23" s="25" t="s">
        <v>66</v>
      </c>
      <c r="BX23" s="86"/>
      <c r="BY23" s="345" t="s">
        <v>66</v>
      </c>
      <c r="BZ23" s="345"/>
      <c r="CA23" s="360" t="s">
        <v>1543</v>
      </c>
    </row>
    <row r="24" spans="1:79" ht="45.75" customHeight="1" x14ac:dyDescent="0.25">
      <c r="A24" s="53" t="s">
        <v>1544</v>
      </c>
      <c r="B24" s="361">
        <v>4600068294</v>
      </c>
      <c r="C24" s="103">
        <v>42727</v>
      </c>
      <c r="D24" s="49">
        <v>42732</v>
      </c>
      <c r="E24" s="49">
        <v>43097</v>
      </c>
      <c r="F24" s="51">
        <v>42732</v>
      </c>
      <c r="G24" s="60" t="s">
        <v>6</v>
      </c>
      <c r="H24" s="60" t="s">
        <v>6</v>
      </c>
      <c r="I24" s="48">
        <f>E24-'[3]ARR Vigentes muestra'!$DN$1</f>
        <v>-965</v>
      </c>
      <c r="J24" s="42" t="str">
        <f t="shared" si="0"/>
        <v>TERMINADO</v>
      </c>
      <c r="K24" s="166" t="s">
        <v>1545</v>
      </c>
      <c r="L24" s="102">
        <v>42730</v>
      </c>
      <c r="M24" s="49">
        <v>42730</v>
      </c>
      <c r="N24" s="49">
        <v>43460</v>
      </c>
      <c r="O24" s="43">
        <v>315</v>
      </c>
      <c r="P24" s="42" t="str">
        <f t="shared" si="11"/>
        <v>VIGENTE</v>
      </c>
      <c r="Q24" s="95" t="s">
        <v>1546</v>
      </c>
      <c r="R24" s="95" t="s">
        <v>544</v>
      </c>
      <c r="S24" s="109" t="s">
        <v>1395</v>
      </c>
      <c r="T24" s="113">
        <v>785952</v>
      </c>
      <c r="U24" s="142" t="s">
        <v>148</v>
      </c>
      <c r="V24" s="362">
        <v>1955</v>
      </c>
      <c r="W24" s="111">
        <v>10055</v>
      </c>
      <c r="X24" s="113">
        <v>1</v>
      </c>
      <c r="Y24" s="68" t="s">
        <v>6</v>
      </c>
      <c r="Z24" s="95" t="s">
        <v>1547</v>
      </c>
      <c r="AA24" s="95" t="s">
        <v>1548</v>
      </c>
      <c r="AB24" s="363">
        <v>998760</v>
      </c>
      <c r="AC24" s="95" t="s">
        <v>1549</v>
      </c>
      <c r="AD24" s="93" t="s">
        <v>609</v>
      </c>
      <c r="AE24" s="122">
        <v>2301159</v>
      </c>
      <c r="AF24" s="31" t="s">
        <v>6</v>
      </c>
      <c r="AG24" s="27" t="s">
        <v>608</v>
      </c>
      <c r="AH24" s="95" t="s">
        <v>607</v>
      </c>
      <c r="AI24" s="278">
        <v>32318426</v>
      </c>
      <c r="AJ24" s="126">
        <v>2383860</v>
      </c>
      <c r="AK24" s="31" t="s">
        <v>6</v>
      </c>
      <c r="AL24" s="27" t="s">
        <v>608</v>
      </c>
      <c r="AM24" s="283" t="s">
        <v>607</v>
      </c>
      <c r="AN24" s="126">
        <v>2383860</v>
      </c>
      <c r="AO24" s="31" t="s">
        <v>6</v>
      </c>
      <c r="AP24" s="27" t="s">
        <v>608</v>
      </c>
      <c r="AQ24" s="128" t="s">
        <v>1541</v>
      </c>
      <c r="AR24" s="109" t="s">
        <v>4</v>
      </c>
      <c r="AS24" s="27" t="s">
        <v>1542</v>
      </c>
      <c r="AT24" s="27"/>
      <c r="AU24" s="27"/>
      <c r="AV24" s="27"/>
      <c r="AW24" s="184" t="s">
        <v>66</v>
      </c>
      <c r="AX24" s="24">
        <f t="shared" si="9"/>
        <v>43918</v>
      </c>
      <c r="AY24" s="24">
        <f t="shared" si="9"/>
        <v>43918</v>
      </c>
      <c r="AZ24" s="25" t="s">
        <v>66</v>
      </c>
      <c r="BA24" s="24">
        <f t="shared" si="10"/>
        <v>44010</v>
      </c>
      <c r="BB24" s="24">
        <f t="shared" si="10"/>
        <v>44010</v>
      </c>
      <c r="BC24" s="184" t="s">
        <v>66</v>
      </c>
      <c r="BD24" s="60" t="s">
        <v>24</v>
      </c>
      <c r="BE24" s="24">
        <f t="shared" si="3"/>
        <v>44102</v>
      </c>
      <c r="BF24" s="60" t="s">
        <v>24</v>
      </c>
      <c r="BG24" s="60" t="s">
        <v>24</v>
      </c>
      <c r="BH24" s="24">
        <f t="shared" si="4"/>
        <v>44193</v>
      </c>
      <c r="BI24" s="60" t="s">
        <v>24</v>
      </c>
      <c r="BJ24" s="60" t="s">
        <v>24</v>
      </c>
      <c r="BK24" s="24">
        <f t="shared" si="5"/>
        <v>44283</v>
      </c>
      <c r="BL24" s="60" t="s">
        <v>24</v>
      </c>
      <c r="BM24" s="60" t="s">
        <v>24</v>
      </c>
      <c r="BN24" s="20">
        <f t="shared" si="6"/>
        <v>44375</v>
      </c>
      <c r="BO24" s="60" t="s">
        <v>24</v>
      </c>
      <c r="BP24" s="60" t="s">
        <v>24</v>
      </c>
      <c r="BQ24" s="20">
        <f t="shared" si="7"/>
        <v>44467</v>
      </c>
      <c r="BR24" s="60" t="s">
        <v>24</v>
      </c>
      <c r="BS24" s="60" t="s">
        <v>24</v>
      </c>
      <c r="BT24" s="20">
        <f t="shared" si="8"/>
        <v>43462</v>
      </c>
      <c r="BU24" s="50" t="s">
        <v>66</v>
      </c>
      <c r="BV24" s="345" t="s">
        <v>66</v>
      </c>
      <c r="BW24" s="25" t="s">
        <v>66</v>
      </c>
      <c r="BX24" s="184"/>
      <c r="BY24" s="345" t="s">
        <v>66</v>
      </c>
      <c r="BZ24" s="345"/>
      <c r="CA24" s="95" t="s">
        <v>1406</v>
      </c>
    </row>
    <row r="25" spans="1:79" ht="45.75" customHeight="1" x14ac:dyDescent="0.25">
      <c r="A25" s="53" t="s">
        <v>1550</v>
      </c>
      <c r="B25" s="142">
        <v>4600061123</v>
      </c>
      <c r="C25" s="42">
        <v>2015</v>
      </c>
      <c r="D25" s="282">
        <v>42157</v>
      </c>
      <c r="E25" s="282">
        <v>42984</v>
      </c>
      <c r="F25" s="282">
        <v>42157</v>
      </c>
      <c r="G25" s="135" t="s">
        <v>1551</v>
      </c>
      <c r="H25" s="364">
        <v>2016</v>
      </c>
      <c r="I25" s="48">
        <f>E25-'[3]ARR Vigentes muestra'!$DN$1</f>
        <v>-1078</v>
      </c>
      <c r="J25" s="42" t="str">
        <f t="shared" si="0"/>
        <v>TERMINADO</v>
      </c>
      <c r="K25" s="126" t="s">
        <v>1552</v>
      </c>
      <c r="L25" s="173" t="s">
        <v>66</v>
      </c>
      <c r="M25" s="282">
        <v>42614</v>
      </c>
      <c r="N25" s="282">
        <v>42984</v>
      </c>
      <c r="O25" s="43">
        <v>-161</v>
      </c>
      <c r="P25" s="42" t="str">
        <f t="shared" si="11"/>
        <v>VENCIDO</v>
      </c>
      <c r="Q25" s="95" t="s">
        <v>1553</v>
      </c>
      <c r="R25" s="133" t="s">
        <v>456</v>
      </c>
      <c r="S25" s="109" t="s">
        <v>1395</v>
      </c>
      <c r="T25" s="126">
        <v>1090758</v>
      </c>
      <c r="U25" s="365" t="s">
        <v>520</v>
      </c>
      <c r="V25" s="353">
        <v>3070</v>
      </c>
      <c r="W25" s="354">
        <v>34089</v>
      </c>
      <c r="X25" s="355">
        <v>12</v>
      </c>
      <c r="Y25" s="364" t="s">
        <v>1554</v>
      </c>
      <c r="Z25" s="95" t="s">
        <v>11</v>
      </c>
      <c r="AA25" s="95" t="s">
        <v>1555</v>
      </c>
      <c r="AB25" s="67" t="s">
        <v>483</v>
      </c>
      <c r="AC25" s="95" t="s">
        <v>1556</v>
      </c>
      <c r="AD25" s="93">
        <v>70045365</v>
      </c>
      <c r="AE25" s="126">
        <v>2344712</v>
      </c>
      <c r="AF25" s="122">
        <v>3136130174</v>
      </c>
      <c r="AG25" s="27" t="s">
        <v>1557</v>
      </c>
      <c r="AH25" s="95" t="s">
        <v>1556</v>
      </c>
      <c r="AI25" s="93">
        <v>70045365</v>
      </c>
      <c r="AJ25" s="126">
        <v>2344712</v>
      </c>
      <c r="AK25" s="358">
        <v>3136130174</v>
      </c>
      <c r="AL25" s="32" t="s">
        <v>1557</v>
      </c>
      <c r="AM25" s="357" t="s">
        <v>1558</v>
      </c>
      <c r="AN25" s="31" t="s">
        <v>6</v>
      </c>
      <c r="AO25" s="358">
        <v>3218871176</v>
      </c>
      <c r="AP25" s="32" t="s">
        <v>1557</v>
      </c>
      <c r="AQ25" s="128" t="s">
        <v>70</v>
      </c>
      <c r="AR25" s="109" t="s">
        <v>4</v>
      </c>
      <c r="AS25" s="27" t="s">
        <v>69</v>
      </c>
      <c r="AT25" s="27"/>
      <c r="AU25" s="27"/>
      <c r="AV25" s="27"/>
      <c r="AW25" s="135" t="s">
        <v>28</v>
      </c>
      <c r="AX25" s="24">
        <f t="shared" si="9"/>
        <v>43345</v>
      </c>
      <c r="AY25" s="24">
        <f t="shared" si="9"/>
        <v>43345</v>
      </c>
      <c r="AZ25" s="61" t="s">
        <v>27</v>
      </c>
      <c r="BA25" s="24">
        <f t="shared" si="10"/>
        <v>43436</v>
      </c>
      <c r="BB25" s="24">
        <f t="shared" si="10"/>
        <v>43436</v>
      </c>
      <c r="BC25" s="61" t="s">
        <v>26</v>
      </c>
      <c r="BD25" s="60" t="s">
        <v>24</v>
      </c>
      <c r="BE25" s="24">
        <f t="shared" si="3"/>
        <v>43526</v>
      </c>
      <c r="BF25" s="60" t="s">
        <v>24</v>
      </c>
      <c r="BG25" s="60" t="s">
        <v>24</v>
      </c>
      <c r="BH25" s="24">
        <f t="shared" si="4"/>
        <v>43618</v>
      </c>
      <c r="BI25" s="60" t="s">
        <v>24</v>
      </c>
      <c r="BJ25" s="60" t="s">
        <v>24</v>
      </c>
      <c r="BK25" s="24">
        <f t="shared" si="5"/>
        <v>43710</v>
      </c>
      <c r="BL25" s="60" t="s">
        <v>24</v>
      </c>
      <c r="BM25" s="60" t="s">
        <v>24</v>
      </c>
      <c r="BN25" s="20">
        <f t="shared" si="6"/>
        <v>43801</v>
      </c>
      <c r="BO25" s="60" t="s">
        <v>24</v>
      </c>
      <c r="BP25" s="60" t="s">
        <v>24</v>
      </c>
      <c r="BQ25" s="20">
        <f t="shared" si="7"/>
        <v>43892</v>
      </c>
      <c r="BR25" s="60" t="s">
        <v>24</v>
      </c>
      <c r="BS25" s="60" t="s">
        <v>24</v>
      </c>
      <c r="BT25" s="20">
        <f t="shared" si="8"/>
        <v>42888</v>
      </c>
      <c r="BU25" s="50" t="s">
        <v>66</v>
      </c>
      <c r="BV25" s="364" t="s">
        <v>66</v>
      </c>
      <c r="BW25" s="364" t="s">
        <v>66</v>
      </c>
      <c r="BX25" s="61"/>
      <c r="BY25" s="364" t="s">
        <v>66</v>
      </c>
      <c r="BZ25" s="364"/>
      <c r="CA25" s="95" t="s">
        <v>1406</v>
      </c>
    </row>
    <row r="26" spans="1:79" s="90" customFormat="1" ht="45.75" customHeight="1" x14ac:dyDescent="0.25">
      <c r="A26" s="285" t="s">
        <v>1550</v>
      </c>
      <c r="B26" s="286">
        <v>4600061123</v>
      </c>
      <c r="C26" s="290">
        <v>2015</v>
      </c>
      <c r="D26" s="317">
        <v>42157</v>
      </c>
      <c r="E26" s="317">
        <v>42984</v>
      </c>
      <c r="F26" s="317">
        <v>42157</v>
      </c>
      <c r="G26" s="342" t="s">
        <v>1551</v>
      </c>
      <c r="H26" s="290">
        <v>2016</v>
      </c>
      <c r="I26" s="289">
        <f>E26-'[3]ARR Vigentes muestra'!$DN$1</f>
        <v>-1078</v>
      </c>
      <c r="J26" s="290" t="str">
        <f t="shared" si="0"/>
        <v>TERMINADO</v>
      </c>
      <c r="K26" s="297" t="s">
        <v>1552</v>
      </c>
      <c r="L26" s="308" t="s">
        <v>66</v>
      </c>
      <c r="M26" s="317">
        <v>42614</v>
      </c>
      <c r="N26" s="317">
        <v>42984</v>
      </c>
      <c r="O26" s="289">
        <v>-161</v>
      </c>
      <c r="P26" s="290" t="str">
        <f t="shared" si="11"/>
        <v>VENCIDO</v>
      </c>
      <c r="Q26" s="292" t="s">
        <v>1553</v>
      </c>
      <c r="R26" s="293" t="s">
        <v>456</v>
      </c>
      <c r="S26" s="294" t="s">
        <v>1395</v>
      </c>
      <c r="T26" s="297">
        <v>25363</v>
      </c>
      <c r="U26" s="296" t="s">
        <v>520</v>
      </c>
      <c r="V26" s="321">
        <v>3070</v>
      </c>
      <c r="W26" s="310">
        <v>34089</v>
      </c>
      <c r="X26" s="307">
        <v>12</v>
      </c>
      <c r="Y26" s="290" t="s">
        <v>1554</v>
      </c>
      <c r="Z26" s="292" t="s">
        <v>11</v>
      </c>
      <c r="AA26" s="292" t="s">
        <v>1555</v>
      </c>
      <c r="AB26" s="299" t="s">
        <v>483</v>
      </c>
      <c r="AC26" s="292" t="s">
        <v>1556</v>
      </c>
      <c r="AD26" s="300">
        <v>70045365</v>
      </c>
      <c r="AE26" s="297">
        <v>2344712</v>
      </c>
      <c r="AF26" s="291">
        <v>3136130174</v>
      </c>
      <c r="AG26" s="303" t="s">
        <v>1557</v>
      </c>
      <c r="AH26" s="292" t="s">
        <v>1556</v>
      </c>
      <c r="AI26" s="300">
        <v>70045365</v>
      </c>
      <c r="AJ26" s="297">
        <v>2344712</v>
      </c>
      <c r="AK26" s="291">
        <v>3136130174</v>
      </c>
      <c r="AL26" s="303" t="s">
        <v>1557</v>
      </c>
      <c r="AM26" s="312" t="s">
        <v>1558</v>
      </c>
      <c r="AN26" s="291" t="s">
        <v>6</v>
      </c>
      <c r="AO26" s="291">
        <v>3218871176</v>
      </c>
      <c r="AP26" s="303" t="s">
        <v>1557</v>
      </c>
      <c r="AQ26" s="341" t="s">
        <v>70</v>
      </c>
      <c r="AR26" s="294" t="s">
        <v>4</v>
      </c>
      <c r="AS26" s="303" t="s">
        <v>69</v>
      </c>
      <c r="AT26" s="303"/>
      <c r="AU26" s="303"/>
      <c r="AV26" s="303"/>
      <c r="AW26" s="342" t="s">
        <v>28</v>
      </c>
      <c r="AX26" s="305">
        <f t="shared" si="9"/>
        <v>43345</v>
      </c>
      <c r="AY26" s="305">
        <f t="shared" si="9"/>
        <v>43345</v>
      </c>
      <c r="AZ26" s="335" t="s">
        <v>27</v>
      </c>
      <c r="BA26" s="305">
        <f t="shared" si="10"/>
        <v>43436</v>
      </c>
      <c r="BB26" s="305">
        <f t="shared" si="10"/>
        <v>43436</v>
      </c>
      <c r="BC26" s="335" t="s">
        <v>26</v>
      </c>
      <c r="BD26" s="288" t="s">
        <v>24</v>
      </c>
      <c r="BE26" s="305">
        <f t="shared" si="3"/>
        <v>43526</v>
      </c>
      <c r="BF26" s="288" t="s">
        <v>24</v>
      </c>
      <c r="BG26" s="288" t="s">
        <v>24</v>
      </c>
      <c r="BH26" s="305">
        <f t="shared" si="4"/>
        <v>43618</v>
      </c>
      <c r="BI26" s="288" t="s">
        <v>24</v>
      </c>
      <c r="BJ26" s="288" t="s">
        <v>24</v>
      </c>
      <c r="BK26" s="305">
        <f t="shared" si="5"/>
        <v>43710</v>
      </c>
      <c r="BL26" s="288" t="s">
        <v>24</v>
      </c>
      <c r="BM26" s="288" t="s">
        <v>24</v>
      </c>
      <c r="BN26" s="305">
        <f t="shared" si="6"/>
        <v>43801</v>
      </c>
      <c r="BO26" s="288" t="s">
        <v>24</v>
      </c>
      <c r="BP26" s="288" t="s">
        <v>24</v>
      </c>
      <c r="BQ26" s="305">
        <f t="shared" si="7"/>
        <v>43892</v>
      </c>
      <c r="BR26" s="288" t="s">
        <v>24</v>
      </c>
      <c r="BS26" s="288" t="s">
        <v>24</v>
      </c>
      <c r="BT26" s="305">
        <f t="shared" si="8"/>
        <v>42888</v>
      </c>
      <c r="BU26" s="304" t="s">
        <v>66</v>
      </c>
      <c r="BV26" s="290" t="s">
        <v>66</v>
      </c>
      <c r="BW26" s="290" t="s">
        <v>66</v>
      </c>
      <c r="BX26" s="335"/>
      <c r="BY26" s="290" t="s">
        <v>66</v>
      </c>
      <c r="BZ26" s="290"/>
      <c r="CA26" s="292" t="s">
        <v>1406</v>
      </c>
    </row>
    <row r="27" spans="1:79" s="90" customFormat="1" ht="45.75" customHeight="1" x14ac:dyDescent="0.25">
      <c r="A27" s="285" t="s">
        <v>1559</v>
      </c>
      <c r="B27" s="328">
        <v>4600068339</v>
      </c>
      <c r="C27" s="327">
        <v>42731</v>
      </c>
      <c r="D27" s="317">
        <v>42734</v>
      </c>
      <c r="E27" s="317">
        <v>43099</v>
      </c>
      <c r="F27" s="337">
        <v>42734</v>
      </c>
      <c r="G27" s="288" t="s">
        <v>6</v>
      </c>
      <c r="H27" s="288" t="s">
        <v>6</v>
      </c>
      <c r="I27" s="289">
        <f>E27-'[3]ARR Vigentes muestra'!$DN$1</f>
        <v>-963</v>
      </c>
      <c r="J27" s="290" t="str">
        <f t="shared" si="0"/>
        <v>TERMINADO</v>
      </c>
      <c r="K27" s="338" t="s">
        <v>1560</v>
      </c>
      <c r="L27" s="339">
        <v>42733</v>
      </c>
      <c r="M27" s="317" t="s">
        <v>1561</v>
      </c>
      <c r="N27" s="317">
        <v>43219</v>
      </c>
      <c r="O27" s="289">
        <v>74</v>
      </c>
      <c r="P27" s="290" t="str">
        <f t="shared" si="11"/>
        <v>RENOVAR</v>
      </c>
      <c r="Q27" s="292" t="s">
        <v>1562</v>
      </c>
      <c r="R27" s="292" t="s">
        <v>1563</v>
      </c>
      <c r="S27" s="294" t="s">
        <v>1395</v>
      </c>
      <c r="T27" s="297">
        <v>1090758</v>
      </c>
      <c r="U27" s="320">
        <v>10100020004</v>
      </c>
      <c r="V27" s="321">
        <v>3070</v>
      </c>
      <c r="W27" s="310">
        <v>34089</v>
      </c>
      <c r="X27" s="307">
        <v>12</v>
      </c>
      <c r="Y27" s="290" t="s">
        <v>1564</v>
      </c>
      <c r="Z27" s="292" t="s">
        <v>11</v>
      </c>
      <c r="AA27" s="292" t="s">
        <v>1565</v>
      </c>
      <c r="AB27" s="340">
        <v>2103133</v>
      </c>
      <c r="AC27" s="292" t="s">
        <v>911</v>
      </c>
      <c r="AD27" s="300">
        <v>43628974</v>
      </c>
      <c r="AE27" s="291">
        <v>2686735</v>
      </c>
      <c r="AF27" s="297" t="s">
        <v>1566</v>
      </c>
      <c r="AG27" s="303" t="s">
        <v>1540</v>
      </c>
      <c r="AH27" s="292" t="s">
        <v>911</v>
      </c>
      <c r="AI27" s="300">
        <v>43628974</v>
      </c>
      <c r="AJ27" s="291">
        <v>2686735</v>
      </c>
      <c r="AK27" s="297" t="s">
        <v>1566</v>
      </c>
      <c r="AL27" s="303" t="s">
        <v>1540</v>
      </c>
      <c r="AM27" s="312" t="s">
        <v>911</v>
      </c>
      <c r="AN27" s="291">
        <v>2686735</v>
      </c>
      <c r="AO27" s="297" t="s">
        <v>1566</v>
      </c>
      <c r="AP27" s="303" t="s">
        <v>1540</v>
      </c>
      <c r="AQ27" s="341" t="s">
        <v>1541</v>
      </c>
      <c r="AR27" s="294" t="s">
        <v>4</v>
      </c>
      <c r="AS27" s="303" t="s">
        <v>1542</v>
      </c>
      <c r="AT27" s="303"/>
      <c r="AU27" s="303"/>
      <c r="AV27" s="303"/>
      <c r="AW27" s="342" t="s">
        <v>28</v>
      </c>
      <c r="AX27" s="305">
        <f t="shared" si="9"/>
        <v>43920</v>
      </c>
      <c r="AY27" s="305">
        <f t="shared" si="9"/>
        <v>43920</v>
      </c>
      <c r="AZ27" s="335" t="s">
        <v>27</v>
      </c>
      <c r="BA27" s="305">
        <f t="shared" si="10"/>
        <v>44012</v>
      </c>
      <c r="BB27" s="305">
        <f t="shared" si="10"/>
        <v>44012</v>
      </c>
      <c r="BC27" s="335" t="s">
        <v>26</v>
      </c>
      <c r="BD27" s="288" t="s">
        <v>24</v>
      </c>
      <c r="BE27" s="305">
        <f t="shared" si="3"/>
        <v>44104</v>
      </c>
      <c r="BF27" s="288" t="s">
        <v>24</v>
      </c>
      <c r="BG27" s="288" t="s">
        <v>24</v>
      </c>
      <c r="BH27" s="305">
        <f t="shared" si="4"/>
        <v>44195</v>
      </c>
      <c r="BI27" s="288" t="s">
        <v>24</v>
      </c>
      <c r="BJ27" s="288" t="s">
        <v>24</v>
      </c>
      <c r="BK27" s="305">
        <f t="shared" si="5"/>
        <v>44285</v>
      </c>
      <c r="BL27" s="288" t="s">
        <v>24</v>
      </c>
      <c r="BM27" s="288" t="s">
        <v>24</v>
      </c>
      <c r="BN27" s="305">
        <f t="shared" si="6"/>
        <v>44377</v>
      </c>
      <c r="BO27" s="288" t="s">
        <v>24</v>
      </c>
      <c r="BP27" s="288" t="s">
        <v>24</v>
      </c>
      <c r="BQ27" s="305">
        <f t="shared" si="7"/>
        <v>44469</v>
      </c>
      <c r="BR27" s="288" t="s">
        <v>24</v>
      </c>
      <c r="BS27" s="288" t="s">
        <v>24</v>
      </c>
      <c r="BT27" s="305">
        <f t="shared" si="8"/>
        <v>43464</v>
      </c>
      <c r="BU27" s="304" t="s">
        <v>66</v>
      </c>
      <c r="BV27" s="290" t="s">
        <v>66</v>
      </c>
      <c r="BW27" s="290" t="s">
        <v>66</v>
      </c>
      <c r="BX27" s="335"/>
      <c r="BY27" s="290" t="s">
        <v>66</v>
      </c>
      <c r="BZ27" s="290"/>
      <c r="CA27" s="292" t="s">
        <v>1567</v>
      </c>
    </row>
    <row r="28" spans="1:79" s="90" customFormat="1" ht="45.75" customHeight="1" x14ac:dyDescent="0.25">
      <c r="A28" s="285" t="s">
        <v>1568</v>
      </c>
      <c r="B28" s="328">
        <v>4600064644</v>
      </c>
      <c r="C28" s="327">
        <v>42495</v>
      </c>
      <c r="D28" s="287">
        <v>42517</v>
      </c>
      <c r="E28" s="287">
        <v>42882</v>
      </c>
      <c r="F28" s="329">
        <v>42517</v>
      </c>
      <c r="G28" s="288" t="s">
        <v>6</v>
      </c>
      <c r="H28" s="288" t="s">
        <v>6</v>
      </c>
      <c r="I28" s="289">
        <f>E28-'[3]ARR Vigentes muestra'!$DN$1</f>
        <v>-1180</v>
      </c>
      <c r="J28" s="290" t="str">
        <f t="shared" si="0"/>
        <v>TERMINADO</v>
      </c>
      <c r="K28" s="331">
        <v>10005931</v>
      </c>
      <c r="L28" s="332">
        <v>42514</v>
      </c>
      <c r="M28" s="287">
        <v>42496</v>
      </c>
      <c r="N28" s="287">
        <v>42619</v>
      </c>
      <c r="O28" s="289">
        <f t="shared" ref="O28:O61" ca="1" si="12">N28-$CV$1</f>
        <v>-1673</v>
      </c>
      <c r="P28" s="290" t="str">
        <f t="shared" ca="1" si="11"/>
        <v>VENCIDO</v>
      </c>
      <c r="Q28" s="292" t="s">
        <v>1569</v>
      </c>
      <c r="R28" s="293" t="s">
        <v>456</v>
      </c>
      <c r="S28" s="294" t="s">
        <v>1395</v>
      </c>
      <c r="T28" s="307">
        <v>804610</v>
      </c>
      <c r="U28" s="296">
        <v>10130340011</v>
      </c>
      <c r="V28" s="309" t="s">
        <v>238</v>
      </c>
      <c r="W28" s="310">
        <v>37178</v>
      </c>
      <c r="X28" s="320">
        <v>24</v>
      </c>
      <c r="Y28" s="290">
        <v>1322</v>
      </c>
      <c r="Z28" s="292" t="s">
        <v>11</v>
      </c>
      <c r="AA28" s="292" t="s">
        <v>1570</v>
      </c>
      <c r="AB28" s="334">
        <v>208800</v>
      </c>
      <c r="AC28" s="301" t="s">
        <v>1571</v>
      </c>
      <c r="AD28" s="300">
        <v>3318142</v>
      </c>
      <c r="AE28" s="291" t="s">
        <v>6</v>
      </c>
      <c r="AF28" s="291">
        <v>3138164500</v>
      </c>
      <c r="AG28" s="301" t="s">
        <v>6</v>
      </c>
      <c r="AH28" s="301" t="s">
        <v>1571</v>
      </c>
      <c r="AI28" s="300">
        <v>3318142</v>
      </c>
      <c r="AJ28" s="291">
        <v>5700895</v>
      </c>
      <c r="AK28" s="291">
        <v>3138164500</v>
      </c>
      <c r="AL28" s="301" t="s">
        <v>6</v>
      </c>
      <c r="AM28" s="315" t="s">
        <v>1571</v>
      </c>
      <c r="AN28" s="291">
        <v>5700895</v>
      </c>
      <c r="AO28" s="291">
        <v>3205559013</v>
      </c>
      <c r="AP28" s="301" t="s">
        <v>6</v>
      </c>
      <c r="AQ28" s="341" t="s">
        <v>70</v>
      </c>
      <c r="AR28" s="294" t="s">
        <v>4</v>
      </c>
      <c r="AS28" s="303" t="s">
        <v>69</v>
      </c>
      <c r="AT28" s="303"/>
      <c r="AU28" s="303"/>
      <c r="AV28" s="303"/>
      <c r="AW28" s="366" t="s">
        <v>66</v>
      </c>
      <c r="AX28" s="305">
        <f t="shared" si="9"/>
        <v>43704</v>
      </c>
      <c r="AY28" s="305">
        <f t="shared" si="9"/>
        <v>43704</v>
      </c>
      <c r="AZ28" s="366" t="s">
        <v>66</v>
      </c>
      <c r="BA28" s="305">
        <f t="shared" si="10"/>
        <v>43796</v>
      </c>
      <c r="BB28" s="305">
        <f t="shared" si="10"/>
        <v>43796</v>
      </c>
      <c r="BC28" s="366" t="s">
        <v>66</v>
      </c>
      <c r="BD28" s="288" t="s">
        <v>24</v>
      </c>
      <c r="BE28" s="305">
        <f t="shared" si="3"/>
        <v>43888</v>
      </c>
      <c r="BF28" s="288" t="s">
        <v>24</v>
      </c>
      <c r="BG28" s="288" t="s">
        <v>24</v>
      </c>
      <c r="BH28" s="305">
        <f t="shared" si="4"/>
        <v>43978</v>
      </c>
      <c r="BI28" s="288" t="s">
        <v>24</v>
      </c>
      <c r="BJ28" s="288" t="s">
        <v>24</v>
      </c>
      <c r="BK28" s="305">
        <f t="shared" si="5"/>
        <v>44070</v>
      </c>
      <c r="BL28" s="288" t="s">
        <v>24</v>
      </c>
      <c r="BM28" s="288" t="s">
        <v>24</v>
      </c>
      <c r="BN28" s="305">
        <f t="shared" si="6"/>
        <v>44162</v>
      </c>
      <c r="BO28" s="288" t="s">
        <v>24</v>
      </c>
      <c r="BP28" s="288" t="s">
        <v>24</v>
      </c>
      <c r="BQ28" s="305">
        <f t="shared" si="7"/>
        <v>44254</v>
      </c>
      <c r="BR28" s="288" t="s">
        <v>24</v>
      </c>
      <c r="BS28" s="288" t="s">
        <v>24</v>
      </c>
      <c r="BT28" s="305">
        <f t="shared" si="8"/>
        <v>43247</v>
      </c>
      <c r="BU28" s="304" t="s">
        <v>66</v>
      </c>
      <c r="BV28" s="367" t="s">
        <v>2</v>
      </c>
      <c r="BW28" s="366" t="s">
        <v>66</v>
      </c>
      <c r="BX28" s="366"/>
      <c r="BY28" s="308" t="s">
        <v>66</v>
      </c>
      <c r="BZ28" s="308"/>
      <c r="CA28" s="368" t="s">
        <v>1572</v>
      </c>
    </row>
    <row r="29" spans="1:79" s="90" customFormat="1" ht="45.75" customHeight="1" x14ac:dyDescent="0.25">
      <c r="A29" s="285" t="s">
        <v>1573</v>
      </c>
      <c r="B29" s="328">
        <v>4600063844</v>
      </c>
      <c r="C29" s="327">
        <v>42465</v>
      </c>
      <c r="D29" s="287">
        <v>42510</v>
      </c>
      <c r="E29" s="287">
        <v>42875</v>
      </c>
      <c r="F29" s="329">
        <v>42510</v>
      </c>
      <c r="G29" s="288" t="s">
        <v>6</v>
      </c>
      <c r="H29" s="288" t="s">
        <v>6</v>
      </c>
      <c r="I29" s="289">
        <f>E29-'[3]ARR Vigentes muestra'!$DN$1</f>
        <v>-1187</v>
      </c>
      <c r="J29" s="290" t="str">
        <f t="shared" si="0"/>
        <v>TERMINADO</v>
      </c>
      <c r="K29" s="331">
        <v>10005811</v>
      </c>
      <c r="L29" s="332">
        <v>42465</v>
      </c>
      <c r="M29" s="287">
        <v>42457</v>
      </c>
      <c r="N29" s="287">
        <v>42944</v>
      </c>
      <c r="O29" s="289">
        <f t="shared" ca="1" si="12"/>
        <v>-1348</v>
      </c>
      <c r="P29" s="290" t="str">
        <f t="shared" ca="1" si="11"/>
        <v>VENCIDO</v>
      </c>
      <c r="Q29" s="292" t="s">
        <v>1574</v>
      </c>
      <c r="R29" s="293" t="s">
        <v>456</v>
      </c>
      <c r="S29" s="294" t="s">
        <v>1395</v>
      </c>
      <c r="T29" s="307">
        <v>5245316</v>
      </c>
      <c r="U29" s="296">
        <v>10060480003</v>
      </c>
      <c r="V29" s="309" t="s">
        <v>306</v>
      </c>
      <c r="W29" s="310">
        <v>38635</v>
      </c>
      <c r="X29" s="320">
        <v>26</v>
      </c>
      <c r="Y29" s="290">
        <v>207</v>
      </c>
      <c r="Z29" s="292" t="s">
        <v>11</v>
      </c>
      <c r="AA29" s="292" t="s">
        <v>1575</v>
      </c>
      <c r="AB29" s="369">
        <v>167554</v>
      </c>
      <c r="AC29" s="301" t="s">
        <v>1576</v>
      </c>
      <c r="AD29" s="300">
        <v>15337345</v>
      </c>
      <c r="AE29" s="291" t="s">
        <v>6</v>
      </c>
      <c r="AF29" s="291" t="s">
        <v>6</v>
      </c>
      <c r="AG29" s="301" t="s">
        <v>6</v>
      </c>
      <c r="AH29" s="301" t="s">
        <v>1576</v>
      </c>
      <c r="AI29" s="300">
        <v>15337345</v>
      </c>
      <c r="AJ29" s="291" t="s">
        <v>6</v>
      </c>
      <c r="AK29" s="291" t="s">
        <v>6</v>
      </c>
      <c r="AL29" s="301" t="s">
        <v>6</v>
      </c>
      <c r="AM29" s="315" t="s">
        <v>1576</v>
      </c>
      <c r="AN29" s="300">
        <v>15337345</v>
      </c>
      <c r="AO29" s="291" t="s">
        <v>6</v>
      </c>
      <c r="AP29" s="301" t="s">
        <v>6</v>
      </c>
      <c r="AQ29" s="292" t="s">
        <v>56</v>
      </c>
      <c r="AR29" s="294" t="s">
        <v>4</v>
      </c>
      <c r="AS29" s="303" t="s">
        <v>55</v>
      </c>
      <c r="AT29" s="303"/>
      <c r="AU29" s="303"/>
      <c r="AV29" s="303"/>
      <c r="AW29" s="366" t="s">
        <v>66</v>
      </c>
      <c r="AX29" s="305">
        <f t="shared" si="9"/>
        <v>43697</v>
      </c>
      <c r="AY29" s="305">
        <f t="shared" si="9"/>
        <v>43697</v>
      </c>
      <c r="AZ29" s="366" t="s">
        <v>66</v>
      </c>
      <c r="BA29" s="305">
        <f t="shared" si="10"/>
        <v>43789</v>
      </c>
      <c r="BB29" s="305">
        <f t="shared" si="10"/>
        <v>43789</v>
      </c>
      <c r="BC29" s="366" t="s">
        <v>66</v>
      </c>
      <c r="BD29" s="288" t="s">
        <v>24</v>
      </c>
      <c r="BE29" s="305">
        <f t="shared" si="3"/>
        <v>43881</v>
      </c>
      <c r="BF29" s="288" t="s">
        <v>24</v>
      </c>
      <c r="BG29" s="288" t="s">
        <v>24</v>
      </c>
      <c r="BH29" s="305">
        <f t="shared" si="4"/>
        <v>43971</v>
      </c>
      <c r="BI29" s="288" t="s">
        <v>24</v>
      </c>
      <c r="BJ29" s="288" t="s">
        <v>24</v>
      </c>
      <c r="BK29" s="305">
        <f t="shared" si="5"/>
        <v>44063</v>
      </c>
      <c r="BL29" s="288" t="s">
        <v>24</v>
      </c>
      <c r="BM29" s="288" t="s">
        <v>24</v>
      </c>
      <c r="BN29" s="305">
        <f t="shared" si="6"/>
        <v>44155</v>
      </c>
      <c r="BO29" s="288" t="s">
        <v>24</v>
      </c>
      <c r="BP29" s="288" t="s">
        <v>24</v>
      </c>
      <c r="BQ29" s="305">
        <f t="shared" si="7"/>
        <v>44247</v>
      </c>
      <c r="BR29" s="288" t="s">
        <v>24</v>
      </c>
      <c r="BS29" s="288" t="s">
        <v>24</v>
      </c>
      <c r="BT29" s="305">
        <f t="shared" si="8"/>
        <v>43240</v>
      </c>
      <c r="BU29" s="304" t="s">
        <v>66</v>
      </c>
      <c r="BV29" s="367" t="s">
        <v>2</v>
      </c>
      <c r="BW29" s="366" t="s">
        <v>66</v>
      </c>
      <c r="BX29" s="366"/>
      <c r="BY29" s="366" t="s">
        <v>66</v>
      </c>
      <c r="BZ29" s="366"/>
      <c r="CA29" s="292" t="s">
        <v>1577</v>
      </c>
    </row>
    <row r="30" spans="1:79" s="90" customFormat="1" ht="45.75" customHeight="1" x14ac:dyDescent="0.25">
      <c r="A30" s="285" t="s">
        <v>241</v>
      </c>
      <c r="B30" s="328">
        <v>4600066636</v>
      </c>
      <c r="C30" s="327">
        <v>42618</v>
      </c>
      <c r="D30" s="287">
        <v>42667</v>
      </c>
      <c r="E30" s="287">
        <v>43032</v>
      </c>
      <c r="F30" s="329">
        <v>42667</v>
      </c>
      <c r="G30" s="288" t="s">
        <v>6</v>
      </c>
      <c r="H30" s="288" t="s">
        <v>6</v>
      </c>
      <c r="I30" s="289">
        <f>E30-'[3]ARR Vigentes muestra'!$DN$1</f>
        <v>-1030</v>
      </c>
      <c r="J30" s="290" t="str">
        <f t="shared" si="0"/>
        <v>TERMINADO</v>
      </c>
      <c r="K30" s="331">
        <v>10006150</v>
      </c>
      <c r="L30" s="332">
        <v>42625</v>
      </c>
      <c r="M30" s="287">
        <v>42618</v>
      </c>
      <c r="N30" s="287">
        <v>43105</v>
      </c>
      <c r="O30" s="289">
        <f t="shared" ca="1" si="12"/>
        <v>-1187</v>
      </c>
      <c r="P30" s="290" t="str">
        <f t="shared" ca="1" si="11"/>
        <v>VENCIDO</v>
      </c>
      <c r="Q30" s="292" t="s">
        <v>1578</v>
      </c>
      <c r="R30" s="293" t="s">
        <v>456</v>
      </c>
      <c r="S30" s="294" t="s">
        <v>1395</v>
      </c>
      <c r="T30" s="307">
        <v>804759</v>
      </c>
      <c r="U30" s="296">
        <v>10130340011</v>
      </c>
      <c r="V30" s="309" t="s">
        <v>238</v>
      </c>
      <c r="W30" s="310">
        <v>37178</v>
      </c>
      <c r="X30" s="320">
        <v>24</v>
      </c>
      <c r="Y30" s="290">
        <v>1168</v>
      </c>
      <c r="Z30" s="292" t="s">
        <v>11</v>
      </c>
      <c r="AA30" s="292" t="s">
        <v>1570</v>
      </c>
      <c r="AB30" s="334">
        <v>261000</v>
      </c>
      <c r="AC30" s="370" t="s">
        <v>235</v>
      </c>
      <c r="AD30" s="319">
        <v>26620615</v>
      </c>
      <c r="AE30" s="291" t="s">
        <v>6</v>
      </c>
      <c r="AF30" s="291" t="s">
        <v>6</v>
      </c>
      <c r="AG30" s="301" t="s">
        <v>6</v>
      </c>
      <c r="AH30" s="370" t="s">
        <v>235</v>
      </c>
      <c r="AI30" s="319">
        <v>26620615</v>
      </c>
      <c r="AJ30" s="291" t="s">
        <v>6</v>
      </c>
      <c r="AK30" s="291" t="s">
        <v>6</v>
      </c>
      <c r="AL30" s="301" t="s">
        <v>6</v>
      </c>
      <c r="AM30" s="371" t="s">
        <v>235</v>
      </c>
      <c r="AN30" s="319">
        <v>26620615</v>
      </c>
      <c r="AO30" s="291" t="s">
        <v>6</v>
      </c>
      <c r="AP30" s="301" t="s">
        <v>6</v>
      </c>
      <c r="AQ30" s="341" t="s">
        <v>70</v>
      </c>
      <c r="AR30" s="294" t="s">
        <v>4</v>
      </c>
      <c r="AS30" s="303" t="s">
        <v>69</v>
      </c>
      <c r="AT30" s="303"/>
      <c r="AU30" s="303"/>
      <c r="AV30" s="303"/>
      <c r="AW30" s="372" t="s">
        <v>66</v>
      </c>
      <c r="AX30" s="305">
        <f t="shared" si="9"/>
        <v>43854</v>
      </c>
      <c r="AY30" s="305">
        <f t="shared" si="9"/>
        <v>43854</v>
      </c>
      <c r="AZ30" s="305" t="s">
        <v>66</v>
      </c>
      <c r="BA30" s="305">
        <f t="shared" si="10"/>
        <v>43945</v>
      </c>
      <c r="BB30" s="305">
        <f t="shared" si="10"/>
        <v>43945</v>
      </c>
      <c r="BC30" s="305" t="s">
        <v>66</v>
      </c>
      <c r="BD30" s="288" t="s">
        <v>24</v>
      </c>
      <c r="BE30" s="305">
        <f t="shared" si="3"/>
        <v>44036</v>
      </c>
      <c r="BF30" s="288" t="s">
        <v>24</v>
      </c>
      <c r="BG30" s="288" t="s">
        <v>24</v>
      </c>
      <c r="BH30" s="305">
        <f t="shared" si="4"/>
        <v>44128</v>
      </c>
      <c r="BI30" s="288" t="s">
        <v>24</v>
      </c>
      <c r="BJ30" s="288" t="s">
        <v>24</v>
      </c>
      <c r="BK30" s="305">
        <f t="shared" si="5"/>
        <v>44220</v>
      </c>
      <c r="BL30" s="288" t="s">
        <v>24</v>
      </c>
      <c r="BM30" s="288" t="s">
        <v>24</v>
      </c>
      <c r="BN30" s="305">
        <f t="shared" si="6"/>
        <v>44310</v>
      </c>
      <c r="BO30" s="288" t="s">
        <v>24</v>
      </c>
      <c r="BP30" s="288" t="s">
        <v>24</v>
      </c>
      <c r="BQ30" s="305">
        <f t="shared" si="7"/>
        <v>44401</v>
      </c>
      <c r="BR30" s="288" t="s">
        <v>24</v>
      </c>
      <c r="BS30" s="288" t="s">
        <v>24</v>
      </c>
      <c r="BT30" s="305">
        <f t="shared" si="8"/>
        <v>43397</v>
      </c>
      <c r="BU30" s="304" t="s">
        <v>66</v>
      </c>
      <c r="BV30" s="366" t="s">
        <v>66</v>
      </c>
      <c r="BW30" s="305" t="s">
        <v>66</v>
      </c>
      <c r="BX30" s="305"/>
      <c r="BY30" s="366" t="s">
        <v>66</v>
      </c>
      <c r="BZ30" s="366"/>
      <c r="CA30" s="343" t="s">
        <v>1579</v>
      </c>
    </row>
    <row r="31" spans="1:79" s="90" customFormat="1" ht="45.75" customHeight="1" x14ac:dyDescent="0.25">
      <c r="A31" s="285" t="s">
        <v>1580</v>
      </c>
      <c r="B31" s="328">
        <v>4600066634</v>
      </c>
      <c r="C31" s="327">
        <v>42618</v>
      </c>
      <c r="D31" s="287">
        <v>42716</v>
      </c>
      <c r="E31" s="287">
        <v>43081</v>
      </c>
      <c r="F31" s="329">
        <v>42716</v>
      </c>
      <c r="G31" s="288" t="s">
        <v>6</v>
      </c>
      <c r="H31" s="288" t="s">
        <v>6</v>
      </c>
      <c r="I31" s="289">
        <f>E31-'[3]ARR Vigentes muestra'!$DN$1</f>
        <v>-981</v>
      </c>
      <c r="J31" s="290" t="str">
        <f t="shared" si="0"/>
        <v>TERMINADO</v>
      </c>
      <c r="K31" s="331">
        <v>10006156</v>
      </c>
      <c r="L31" s="332">
        <v>42629</v>
      </c>
      <c r="M31" s="287">
        <v>42625</v>
      </c>
      <c r="N31" s="287">
        <v>43112</v>
      </c>
      <c r="O31" s="289">
        <f t="shared" ca="1" si="12"/>
        <v>-1180</v>
      </c>
      <c r="P31" s="290" t="str">
        <f t="shared" ca="1" si="11"/>
        <v>VENCIDO</v>
      </c>
      <c r="Q31" s="292" t="s">
        <v>1581</v>
      </c>
      <c r="R31" s="301" t="s">
        <v>127</v>
      </c>
      <c r="S31" s="294" t="s">
        <v>1395</v>
      </c>
      <c r="T31" s="307">
        <v>5227176</v>
      </c>
      <c r="U31" s="320">
        <v>10180070029</v>
      </c>
      <c r="V31" s="321">
        <v>806</v>
      </c>
      <c r="W31" s="310">
        <v>38097</v>
      </c>
      <c r="X31" s="320">
        <v>29</v>
      </c>
      <c r="Y31" s="290">
        <v>1149</v>
      </c>
      <c r="Z31" s="292" t="s">
        <v>11</v>
      </c>
      <c r="AA31" s="292" t="s">
        <v>1582</v>
      </c>
      <c r="AB31" s="334">
        <v>992220</v>
      </c>
      <c r="AC31" s="370" t="s">
        <v>1583</v>
      </c>
      <c r="AD31" s="319">
        <v>3551194</v>
      </c>
      <c r="AE31" s="291">
        <v>3736787</v>
      </c>
      <c r="AF31" s="291" t="s">
        <v>6</v>
      </c>
      <c r="AG31" s="301" t="s">
        <v>6</v>
      </c>
      <c r="AH31" s="370" t="s">
        <v>1583</v>
      </c>
      <c r="AI31" s="319">
        <v>3551194</v>
      </c>
      <c r="AJ31" s="291">
        <v>3736787</v>
      </c>
      <c r="AK31" s="291" t="s">
        <v>6</v>
      </c>
      <c r="AL31" s="301" t="s">
        <v>6</v>
      </c>
      <c r="AM31" s="371" t="s">
        <v>1583</v>
      </c>
      <c r="AN31" s="291">
        <v>3736787</v>
      </c>
      <c r="AO31" s="291" t="s">
        <v>6</v>
      </c>
      <c r="AP31" s="301" t="s">
        <v>6</v>
      </c>
      <c r="AQ31" s="292" t="s">
        <v>5</v>
      </c>
      <c r="AR31" s="294" t="s">
        <v>4</v>
      </c>
      <c r="AS31" s="303" t="s">
        <v>311</v>
      </c>
      <c r="AT31" s="303"/>
      <c r="AU31" s="303"/>
      <c r="AV31" s="303"/>
      <c r="AW31" s="372" t="s">
        <v>66</v>
      </c>
      <c r="AX31" s="305">
        <f t="shared" si="9"/>
        <v>43902</v>
      </c>
      <c r="AY31" s="305">
        <f t="shared" si="9"/>
        <v>43902</v>
      </c>
      <c r="AZ31" s="305" t="s">
        <v>66</v>
      </c>
      <c r="BA31" s="305">
        <f t="shared" si="10"/>
        <v>43994</v>
      </c>
      <c r="BB31" s="305">
        <f t="shared" si="10"/>
        <v>43994</v>
      </c>
      <c r="BC31" s="305" t="s">
        <v>66</v>
      </c>
      <c r="BD31" s="288" t="s">
        <v>24</v>
      </c>
      <c r="BE31" s="305">
        <f t="shared" si="3"/>
        <v>44086</v>
      </c>
      <c r="BF31" s="288" t="s">
        <v>24</v>
      </c>
      <c r="BG31" s="288" t="s">
        <v>24</v>
      </c>
      <c r="BH31" s="305">
        <f t="shared" si="4"/>
        <v>44177</v>
      </c>
      <c r="BI31" s="288" t="s">
        <v>24</v>
      </c>
      <c r="BJ31" s="288" t="s">
        <v>24</v>
      </c>
      <c r="BK31" s="305">
        <f t="shared" si="5"/>
        <v>44267</v>
      </c>
      <c r="BL31" s="288" t="s">
        <v>24</v>
      </c>
      <c r="BM31" s="288" t="s">
        <v>24</v>
      </c>
      <c r="BN31" s="305">
        <f t="shared" si="6"/>
        <v>44359</v>
      </c>
      <c r="BO31" s="288" t="s">
        <v>24</v>
      </c>
      <c r="BP31" s="288" t="s">
        <v>24</v>
      </c>
      <c r="BQ31" s="305">
        <f t="shared" si="7"/>
        <v>44451</v>
      </c>
      <c r="BR31" s="288" t="s">
        <v>24</v>
      </c>
      <c r="BS31" s="288" t="s">
        <v>24</v>
      </c>
      <c r="BT31" s="305">
        <f t="shared" si="8"/>
        <v>43446</v>
      </c>
      <c r="BU31" s="304" t="s">
        <v>66</v>
      </c>
      <c r="BV31" s="335" t="s">
        <v>718</v>
      </c>
      <c r="BW31" s="366" t="s">
        <v>66</v>
      </c>
      <c r="BX31" s="305"/>
      <c r="BY31" s="366" t="s">
        <v>66</v>
      </c>
      <c r="BZ31" s="366"/>
      <c r="CA31" s="343" t="s">
        <v>1584</v>
      </c>
    </row>
    <row r="32" spans="1:79" s="90" customFormat="1" ht="45.75" customHeight="1" x14ac:dyDescent="0.25">
      <c r="A32" s="285" t="s">
        <v>1585</v>
      </c>
      <c r="B32" s="328">
        <v>4600069046</v>
      </c>
      <c r="C32" s="327">
        <v>42761</v>
      </c>
      <c r="D32" s="287">
        <v>42767</v>
      </c>
      <c r="E32" s="287">
        <v>43100</v>
      </c>
      <c r="F32" s="329">
        <v>42767</v>
      </c>
      <c r="G32" s="288" t="s">
        <v>6</v>
      </c>
      <c r="H32" s="288" t="s">
        <v>6</v>
      </c>
      <c r="I32" s="289">
        <f>E32-'[3]ARR Vigentes muestra'!$DN$1</f>
        <v>-962</v>
      </c>
      <c r="J32" s="290" t="str">
        <f t="shared" si="0"/>
        <v>TERMINADO</v>
      </c>
      <c r="K32" s="331" t="s">
        <v>1586</v>
      </c>
      <c r="L32" s="332">
        <v>42765</v>
      </c>
      <c r="M32" s="287">
        <v>42766</v>
      </c>
      <c r="N32" s="287">
        <v>43220</v>
      </c>
      <c r="O32" s="289">
        <f t="shared" ca="1" si="12"/>
        <v>-1072</v>
      </c>
      <c r="P32" s="290" t="str">
        <f t="shared" ca="1" si="11"/>
        <v>VENCIDO</v>
      </c>
      <c r="Q32" s="292" t="s">
        <v>1587</v>
      </c>
      <c r="R32" s="301" t="s">
        <v>1588</v>
      </c>
      <c r="S32" s="294" t="s">
        <v>1395</v>
      </c>
      <c r="T32" s="307">
        <v>93223</v>
      </c>
      <c r="U32" s="307">
        <v>10100030004</v>
      </c>
      <c r="V32" s="321">
        <v>6927</v>
      </c>
      <c r="W32" s="310">
        <v>27381</v>
      </c>
      <c r="X32" s="320">
        <v>4</v>
      </c>
      <c r="Y32" s="298" t="s">
        <v>6</v>
      </c>
      <c r="Z32" s="292" t="s">
        <v>1589</v>
      </c>
      <c r="AA32" s="292" t="s">
        <v>1590</v>
      </c>
      <c r="AB32" s="334">
        <v>1934303</v>
      </c>
      <c r="AC32" s="370" t="s">
        <v>1591</v>
      </c>
      <c r="AD32" s="319" t="s">
        <v>1592</v>
      </c>
      <c r="AE32" s="291">
        <v>3174687</v>
      </c>
      <c r="AF32" s="291">
        <v>3218017181</v>
      </c>
      <c r="AG32" s="303" t="s">
        <v>1593</v>
      </c>
      <c r="AH32" s="370" t="s">
        <v>1594</v>
      </c>
      <c r="AI32" s="319">
        <v>71667436</v>
      </c>
      <c r="AJ32" s="291">
        <v>3174687</v>
      </c>
      <c r="AK32" s="291">
        <v>3218017181</v>
      </c>
      <c r="AL32" s="303" t="s">
        <v>1593</v>
      </c>
      <c r="AM32" s="371" t="s">
        <v>1594</v>
      </c>
      <c r="AN32" s="291">
        <v>3174687</v>
      </c>
      <c r="AO32" s="291">
        <v>3218017181</v>
      </c>
      <c r="AP32" s="303" t="s">
        <v>1593</v>
      </c>
      <c r="AQ32" s="341" t="s">
        <v>70</v>
      </c>
      <c r="AR32" s="294" t="s">
        <v>4</v>
      </c>
      <c r="AS32" s="303" t="s">
        <v>69</v>
      </c>
      <c r="AT32" s="303"/>
      <c r="AU32" s="303"/>
      <c r="AV32" s="303"/>
      <c r="AW32" s="372" t="s">
        <v>66</v>
      </c>
      <c r="AX32" s="305">
        <f t="shared" si="9"/>
        <v>43952</v>
      </c>
      <c r="AY32" s="305">
        <f t="shared" si="9"/>
        <v>43952</v>
      </c>
      <c r="AZ32" s="305" t="s">
        <v>66</v>
      </c>
      <c r="BA32" s="305">
        <f t="shared" si="10"/>
        <v>44044</v>
      </c>
      <c r="BB32" s="305">
        <f t="shared" si="10"/>
        <v>44044</v>
      </c>
      <c r="BC32" s="305" t="s">
        <v>66</v>
      </c>
      <c r="BD32" s="288" t="s">
        <v>24</v>
      </c>
      <c r="BE32" s="305">
        <f t="shared" si="3"/>
        <v>44136</v>
      </c>
      <c r="BF32" s="288" t="s">
        <v>24</v>
      </c>
      <c r="BG32" s="288" t="s">
        <v>24</v>
      </c>
      <c r="BH32" s="305">
        <f t="shared" si="4"/>
        <v>44228</v>
      </c>
      <c r="BI32" s="288" t="s">
        <v>24</v>
      </c>
      <c r="BJ32" s="288" t="s">
        <v>24</v>
      </c>
      <c r="BK32" s="305">
        <f t="shared" si="5"/>
        <v>44317</v>
      </c>
      <c r="BL32" s="288" t="s">
        <v>24</v>
      </c>
      <c r="BM32" s="288" t="s">
        <v>24</v>
      </c>
      <c r="BN32" s="305">
        <f t="shared" si="6"/>
        <v>44409</v>
      </c>
      <c r="BO32" s="288" t="s">
        <v>24</v>
      </c>
      <c r="BP32" s="288" t="s">
        <v>24</v>
      </c>
      <c r="BQ32" s="305">
        <f t="shared" si="7"/>
        <v>44501</v>
      </c>
      <c r="BR32" s="288" t="s">
        <v>24</v>
      </c>
      <c r="BS32" s="288" t="s">
        <v>24</v>
      </c>
      <c r="BT32" s="305">
        <f t="shared" si="8"/>
        <v>43497</v>
      </c>
      <c r="BU32" s="304" t="s">
        <v>66</v>
      </c>
      <c r="BV32" s="366" t="s">
        <v>66</v>
      </c>
      <c r="BW32" s="305" t="s">
        <v>66</v>
      </c>
      <c r="BX32" s="305"/>
      <c r="BY32" s="288" t="s">
        <v>66</v>
      </c>
      <c r="BZ32" s="288"/>
      <c r="CA32" s="292" t="s">
        <v>1577</v>
      </c>
    </row>
    <row r="33" spans="1:100" s="90" customFormat="1" ht="45.75" customHeight="1" x14ac:dyDescent="0.25">
      <c r="A33" s="285" t="s">
        <v>1595</v>
      </c>
      <c r="B33" s="377">
        <v>4600068033</v>
      </c>
      <c r="C33" s="327">
        <v>42726</v>
      </c>
      <c r="D33" s="327">
        <v>42731</v>
      </c>
      <c r="E33" s="327">
        <v>43095</v>
      </c>
      <c r="F33" s="329">
        <v>42731</v>
      </c>
      <c r="G33" s="288" t="s">
        <v>6</v>
      </c>
      <c r="H33" s="288" t="s">
        <v>6</v>
      </c>
      <c r="I33" s="289">
        <f>E33-'[3]ARR Vigentes muestra'!$DN$1</f>
        <v>-967</v>
      </c>
      <c r="J33" s="290" t="str">
        <f t="shared" si="0"/>
        <v>TERMINADO</v>
      </c>
      <c r="K33" s="378">
        <v>10006319</v>
      </c>
      <c r="L33" s="379">
        <v>42727</v>
      </c>
      <c r="M33" s="305">
        <v>42727</v>
      </c>
      <c r="N33" s="305">
        <v>43213</v>
      </c>
      <c r="O33" s="289">
        <f t="shared" ca="1" si="12"/>
        <v>-1079</v>
      </c>
      <c r="P33" s="290" t="str">
        <f t="shared" ca="1" si="11"/>
        <v>VENCIDO</v>
      </c>
      <c r="Q33" s="318" t="s">
        <v>1596</v>
      </c>
      <c r="R33" s="370" t="s">
        <v>1597</v>
      </c>
      <c r="S33" s="294" t="s">
        <v>1395</v>
      </c>
      <c r="T33" s="380">
        <v>5245255</v>
      </c>
      <c r="U33" s="381">
        <v>10060480003</v>
      </c>
      <c r="V33" s="382">
        <v>3161</v>
      </c>
      <c r="W33" s="383">
        <v>38635</v>
      </c>
      <c r="X33" s="380">
        <v>26</v>
      </c>
      <c r="Y33" s="288">
        <v>144</v>
      </c>
      <c r="Z33" s="292" t="s">
        <v>11</v>
      </c>
      <c r="AA33" s="292" t="s">
        <v>1575</v>
      </c>
      <c r="AB33" s="369">
        <v>155097</v>
      </c>
      <c r="AC33" s="384" t="s">
        <v>1598</v>
      </c>
      <c r="AD33" s="319">
        <v>70099810</v>
      </c>
      <c r="AE33" s="385" t="s">
        <v>1599</v>
      </c>
      <c r="AF33" s="298">
        <v>3112812154</v>
      </c>
      <c r="AG33" s="301" t="s">
        <v>6</v>
      </c>
      <c r="AH33" s="386" t="s">
        <v>1598</v>
      </c>
      <c r="AI33" s="319">
        <v>70099810</v>
      </c>
      <c r="AJ33" s="385" t="s">
        <v>1599</v>
      </c>
      <c r="AK33" s="298">
        <v>3112812154</v>
      </c>
      <c r="AL33" s="301" t="s">
        <v>6</v>
      </c>
      <c r="AM33" s="384" t="s">
        <v>1598</v>
      </c>
      <c r="AN33" s="319">
        <v>70099810</v>
      </c>
      <c r="AO33" s="385" t="s">
        <v>1599</v>
      </c>
      <c r="AP33" s="301" t="s">
        <v>6</v>
      </c>
      <c r="AQ33" s="341" t="s">
        <v>70</v>
      </c>
      <c r="AR33" s="294" t="s">
        <v>4</v>
      </c>
      <c r="AS33" s="303" t="s">
        <v>69</v>
      </c>
      <c r="AT33" s="303"/>
      <c r="AU33" s="303"/>
      <c r="AV33" s="303"/>
      <c r="AW33" s="372" t="s">
        <v>66</v>
      </c>
      <c r="AX33" s="305">
        <f t="shared" si="9"/>
        <v>43917</v>
      </c>
      <c r="AY33" s="305">
        <f t="shared" si="9"/>
        <v>43917</v>
      </c>
      <c r="AZ33" s="305" t="s">
        <v>66</v>
      </c>
      <c r="BA33" s="305">
        <f t="shared" si="10"/>
        <v>44009</v>
      </c>
      <c r="BB33" s="305">
        <f t="shared" si="10"/>
        <v>44009</v>
      </c>
      <c r="BC33" s="305" t="s">
        <v>66</v>
      </c>
      <c r="BD33" s="288" t="s">
        <v>24</v>
      </c>
      <c r="BE33" s="305">
        <f t="shared" si="3"/>
        <v>44101</v>
      </c>
      <c r="BF33" s="288" t="s">
        <v>24</v>
      </c>
      <c r="BG33" s="288" t="s">
        <v>24</v>
      </c>
      <c r="BH33" s="305">
        <f t="shared" si="4"/>
        <v>44192</v>
      </c>
      <c r="BI33" s="288" t="s">
        <v>24</v>
      </c>
      <c r="BJ33" s="288" t="s">
        <v>24</v>
      </c>
      <c r="BK33" s="305">
        <f t="shared" si="5"/>
        <v>44282</v>
      </c>
      <c r="BL33" s="288" t="s">
        <v>24</v>
      </c>
      <c r="BM33" s="288" t="s">
        <v>24</v>
      </c>
      <c r="BN33" s="305">
        <f t="shared" si="6"/>
        <v>44374</v>
      </c>
      <c r="BO33" s="288" t="s">
        <v>24</v>
      </c>
      <c r="BP33" s="288" t="s">
        <v>24</v>
      </c>
      <c r="BQ33" s="305">
        <f t="shared" si="7"/>
        <v>44466</v>
      </c>
      <c r="BR33" s="288" t="s">
        <v>24</v>
      </c>
      <c r="BS33" s="288" t="s">
        <v>24</v>
      </c>
      <c r="BT33" s="305">
        <f t="shared" si="8"/>
        <v>43461</v>
      </c>
      <c r="BU33" s="304" t="s">
        <v>66</v>
      </c>
      <c r="BV33" s="335" t="s">
        <v>2</v>
      </c>
      <c r="BW33" s="305" t="s">
        <v>66</v>
      </c>
      <c r="BX33" s="305"/>
      <c r="BY33" s="288" t="s">
        <v>66</v>
      </c>
      <c r="BZ33" s="288"/>
      <c r="CA33" s="292" t="s">
        <v>1577</v>
      </c>
      <c r="CB33" s="306"/>
    </row>
    <row r="34" spans="1:100" s="90" customFormat="1" ht="45.75" customHeight="1" x14ac:dyDescent="0.25">
      <c r="A34" s="285" t="s">
        <v>1600</v>
      </c>
      <c r="B34" s="377">
        <v>4600068031</v>
      </c>
      <c r="C34" s="327">
        <v>42720</v>
      </c>
      <c r="D34" s="327">
        <v>42717</v>
      </c>
      <c r="E34" s="327">
        <v>43081</v>
      </c>
      <c r="F34" s="329">
        <v>42717</v>
      </c>
      <c r="G34" s="288" t="s">
        <v>6</v>
      </c>
      <c r="H34" s="288" t="s">
        <v>6</v>
      </c>
      <c r="I34" s="289">
        <f>E34-'[3]ARR Vigentes muestra'!$DN$1</f>
        <v>-981</v>
      </c>
      <c r="J34" s="290" t="str">
        <f t="shared" ref="J34:J65" si="13">IF(I34&gt;80,"VIGENTE",IF(I34&lt;1,"TERMINADO",IF(I34&lt;50,"POR VENCERSE","RENOVAR")))</f>
        <v>TERMINADO</v>
      </c>
      <c r="K34" s="378">
        <v>10006289</v>
      </c>
      <c r="L34" s="379">
        <v>42710</v>
      </c>
      <c r="M34" s="305">
        <v>42710</v>
      </c>
      <c r="N34" s="305">
        <v>43196</v>
      </c>
      <c r="O34" s="289">
        <f t="shared" ca="1" si="12"/>
        <v>-1096</v>
      </c>
      <c r="P34" s="290" t="str">
        <f t="shared" ca="1" si="11"/>
        <v>VENCIDO</v>
      </c>
      <c r="Q34" s="318" t="s">
        <v>1574</v>
      </c>
      <c r="R34" s="370" t="s">
        <v>1601</v>
      </c>
      <c r="S34" s="294" t="s">
        <v>1395</v>
      </c>
      <c r="T34" s="380">
        <v>5245251</v>
      </c>
      <c r="U34" s="381">
        <v>10060480003</v>
      </c>
      <c r="V34" s="382">
        <v>3161</v>
      </c>
      <c r="W34" s="383">
        <v>38635</v>
      </c>
      <c r="X34" s="380">
        <v>26</v>
      </c>
      <c r="Y34" s="288">
        <v>140</v>
      </c>
      <c r="Z34" s="292" t="s">
        <v>11</v>
      </c>
      <c r="AA34" s="292" t="s">
        <v>1575</v>
      </c>
      <c r="AB34" s="369">
        <v>160723</v>
      </c>
      <c r="AC34" s="384" t="s">
        <v>1602</v>
      </c>
      <c r="AD34" s="319">
        <v>15669791</v>
      </c>
      <c r="AE34" s="385" t="s">
        <v>1603</v>
      </c>
      <c r="AF34" s="298">
        <v>319454735</v>
      </c>
      <c r="AG34" s="301" t="s">
        <v>6</v>
      </c>
      <c r="AH34" s="386" t="s">
        <v>1602</v>
      </c>
      <c r="AI34" s="387">
        <v>15669791</v>
      </c>
      <c r="AJ34" s="385" t="s">
        <v>1603</v>
      </c>
      <c r="AK34" s="298">
        <v>319454735</v>
      </c>
      <c r="AL34" s="301" t="s">
        <v>6</v>
      </c>
      <c r="AM34" s="384" t="s">
        <v>1602</v>
      </c>
      <c r="AN34" s="387">
        <v>15669791</v>
      </c>
      <c r="AO34" s="385" t="s">
        <v>1603</v>
      </c>
      <c r="AP34" s="301" t="s">
        <v>6</v>
      </c>
      <c r="AQ34" s="341" t="s">
        <v>70</v>
      </c>
      <c r="AR34" s="294" t="s">
        <v>4</v>
      </c>
      <c r="AS34" s="303" t="s">
        <v>69</v>
      </c>
      <c r="AT34" s="303"/>
      <c r="AU34" s="303"/>
      <c r="AV34" s="303"/>
      <c r="AW34" s="372" t="s">
        <v>66</v>
      </c>
      <c r="AX34" s="305">
        <f t="shared" si="9"/>
        <v>43903</v>
      </c>
      <c r="AY34" s="305">
        <f t="shared" si="9"/>
        <v>43903</v>
      </c>
      <c r="AZ34" s="305" t="s">
        <v>66</v>
      </c>
      <c r="BA34" s="305">
        <f t="shared" si="10"/>
        <v>43995</v>
      </c>
      <c r="BB34" s="305">
        <f t="shared" si="10"/>
        <v>43995</v>
      </c>
      <c r="BC34" s="305" t="s">
        <v>66</v>
      </c>
      <c r="BD34" s="288" t="s">
        <v>24</v>
      </c>
      <c r="BE34" s="305">
        <f t="shared" ref="BE34:BE65" si="14">EDATE($F34,45)</f>
        <v>44087</v>
      </c>
      <c r="BF34" s="288" t="s">
        <v>24</v>
      </c>
      <c r="BG34" s="288" t="s">
        <v>24</v>
      </c>
      <c r="BH34" s="305">
        <f t="shared" ref="BH34:BH65" si="15">EDATE($F34,48)</f>
        <v>44178</v>
      </c>
      <c r="BI34" s="288" t="s">
        <v>24</v>
      </c>
      <c r="BJ34" s="288" t="s">
        <v>24</v>
      </c>
      <c r="BK34" s="305">
        <f t="shared" ref="BK34:BK65" si="16">EDATE($F34,51)</f>
        <v>44268</v>
      </c>
      <c r="BL34" s="288" t="s">
        <v>24</v>
      </c>
      <c r="BM34" s="288" t="s">
        <v>24</v>
      </c>
      <c r="BN34" s="305">
        <f t="shared" ref="BN34:BN63" si="17">EDATE($F34,54)</f>
        <v>44360</v>
      </c>
      <c r="BO34" s="288" t="s">
        <v>24</v>
      </c>
      <c r="BP34" s="288" t="s">
        <v>24</v>
      </c>
      <c r="BQ34" s="305">
        <f t="shared" ref="BQ34:BQ63" si="18">EDATE($F34,57)</f>
        <v>44452</v>
      </c>
      <c r="BR34" s="288" t="s">
        <v>24</v>
      </c>
      <c r="BS34" s="288" t="s">
        <v>24</v>
      </c>
      <c r="BT34" s="305">
        <f t="shared" ref="BT34:BT65" si="19">EDATE($F34,24)</f>
        <v>43447</v>
      </c>
      <c r="BU34" s="304" t="s">
        <v>66</v>
      </c>
      <c r="BV34" s="335" t="s">
        <v>2</v>
      </c>
      <c r="BW34" s="305" t="s">
        <v>66</v>
      </c>
      <c r="BX34" s="305"/>
      <c r="BY34" s="288" t="s">
        <v>66</v>
      </c>
      <c r="BZ34" s="288"/>
      <c r="CA34" s="292" t="s">
        <v>1577</v>
      </c>
      <c r="CB34" s="306"/>
    </row>
    <row r="35" spans="1:100" s="90" customFormat="1" ht="45.75" customHeight="1" x14ac:dyDescent="0.25">
      <c r="A35" s="285" t="s">
        <v>1604</v>
      </c>
      <c r="B35" s="377">
        <v>4600068032</v>
      </c>
      <c r="C35" s="327">
        <v>42718</v>
      </c>
      <c r="D35" s="327">
        <v>42726</v>
      </c>
      <c r="E35" s="327">
        <v>43090</v>
      </c>
      <c r="F35" s="329">
        <v>42726</v>
      </c>
      <c r="G35" s="288" t="s">
        <v>6</v>
      </c>
      <c r="H35" s="288" t="s">
        <v>6</v>
      </c>
      <c r="I35" s="289">
        <f>E35-'[3]ARR Vigentes muestra'!$DN$1</f>
        <v>-972</v>
      </c>
      <c r="J35" s="290" t="str">
        <f t="shared" si="13"/>
        <v>TERMINADO</v>
      </c>
      <c r="K35" s="378">
        <v>10006312</v>
      </c>
      <c r="L35" s="379">
        <v>42723</v>
      </c>
      <c r="M35" s="305" t="s">
        <v>1605</v>
      </c>
      <c r="N35" s="305">
        <v>43205</v>
      </c>
      <c r="O35" s="289">
        <f t="shared" ca="1" si="12"/>
        <v>-1087</v>
      </c>
      <c r="P35" s="290" t="str">
        <f t="shared" ca="1" si="11"/>
        <v>VENCIDO</v>
      </c>
      <c r="Q35" s="370" t="s">
        <v>1606</v>
      </c>
      <c r="R35" s="370" t="s">
        <v>1607</v>
      </c>
      <c r="S35" s="294" t="s">
        <v>1395</v>
      </c>
      <c r="T35" s="380">
        <v>5245382</v>
      </c>
      <c r="U35" s="381">
        <v>10060480003</v>
      </c>
      <c r="V35" s="382">
        <v>3161</v>
      </c>
      <c r="W35" s="383">
        <v>38635</v>
      </c>
      <c r="X35" s="380">
        <v>26</v>
      </c>
      <c r="Y35" s="288">
        <v>279</v>
      </c>
      <c r="Z35" s="292" t="s">
        <v>11</v>
      </c>
      <c r="AA35" s="292" t="s">
        <v>1575</v>
      </c>
      <c r="AB35" s="369">
        <v>167553</v>
      </c>
      <c r="AC35" s="384" t="s">
        <v>1147</v>
      </c>
      <c r="AD35" s="319">
        <v>3374873</v>
      </c>
      <c r="AE35" s="385" t="s">
        <v>1608</v>
      </c>
      <c r="AF35" s="298">
        <v>3145530051</v>
      </c>
      <c r="AG35" s="301" t="s">
        <v>6</v>
      </c>
      <c r="AH35" s="386" t="s">
        <v>1147</v>
      </c>
      <c r="AI35" s="388">
        <v>3374873</v>
      </c>
      <c r="AJ35" s="385" t="s">
        <v>1608</v>
      </c>
      <c r="AK35" s="298">
        <v>3145530051</v>
      </c>
      <c r="AL35" s="301" t="s">
        <v>6</v>
      </c>
      <c r="AM35" s="384" t="s">
        <v>1147</v>
      </c>
      <c r="AN35" s="388">
        <v>3374873</v>
      </c>
      <c r="AO35" s="385" t="s">
        <v>1608</v>
      </c>
      <c r="AP35" s="301" t="s">
        <v>6</v>
      </c>
      <c r="AQ35" s="341" t="s">
        <v>70</v>
      </c>
      <c r="AR35" s="294" t="s">
        <v>4</v>
      </c>
      <c r="AS35" s="303" t="s">
        <v>69</v>
      </c>
      <c r="AT35" s="303"/>
      <c r="AU35" s="303"/>
      <c r="AV35" s="303"/>
      <c r="AW35" s="372" t="s">
        <v>66</v>
      </c>
      <c r="AX35" s="305">
        <f t="shared" si="9"/>
        <v>43912</v>
      </c>
      <c r="AY35" s="305">
        <f t="shared" si="9"/>
        <v>43912</v>
      </c>
      <c r="AZ35" s="305" t="s">
        <v>66</v>
      </c>
      <c r="BA35" s="305">
        <f t="shared" si="10"/>
        <v>44004</v>
      </c>
      <c r="BB35" s="305">
        <f t="shared" si="10"/>
        <v>44004</v>
      </c>
      <c r="BC35" s="305" t="s">
        <v>66</v>
      </c>
      <c r="BD35" s="288" t="s">
        <v>24</v>
      </c>
      <c r="BE35" s="305">
        <f t="shared" si="14"/>
        <v>44096</v>
      </c>
      <c r="BF35" s="288" t="s">
        <v>24</v>
      </c>
      <c r="BG35" s="288" t="s">
        <v>24</v>
      </c>
      <c r="BH35" s="305">
        <f t="shared" si="15"/>
        <v>44187</v>
      </c>
      <c r="BI35" s="288" t="s">
        <v>24</v>
      </c>
      <c r="BJ35" s="288" t="s">
        <v>24</v>
      </c>
      <c r="BK35" s="305">
        <f t="shared" si="16"/>
        <v>44277</v>
      </c>
      <c r="BL35" s="288" t="s">
        <v>24</v>
      </c>
      <c r="BM35" s="288" t="s">
        <v>24</v>
      </c>
      <c r="BN35" s="305">
        <f t="shared" si="17"/>
        <v>44369</v>
      </c>
      <c r="BO35" s="288" t="s">
        <v>24</v>
      </c>
      <c r="BP35" s="288" t="s">
        <v>24</v>
      </c>
      <c r="BQ35" s="305">
        <f t="shared" si="18"/>
        <v>44461</v>
      </c>
      <c r="BR35" s="288" t="s">
        <v>24</v>
      </c>
      <c r="BS35" s="288" t="s">
        <v>24</v>
      </c>
      <c r="BT35" s="305">
        <f t="shared" si="19"/>
        <v>43456</v>
      </c>
      <c r="BU35" s="304" t="s">
        <v>66</v>
      </c>
      <c r="BV35" s="288" t="s">
        <v>66</v>
      </c>
      <c r="BW35" s="305" t="s">
        <v>66</v>
      </c>
      <c r="BX35" s="305"/>
      <c r="BY35" s="288" t="s">
        <v>66</v>
      </c>
      <c r="BZ35" s="288"/>
      <c r="CA35" s="292" t="s">
        <v>1577</v>
      </c>
      <c r="CB35" s="306"/>
    </row>
    <row r="36" spans="1:100" s="90" customFormat="1" ht="45.75" customHeight="1" x14ac:dyDescent="0.25">
      <c r="A36" s="285" t="s">
        <v>1205</v>
      </c>
      <c r="B36" s="389">
        <v>4600068035</v>
      </c>
      <c r="C36" s="287">
        <v>42709</v>
      </c>
      <c r="D36" s="287">
        <v>42716</v>
      </c>
      <c r="E36" s="287">
        <v>43082</v>
      </c>
      <c r="F36" s="329">
        <v>42717</v>
      </c>
      <c r="G36" s="288" t="s">
        <v>6</v>
      </c>
      <c r="H36" s="288" t="s">
        <v>6</v>
      </c>
      <c r="I36" s="289">
        <f>E36-'[3]ARR Vigentes muestra'!$DN$1</f>
        <v>-980</v>
      </c>
      <c r="J36" s="290" t="str">
        <f t="shared" si="13"/>
        <v>TERMINADO</v>
      </c>
      <c r="K36" s="378">
        <v>10006301</v>
      </c>
      <c r="L36" s="379">
        <v>42716</v>
      </c>
      <c r="M36" s="390">
        <v>42709</v>
      </c>
      <c r="N36" s="390">
        <v>43195</v>
      </c>
      <c r="O36" s="289">
        <f t="shared" ca="1" si="12"/>
        <v>-1097</v>
      </c>
      <c r="P36" s="290" t="str">
        <f t="shared" ca="1" si="11"/>
        <v>VENCIDO</v>
      </c>
      <c r="Q36" s="391" t="s">
        <v>1171</v>
      </c>
      <c r="R36" s="391" t="s">
        <v>1122</v>
      </c>
      <c r="S36" s="294" t="s">
        <v>1395</v>
      </c>
      <c r="T36" s="392">
        <v>5245401</v>
      </c>
      <c r="U36" s="393">
        <v>10060480003</v>
      </c>
      <c r="V36" s="394">
        <v>3161</v>
      </c>
      <c r="W36" s="392">
        <v>5245401</v>
      </c>
      <c r="X36" s="392">
        <v>26</v>
      </c>
      <c r="Y36" s="395">
        <v>301</v>
      </c>
      <c r="Z36" s="292" t="s">
        <v>11</v>
      </c>
      <c r="AA36" s="292" t="s">
        <v>1575</v>
      </c>
      <c r="AB36" s="369">
        <v>156705</v>
      </c>
      <c r="AC36" s="391" t="s">
        <v>1203</v>
      </c>
      <c r="AD36" s="319">
        <v>70728231</v>
      </c>
      <c r="AE36" s="393">
        <v>2142069</v>
      </c>
      <c r="AF36" s="393">
        <v>3136444548</v>
      </c>
      <c r="AG36" s="301" t="s">
        <v>6</v>
      </c>
      <c r="AH36" s="294" t="s">
        <v>1203</v>
      </c>
      <c r="AI36" s="393">
        <v>70728231</v>
      </c>
      <c r="AJ36" s="393">
        <v>2142069</v>
      </c>
      <c r="AK36" s="393">
        <v>3136444548</v>
      </c>
      <c r="AL36" s="301" t="s">
        <v>6</v>
      </c>
      <c r="AM36" s="396" t="s">
        <v>1203</v>
      </c>
      <c r="AN36" s="393">
        <v>2142069</v>
      </c>
      <c r="AO36" s="393">
        <v>3136444548</v>
      </c>
      <c r="AP36" s="301" t="s">
        <v>6</v>
      </c>
      <c r="AQ36" s="341" t="s">
        <v>5</v>
      </c>
      <c r="AR36" s="294" t="s">
        <v>4</v>
      </c>
      <c r="AS36" s="303" t="s">
        <v>311</v>
      </c>
      <c r="AT36" s="303"/>
      <c r="AU36" s="303"/>
      <c r="AV36" s="303"/>
      <c r="AW36" s="397" t="s">
        <v>66</v>
      </c>
      <c r="AX36" s="305">
        <f t="shared" si="9"/>
        <v>43903</v>
      </c>
      <c r="AY36" s="305">
        <f t="shared" si="9"/>
        <v>43903</v>
      </c>
      <c r="AZ36" s="305" t="s">
        <v>66</v>
      </c>
      <c r="BA36" s="305">
        <f t="shared" si="10"/>
        <v>43995</v>
      </c>
      <c r="BB36" s="305">
        <f t="shared" si="10"/>
        <v>43995</v>
      </c>
      <c r="BC36" s="305" t="s">
        <v>66</v>
      </c>
      <c r="BD36" s="288" t="s">
        <v>24</v>
      </c>
      <c r="BE36" s="305">
        <f t="shared" si="14"/>
        <v>44087</v>
      </c>
      <c r="BF36" s="288" t="s">
        <v>24</v>
      </c>
      <c r="BG36" s="288" t="s">
        <v>24</v>
      </c>
      <c r="BH36" s="305">
        <f t="shared" si="15"/>
        <v>44178</v>
      </c>
      <c r="BI36" s="288" t="s">
        <v>24</v>
      </c>
      <c r="BJ36" s="288" t="s">
        <v>24</v>
      </c>
      <c r="BK36" s="305">
        <f t="shared" si="16"/>
        <v>44268</v>
      </c>
      <c r="BL36" s="288" t="s">
        <v>24</v>
      </c>
      <c r="BM36" s="288" t="s">
        <v>24</v>
      </c>
      <c r="BN36" s="305">
        <f t="shared" si="17"/>
        <v>44360</v>
      </c>
      <c r="BO36" s="288" t="s">
        <v>24</v>
      </c>
      <c r="BP36" s="288" t="s">
        <v>24</v>
      </c>
      <c r="BQ36" s="305">
        <f t="shared" si="18"/>
        <v>44452</v>
      </c>
      <c r="BR36" s="288" t="s">
        <v>24</v>
      </c>
      <c r="BS36" s="288" t="s">
        <v>24</v>
      </c>
      <c r="BT36" s="305">
        <f t="shared" si="19"/>
        <v>43447</v>
      </c>
      <c r="BU36" s="304" t="s">
        <v>66</v>
      </c>
      <c r="BV36" s="335" t="s">
        <v>2</v>
      </c>
      <c r="BW36" s="305" t="s">
        <v>66</v>
      </c>
      <c r="BX36" s="305"/>
      <c r="BY36" s="336" t="s">
        <v>1498</v>
      </c>
      <c r="BZ36" s="336"/>
      <c r="CA36" s="343" t="s">
        <v>1609</v>
      </c>
      <c r="CB36" s="306"/>
    </row>
    <row r="37" spans="1:100" s="90" customFormat="1" ht="45.75" customHeight="1" x14ac:dyDescent="0.25">
      <c r="A37" s="285" t="s">
        <v>1610</v>
      </c>
      <c r="B37" s="389">
        <v>4600068025</v>
      </c>
      <c r="C37" s="327">
        <v>42711</v>
      </c>
      <c r="D37" s="327">
        <v>42727</v>
      </c>
      <c r="E37" s="327">
        <v>43092</v>
      </c>
      <c r="F37" s="329">
        <v>42727</v>
      </c>
      <c r="G37" s="288" t="s">
        <v>6</v>
      </c>
      <c r="H37" s="288" t="s">
        <v>6</v>
      </c>
      <c r="I37" s="289">
        <f>E37-'[3]ARR Vigentes muestra'!$DN$1</f>
        <v>-970</v>
      </c>
      <c r="J37" s="290" t="str">
        <f t="shared" si="13"/>
        <v>TERMINADO</v>
      </c>
      <c r="K37" s="378">
        <v>10006314</v>
      </c>
      <c r="L37" s="379">
        <v>42723</v>
      </c>
      <c r="M37" s="305">
        <v>42723</v>
      </c>
      <c r="N37" s="305">
        <v>43209</v>
      </c>
      <c r="O37" s="289">
        <f t="shared" ca="1" si="12"/>
        <v>-1083</v>
      </c>
      <c r="P37" s="290" t="str">
        <f t="shared" ca="1" si="11"/>
        <v>VENCIDO</v>
      </c>
      <c r="Q37" s="391" t="s">
        <v>1171</v>
      </c>
      <c r="R37" s="370" t="s">
        <v>1611</v>
      </c>
      <c r="S37" s="294" t="s">
        <v>1395</v>
      </c>
      <c r="T37" s="380">
        <v>5245451</v>
      </c>
      <c r="U37" s="393">
        <v>10060480003</v>
      </c>
      <c r="V37" s="382">
        <v>3161</v>
      </c>
      <c r="W37" s="383">
        <v>38635</v>
      </c>
      <c r="X37" s="380">
        <v>26</v>
      </c>
      <c r="Y37" s="288">
        <v>359</v>
      </c>
      <c r="Z37" s="292" t="s">
        <v>11</v>
      </c>
      <c r="AA37" s="292" t="s">
        <v>1612</v>
      </c>
      <c r="AB37" s="369">
        <v>168435</v>
      </c>
      <c r="AC37" s="370" t="s">
        <v>1613</v>
      </c>
      <c r="AD37" s="319">
        <v>71580126</v>
      </c>
      <c r="AE37" s="298">
        <v>2517237</v>
      </c>
      <c r="AF37" s="298">
        <v>3108319819</v>
      </c>
      <c r="AG37" s="301" t="s">
        <v>6</v>
      </c>
      <c r="AH37" s="318" t="s">
        <v>1613</v>
      </c>
      <c r="AI37" s="319">
        <v>71580126</v>
      </c>
      <c r="AJ37" s="298">
        <v>2517237</v>
      </c>
      <c r="AK37" s="298">
        <v>3108319819</v>
      </c>
      <c r="AL37" s="301" t="s">
        <v>6</v>
      </c>
      <c r="AM37" s="343" t="s">
        <v>1613</v>
      </c>
      <c r="AN37" s="298">
        <v>2517237</v>
      </c>
      <c r="AO37" s="298">
        <v>3108319819</v>
      </c>
      <c r="AP37" s="301" t="s">
        <v>6</v>
      </c>
      <c r="AQ37" s="341" t="s">
        <v>70</v>
      </c>
      <c r="AR37" s="294" t="s">
        <v>4</v>
      </c>
      <c r="AS37" s="303" t="s">
        <v>69</v>
      </c>
      <c r="AT37" s="303"/>
      <c r="AU37" s="303"/>
      <c r="AV37" s="303"/>
      <c r="AW37" s="397" t="s">
        <v>66</v>
      </c>
      <c r="AX37" s="305">
        <f t="shared" si="9"/>
        <v>43913</v>
      </c>
      <c r="AY37" s="305">
        <f t="shared" si="9"/>
        <v>43913</v>
      </c>
      <c r="AZ37" s="305" t="s">
        <v>66</v>
      </c>
      <c r="BA37" s="305">
        <f t="shared" si="10"/>
        <v>44005</v>
      </c>
      <c r="BB37" s="305">
        <f t="shared" si="10"/>
        <v>44005</v>
      </c>
      <c r="BC37" s="305" t="s">
        <v>66</v>
      </c>
      <c r="BD37" s="288" t="s">
        <v>24</v>
      </c>
      <c r="BE37" s="305">
        <f t="shared" si="14"/>
        <v>44097</v>
      </c>
      <c r="BF37" s="288" t="s">
        <v>24</v>
      </c>
      <c r="BG37" s="288" t="s">
        <v>24</v>
      </c>
      <c r="BH37" s="305">
        <f t="shared" si="15"/>
        <v>44188</v>
      </c>
      <c r="BI37" s="288" t="s">
        <v>24</v>
      </c>
      <c r="BJ37" s="288" t="s">
        <v>24</v>
      </c>
      <c r="BK37" s="305">
        <f t="shared" si="16"/>
        <v>44278</v>
      </c>
      <c r="BL37" s="288" t="s">
        <v>24</v>
      </c>
      <c r="BM37" s="288" t="s">
        <v>24</v>
      </c>
      <c r="BN37" s="305">
        <f t="shared" si="17"/>
        <v>44370</v>
      </c>
      <c r="BO37" s="288" t="s">
        <v>24</v>
      </c>
      <c r="BP37" s="288" t="s">
        <v>24</v>
      </c>
      <c r="BQ37" s="305">
        <f t="shared" si="18"/>
        <v>44462</v>
      </c>
      <c r="BR37" s="288" t="s">
        <v>24</v>
      </c>
      <c r="BS37" s="288" t="s">
        <v>24</v>
      </c>
      <c r="BT37" s="305">
        <f t="shared" si="19"/>
        <v>43457</v>
      </c>
      <c r="BU37" s="304" t="s">
        <v>66</v>
      </c>
      <c r="BV37" s="305" t="s">
        <v>66</v>
      </c>
      <c r="BW37" s="305" t="s">
        <v>66</v>
      </c>
      <c r="BX37" s="305"/>
      <c r="BY37" s="305" t="s">
        <v>66</v>
      </c>
      <c r="BZ37" s="305"/>
      <c r="CA37" s="292" t="s">
        <v>1577</v>
      </c>
      <c r="CB37" s="306"/>
    </row>
    <row r="38" spans="1:100" s="90" customFormat="1" ht="45.75" customHeight="1" x14ac:dyDescent="0.25">
      <c r="A38" s="285" t="s">
        <v>1614</v>
      </c>
      <c r="B38" s="389">
        <v>4600067867</v>
      </c>
      <c r="C38" s="327" t="s">
        <v>1615</v>
      </c>
      <c r="D38" s="327">
        <v>42711</v>
      </c>
      <c r="E38" s="305">
        <v>43078</v>
      </c>
      <c r="F38" s="329">
        <v>42713</v>
      </c>
      <c r="G38" s="288" t="s">
        <v>6</v>
      </c>
      <c r="H38" s="288" t="s">
        <v>6</v>
      </c>
      <c r="I38" s="289">
        <f>E38-'[3]ARR Vigentes muestra'!$DN$1</f>
        <v>-984</v>
      </c>
      <c r="J38" s="290" t="str">
        <f t="shared" si="13"/>
        <v>TERMINADO</v>
      </c>
      <c r="K38" s="378">
        <v>10006291</v>
      </c>
      <c r="L38" s="379">
        <v>42711</v>
      </c>
      <c r="M38" s="305">
        <v>42710</v>
      </c>
      <c r="N38" s="305">
        <v>43196</v>
      </c>
      <c r="O38" s="289">
        <f t="shared" ca="1" si="12"/>
        <v>-1096</v>
      </c>
      <c r="P38" s="290" t="str">
        <f t="shared" ca="1" si="11"/>
        <v>VENCIDO</v>
      </c>
      <c r="Q38" s="370" t="s">
        <v>1616</v>
      </c>
      <c r="R38" s="293" t="s">
        <v>456</v>
      </c>
      <c r="S38" s="294" t="s">
        <v>1395</v>
      </c>
      <c r="T38" s="380">
        <v>9625</v>
      </c>
      <c r="U38" s="324" t="s">
        <v>1617</v>
      </c>
      <c r="V38" s="382">
        <v>1950</v>
      </c>
      <c r="W38" s="324" t="s">
        <v>1041</v>
      </c>
      <c r="X38" s="380">
        <v>12</v>
      </c>
      <c r="Y38" s="288">
        <v>10</v>
      </c>
      <c r="Z38" s="292" t="s">
        <v>11</v>
      </c>
      <c r="AA38" s="292" t="s">
        <v>1618</v>
      </c>
      <c r="AB38" s="398">
        <v>378067</v>
      </c>
      <c r="AC38" s="370" t="s">
        <v>1619</v>
      </c>
      <c r="AD38" s="319">
        <v>71141195</v>
      </c>
      <c r="AE38" s="298">
        <v>5881067</v>
      </c>
      <c r="AF38" s="298">
        <v>3122775285</v>
      </c>
      <c r="AG38" s="301" t="s">
        <v>6</v>
      </c>
      <c r="AH38" s="318" t="s">
        <v>1620</v>
      </c>
      <c r="AI38" s="319">
        <v>71141195</v>
      </c>
      <c r="AJ38" s="298">
        <v>5881067</v>
      </c>
      <c r="AK38" s="298">
        <v>3122775285</v>
      </c>
      <c r="AL38" s="301" t="s">
        <v>6</v>
      </c>
      <c r="AM38" s="343" t="s">
        <v>1620</v>
      </c>
      <c r="AN38" s="298">
        <v>5881067</v>
      </c>
      <c r="AO38" s="298">
        <v>3122775285</v>
      </c>
      <c r="AP38" s="301" t="s">
        <v>6</v>
      </c>
      <c r="AQ38" s="399" t="s">
        <v>5</v>
      </c>
      <c r="AR38" s="294" t="s">
        <v>4</v>
      </c>
      <c r="AS38" s="303" t="s">
        <v>311</v>
      </c>
      <c r="AT38" s="303"/>
      <c r="AU38" s="303"/>
      <c r="AV38" s="303"/>
      <c r="AW38" s="397" t="s">
        <v>66</v>
      </c>
      <c r="AX38" s="305">
        <f t="shared" si="9"/>
        <v>43899</v>
      </c>
      <c r="AY38" s="305">
        <f t="shared" si="9"/>
        <v>43899</v>
      </c>
      <c r="AZ38" s="397" t="s">
        <v>66</v>
      </c>
      <c r="BA38" s="305">
        <f t="shared" si="10"/>
        <v>43991</v>
      </c>
      <c r="BB38" s="305">
        <f t="shared" si="10"/>
        <v>43991</v>
      </c>
      <c r="BC38" s="397" t="s">
        <v>66</v>
      </c>
      <c r="BD38" s="288" t="s">
        <v>24</v>
      </c>
      <c r="BE38" s="305">
        <f t="shared" si="14"/>
        <v>44083</v>
      </c>
      <c r="BF38" s="288" t="s">
        <v>24</v>
      </c>
      <c r="BG38" s="288" t="s">
        <v>24</v>
      </c>
      <c r="BH38" s="305">
        <f t="shared" si="15"/>
        <v>44174</v>
      </c>
      <c r="BI38" s="288" t="s">
        <v>24</v>
      </c>
      <c r="BJ38" s="288" t="s">
        <v>24</v>
      </c>
      <c r="BK38" s="305">
        <f t="shared" si="16"/>
        <v>44264</v>
      </c>
      <c r="BL38" s="288" t="s">
        <v>24</v>
      </c>
      <c r="BM38" s="288" t="s">
        <v>24</v>
      </c>
      <c r="BN38" s="305">
        <f t="shared" si="17"/>
        <v>44356</v>
      </c>
      <c r="BO38" s="288" t="s">
        <v>24</v>
      </c>
      <c r="BP38" s="288" t="s">
        <v>24</v>
      </c>
      <c r="BQ38" s="305">
        <f t="shared" si="18"/>
        <v>44448</v>
      </c>
      <c r="BR38" s="288" t="s">
        <v>24</v>
      </c>
      <c r="BS38" s="288" t="s">
        <v>24</v>
      </c>
      <c r="BT38" s="305">
        <f t="shared" si="19"/>
        <v>43443</v>
      </c>
      <c r="BU38" s="304" t="s">
        <v>66</v>
      </c>
      <c r="BV38" s="397" t="s">
        <v>66</v>
      </c>
      <c r="BW38" s="397" t="s">
        <v>66</v>
      </c>
      <c r="BX38" s="397"/>
      <c r="BY38" s="397" t="s">
        <v>66</v>
      </c>
      <c r="BZ38" s="397"/>
      <c r="CA38" s="292" t="s">
        <v>1577</v>
      </c>
      <c r="CB38" s="306"/>
    </row>
    <row r="39" spans="1:100" s="90" customFormat="1" ht="45.75" customHeight="1" x14ac:dyDescent="0.25">
      <c r="A39" s="285" t="s">
        <v>1621</v>
      </c>
      <c r="B39" s="400">
        <v>4600068178</v>
      </c>
      <c r="C39" s="327">
        <v>42717</v>
      </c>
      <c r="D39" s="327">
        <v>42783</v>
      </c>
      <c r="E39" s="327">
        <v>43148</v>
      </c>
      <c r="F39" s="329">
        <v>42783</v>
      </c>
      <c r="G39" s="288" t="s">
        <v>6</v>
      </c>
      <c r="H39" s="288" t="s">
        <v>6</v>
      </c>
      <c r="I39" s="289">
        <f>E39-'[3]ARR Vigentes muestra'!$DN$1</f>
        <v>-914</v>
      </c>
      <c r="J39" s="290" t="str">
        <f t="shared" si="13"/>
        <v>TERMINADO</v>
      </c>
      <c r="K39" s="378">
        <v>10006307</v>
      </c>
      <c r="L39" s="379">
        <v>42719</v>
      </c>
      <c r="M39" s="305">
        <v>42717</v>
      </c>
      <c r="N39" s="305">
        <v>43203</v>
      </c>
      <c r="O39" s="289">
        <f t="shared" ca="1" si="12"/>
        <v>-1089</v>
      </c>
      <c r="P39" s="401" t="s">
        <v>1494</v>
      </c>
      <c r="Q39" s="370" t="s">
        <v>1622</v>
      </c>
      <c r="R39" s="293" t="s">
        <v>456</v>
      </c>
      <c r="S39" s="294" t="s">
        <v>1395</v>
      </c>
      <c r="T39" s="380">
        <v>584200</v>
      </c>
      <c r="U39" s="381">
        <v>10070220005</v>
      </c>
      <c r="V39" s="382">
        <v>1986</v>
      </c>
      <c r="W39" s="324" t="s">
        <v>1623</v>
      </c>
      <c r="X39" s="380">
        <v>4</v>
      </c>
      <c r="Y39" s="288">
        <v>6</v>
      </c>
      <c r="Z39" s="292" t="s">
        <v>11</v>
      </c>
      <c r="AA39" s="292" t="s">
        <v>1624</v>
      </c>
      <c r="AB39" s="398">
        <v>205320</v>
      </c>
      <c r="AC39" s="370" t="s">
        <v>1625</v>
      </c>
      <c r="AD39" s="319">
        <v>2471906</v>
      </c>
      <c r="AE39" s="298">
        <v>2503464</v>
      </c>
      <c r="AF39" s="291" t="s">
        <v>6</v>
      </c>
      <c r="AG39" s="301" t="s">
        <v>6</v>
      </c>
      <c r="AH39" s="318" t="s">
        <v>1625</v>
      </c>
      <c r="AI39" s="319">
        <v>2471906</v>
      </c>
      <c r="AJ39" s="298">
        <v>2503464</v>
      </c>
      <c r="AK39" s="291" t="s">
        <v>6</v>
      </c>
      <c r="AL39" s="301" t="s">
        <v>6</v>
      </c>
      <c r="AM39" s="343" t="s">
        <v>1625</v>
      </c>
      <c r="AN39" s="298">
        <v>2503464</v>
      </c>
      <c r="AO39" s="291" t="s">
        <v>6</v>
      </c>
      <c r="AP39" s="301" t="s">
        <v>6</v>
      </c>
      <c r="AQ39" s="399" t="s">
        <v>70</v>
      </c>
      <c r="AR39" s="294" t="s">
        <v>4</v>
      </c>
      <c r="AS39" s="303" t="s">
        <v>69</v>
      </c>
      <c r="AT39" s="303"/>
      <c r="AU39" s="303"/>
      <c r="AV39" s="303"/>
      <c r="AW39" s="402" t="s">
        <v>66</v>
      </c>
      <c r="AX39" s="305">
        <f t="shared" si="9"/>
        <v>43968</v>
      </c>
      <c r="AY39" s="305">
        <f t="shared" si="9"/>
        <v>43968</v>
      </c>
      <c r="AZ39" s="305" t="s">
        <v>66</v>
      </c>
      <c r="BA39" s="305">
        <f t="shared" si="10"/>
        <v>44060</v>
      </c>
      <c r="BB39" s="305">
        <f t="shared" si="10"/>
        <v>44060</v>
      </c>
      <c r="BC39" s="305" t="s">
        <v>66</v>
      </c>
      <c r="BD39" s="288" t="s">
        <v>24</v>
      </c>
      <c r="BE39" s="305">
        <f t="shared" si="14"/>
        <v>44152</v>
      </c>
      <c r="BF39" s="288" t="s">
        <v>24</v>
      </c>
      <c r="BG39" s="288" t="s">
        <v>24</v>
      </c>
      <c r="BH39" s="305">
        <f t="shared" si="15"/>
        <v>44244</v>
      </c>
      <c r="BI39" s="288" t="s">
        <v>24</v>
      </c>
      <c r="BJ39" s="288" t="s">
        <v>24</v>
      </c>
      <c r="BK39" s="305">
        <f t="shared" si="16"/>
        <v>44333</v>
      </c>
      <c r="BL39" s="288" t="s">
        <v>24</v>
      </c>
      <c r="BM39" s="288" t="s">
        <v>24</v>
      </c>
      <c r="BN39" s="305">
        <f t="shared" si="17"/>
        <v>44425</v>
      </c>
      <c r="BO39" s="288" t="s">
        <v>24</v>
      </c>
      <c r="BP39" s="288" t="s">
        <v>24</v>
      </c>
      <c r="BQ39" s="305">
        <f t="shared" si="18"/>
        <v>44517</v>
      </c>
      <c r="BR39" s="288" t="s">
        <v>24</v>
      </c>
      <c r="BS39" s="288" t="s">
        <v>24</v>
      </c>
      <c r="BT39" s="305">
        <f t="shared" si="19"/>
        <v>43513</v>
      </c>
      <c r="BU39" s="304" t="s">
        <v>66</v>
      </c>
      <c r="BV39" s="335" t="s">
        <v>2</v>
      </c>
      <c r="BW39" s="305" t="s">
        <v>66</v>
      </c>
      <c r="BX39" s="305"/>
      <c r="BY39" s="336" t="s">
        <v>1626</v>
      </c>
      <c r="BZ39" s="336"/>
      <c r="CA39" s="403" t="s">
        <v>1627</v>
      </c>
      <c r="CB39" s="306"/>
    </row>
    <row r="40" spans="1:100" ht="45.75" customHeight="1" x14ac:dyDescent="0.25">
      <c r="A40" s="53" t="s">
        <v>1628</v>
      </c>
      <c r="B40" s="346">
        <v>4600069927</v>
      </c>
      <c r="C40" s="20">
        <v>42844</v>
      </c>
      <c r="D40" s="20">
        <v>42859</v>
      </c>
      <c r="E40" s="20">
        <v>43043</v>
      </c>
      <c r="F40" s="86">
        <v>42859</v>
      </c>
      <c r="G40" s="60" t="s">
        <v>6</v>
      </c>
      <c r="H40" s="60" t="s">
        <v>6</v>
      </c>
      <c r="I40" s="48">
        <f>E40-'[3]ARR Vigentes muestra'!$DN$1</f>
        <v>-1019</v>
      </c>
      <c r="J40" s="42" t="str">
        <f t="shared" si="13"/>
        <v>TERMINADO</v>
      </c>
      <c r="K40" s="108">
        <v>1010112709201</v>
      </c>
      <c r="L40" s="45">
        <v>42850</v>
      </c>
      <c r="M40" s="20">
        <v>42845</v>
      </c>
      <c r="N40" s="20">
        <v>43151</v>
      </c>
      <c r="O40" s="43">
        <f t="shared" ca="1" si="12"/>
        <v>-1141</v>
      </c>
      <c r="P40" s="42" t="str">
        <f t="shared" ref="P40:P61" ca="1" si="20">IF(O40&gt;80,"VIGENTE",IF(O40&lt;1,"VENCIDO",IF(O40&lt;50,"POR VENCERSE","RENOVAR")))</f>
        <v>VENCIDO</v>
      </c>
      <c r="Q40" s="82" t="s">
        <v>1629</v>
      </c>
      <c r="R40" s="38" t="s">
        <v>1630</v>
      </c>
      <c r="S40" s="109" t="s">
        <v>1395</v>
      </c>
      <c r="T40" s="404">
        <v>5045180</v>
      </c>
      <c r="U40" s="405" t="s">
        <v>1631</v>
      </c>
      <c r="V40" s="406">
        <v>2447</v>
      </c>
      <c r="W40" s="407">
        <v>31008</v>
      </c>
      <c r="X40" s="404">
        <v>2</v>
      </c>
      <c r="Y40" s="68" t="s">
        <v>6</v>
      </c>
      <c r="Z40" s="95" t="s">
        <v>1632</v>
      </c>
      <c r="AA40" s="95" t="s">
        <v>1633</v>
      </c>
      <c r="AB40" s="408">
        <v>2626126</v>
      </c>
      <c r="AC40" s="82" t="s">
        <v>1634</v>
      </c>
      <c r="AD40" s="123">
        <v>900486965</v>
      </c>
      <c r="AE40" s="80">
        <v>3663670</v>
      </c>
      <c r="AF40" s="80">
        <v>3218009732</v>
      </c>
      <c r="AG40" s="105" t="s">
        <v>1635</v>
      </c>
      <c r="AH40" s="81" t="s">
        <v>1636</v>
      </c>
      <c r="AI40" s="409">
        <v>30234169</v>
      </c>
      <c r="AJ40" s="80">
        <v>3663670</v>
      </c>
      <c r="AK40" s="80">
        <v>3218009732</v>
      </c>
      <c r="AL40" s="78" t="s">
        <v>1635</v>
      </c>
      <c r="AM40" s="19" t="s">
        <v>1636</v>
      </c>
      <c r="AN40" s="80">
        <v>3663670</v>
      </c>
      <c r="AO40" s="80">
        <v>3218009732</v>
      </c>
      <c r="AP40" s="105" t="s">
        <v>1635</v>
      </c>
      <c r="AQ40" s="78" t="s">
        <v>70</v>
      </c>
      <c r="AR40" s="109" t="s">
        <v>4</v>
      </c>
      <c r="AS40" s="27" t="s">
        <v>69</v>
      </c>
      <c r="AT40" s="27"/>
      <c r="AU40" s="27"/>
      <c r="AV40" s="27"/>
      <c r="AW40" s="410" t="s">
        <v>66</v>
      </c>
      <c r="AX40" s="24">
        <f t="shared" si="9"/>
        <v>44047</v>
      </c>
      <c r="AY40" s="24">
        <f t="shared" si="9"/>
        <v>44047</v>
      </c>
      <c r="AZ40" s="20" t="s">
        <v>66</v>
      </c>
      <c r="BA40" s="24">
        <f t="shared" si="10"/>
        <v>44139</v>
      </c>
      <c r="BB40" s="24">
        <f t="shared" si="10"/>
        <v>44139</v>
      </c>
      <c r="BC40" s="20" t="s">
        <v>66</v>
      </c>
      <c r="BD40" s="60" t="s">
        <v>24</v>
      </c>
      <c r="BE40" s="24">
        <f t="shared" si="14"/>
        <v>44231</v>
      </c>
      <c r="BF40" s="60" t="s">
        <v>24</v>
      </c>
      <c r="BG40" s="60" t="s">
        <v>24</v>
      </c>
      <c r="BH40" s="24">
        <f t="shared" si="15"/>
        <v>44320</v>
      </c>
      <c r="BI40" s="60" t="s">
        <v>24</v>
      </c>
      <c r="BJ40" s="60" t="s">
        <v>24</v>
      </c>
      <c r="BK40" s="24">
        <f t="shared" si="16"/>
        <v>44412</v>
      </c>
      <c r="BL40" s="60" t="s">
        <v>24</v>
      </c>
      <c r="BM40" s="60" t="s">
        <v>24</v>
      </c>
      <c r="BN40" s="20">
        <f t="shared" si="17"/>
        <v>44504</v>
      </c>
      <c r="BO40" s="60" t="s">
        <v>24</v>
      </c>
      <c r="BP40" s="60" t="s">
        <v>24</v>
      </c>
      <c r="BQ40" s="20">
        <f t="shared" si="18"/>
        <v>44596</v>
      </c>
      <c r="BR40" s="60" t="s">
        <v>24</v>
      </c>
      <c r="BS40" s="60" t="s">
        <v>24</v>
      </c>
      <c r="BT40" s="20">
        <f t="shared" si="19"/>
        <v>43589</v>
      </c>
      <c r="BU40" s="50" t="s">
        <v>66</v>
      </c>
      <c r="BV40" s="410" t="s">
        <v>66</v>
      </c>
      <c r="BW40" s="20" t="s">
        <v>66</v>
      </c>
      <c r="BX40" s="20"/>
      <c r="BY40" s="410" t="s">
        <v>66</v>
      </c>
      <c r="BZ40" s="410"/>
      <c r="CA40" s="19" t="s">
        <v>1637</v>
      </c>
      <c r="CB40" s="284"/>
    </row>
    <row r="41" spans="1:100" s="90" customFormat="1" ht="45.75" customHeight="1" x14ac:dyDescent="0.25">
      <c r="A41" s="285" t="s">
        <v>1638</v>
      </c>
      <c r="B41" s="389">
        <v>4600068180</v>
      </c>
      <c r="C41" s="390">
        <v>42732</v>
      </c>
      <c r="D41" s="390">
        <v>42734</v>
      </c>
      <c r="E41" s="390">
        <v>43099</v>
      </c>
      <c r="F41" s="335">
        <v>42734</v>
      </c>
      <c r="G41" s="288" t="s">
        <v>6</v>
      </c>
      <c r="H41" s="288" t="s">
        <v>6</v>
      </c>
      <c r="I41" s="289">
        <f>E41-'[3]ARR Vigentes muestra'!$DN$1</f>
        <v>-963</v>
      </c>
      <c r="J41" s="290" t="str">
        <f t="shared" si="13"/>
        <v>TERMINADO</v>
      </c>
      <c r="K41" s="378">
        <v>10006323</v>
      </c>
      <c r="L41" s="390">
        <v>42732</v>
      </c>
      <c r="M41" s="390">
        <v>42732</v>
      </c>
      <c r="N41" s="390">
        <v>43218</v>
      </c>
      <c r="O41" s="289">
        <f t="shared" ca="1" si="12"/>
        <v>-1074</v>
      </c>
      <c r="P41" s="290" t="str">
        <f t="shared" ca="1" si="20"/>
        <v>VENCIDO</v>
      </c>
      <c r="Q41" s="370" t="s">
        <v>1171</v>
      </c>
      <c r="R41" s="370" t="s">
        <v>1639</v>
      </c>
      <c r="S41" s="294" t="s">
        <v>1395</v>
      </c>
      <c r="T41" s="392">
        <v>5245401</v>
      </c>
      <c r="U41" s="393">
        <v>10060480003</v>
      </c>
      <c r="V41" s="394">
        <v>3161</v>
      </c>
      <c r="W41" s="411" t="s">
        <v>225</v>
      </c>
      <c r="X41" s="392">
        <v>26</v>
      </c>
      <c r="Y41" s="288">
        <v>34</v>
      </c>
      <c r="Z41" s="292" t="s">
        <v>11</v>
      </c>
      <c r="AA41" s="292" t="s">
        <v>1640</v>
      </c>
      <c r="AB41" s="369">
        <v>111624</v>
      </c>
      <c r="AC41" s="391" t="s">
        <v>1641</v>
      </c>
      <c r="AD41" s="412">
        <v>71761455</v>
      </c>
      <c r="AE41" s="393">
        <v>4418495</v>
      </c>
      <c r="AF41" s="291" t="s">
        <v>6</v>
      </c>
      <c r="AG41" s="301" t="s">
        <v>6</v>
      </c>
      <c r="AH41" s="294" t="s">
        <v>1641</v>
      </c>
      <c r="AI41" s="412">
        <v>71761455</v>
      </c>
      <c r="AJ41" s="393">
        <v>4418495</v>
      </c>
      <c r="AK41" s="291" t="s">
        <v>6</v>
      </c>
      <c r="AL41" s="301" t="s">
        <v>6</v>
      </c>
      <c r="AM41" s="396" t="s">
        <v>1641</v>
      </c>
      <c r="AN41" s="393">
        <v>4418495</v>
      </c>
      <c r="AO41" s="291" t="s">
        <v>6</v>
      </c>
      <c r="AP41" s="301" t="s">
        <v>6</v>
      </c>
      <c r="AQ41" s="399" t="s">
        <v>70</v>
      </c>
      <c r="AR41" s="294" t="s">
        <v>4</v>
      </c>
      <c r="AS41" s="303" t="s">
        <v>69</v>
      </c>
      <c r="AT41" s="303"/>
      <c r="AU41" s="303"/>
      <c r="AV41" s="303"/>
      <c r="AW41" s="402" t="s">
        <v>66</v>
      </c>
      <c r="AX41" s="305">
        <f t="shared" si="9"/>
        <v>43920</v>
      </c>
      <c r="AY41" s="305">
        <f t="shared" si="9"/>
        <v>43920</v>
      </c>
      <c r="AZ41" s="402" t="s">
        <v>66</v>
      </c>
      <c r="BA41" s="305">
        <f t="shared" si="10"/>
        <v>44012</v>
      </c>
      <c r="BB41" s="305">
        <f t="shared" si="10"/>
        <v>44012</v>
      </c>
      <c r="BC41" s="402" t="s">
        <v>66</v>
      </c>
      <c r="BD41" s="288" t="s">
        <v>24</v>
      </c>
      <c r="BE41" s="305">
        <f t="shared" si="14"/>
        <v>44104</v>
      </c>
      <c r="BF41" s="288" t="s">
        <v>24</v>
      </c>
      <c r="BG41" s="288" t="s">
        <v>24</v>
      </c>
      <c r="BH41" s="305">
        <f t="shared" si="15"/>
        <v>44195</v>
      </c>
      <c r="BI41" s="288" t="s">
        <v>24</v>
      </c>
      <c r="BJ41" s="288" t="s">
        <v>24</v>
      </c>
      <c r="BK41" s="305">
        <f t="shared" si="16"/>
        <v>44285</v>
      </c>
      <c r="BL41" s="288" t="s">
        <v>24</v>
      </c>
      <c r="BM41" s="288" t="s">
        <v>24</v>
      </c>
      <c r="BN41" s="305">
        <f t="shared" si="17"/>
        <v>44377</v>
      </c>
      <c r="BO41" s="288" t="s">
        <v>24</v>
      </c>
      <c r="BP41" s="288" t="s">
        <v>24</v>
      </c>
      <c r="BQ41" s="305">
        <f t="shared" si="18"/>
        <v>44469</v>
      </c>
      <c r="BR41" s="288" t="s">
        <v>24</v>
      </c>
      <c r="BS41" s="288" t="s">
        <v>24</v>
      </c>
      <c r="BT41" s="305">
        <f t="shared" si="19"/>
        <v>43464</v>
      </c>
      <c r="BU41" s="304" t="s">
        <v>66</v>
      </c>
      <c r="BV41" s="402" t="s">
        <v>66</v>
      </c>
      <c r="BW41" s="402" t="s">
        <v>66</v>
      </c>
      <c r="BX41" s="402"/>
      <c r="BY41" s="402" t="s">
        <v>66</v>
      </c>
      <c r="BZ41" s="402"/>
      <c r="CA41" s="343" t="s">
        <v>1642</v>
      </c>
      <c r="CB41" s="306"/>
    </row>
    <row r="42" spans="1:100" s="2" customFormat="1" ht="45.75" customHeight="1" x14ac:dyDescent="0.25">
      <c r="A42" s="738" t="s">
        <v>16</v>
      </c>
      <c r="B42" s="166">
        <v>4600067410</v>
      </c>
      <c r="C42" s="49">
        <v>42654</v>
      </c>
      <c r="D42" s="49">
        <v>42826</v>
      </c>
      <c r="E42" s="49">
        <v>43191</v>
      </c>
      <c r="F42" s="51">
        <v>42826</v>
      </c>
      <c r="G42" s="427" t="s">
        <v>1643</v>
      </c>
      <c r="H42" s="49">
        <v>42779</v>
      </c>
      <c r="I42" s="43">
        <f>E42-'[3]ARR Vigentes muestra'!$DN$1</f>
        <v>-871</v>
      </c>
      <c r="J42" s="42" t="str">
        <f t="shared" si="13"/>
        <v>TERMINADO</v>
      </c>
      <c r="K42" s="439" t="s">
        <v>1644</v>
      </c>
      <c r="L42" s="102">
        <v>42811</v>
      </c>
      <c r="M42" s="49">
        <v>42779</v>
      </c>
      <c r="N42" s="49">
        <v>43264</v>
      </c>
      <c r="O42" s="43">
        <f t="shared" ca="1" si="12"/>
        <v>-1028</v>
      </c>
      <c r="P42" s="42" t="str">
        <f t="shared" ca="1" si="20"/>
        <v>VENCIDO</v>
      </c>
      <c r="Q42" s="739" t="s">
        <v>1645</v>
      </c>
      <c r="R42" s="739" t="s">
        <v>12</v>
      </c>
      <c r="S42" s="740" t="s">
        <v>1395</v>
      </c>
      <c r="T42" s="620">
        <v>5302808</v>
      </c>
      <c r="U42" s="741">
        <v>60980380114</v>
      </c>
      <c r="V42" s="742">
        <v>2711</v>
      </c>
      <c r="W42" s="111">
        <v>40137</v>
      </c>
      <c r="X42" s="620">
        <v>26</v>
      </c>
      <c r="Y42" s="427">
        <v>1</v>
      </c>
      <c r="Z42" s="95" t="s">
        <v>11</v>
      </c>
      <c r="AA42" s="95" t="s">
        <v>475</v>
      </c>
      <c r="AB42" s="37">
        <v>344719</v>
      </c>
      <c r="AC42" s="739" t="s">
        <v>9</v>
      </c>
      <c r="AD42" s="34">
        <v>32321217</v>
      </c>
      <c r="AE42" s="743">
        <v>5818442</v>
      </c>
      <c r="AF42" s="122" t="s">
        <v>6</v>
      </c>
      <c r="AG42" s="532" t="s">
        <v>6</v>
      </c>
      <c r="AH42" s="744" t="s">
        <v>9</v>
      </c>
      <c r="AI42" s="34">
        <v>32321217</v>
      </c>
      <c r="AJ42" s="743">
        <v>5818442</v>
      </c>
      <c r="AK42" s="122" t="s">
        <v>6</v>
      </c>
      <c r="AL42" s="532" t="s">
        <v>6</v>
      </c>
      <c r="AM42" s="745" t="s">
        <v>9</v>
      </c>
      <c r="AN42" s="743">
        <v>5818442</v>
      </c>
      <c r="AO42" s="122" t="s">
        <v>6</v>
      </c>
      <c r="AP42" s="532" t="s">
        <v>6</v>
      </c>
      <c r="AQ42" s="128" t="s">
        <v>5</v>
      </c>
      <c r="AR42" s="740" t="s">
        <v>4</v>
      </c>
      <c r="AS42" s="27" t="s">
        <v>311</v>
      </c>
      <c r="AT42" s="27"/>
      <c r="AU42" s="27"/>
      <c r="AV42" s="27"/>
      <c r="AW42" s="746" t="s">
        <v>66</v>
      </c>
      <c r="AX42" s="499">
        <f t="shared" ref="AX42:AY62" si="21">EDATE($F42,39)</f>
        <v>44013</v>
      </c>
      <c r="AY42" s="499">
        <f t="shared" si="21"/>
        <v>44013</v>
      </c>
      <c r="AZ42" s="499" t="s">
        <v>66</v>
      </c>
      <c r="BA42" s="499">
        <f t="shared" ref="BA42:BB62" si="22">EDATE($F42,42)</f>
        <v>44105</v>
      </c>
      <c r="BB42" s="499">
        <f t="shared" si="22"/>
        <v>44105</v>
      </c>
      <c r="BC42" s="499" t="s">
        <v>66</v>
      </c>
      <c r="BD42" s="629" t="s">
        <v>24</v>
      </c>
      <c r="BE42" s="499">
        <f t="shared" si="14"/>
        <v>44197</v>
      </c>
      <c r="BF42" s="629" t="s">
        <v>24</v>
      </c>
      <c r="BG42" s="629" t="s">
        <v>24</v>
      </c>
      <c r="BH42" s="499">
        <f t="shared" si="15"/>
        <v>44287</v>
      </c>
      <c r="BI42" s="629" t="s">
        <v>24</v>
      </c>
      <c r="BJ42" s="629" t="s">
        <v>24</v>
      </c>
      <c r="BK42" s="499">
        <f t="shared" si="16"/>
        <v>44378</v>
      </c>
      <c r="BL42" s="629" t="s">
        <v>24</v>
      </c>
      <c r="BM42" s="629" t="s">
        <v>24</v>
      </c>
      <c r="BN42" s="499">
        <f t="shared" si="17"/>
        <v>44470</v>
      </c>
      <c r="BO42" s="629" t="s">
        <v>24</v>
      </c>
      <c r="BP42" s="629" t="s">
        <v>24</v>
      </c>
      <c r="BQ42" s="499">
        <f t="shared" si="18"/>
        <v>44562</v>
      </c>
      <c r="BR42" s="629" t="s">
        <v>24</v>
      </c>
      <c r="BS42" s="629" t="s">
        <v>24</v>
      </c>
      <c r="BT42" s="499">
        <f t="shared" si="19"/>
        <v>43556</v>
      </c>
      <c r="BU42" s="50" t="s">
        <v>66</v>
      </c>
      <c r="BV42" s="746" t="s">
        <v>66</v>
      </c>
      <c r="BW42" s="499" t="s">
        <v>66</v>
      </c>
      <c r="BX42" s="499"/>
      <c r="BY42" s="747" t="s">
        <v>1646</v>
      </c>
      <c r="BZ42" s="747"/>
      <c r="CA42" s="283" t="s">
        <v>1647</v>
      </c>
      <c r="CB42" s="748"/>
      <c r="CC42" s="749"/>
      <c r="CD42" s="749"/>
      <c r="CE42" s="749"/>
      <c r="CF42" s="749"/>
      <c r="CG42" s="749"/>
      <c r="CH42" s="749"/>
      <c r="CI42" s="749"/>
      <c r="CJ42" s="749"/>
      <c r="CK42" s="749"/>
      <c r="CL42" s="749"/>
      <c r="CM42" s="749"/>
      <c r="CN42" s="749"/>
      <c r="CO42" s="749"/>
      <c r="CP42" s="749"/>
      <c r="CQ42" s="749"/>
    </row>
    <row r="43" spans="1:100" s="90" customFormat="1" ht="45.75" customHeight="1" x14ac:dyDescent="0.25">
      <c r="A43" s="285" t="s">
        <v>478</v>
      </c>
      <c r="B43" s="331">
        <v>4600067406</v>
      </c>
      <c r="C43" s="287">
        <v>42654</v>
      </c>
      <c r="D43" s="287">
        <v>42826</v>
      </c>
      <c r="E43" s="287">
        <v>43191</v>
      </c>
      <c r="F43" s="329">
        <v>42826</v>
      </c>
      <c r="G43" s="401" t="s">
        <v>1643</v>
      </c>
      <c r="H43" s="287">
        <v>42779</v>
      </c>
      <c r="I43" s="289">
        <f>E43-'[3]ARR Vigentes muestra'!$DN$1</f>
        <v>-871</v>
      </c>
      <c r="J43" s="290" t="str">
        <f t="shared" si="13"/>
        <v>TERMINADO</v>
      </c>
      <c r="K43" s="417" t="s">
        <v>1648</v>
      </c>
      <c r="L43" s="332">
        <v>42849</v>
      </c>
      <c r="M43" s="287">
        <v>42826</v>
      </c>
      <c r="N43" s="287">
        <v>43314</v>
      </c>
      <c r="O43" s="289">
        <f t="shared" ca="1" si="12"/>
        <v>-978</v>
      </c>
      <c r="P43" s="290" t="str">
        <f t="shared" ca="1" si="20"/>
        <v>VENCIDO</v>
      </c>
      <c r="Q43" s="418" t="s">
        <v>476</v>
      </c>
      <c r="R43" s="418" t="s">
        <v>12</v>
      </c>
      <c r="S43" s="294" t="s">
        <v>1395</v>
      </c>
      <c r="T43" s="419">
        <v>5302808</v>
      </c>
      <c r="U43" s="420">
        <v>60980380114</v>
      </c>
      <c r="V43" s="421">
        <v>2711</v>
      </c>
      <c r="W43" s="333">
        <v>40137</v>
      </c>
      <c r="X43" s="419">
        <v>26</v>
      </c>
      <c r="Y43" s="401">
        <v>6</v>
      </c>
      <c r="Z43" s="292" t="s">
        <v>11</v>
      </c>
      <c r="AA43" s="292" t="s">
        <v>475</v>
      </c>
      <c r="AB43" s="422">
        <v>316801</v>
      </c>
      <c r="AC43" s="418" t="s">
        <v>474</v>
      </c>
      <c r="AD43" s="412">
        <v>32143585</v>
      </c>
      <c r="AE43" s="423">
        <v>5773137</v>
      </c>
      <c r="AF43" s="423">
        <v>3104271738</v>
      </c>
      <c r="AG43" s="301" t="s">
        <v>6</v>
      </c>
      <c r="AH43" s="424" t="s">
        <v>474</v>
      </c>
      <c r="AI43" s="412">
        <v>32143585</v>
      </c>
      <c r="AJ43" s="423">
        <v>5773137</v>
      </c>
      <c r="AK43" s="423">
        <v>3104271738</v>
      </c>
      <c r="AL43" s="301" t="s">
        <v>6</v>
      </c>
      <c r="AM43" s="425" t="s">
        <v>474</v>
      </c>
      <c r="AN43" s="423">
        <v>5773137</v>
      </c>
      <c r="AO43" s="423">
        <v>3104271738</v>
      </c>
      <c r="AP43" s="301" t="s">
        <v>6</v>
      </c>
      <c r="AQ43" s="341" t="s">
        <v>5</v>
      </c>
      <c r="AR43" s="294" t="s">
        <v>4</v>
      </c>
      <c r="AS43" s="303" t="s">
        <v>311</v>
      </c>
      <c r="AT43" s="303"/>
      <c r="AU43" s="303"/>
      <c r="AV43" s="303"/>
      <c r="AW43" s="402" t="s">
        <v>66</v>
      </c>
      <c r="AX43" s="305">
        <f t="shared" si="21"/>
        <v>44013</v>
      </c>
      <c r="AY43" s="305">
        <f t="shared" si="21"/>
        <v>44013</v>
      </c>
      <c r="AZ43" s="305" t="s">
        <v>66</v>
      </c>
      <c r="BA43" s="305">
        <f t="shared" si="22"/>
        <v>44105</v>
      </c>
      <c r="BB43" s="305">
        <f t="shared" si="22"/>
        <v>44105</v>
      </c>
      <c r="BC43" s="305" t="s">
        <v>66</v>
      </c>
      <c r="BD43" s="288" t="s">
        <v>24</v>
      </c>
      <c r="BE43" s="305">
        <f t="shared" si="14"/>
        <v>44197</v>
      </c>
      <c r="BF43" s="288" t="s">
        <v>24</v>
      </c>
      <c r="BG43" s="288" t="s">
        <v>24</v>
      </c>
      <c r="BH43" s="305">
        <f t="shared" si="15"/>
        <v>44287</v>
      </c>
      <c r="BI43" s="288" t="s">
        <v>24</v>
      </c>
      <c r="BJ43" s="288" t="s">
        <v>24</v>
      </c>
      <c r="BK43" s="305">
        <f t="shared" si="16"/>
        <v>44378</v>
      </c>
      <c r="BL43" s="288" t="s">
        <v>24</v>
      </c>
      <c r="BM43" s="288" t="s">
        <v>24</v>
      </c>
      <c r="BN43" s="305">
        <f t="shared" si="17"/>
        <v>44470</v>
      </c>
      <c r="BO43" s="288" t="s">
        <v>24</v>
      </c>
      <c r="BP43" s="288" t="s">
        <v>24</v>
      </c>
      <c r="BQ43" s="305">
        <f t="shared" si="18"/>
        <v>44562</v>
      </c>
      <c r="BR43" s="288" t="s">
        <v>24</v>
      </c>
      <c r="BS43" s="288" t="s">
        <v>24</v>
      </c>
      <c r="BT43" s="305">
        <f t="shared" si="19"/>
        <v>43556</v>
      </c>
      <c r="BU43" s="304" t="s">
        <v>66</v>
      </c>
      <c r="BV43" s="402" t="s">
        <v>66</v>
      </c>
      <c r="BW43" s="305" t="s">
        <v>66</v>
      </c>
      <c r="BX43" s="305"/>
      <c r="BY43" s="336" t="s">
        <v>1646</v>
      </c>
      <c r="BZ43" s="336"/>
      <c r="CA43" s="312" t="s">
        <v>1649</v>
      </c>
      <c r="CB43" s="306"/>
    </row>
    <row r="44" spans="1:100" s="2" customFormat="1" ht="45.75" customHeight="1" x14ac:dyDescent="0.25">
      <c r="A44" s="738" t="s">
        <v>1650</v>
      </c>
      <c r="B44" s="166">
        <v>4600068375</v>
      </c>
      <c r="C44" s="103">
        <v>42747</v>
      </c>
      <c r="D44" s="103">
        <v>42830</v>
      </c>
      <c r="E44" s="103">
        <v>43195</v>
      </c>
      <c r="F44" s="51">
        <v>42830</v>
      </c>
      <c r="G44" s="629" t="s">
        <v>6</v>
      </c>
      <c r="H44" s="629" t="s">
        <v>6</v>
      </c>
      <c r="I44" s="43">
        <f>E44-'[3]ARR Vigentes muestra'!$DN$1</f>
        <v>-867</v>
      </c>
      <c r="J44" s="42" t="str">
        <f t="shared" si="13"/>
        <v>TERMINADO</v>
      </c>
      <c r="K44" s="439">
        <v>10006332</v>
      </c>
      <c r="L44" s="102">
        <v>42746</v>
      </c>
      <c r="M44" s="103">
        <v>42747</v>
      </c>
      <c r="N44" s="103">
        <v>43232</v>
      </c>
      <c r="O44" s="43">
        <f t="shared" ca="1" si="12"/>
        <v>-1060</v>
      </c>
      <c r="P44" s="42" t="str">
        <f t="shared" ca="1" si="20"/>
        <v>VENCIDO</v>
      </c>
      <c r="Q44" s="532" t="s">
        <v>1651</v>
      </c>
      <c r="R44" s="532" t="s">
        <v>1652</v>
      </c>
      <c r="S44" s="740" t="s">
        <v>1395</v>
      </c>
      <c r="T44" s="110">
        <v>5340900</v>
      </c>
      <c r="U44" s="112">
        <v>60120000248</v>
      </c>
      <c r="V44" s="185">
        <v>615</v>
      </c>
      <c r="W44" s="132">
        <v>40959</v>
      </c>
      <c r="X44" s="110">
        <v>5</v>
      </c>
      <c r="Y44" s="750" t="s">
        <v>6</v>
      </c>
      <c r="Z44" s="95" t="s">
        <v>1653</v>
      </c>
      <c r="AA44" s="95" t="s">
        <v>1654</v>
      </c>
      <c r="AB44" s="37">
        <v>294400</v>
      </c>
      <c r="AC44" s="532" t="s">
        <v>1655</v>
      </c>
      <c r="AD44" s="123">
        <v>71375182</v>
      </c>
      <c r="AE44" s="122">
        <v>6034404</v>
      </c>
      <c r="AF44" s="122" t="s">
        <v>6</v>
      </c>
      <c r="AG44" s="532" t="s">
        <v>6</v>
      </c>
      <c r="AH44" s="95" t="s">
        <v>1655</v>
      </c>
      <c r="AI44" s="123">
        <v>71375182</v>
      </c>
      <c r="AJ44" s="122">
        <v>6034404</v>
      </c>
      <c r="AK44" s="122">
        <v>3116190813</v>
      </c>
      <c r="AL44" s="128" t="s">
        <v>1656</v>
      </c>
      <c r="AM44" s="283" t="s">
        <v>1655</v>
      </c>
      <c r="AN44" s="122">
        <v>6039787</v>
      </c>
      <c r="AO44" s="122">
        <v>3002795289</v>
      </c>
      <c r="AP44" s="751" t="s">
        <v>1656</v>
      </c>
      <c r="AQ44" s="128" t="s">
        <v>5</v>
      </c>
      <c r="AR44" s="95" t="s">
        <v>4</v>
      </c>
      <c r="AS44" s="27" t="s">
        <v>311</v>
      </c>
      <c r="AT44" s="27"/>
      <c r="AU44" s="27"/>
      <c r="AV44" s="27"/>
      <c r="AW44" s="746" t="s">
        <v>66</v>
      </c>
      <c r="AX44" s="499">
        <f t="shared" si="21"/>
        <v>44017</v>
      </c>
      <c r="AY44" s="499">
        <f t="shared" si="21"/>
        <v>44017</v>
      </c>
      <c r="AZ44" s="499" t="s">
        <v>66</v>
      </c>
      <c r="BA44" s="499">
        <f t="shared" si="22"/>
        <v>44109</v>
      </c>
      <c r="BB44" s="499">
        <f t="shared" si="22"/>
        <v>44109</v>
      </c>
      <c r="BC44" s="499" t="s">
        <v>66</v>
      </c>
      <c r="BD44" s="629" t="s">
        <v>24</v>
      </c>
      <c r="BE44" s="499">
        <f t="shared" si="14"/>
        <v>44201</v>
      </c>
      <c r="BF44" s="629" t="s">
        <v>24</v>
      </c>
      <c r="BG44" s="629" t="s">
        <v>24</v>
      </c>
      <c r="BH44" s="499">
        <f t="shared" si="15"/>
        <v>44291</v>
      </c>
      <c r="BI44" s="629" t="s">
        <v>24</v>
      </c>
      <c r="BJ44" s="629" t="s">
        <v>24</v>
      </c>
      <c r="BK44" s="499">
        <f t="shared" si="16"/>
        <v>44382</v>
      </c>
      <c r="BL44" s="629" t="s">
        <v>24</v>
      </c>
      <c r="BM44" s="629" t="s">
        <v>24</v>
      </c>
      <c r="BN44" s="499">
        <f t="shared" si="17"/>
        <v>44474</v>
      </c>
      <c r="BO44" s="629" t="s">
        <v>24</v>
      </c>
      <c r="BP44" s="629" t="s">
        <v>24</v>
      </c>
      <c r="BQ44" s="499">
        <f t="shared" si="18"/>
        <v>44566</v>
      </c>
      <c r="BR44" s="629" t="s">
        <v>24</v>
      </c>
      <c r="BS44" s="629" t="s">
        <v>24</v>
      </c>
      <c r="BT44" s="499">
        <f t="shared" si="19"/>
        <v>43560</v>
      </c>
      <c r="BU44" s="50" t="s">
        <v>66</v>
      </c>
      <c r="BV44" s="746" t="s">
        <v>66</v>
      </c>
      <c r="BW44" s="499" t="s">
        <v>66</v>
      </c>
      <c r="BX44" s="499"/>
      <c r="BY44" s="747" t="s">
        <v>1646</v>
      </c>
      <c r="BZ44" s="747"/>
      <c r="CA44" s="536" t="s">
        <v>1657</v>
      </c>
      <c r="CB44" s="281"/>
    </row>
    <row r="45" spans="1:100" s="432" customFormat="1" ht="45.75" customHeight="1" x14ac:dyDescent="0.25">
      <c r="A45" s="53" t="s">
        <v>22</v>
      </c>
      <c r="B45" s="166">
        <v>4600067411</v>
      </c>
      <c r="C45" s="49">
        <v>42654</v>
      </c>
      <c r="D45" s="49">
        <v>42829</v>
      </c>
      <c r="E45" s="49">
        <v>43194</v>
      </c>
      <c r="F45" s="51">
        <v>42829</v>
      </c>
      <c r="G45" s="427" t="s">
        <v>1643</v>
      </c>
      <c r="H45" s="44">
        <v>42779</v>
      </c>
      <c r="I45" s="48">
        <f>E45-'[3]ARR Vigentes muestra'!$DN$1</f>
        <v>-868</v>
      </c>
      <c r="J45" s="42" t="str">
        <f t="shared" si="13"/>
        <v>TERMINADO</v>
      </c>
      <c r="K45" s="46" t="s">
        <v>1658</v>
      </c>
      <c r="L45" s="45">
        <v>42828</v>
      </c>
      <c r="M45" s="44">
        <v>42779</v>
      </c>
      <c r="N45" s="44">
        <v>43264</v>
      </c>
      <c r="O45" s="43">
        <f t="shared" ca="1" si="12"/>
        <v>-1028</v>
      </c>
      <c r="P45" s="42" t="str">
        <f t="shared" ca="1" si="20"/>
        <v>VENCIDO</v>
      </c>
      <c r="Q45" s="36" t="s">
        <v>1659</v>
      </c>
      <c r="R45" s="36" t="s">
        <v>12</v>
      </c>
      <c r="S45" s="109" t="s">
        <v>1395</v>
      </c>
      <c r="T45" s="39">
        <v>5302808</v>
      </c>
      <c r="U45" s="41">
        <v>60980380114</v>
      </c>
      <c r="V45" s="428">
        <v>2711</v>
      </c>
      <c r="W45" s="40">
        <v>40137</v>
      </c>
      <c r="X45" s="39">
        <v>26</v>
      </c>
      <c r="Y45" s="56">
        <v>2</v>
      </c>
      <c r="Z45" s="38" t="s">
        <v>11</v>
      </c>
      <c r="AA45" s="38" t="s">
        <v>475</v>
      </c>
      <c r="AB45" s="37">
        <v>344719</v>
      </c>
      <c r="AC45" s="36" t="s">
        <v>19</v>
      </c>
      <c r="AD45" s="34">
        <v>71716910</v>
      </c>
      <c r="AE45" s="33">
        <v>2973351</v>
      </c>
      <c r="AF45" s="33">
        <v>3122315261</v>
      </c>
      <c r="AG45" s="30" t="s">
        <v>6</v>
      </c>
      <c r="AH45" s="35" t="s">
        <v>19</v>
      </c>
      <c r="AI45" s="34">
        <v>71716910</v>
      </c>
      <c r="AJ45" s="33">
        <v>2973351</v>
      </c>
      <c r="AK45" s="33">
        <v>3122315261</v>
      </c>
      <c r="AL45" s="30" t="s">
        <v>6</v>
      </c>
      <c r="AM45" s="429" t="s">
        <v>19</v>
      </c>
      <c r="AN45" s="33">
        <v>2973351</v>
      </c>
      <c r="AO45" s="33">
        <v>3215675359</v>
      </c>
      <c r="AP45" s="30" t="s">
        <v>6</v>
      </c>
      <c r="AQ45" s="29" t="s">
        <v>5</v>
      </c>
      <c r="AR45" s="95" t="s">
        <v>4</v>
      </c>
      <c r="AS45" s="27" t="s">
        <v>311</v>
      </c>
      <c r="AT45" s="27"/>
      <c r="AU45" s="27"/>
      <c r="AV45" s="27"/>
      <c r="AW45" s="227" t="s">
        <v>66</v>
      </c>
      <c r="AX45" s="24">
        <f t="shared" si="21"/>
        <v>44016</v>
      </c>
      <c r="AY45" s="24">
        <f t="shared" si="21"/>
        <v>44016</v>
      </c>
      <c r="AZ45" s="20" t="s">
        <v>66</v>
      </c>
      <c r="BA45" s="24">
        <f t="shared" si="22"/>
        <v>44108</v>
      </c>
      <c r="BB45" s="24">
        <f t="shared" si="22"/>
        <v>44108</v>
      </c>
      <c r="BC45" s="430" t="s">
        <v>66</v>
      </c>
      <c r="BD45" s="60" t="s">
        <v>24</v>
      </c>
      <c r="BE45" s="24">
        <f t="shared" si="14"/>
        <v>44200</v>
      </c>
      <c r="BF45" s="60" t="s">
        <v>24</v>
      </c>
      <c r="BG45" s="60" t="s">
        <v>24</v>
      </c>
      <c r="BH45" s="24">
        <f t="shared" si="15"/>
        <v>44290</v>
      </c>
      <c r="BI45" s="60" t="s">
        <v>24</v>
      </c>
      <c r="BJ45" s="60" t="s">
        <v>24</v>
      </c>
      <c r="BK45" s="24">
        <f t="shared" si="16"/>
        <v>44381</v>
      </c>
      <c r="BL45" s="60" t="s">
        <v>24</v>
      </c>
      <c r="BM45" s="60" t="s">
        <v>24</v>
      </c>
      <c r="BN45" s="20">
        <f t="shared" si="17"/>
        <v>44473</v>
      </c>
      <c r="BO45" s="60" t="s">
        <v>24</v>
      </c>
      <c r="BP45" s="60" t="s">
        <v>24</v>
      </c>
      <c r="BQ45" s="20">
        <f t="shared" si="18"/>
        <v>44565</v>
      </c>
      <c r="BR45" s="60" t="s">
        <v>24</v>
      </c>
      <c r="BS45" s="60" t="s">
        <v>24</v>
      </c>
      <c r="BT45" s="20">
        <f t="shared" si="19"/>
        <v>43559</v>
      </c>
      <c r="BU45" s="50" t="s">
        <v>66</v>
      </c>
      <c r="BV45" s="410" t="s">
        <v>66</v>
      </c>
      <c r="BW45" s="227" t="s">
        <v>66</v>
      </c>
      <c r="BX45" s="430"/>
      <c r="BY45" s="58" t="s">
        <v>1646</v>
      </c>
      <c r="BZ45" s="58"/>
      <c r="CA45" s="28" t="s">
        <v>1649</v>
      </c>
      <c r="CB45" s="431"/>
      <c r="CC45" s="431"/>
      <c r="CD45" s="431"/>
      <c r="CE45" s="431"/>
      <c r="CF45" s="431"/>
      <c r="CG45" s="431"/>
      <c r="CH45" s="431"/>
      <c r="CI45" s="431"/>
      <c r="CJ45" s="199"/>
      <c r="CK45" s="431"/>
      <c r="CL45" s="1"/>
      <c r="CM45" s="2"/>
      <c r="CN45" s="1"/>
      <c r="CO45" s="1"/>
      <c r="CP45" s="1"/>
      <c r="CQ45" s="1"/>
      <c r="CR45" s="1"/>
      <c r="CS45" s="1"/>
      <c r="CT45" s="1"/>
      <c r="CU45" s="1"/>
      <c r="CV45" s="1"/>
    </row>
    <row r="46" spans="1:100" s="90" customFormat="1" ht="45.75" customHeight="1" x14ac:dyDescent="0.25">
      <c r="A46" s="285" t="s">
        <v>1660</v>
      </c>
      <c r="B46" s="433">
        <v>4600069783</v>
      </c>
      <c r="C46" s="287">
        <v>42885</v>
      </c>
      <c r="D46" s="287">
        <v>42929</v>
      </c>
      <c r="E46" s="287">
        <v>43294</v>
      </c>
      <c r="F46" s="329">
        <v>42930</v>
      </c>
      <c r="G46" s="288" t="s">
        <v>6</v>
      </c>
      <c r="H46" s="288" t="s">
        <v>6</v>
      </c>
      <c r="I46" s="289">
        <f>E46-'[3]ARR Vigentes muestra'!$DN$1</f>
        <v>-768</v>
      </c>
      <c r="J46" s="290" t="str">
        <f t="shared" si="13"/>
        <v>TERMINADO</v>
      </c>
      <c r="K46" s="417" t="s">
        <v>1661</v>
      </c>
      <c r="L46" s="327">
        <v>42888</v>
      </c>
      <c r="M46" s="287">
        <v>42870</v>
      </c>
      <c r="N46" s="287">
        <v>43358</v>
      </c>
      <c r="O46" s="289">
        <f t="shared" ca="1" si="12"/>
        <v>-934</v>
      </c>
      <c r="P46" s="290" t="str">
        <f t="shared" ca="1" si="20"/>
        <v>VENCIDO</v>
      </c>
      <c r="Q46" s="292" t="s">
        <v>1662</v>
      </c>
      <c r="R46" s="292" t="s">
        <v>1032</v>
      </c>
      <c r="S46" s="294" t="s">
        <v>1395</v>
      </c>
      <c r="T46" s="295">
        <v>5045180</v>
      </c>
      <c r="U46" s="286" t="s">
        <v>1631</v>
      </c>
      <c r="V46" s="316">
        <v>2447</v>
      </c>
      <c r="W46" s="314">
        <v>31008</v>
      </c>
      <c r="X46" s="295">
        <v>2</v>
      </c>
      <c r="Y46" s="298" t="s">
        <v>6</v>
      </c>
      <c r="Z46" s="292" t="s">
        <v>1663</v>
      </c>
      <c r="AA46" s="292" t="s">
        <v>1664</v>
      </c>
      <c r="AB46" s="422">
        <v>1128120</v>
      </c>
      <c r="AC46" s="292" t="s">
        <v>1665</v>
      </c>
      <c r="AD46" s="300">
        <v>890903938</v>
      </c>
      <c r="AE46" s="291">
        <v>4042409</v>
      </c>
      <c r="AF46" s="291" t="s">
        <v>6</v>
      </c>
      <c r="AG46" s="303" t="s">
        <v>1666</v>
      </c>
      <c r="AH46" s="292" t="s">
        <v>1667</v>
      </c>
      <c r="AI46" s="300">
        <v>70568123</v>
      </c>
      <c r="AJ46" s="291" t="s">
        <v>6</v>
      </c>
      <c r="AK46" s="291" t="s">
        <v>6</v>
      </c>
      <c r="AL46" s="303" t="s">
        <v>1668</v>
      </c>
      <c r="AM46" s="315" t="s">
        <v>1529</v>
      </c>
      <c r="AN46" s="291">
        <v>4040745</v>
      </c>
      <c r="AO46" s="291">
        <v>3163847533</v>
      </c>
      <c r="AP46" s="301" t="s">
        <v>6</v>
      </c>
      <c r="AQ46" s="341" t="s">
        <v>70</v>
      </c>
      <c r="AR46" s="292" t="s">
        <v>4</v>
      </c>
      <c r="AS46" s="303" t="s">
        <v>69</v>
      </c>
      <c r="AT46" s="303"/>
      <c r="AU46" s="303"/>
      <c r="AV46" s="303"/>
      <c r="AW46" s="313" t="s">
        <v>28</v>
      </c>
      <c r="AX46" s="305">
        <f t="shared" si="21"/>
        <v>44118</v>
      </c>
      <c r="AY46" s="305">
        <f t="shared" si="21"/>
        <v>44118</v>
      </c>
      <c r="AZ46" s="313" t="s">
        <v>27</v>
      </c>
      <c r="BA46" s="305">
        <f t="shared" si="22"/>
        <v>44210</v>
      </c>
      <c r="BB46" s="305">
        <f t="shared" si="22"/>
        <v>44210</v>
      </c>
      <c r="BC46" s="313" t="s">
        <v>26</v>
      </c>
      <c r="BD46" s="288" t="s">
        <v>24</v>
      </c>
      <c r="BE46" s="305">
        <f t="shared" si="14"/>
        <v>44300</v>
      </c>
      <c r="BF46" s="288" t="s">
        <v>24</v>
      </c>
      <c r="BG46" s="288" t="s">
        <v>24</v>
      </c>
      <c r="BH46" s="305">
        <f t="shared" si="15"/>
        <v>44391</v>
      </c>
      <c r="BI46" s="288" t="s">
        <v>24</v>
      </c>
      <c r="BJ46" s="288" t="s">
        <v>24</v>
      </c>
      <c r="BK46" s="305">
        <f t="shared" si="16"/>
        <v>44483</v>
      </c>
      <c r="BL46" s="288" t="s">
        <v>24</v>
      </c>
      <c r="BM46" s="288" t="s">
        <v>24</v>
      </c>
      <c r="BN46" s="305">
        <f t="shared" si="17"/>
        <v>44575</v>
      </c>
      <c r="BO46" s="288" t="s">
        <v>24</v>
      </c>
      <c r="BP46" s="288" t="s">
        <v>24</v>
      </c>
      <c r="BQ46" s="305">
        <f t="shared" si="18"/>
        <v>44665</v>
      </c>
      <c r="BR46" s="288" t="s">
        <v>24</v>
      </c>
      <c r="BS46" s="288" t="s">
        <v>24</v>
      </c>
      <c r="BT46" s="305">
        <f t="shared" si="19"/>
        <v>43660</v>
      </c>
      <c r="BU46" s="304" t="s">
        <v>66</v>
      </c>
      <c r="BV46" s="401" t="s">
        <v>66</v>
      </c>
      <c r="BW46" s="401" t="s">
        <v>66</v>
      </c>
      <c r="BX46" s="313"/>
      <c r="BY46" s="401" t="s">
        <v>66</v>
      </c>
      <c r="BZ46" s="401"/>
      <c r="CA46" s="434" t="s">
        <v>1669</v>
      </c>
      <c r="CB46" s="435"/>
      <c r="CC46" s="436"/>
      <c r="CD46" s="437"/>
      <c r="CE46" s="436"/>
      <c r="CF46" s="438"/>
      <c r="CG46" s="436"/>
      <c r="CH46" s="436"/>
      <c r="CI46" s="306"/>
      <c r="CJ46" s="436"/>
      <c r="CK46" s="306"/>
    </row>
    <row r="47" spans="1:100" s="90" customFormat="1" ht="45.75" customHeight="1" x14ac:dyDescent="0.25">
      <c r="A47" s="285" t="s">
        <v>1660</v>
      </c>
      <c r="B47" s="433">
        <v>4600069783</v>
      </c>
      <c r="C47" s="287">
        <v>42885</v>
      </c>
      <c r="D47" s="287">
        <v>42929</v>
      </c>
      <c r="E47" s="287">
        <v>43294</v>
      </c>
      <c r="F47" s="329">
        <v>42930</v>
      </c>
      <c r="G47" s="288" t="s">
        <v>6</v>
      </c>
      <c r="H47" s="288" t="s">
        <v>6</v>
      </c>
      <c r="I47" s="289">
        <f>E47-'[3]ARR Vigentes muestra'!$DN$1</f>
        <v>-768</v>
      </c>
      <c r="J47" s="290" t="str">
        <f t="shared" si="13"/>
        <v>TERMINADO</v>
      </c>
      <c r="K47" s="417" t="s">
        <v>1661</v>
      </c>
      <c r="L47" s="327">
        <v>42888</v>
      </c>
      <c r="M47" s="287">
        <v>42870</v>
      </c>
      <c r="N47" s="287">
        <v>43358</v>
      </c>
      <c r="O47" s="289">
        <f t="shared" ca="1" si="12"/>
        <v>-934</v>
      </c>
      <c r="P47" s="290" t="str">
        <f t="shared" ca="1" si="20"/>
        <v>VENCIDO</v>
      </c>
      <c r="Q47" s="292" t="s">
        <v>1662</v>
      </c>
      <c r="R47" s="292" t="s">
        <v>1032</v>
      </c>
      <c r="S47" s="294" t="s">
        <v>1395</v>
      </c>
      <c r="T47" s="295">
        <v>5045180</v>
      </c>
      <c r="U47" s="286" t="s">
        <v>1631</v>
      </c>
      <c r="V47" s="316">
        <v>2447</v>
      </c>
      <c r="W47" s="314">
        <v>31008</v>
      </c>
      <c r="X47" s="295">
        <v>2</v>
      </c>
      <c r="Y47" s="298" t="s">
        <v>6</v>
      </c>
      <c r="Z47" s="292" t="s">
        <v>1663</v>
      </c>
      <c r="AA47" s="292" t="s">
        <v>1664</v>
      </c>
      <c r="AB47" s="422">
        <v>1128120</v>
      </c>
      <c r="AC47" s="292" t="s">
        <v>1665</v>
      </c>
      <c r="AD47" s="300">
        <v>890903938</v>
      </c>
      <c r="AE47" s="291">
        <v>4042409</v>
      </c>
      <c r="AF47" s="291" t="s">
        <v>6</v>
      </c>
      <c r="AG47" s="303" t="s">
        <v>1666</v>
      </c>
      <c r="AH47" s="292" t="s">
        <v>1667</v>
      </c>
      <c r="AI47" s="300">
        <v>70568123</v>
      </c>
      <c r="AJ47" s="291" t="s">
        <v>6</v>
      </c>
      <c r="AK47" s="291" t="s">
        <v>6</v>
      </c>
      <c r="AL47" s="303" t="s">
        <v>1668</v>
      </c>
      <c r="AM47" s="315" t="s">
        <v>1529</v>
      </c>
      <c r="AN47" s="291">
        <v>4040745</v>
      </c>
      <c r="AO47" s="291">
        <v>3163847533</v>
      </c>
      <c r="AP47" s="301" t="s">
        <v>6</v>
      </c>
      <c r="AQ47" s="341" t="s">
        <v>70</v>
      </c>
      <c r="AR47" s="292" t="s">
        <v>4</v>
      </c>
      <c r="AS47" s="303" t="s">
        <v>69</v>
      </c>
      <c r="AT47" s="303"/>
      <c r="AU47" s="303"/>
      <c r="AV47" s="303"/>
      <c r="AW47" s="313" t="s">
        <v>28</v>
      </c>
      <c r="AX47" s="305">
        <f t="shared" si="21"/>
        <v>44118</v>
      </c>
      <c r="AY47" s="305">
        <f t="shared" si="21"/>
        <v>44118</v>
      </c>
      <c r="AZ47" s="313" t="s">
        <v>27</v>
      </c>
      <c r="BA47" s="305">
        <f t="shared" si="22"/>
        <v>44210</v>
      </c>
      <c r="BB47" s="305">
        <f t="shared" si="22"/>
        <v>44210</v>
      </c>
      <c r="BC47" s="313" t="s">
        <v>26</v>
      </c>
      <c r="BD47" s="288" t="s">
        <v>24</v>
      </c>
      <c r="BE47" s="305">
        <f t="shared" si="14"/>
        <v>44300</v>
      </c>
      <c r="BF47" s="288" t="s">
        <v>24</v>
      </c>
      <c r="BG47" s="288" t="s">
        <v>24</v>
      </c>
      <c r="BH47" s="305">
        <f t="shared" si="15"/>
        <v>44391</v>
      </c>
      <c r="BI47" s="288" t="s">
        <v>24</v>
      </c>
      <c r="BJ47" s="288" t="s">
        <v>24</v>
      </c>
      <c r="BK47" s="305">
        <f t="shared" si="16"/>
        <v>44483</v>
      </c>
      <c r="BL47" s="288" t="s">
        <v>24</v>
      </c>
      <c r="BM47" s="288" t="s">
        <v>24</v>
      </c>
      <c r="BN47" s="305">
        <f t="shared" si="17"/>
        <v>44575</v>
      </c>
      <c r="BO47" s="288" t="s">
        <v>24</v>
      </c>
      <c r="BP47" s="288" t="s">
        <v>24</v>
      </c>
      <c r="BQ47" s="305">
        <f t="shared" si="18"/>
        <v>44665</v>
      </c>
      <c r="BR47" s="288" t="s">
        <v>24</v>
      </c>
      <c r="BS47" s="288" t="s">
        <v>24</v>
      </c>
      <c r="BT47" s="305">
        <f t="shared" si="19"/>
        <v>43660</v>
      </c>
      <c r="BU47" s="304" t="s">
        <v>66</v>
      </c>
      <c r="BV47" s="401" t="s">
        <v>66</v>
      </c>
      <c r="BW47" s="401" t="s">
        <v>66</v>
      </c>
      <c r="BX47" s="313"/>
      <c r="BY47" s="401" t="s">
        <v>66</v>
      </c>
      <c r="BZ47" s="401"/>
      <c r="CA47" s="434" t="s">
        <v>1669</v>
      </c>
      <c r="CB47" s="435"/>
      <c r="CC47" s="436"/>
      <c r="CD47" s="717"/>
      <c r="CE47" s="436"/>
      <c r="CF47" s="306"/>
      <c r="CG47" s="436"/>
      <c r="CH47" s="306"/>
      <c r="CI47" s="306"/>
      <c r="CJ47" s="436"/>
      <c r="CK47" s="306"/>
    </row>
    <row r="48" spans="1:100" s="90" customFormat="1" ht="45.75" customHeight="1" x14ac:dyDescent="0.25">
      <c r="A48" s="285" t="s">
        <v>1670</v>
      </c>
      <c r="B48" s="328">
        <v>4600068362</v>
      </c>
      <c r="C48" s="327">
        <v>42956</v>
      </c>
      <c r="D48" s="287">
        <v>42962</v>
      </c>
      <c r="E48" s="287">
        <v>43327</v>
      </c>
      <c r="F48" s="329">
        <v>42962</v>
      </c>
      <c r="G48" s="288" t="s">
        <v>6</v>
      </c>
      <c r="H48" s="288" t="s">
        <v>6</v>
      </c>
      <c r="I48" s="289">
        <f>E48-'[3]ARR Vigentes muestra'!$DN$1</f>
        <v>-735</v>
      </c>
      <c r="J48" s="290" t="str">
        <f t="shared" si="13"/>
        <v>TERMINADO</v>
      </c>
      <c r="K48" s="331">
        <v>10000006820</v>
      </c>
      <c r="L48" s="327">
        <v>42961</v>
      </c>
      <c r="M48" s="327">
        <v>42961</v>
      </c>
      <c r="N48" s="308">
        <v>43447</v>
      </c>
      <c r="O48" s="289">
        <f t="shared" ca="1" si="12"/>
        <v>-845</v>
      </c>
      <c r="P48" s="290" t="str">
        <f t="shared" ca="1" si="20"/>
        <v>VENCIDO</v>
      </c>
      <c r="Q48" s="292" t="s">
        <v>1671</v>
      </c>
      <c r="R48" s="292" t="s">
        <v>1672</v>
      </c>
      <c r="S48" s="294" t="s">
        <v>1395</v>
      </c>
      <c r="T48" s="295">
        <v>574808</v>
      </c>
      <c r="U48" s="320">
        <v>10140110015</v>
      </c>
      <c r="V48" s="321">
        <v>5030</v>
      </c>
      <c r="W48" s="310">
        <v>39080</v>
      </c>
      <c r="X48" s="307">
        <v>26</v>
      </c>
      <c r="Y48" s="290">
        <v>102</v>
      </c>
      <c r="Z48" s="292" t="s">
        <v>157</v>
      </c>
      <c r="AA48" s="292" t="s">
        <v>1673</v>
      </c>
      <c r="AB48" s="422">
        <v>159050</v>
      </c>
      <c r="AC48" s="292" t="s">
        <v>1674</v>
      </c>
      <c r="AD48" s="300">
        <v>32078224</v>
      </c>
      <c r="AE48" s="291">
        <v>2614491</v>
      </c>
      <c r="AF48" s="291">
        <v>3137451584</v>
      </c>
      <c r="AG48" s="301" t="s">
        <v>6</v>
      </c>
      <c r="AH48" s="292" t="s">
        <v>1674</v>
      </c>
      <c r="AI48" s="300">
        <v>32078224</v>
      </c>
      <c r="AJ48" s="291">
        <v>2614491</v>
      </c>
      <c r="AK48" s="291">
        <v>3137451584</v>
      </c>
      <c r="AL48" s="301" t="s">
        <v>6</v>
      </c>
      <c r="AM48" s="312" t="s">
        <v>1674</v>
      </c>
      <c r="AN48" s="291">
        <v>2614491</v>
      </c>
      <c r="AO48" s="307">
        <v>3137451584</v>
      </c>
      <c r="AP48" s="301" t="s">
        <v>6</v>
      </c>
      <c r="AQ48" s="341" t="s">
        <v>70</v>
      </c>
      <c r="AR48" s="292" t="s">
        <v>4</v>
      </c>
      <c r="AS48" s="303" t="s">
        <v>69</v>
      </c>
      <c r="AT48" s="303"/>
      <c r="AU48" s="303"/>
      <c r="AV48" s="303"/>
      <c r="AW48" s="313" t="s">
        <v>28</v>
      </c>
      <c r="AX48" s="305">
        <f t="shared" si="21"/>
        <v>44150</v>
      </c>
      <c r="AY48" s="305">
        <f t="shared" si="21"/>
        <v>44150</v>
      </c>
      <c r="AZ48" s="313" t="s">
        <v>27</v>
      </c>
      <c r="BA48" s="305">
        <f t="shared" si="22"/>
        <v>44242</v>
      </c>
      <c r="BB48" s="305">
        <f t="shared" si="22"/>
        <v>44242</v>
      </c>
      <c r="BC48" s="322" t="s">
        <v>66</v>
      </c>
      <c r="BD48" s="288" t="s">
        <v>24</v>
      </c>
      <c r="BE48" s="305">
        <f t="shared" si="14"/>
        <v>44331</v>
      </c>
      <c r="BF48" s="288" t="s">
        <v>24</v>
      </c>
      <c r="BG48" s="288" t="s">
        <v>24</v>
      </c>
      <c r="BH48" s="305">
        <f t="shared" si="15"/>
        <v>44423</v>
      </c>
      <c r="BI48" s="288" t="s">
        <v>24</v>
      </c>
      <c r="BJ48" s="288" t="s">
        <v>24</v>
      </c>
      <c r="BK48" s="305">
        <f t="shared" si="16"/>
        <v>44515</v>
      </c>
      <c r="BL48" s="288" t="s">
        <v>24</v>
      </c>
      <c r="BM48" s="288" t="s">
        <v>24</v>
      </c>
      <c r="BN48" s="305">
        <f t="shared" si="17"/>
        <v>44607</v>
      </c>
      <c r="BO48" s="288" t="s">
        <v>24</v>
      </c>
      <c r="BP48" s="288" t="s">
        <v>24</v>
      </c>
      <c r="BQ48" s="305">
        <f t="shared" si="18"/>
        <v>44696</v>
      </c>
      <c r="BR48" s="288" t="s">
        <v>24</v>
      </c>
      <c r="BS48" s="288" t="s">
        <v>24</v>
      </c>
      <c r="BT48" s="305">
        <f t="shared" si="19"/>
        <v>43692</v>
      </c>
      <c r="BU48" s="304" t="s">
        <v>66</v>
      </c>
      <c r="BV48" s="401" t="s">
        <v>66</v>
      </c>
      <c r="BW48" s="290" t="s">
        <v>66</v>
      </c>
      <c r="BX48" s="322"/>
      <c r="BY48" s="327" t="s">
        <v>66</v>
      </c>
      <c r="BZ48" s="327"/>
      <c r="CA48" s="343" t="s">
        <v>1675</v>
      </c>
      <c r="CB48" s="306"/>
    </row>
    <row r="49" spans="1:79" ht="45.75" customHeight="1" x14ac:dyDescent="0.25">
      <c r="A49" s="53" t="s">
        <v>358</v>
      </c>
      <c r="B49" s="346">
        <v>4600072218</v>
      </c>
      <c r="C49" s="20">
        <v>42993</v>
      </c>
      <c r="D49" s="20">
        <v>42998</v>
      </c>
      <c r="E49" s="20">
        <v>43363</v>
      </c>
      <c r="F49" s="86">
        <v>43018</v>
      </c>
      <c r="G49" s="60" t="s">
        <v>6</v>
      </c>
      <c r="H49" s="60" t="s">
        <v>6</v>
      </c>
      <c r="I49" s="48">
        <f>E49-'[3]ARR Vigentes muestra'!$DN$1</f>
        <v>-699</v>
      </c>
      <c r="J49" s="42" t="str">
        <f t="shared" si="13"/>
        <v>TERMINADO</v>
      </c>
      <c r="K49" s="85" t="s">
        <v>1676</v>
      </c>
      <c r="L49" s="84">
        <v>42999</v>
      </c>
      <c r="M49" s="20">
        <v>42999</v>
      </c>
      <c r="N49" s="20">
        <v>43486</v>
      </c>
      <c r="O49" s="43">
        <f t="shared" ca="1" si="12"/>
        <v>-806</v>
      </c>
      <c r="P49" s="42" t="str">
        <f t="shared" ca="1" si="20"/>
        <v>VENCIDO</v>
      </c>
      <c r="Q49" s="82" t="s">
        <v>1587</v>
      </c>
      <c r="R49" s="82" t="s">
        <v>355</v>
      </c>
      <c r="S49" s="109" t="s">
        <v>1395</v>
      </c>
      <c r="T49" s="99">
        <v>93223</v>
      </c>
      <c r="U49" s="83">
        <v>10100020004</v>
      </c>
      <c r="V49" s="180">
        <v>3070</v>
      </c>
      <c r="W49" s="150" t="s">
        <v>354</v>
      </c>
      <c r="X49" s="99">
        <v>12</v>
      </c>
      <c r="Y49" s="68" t="s">
        <v>6</v>
      </c>
      <c r="Z49" s="38" t="s">
        <v>1677</v>
      </c>
      <c r="AA49" s="38" t="s">
        <v>1678</v>
      </c>
      <c r="AB49" s="37">
        <v>1934303</v>
      </c>
      <c r="AC49" s="82" t="s">
        <v>349</v>
      </c>
      <c r="AD49" s="34">
        <v>71381635</v>
      </c>
      <c r="AE49" s="80">
        <v>2318327</v>
      </c>
      <c r="AF49" s="80">
        <v>3046757265</v>
      </c>
      <c r="AG49" s="105" t="s">
        <v>348</v>
      </c>
      <c r="AH49" s="82" t="s">
        <v>349</v>
      </c>
      <c r="AI49" s="34">
        <v>71381635</v>
      </c>
      <c r="AJ49" s="80">
        <v>2318327</v>
      </c>
      <c r="AK49" s="80">
        <v>3046757265</v>
      </c>
      <c r="AL49" s="105" t="s">
        <v>348</v>
      </c>
      <c r="AM49" s="21" t="s">
        <v>349</v>
      </c>
      <c r="AN49" s="80">
        <v>2318327</v>
      </c>
      <c r="AO49" s="80">
        <v>3046757265</v>
      </c>
      <c r="AP49" s="105" t="s">
        <v>348</v>
      </c>
      <c r="AQ49" s="78" t="s">
        <v>70</v>
      </c>
      <c r="AR49" s="95" t="s">
        <v>4</v>
      </c>
      <c r="AS49" s="27" t="s">
        <v>69</v>
      </c>
      <c r="AT49" s="27"/>
      <c r="AU49" s="27"/>
      <c r="AV49" s="27"/>
      <c r="AW49" s="115" t="s">
        <v>28</v>
      </c>
      <c r="AX49" s="24">
        <f t="shared" si="21"/>
        <v>44206</v>
      </c>
      <c r="AY49" s="24">
        <f t="shared" si="21"/>
        <v>44206</v>
      </c>
      <c r="AZ49" s="115" t="s">
        <v>27</v>
      </c>
      <c r="BA49" s="24">
        <f t="shared" si="22"/>
        <v>44296</v>
      </c>
      <c r="BB49" s="24">
        <f t="shared" si="22"/>
        <v>44296</v>
      </c>
      <c r="BC49" s="115" t="s">
        <v>26</v>
      </c>
      <c r="BD49" s="60" t="s">
        <v>24</v>
      </c>
      <c r="BE49" s="24">
        <f t="shared" si="14"/>
        <v>44387</v>
      </c>
      <c r="BF49" s="60" t="s">
        <v>24</v>
      </c>
      <c r="BG49" s="60" t="s">
        <v>24</v>
      </c>
      <c r="BH49" s="24">
        <f t="shared" si="15"/>
        <v>44479</v>
      </c>
      <c r="BI49" s="60" t="s">
        <v>24</v>
      </c>
      <c r="BJ49" s="60" t="s">
        <v>24</v>
      </c>
      <c r="BK49" s="24">
        <f t="shared" si="16"/>
        <v>44571</v>
      </c>
      <c r="BL49" s="60" t="s">
        <v>24</v>
      </c>
      <c r="BM49" s="60" t="s">
        <v>24</v>
      </c>
      <c r="BN49" s="20">
        <f t="shared" si="17"/>
        <v>44661</v>
      </c>
      <c r="BO49" s="60" t="s">
        <v>24</v>
      </c>
      <c r="BP49" s="60" t="s">
        <v>24</v>
      </c>
      <c r="BQ49" s="20">
        <f t="shared" si="18"/>
        <v>44752</v>
      </c>
      <c r="BR49" s="60" t="s">
        <v>24</v>
      </c>
      <c r="BS49" s="60" t="s">
        <v>24</v>
      </c>
      <c r="BT49" s="20">
        <f t="shared" si="19"/>
        <v>43748</v>
      </c>
      <c r="BU49" s="50" t="s">
        <v>66</v>
      </c>
      <c r="BV49" s="73" t="s">
        <v>66</v>
      </c>
      <c r="BW49" s="115" t="s">
        <v>25</v>
      </c>
      <c r="BX49" s="115"/>
      <c r="BY49" s="73" t="s">
        <v>66</v>
      </c>
      <c r="BZ49" s="73"/>
      <c r="CA49" s="95" t="s">
        <v>1679</v>
      </c>
    </row>
    <row r="50" spans="1:79" s="90" customFormat="1" ht="45.75" customHeight="1" x14ac:dyDescent="0.25">
      <c r="A50" s="285" t="s">
        <v>1680</v>
      </c>
      <c r="B50" s="389">
        <v>4600067751</v>
      </c>
      <c r="C50" s="305">
        <v>42796</v>
      </c>
      <c r="D50" s="305">
        <v>43031</v>
      </c>
      <c r="E50" s="305">
        <v>43396</v>
      </c>
      <c r="F50" s="335">
        <v>43031</v>
      </c>
      <c r="G50" s="288" t="s">
        <v>6</v>
      </c>
      <c r="H50" s="288" t="s">
        <v>6</v>
      </c>
      <c r="I50" s="289">
        <f>E50-'[3]ARR Vigentes muestra'!$DN$1</f>
        <v>-666</v>
      </c>
      <c r="J50" s="290" t="str">
        <f t="shared" si="13"/>
        <v>TERMINADO</v>
      </c>
      <c r="K50" s="378" t="s">
        <v>1681</v>
      </c>
      <c r="L50" s="390">
        <v>43010</v>
      </c>
      <c r="M50" s="305">
        <v>42796</v>
      </c>
      <c r="N50" s="305">
        <v>43406</v>
      </c>
      <c r="O50" s="289">
        <f t="shared" ca="1" si="12"/>
        <v>-886</v>
      </c>
      <c r="P50" s="290" t="str">
        <f t="shared" ca="1" si="20"/>
        <v>VENCIDO</v>
      </c>
      <c r="Q50" s="370" t="s">
        <v>1682</v>
      </c>
      <c r="R50" s="370" t="s">
        <v>1683</v>
      </c>
      <c r="S50" s="294" t="s">
        <v>1395</v>
      </c>
      <c r="T50" s="380">
        <v>443708</v>
      </c>
      <c r="U50" s="324" t="s">
        <v>1684</v>
      </c>
      <c r="V50" s="442" t="s">
        <v>424</v>
      </c>
      <c r="W50" s="324" t="s">
        <v>1685</v>
      </c>
      <c r="X50" s="380">
        <v>12</v>
      </c>
      <c r="Y50" s="288">
        <v>103</v>
      </c>
      <c r="Z50" s="292" t="s">
        <v>11</v>
      </c>
      <c r="AA50" s="292" t="s">
        <v>1686</v>
      </c>
      <c r="AB50" s="299">
        <v>203490</v>
      </c>
      <c r="AC50" s="370" t="s">
        <v>1687</v>
      </c>
      <c r="AD50" s="412">
        <v>8277559</v>
      </c>
      <c r="AE50" s="298">
        <v>4771094</v>
      </c>
      <c r="AF50" s="298">
        <v>5114507</v>
      </c>
      <c r="AG50" s="301" t="s">
        <v>6</v>
      </c>
      <c r="AH50" s="318" t="s">
        <v>1687</v>
      </c>
      <c r="AI50" s="412">
        <v>8277559</v>
      </c>
      <c r="AJ50" s="298">
        <v>4771094</v>
      </c>
      <c r="AK50" s="298">
        <v>5114507</v>
      </c>
      <c r="AL50" s="301" t="s">
        <v>6</v>
      </c>
      <c r="AM50" s="343" t="s">
        <v>1687</v>
      </c>
      <c r="AN50" s="298">
        <v>4771094</v>
      </c>
      <c r="AO50" s="298">
        <v>4771094</v>
      </c>
      <c r="AP50" s="301" t="s">
        <v>6</v>
      </c>
      <c r="AQ50" s="399" t="s">
        <v>70</v>
      </c>
      <c r="AR50" s="292" t="s">
        <v>4</v>
      </c>
      <c r="AS50" s="303" t="s">
        <v>69</v>
      </c>
      <c r="AT50" s="303"/>
      <c r="AU50" s="303"/>
      <c r="AV50" s="303"/>
      <c r="AW50" s="290" t="s">
        <v>66</v>
      </c>
      <c r="AX50" s="305">
        <f t="shared" si="21"/>
        <v>44219</v>
      </c>
      <c r="AY50" s="305">
        <f t="shared" si="21"/>
        <v>44219</v>
      </c>
      <c r="AZ50" s="290" t="s">
        <v>66</v>
      </c>
      <c r="BA50" s="305">
        <f t="shared" si="22"/>
        <v>44309</v>
      </c>
      <c r="BB50" s="305">
        <f t="shared" si="22"/>
        <v>44309</v>
      </c>
      <c r="BC50" s="290" t="s">
        <v>66</v>
      </c>
      <c r="BD50" s="288" t="s">
        <v>24</v>
      </c>
      <c r="BE50" s="305">
        <f t="shared" si="14"/>
        <v>44400</v>
      </c>
      <c r="BF50" s="288" t="s">
        <v>24</v>
      </c>
      <c r="BG50" s="288" t="s">
        <v>24</v>
      </c>
      <c r="BH50" s="305">
        <f t="shared" si="15"/>
        <v>44492</v>
      </c>
      <c r="BI50" s="288" t="s">
        <v>24</v>
      </c>
      <c r="BJ50" s="288" t="s">
        <v>24</v>
      </c>
      <c r="BK50" s="305">
        <f t="shared" si="16"/>
        <v>44584</v>
      </c>
      <c r="BL50" s="288" t="s">
        <v>24</v>
      </c>
      <c r="BM50" s="288" t="s">
        <v>24</v>
      </c>
      <c r="BN50" s="305">
        <f t="shared" si="17"/>
        <v>44674</v>
      </c>
      <c r="BO50" s="288" t="s">
        <v>24</v>
      </c>
      <c r="BP50" s="288" t="s">
        <v>24</v>
      </c>
      <c r="BQ50" s="305">
        <f t="shared" si="18"/>
        <v>44765</v>
      </c>
      <c r="BR50" s="288" t="s">
        <v>24</v>
      </c>
      <c r="BS50" s="288" t="s">
        <v>24</v>
      </c>
      <c r="BT50" s="305">
        <f t="shared" si="19"/>
        <v>43761</v>
      </c>
      <c r="BU50" s="304" t="s">
        <v>66</v>
      </c>
      <c r="BV50" s="290" t="s">
        <v>66</v>
      </c>
      <c r="BW50" s="290" t="s">
        <v>66</v>
      </c>
      <c r="BX50" s="290"/>
      <c r="BY50" s="290" t="s">
        <v>66</v>
      </c>
      <c r="BZ50" s="290"/>
      <c r="CA50" s="292" t="s">
        <v>1577</v>
      </c>
    </row>
    <row r="51" spans="1:79" s="90" customFormat="1" ht="45.75" customHeight="1" x14ac:dyDescent="0.25">
      <c r="A51" s="285" t="s">
        <v>1688</v>
      </c>
      <c r="B51" s="389">
        <v>4600072258</v>
      </c>
      <c r="C51" s="305">
        <v>43053</v>
      </c>
      <c r="D51" s="305">
        <v>43054</v>
      </c>
      <c r="E51" s="305">
        <v>43419</v>
      </c>
      <c r="F51" s="335">
        <v>43054</v>
      </c>
      <c r="G51" s="288" t="s">
        <v>6</v>
      </c>
      <c r="H51" s="288" t="s">
        <v>6</v>
      </c>
      <c r="I51" s="289">
        <f>E51-'[3]ARR Vigentes muestra'!$DN$1</f>
        <v>-643</v>
      </c>
      <c r="J51" s="290" t="str">
        <f t="shared" si="13"/>
        <v>TERMINADO</v>
      </c>
      <c r="K51" s="378">
        <v>10006603</v>
      </c>
      <c r="L51" s="390">
        <v>43053</v>
      </c>
      <c r="M51" s="305">
        <v>43053</v>
      </c>
      <c r="N51" s="305">
        <v>43538</v>
      </c>
      <c r="O51" s="289">
        <f t="shared" ca="1" si="12"/>
        <v>-754</v>
      </c>
      <c r="P51" s="290" t="str">
        <f t="shared" ca="1" si="20"/>
        <v>VENCIDO</v>
      </c>
      <c r="Q51" s="370" t="s">
        <v>1689</v>
      </c>
      <c r="R51" s="370" t="s">
        <v>1690</v>
      </c>
      <c r="S51" s="294" t="s">
        <v>1395</v>
      </c>
      <c r="T51" s="380">
        <v>5245414</v>
      </c>
      <c r="U51" s="393">
        <v>10060480003</v>
      </c>
      <c r="V51" s="394">
        <v>3161</v>
      </c>
      <c r="W51" s="411" t="s">
        <v>1691</v>
      </c>
      <c r="X51" s="392">
        <v>26</v>
      </c>
      <c r="Y51" s="288">
        <v>314</v>
      </c>
      <c r="Z51" s="292" t="s">
        <v>11</v>
      </c>
      <c r="AA51" s="292" t="s">
        <v>1692</v>
      </c>
      <c r="AB51" s="299">
        <v>198054</v>
      </c>
      <c r="AC51" s="370" t="s">
        <v>1693</v>
      </c>
      <c r="AD51" s="300">
        <v>7475937</v>
      </c>
      <c r="AE51" s="291" t="s">
        <v>6</v>
      </c>
      <c r="AF51" s="298">
        <v>3128530416</v>
      </c>
      <c r="AG51" s="301" t="s">
        <v>6</v>
      </c>
      <c r="AH51" s="370" t="s">
        <v>1693</v>
      </c>
      <c r="AI51" s="300">
        <v>7475937</v>
      </c>
      <c r="AJ51" s="291" t="s">
        <v>6</v>
      </c>
      <c r="AK51" s="298">
        <v>3128530416</v>
      </c>
      <c r="AL51" s="301" t="s">
        <v>6</v>
      </c>
      <c r="AM51" s="371" t="s">
        <v>1693</v>
      </c>
      <c r="AN51" s="291" t="s">
        <v>6</v>
      </c>
      <c r="AO51" s="298">
        <v>3128530416</v>
      </c>
      <c r="AP51" s="301" t="s">
        <v>6</v>
      </c>
      <c r="AQ51" s="399" t="s">
        <v>56</v>
      </c>
      <c r="AR51" s="292" t="s">
        <v>4</v>
      </c>
      <c r="AS51" s="426" t="s">
        <v>55</v>
      </c>
      <c r="AT51" s="426"/>
      <c r="AU51" s="426"/>
      <c r="AV51" s="426"/>
      <c r="AW51" s="325" t="s">
        <v>66</v>
      </c>
      <c r="AX51" s="305">
        <f t="shared" si="21"/>
        <v>44242</v>
      </c>
      <c r="AY51" s="305">
        <f t="shared" si="21"/>
        <v>44242</v>
      </c>
      <c r="AZ51" s="288" t="s">
        <v>66</v>
      </c>
      <c r="BA51" s="305">
        <f t="shared" si="22"/>
        <v>44331</v>
      </c>
      <c r="BB51" s="305">
        <f t="shared" si="22"/>
        <v>44331</v>
      </c>
      <c r="BC51" s="443" t="s">
        <v>26</v>
      </c>
      <c r="BD51" s="288" t="s">
        <v>24</v>
      </c>
      <c r="BE51" s="305">
        <f t="shared" si="14"/>
        <v>44423</v>
      </c>
      <c r="BF51" s="288" t="s">
        <v>24</v>
      </c>
      <c r="BG51" s="288" t="s">
        <v>24</v>
      </c>
      <c r="BH51" s="305">
        <f t="shared" si="15"/>
        <v>44515</v>
      </c>
      <c r="BI51" s="288" t="s">
        <v>24</v>
      </c>
      <c r="BJ51" s="288" t="s">
        <v>24</v>
      </c>
      <c r="BK51" s="305">
        <f t="shared" si="16"/>
        <v>44607</v>
      </c>
      <c r="BL51" s="288" t="s">
        <v>24</v>
      </c>
      <c r="BM51" s="288" t="s">
        <v>24</v>
      </c>
      <c r="BN51" s="305">
        <f t="shared" si="17"/>
        <v>44696</v>
      </c>
      <c r="BO51" s="288" t="s">
        <v>24</v>
      </c>
      <c r="BP51" s="288" t="s">
        <v>24</v>
      </c>
      <c r="BQ51" s="305">
        <f t="shared" si="18"/>
        <v>44788</v>
      </c>
      <c r="BR51" s="288" t="s">
        <v>24</v>
      </c>
      <c r="BS51" s="288" t="s">
        <v>24</v>
      </c>
      <c r="BT51" s="305">
        <f t="shared" si="19"/>
        <v>43784</v>
      </c>
      <c r="BU51" s="304" t="s">
        <v>66</v>
      </c>
      <c r="BV51" s="336" t="s">
        <v>2</v>
      </c>
      <c r="BW51" s="288" t="s">
        <v>66</v>
      </c>
      <c r="BX51" s="443"/>
      <c r="BY51" s="329" t="s">
        <v>1498</v>
      </c>
      <c r="BZ51" s="329"/>
      <c r="CA51" s="292" t="s">
        <v>1577</v>
      </c>
    </row>
    <row r="52" spans="1:79" s="90" customFormat="1" ht="45.75" customHeight="1" x14ac:dyDescent="0.25">
      <c r="A52" s="285" t="s">
        <v>1694</v>
      </c>
      <c r="B52" s="389">
        <v>4600072495</v>
      </c>
      <c r="C52" s="305">
        <v>43076</v>
      </c>
      <c r="D52" s="305">
        <v>43076</v>
      </c>
      <c r="E52" s="305">
        <v>43441</v>
      </c>
      <c r="F52" s="335">
        <v>43076</v>
      </c>
      <c r="G52" s="288" t="s">
        <v>6</v>
      </c>
      <c r="H52" s="288" t="s">
        <v>6</v>
      </c>
      <c r="I52" s="289">
        <f>E52-'[3]ARR Vigentes muestra'!$DN$1</f>
        <v>-621</v>
      </c>
      <c r="J52" s="290" t="str">
        <f t="shared" si="13"/>
        <v>TERMINADO</v>
      </c>
      <c r="K52" s="378" t="s">
        <v>1695</v>
      </c>
      <c r="L52" s="390">
        <v>43068</v>
      </c>
      <c r="M52" s="305">
        <v>43068</v>
      </c>
      <c r="N52" s="305">
        <v>43553</v>
      </c>
      <c r="O52" s="289">
        <f t="shared" ca="1" si="12"/>
        <v>-739</v>
      </c>
      <c r="P52" s="290" t="str">
        <f t="shared" ca="1" si="20"/>
        <v>VENCIDO</v>
      </c>
      <c r="Q52" s="370" t="s">
        <v>1569</v>
      </c>
      <c r="R52" s="370" t="s">
        <v>1696</v>
      </c>
      <c r="S52" s="294" t="s">
        <v>1395</v>
      </c>
      <c r="T52" s="380">
        <v>804756</v>
      </c>
      <c r="U52" s="296">
        <v>10130340011</v>
      </c>
      <c r="V52" s="394">
        <v>757</v>
      </c>
      <c r="W52" s="411" t="s">
        <v>1697</v>
      </c>
      <c r="X52" s="320">
        <v>24</v>
      </c>
      <c r="Y52" s="288">
        <v>1162</v>
      </c>
      <c r="Z52" s="292" t="s">
        <v>11</v>
      </c>
      <c r="AA52" s="292" t="s">
        <v>1698</v>
      </c>
      <c r="AB52" s="299">
        <v>267750</v>
      </c>
      <c r="AC52" s="370" t="s">
        <v>1699</v>
      </c>
      <c r="AD52" s="300" t="s">
        <v>1700</v>
      </c>
      <c r="AE52" s="298">
        <v>4886635</v>
      </c>
      <c r="AF52" s="298">
        <v>3148565995</v>
      </c>
      <c r="AG52" s="301" t="s">
        <v>6</v>
      </c>
      <c r="AH52" s="318" t="s">
        <v>1699</v>
      </c>
      <c r="AI52" s="300" t="s">
        <v>1700</v>
      </c>
      <c r="AJ52" s="298">
        <v>4886635</v>
      </c>
      <c r="AK52" s="298">
        <v>3148565995</v>
      </c>
      <c r="AL52" s="301" t="s">
        <v>6</v>
      </c>
      <c r="AM52" s="371" t="s">
        <v>1701</v>
      </c>
      <c r="AN52" s="298">
        <v>3133504</v>
      </c>
      <c r="AO52" s="298">
        <v>3208577611</v>
      </c>
      <c r="AP52" s="301" t="s">
        <v>6</v>
      </c>
      <c r="AQ52" s="399" t="s">
        <v>5</v>
      </c>
      <c r="AR52" s="292" t="s">
        <v>4</v>
      </c>
      <c r="AS52" s="303" t="s">
        <v>311</v>
      </c>
      <c r="AT52" s="303"/>
      <c r="AU52" s="303"/>
      <c r="AV52" s="303"/>
      <c r="AW52" s="444" t="s">
        <v>28</v>
      </c>
      <c r="AX52" s="305">
        <f t="shared" si="21"/>
        <v>44262</v>
      </c>
      <c r="AY52" s="305">
        <f t="shared" si="21"/>
        <v>44262</v>
      </c>
      <c r="AZ52" s="336" t="s">
        <v>27</v>
      </c>
      <c r="BA52" s="305">
        <f t="shared" si="22"/>
        <v>44354</v>
      </c>
      <c r="BB52" s="305">
        <f t="shared" si="22"/>
        <v>44354</v>
      </c>
      <c r="BC52" s="443" t="s">
        <v>26</v>
      </c>
      <c r="BD52" s="288" t="s">
        <v>24</v>
      </c>
      <c r="BE52" s="305">
        <f t="shared" si="14"/>
        <v>44446</v>
      </c>
      <c r="BF52" s="288" t="s">
        <v>24</v>
      </c>
      <c r="BG52" s="288" t="s">
        <v>24</v>
      </c>
      <c r="BH52" s="305">
        <f t="shared" si="15"/>
        <v>44537</v>
      </c>
      <c r="BI52" s="288" t="s">
        <v>24</v>
      </c>
      <c r="BJ52" s="288" t="s">
        <v>24</v>
      </c>
      <c r="BK52" s="305">
        <f t="shared" si="16"/>
        <v>44627</v>
      </c>
      <c r="BL52" s="288" t="s">
        <v>24</v>
      </c>
      <c r="BM52" s="288" t="s">
        <v>24</v>
      </c>
      <c r="BN52" s="305">
        <f t="shared" si="17"/>
        <v>44719</v>
      </c>
      <c r="BO52" s="288" t="s">
        <v>24</v>
      </c>
      <c r="BP52" s="288" t="s">
        <v>24</v>
      </c>
      <c r="BQ52" s="305">
        <f t="shared" si="18"/>
        <v>44811</v>
      </c>
      <c r="BR52" s="288" t="s">
        <v>24</v>
      </c>
      <c r="BS52" s="288" t="s">
        <v>24</v>
      </c>
      <c r="BT52" s="305">
        <f t="shared" si="19"/>
        <v>43806</v>
      </c>
      <c r="BU52" s="304" t="s">
        <v>66</v>
      </c>
      <c r="BV52" s="290" t="s">
        <v>66</v>
      </c>
      <c r="BW52" s="336" t="s">
        <v>25</v>
      </c>
      <c r="BX52" s="443"/>
      <c r="BY52" s="290" t="s">
        <v>66</v>
      </c>
      <c r="BZ52" s="290"/>
      <c r="CA52" s="318" t="s">
        <v>1702</v>
      </c>
    </row>
    <row r="53" spans="1:79" s="90" customFormat="1" ht="45.75" customHeight="1" x14ac:dyDescent="0.25">
      <c r="A53" s="285" t="s">
        <v>530</v>
      </c>
      <c r="B53" s="389">
        <v>4600068042</v>
      </c>
      <c r="C53" s="305">
        <v>42706</v>
      </c>
      <c r="D53" s="305">
        <v>42718</v>
      </c>
      <c r="E53" s="305">
        <v>43446</v>
      </c>
      <c r="F53" s="335">
        <v>42718</v>
      </c>
      <c r="G53" s="336" t="s">
        <v>1703</v>
      </c>
      <c r="H53" s="305">
        <v>43081</v>
      </c>
      <c r="I53" s="289">
        <f>E53-'[3]ARR Vigentes muestra'!$DN$1</f>
        <v>-616</v>
      </c>
      <c r="J53" s="290" t="str">
        <f t="shared" si="13"/>
        <v>TERMINADO</v>
      </c>
      <c r="K53" s="378" t="s">
        <v>1704</v>
      </c>
      <c r="L53" s="390">
        <v>42709</v>
      </c>
      <c r="M53" s="305">
        <v>42709</v>
      </c>
      <c r="N53" s="305">
        <v>43195</v>
      </c>
      <c r="O53" s="289">
        <f t="shared" ca="1" si="12"/>
        <v>-1097</v>
      </c>
      <c r="P53" s="290" t="str">
        <f t="shared" ca="1" si="20"/>
        <v>VENCIDO</v>
      </c>
      <c r="Q53" s="370" t="s">
        <v>529</v>
      </c>
      <c r="R53" s="370" t="s">
        <v>355</v>
      </c>
      <c r="S53" s="294" t="s">
        <v>1395</v>
      </c>
      <c r="T53" s="380">
        <v>93223</v>
      </c>
      <c r="U53" s="296">
        <v>10100030004</v>
      </c>
      <c r="V53" s="394">
        <v>3070</v>
      </c>
      <c r="W53" s="411">
        <v>34272</v>
      </c>
      <c r="X53" s="320">
        <v>12</v>
      </c>
      <c r="Y53" s="298" t="s">
        <v>6</v>
      </c>
      <c r="Z53" s="292" t="s">
        <v>11</v>
      </c>
      <c r="AA53" s="292" t="s">
        <v>528</v>
      </c>
      <c r="AB53" s="299">
        <v>4191660</v>
      </c>
      <c r="AC53" s="370" t="s">
        <v>527</v>
      </c>
      <c r="AD53" s="300">
        <v>890922113</v>
      </c>
      <c r="AE53" s="298">
        <v>3811513</v>
      </c>
      <c r="AF53" s="291" t="s">
        <v>6</v>
      </c>
      <c r="AG53" s="301" t="s">
        <v>6</v>
      </c>
      <c r="AH53" s="318" t="s">
        <v>526</v>
      </c>
      <c r="AI53" s="300">
        <v>8239346</v>
      </c>
      <c r="AJ53" s="298">
        <v>2305444</v>
      </c>
      <c r="AK53" s="291" t="s">
        <v>6</v>
      </c>
      <c r="AL53" s="370" t="s">
        <v>1705</v>
      </c>
      <c r="AM53" s="371" t="s">
        <v>1706</v>
      </c>
      <c r="AN53" s="298">
        <v>2305500</v>
      </c>
      <c r="AO53" s="298">
        <v>3104264900</v>
      </c>
      <c r="AP53" s="301" t="s">
        <v>1705</v>
      </c>
      <c r="AQ53" s="399" t="s">
        <v>5</v>
      </c>
      <c r="AR53" s="292" t="s">
        <v>4</v>
      </c>
      <c r="AS53" s="303" t="s">
        <v>311</v>
      </c>
      <c r="AT53" s="303"/>
      <c r="AU53" s="303"/>
      <c r="AV53" s="303"/>
      <c r="AW53" s="444" t="s">
        <v>28</v>
      </c>
      <c r="AX53" s="305">
        <f t="shared" si="21"/>
        <v>43904</v>
      </c>
      <c r="AY53" s="305">
        <f t="shared" si="21"/>
        <v>43904</v>
      </c>
      <c r="AZ53" s="336" t="s">
        <v>27</v>
      </c>
      <c r="BA53" s="305">
        <f t="shared" si="22"/>
        <v>43996</v>
      </c>
      <c r="BB53" s="305">
        <f t="shared" si="22"/>
        <v>43996</v>
      </c>
      <c r="BC53" s="290" t="s">
        <v>66</v>
      </c>
      <c r="BD53" s="288" t="s">
        <v>24</v>
      </c>
      <c r="BE53" s="305">
        <f t="shared" si="14"/>
        <v>44088</v>
      </c>
      <c r="BF53" s="288" t="s">
        <v>24</v>
      </c>
      <c r="BG53" s="288" t="s">
        <v>24</v>
      </c>
      <c r="BH53" s="305">
        <f t="shared" si="15"/>
        <v>44179</v>
      </c>
      <c r="BI53" s="288" t="s">
        <v>24</v>
      </c>
      <c r="BJ53" s="288" t="s">
        <v>24</v>
      </c>
      <c r="BK53" s="305">
        <f t="shared" si="16"/>
        <v>44269</v>
      </c>
      <c r="BL53" s="288" t="s">
        <v>24</v>
      </c>
      <c r="BM53" s="288" t="s">
        <v>24</v>
      </c>
      <c r="BN53" s="305">
        <f t="shared" si="17"/>
        <v>44361</v>
      </c>
      <c r="BO53" s="288" t="s">
        <v>24</v>
      </c>
      <c r="BP53" s="288" t="s">
        <v>24</v>
      </c>
      <c r="BQ53" s="305">
        <f t="shared" si="18"/>
        <v>44453</v>
      </c>
      <c r="BR53" s="288" t="s">
        <v>24</v>
      </c>
      <c r="BS53" s="288" t="s">
        <v>24</v>
      </c>
      <c r="BT53" s="305">
        <f t="shared" si="19"/>
        <v>43448</v>
      </c>
      <c r="BU53" s="304" t="s">
        <v>66</v>
      </c>
      <c r="BV53" s="336" t="s">
        <v>2</v>
      </c>
      <c r="BW53" s="288" t="s">
        <v>66</v>
      </c>
      <c r="BX53" s="290"/>
      <c r="BY53" s="290" t="s">
        <v>66</v>
      </c>
      <c r="BZ53" s="290"/>
      <c r="CA53" s="318" t="s">
        <v>1707</v>
      </c>
    </row>
    <row r="54" spans="1:79" s="90" customFormat="1" ht="45.75" customHeight="1" x14ac:dyDescent="0.25">
      <c r="A54" s="285" t="s">
        <v>1708</v>
      </c>
      <c r="B54" s="389">
        <v>4600072824</v>
      </c>
      <c r="C54" s="305">
        <v>43089</v>
      </c>
      <c r="D54" s="305">
        <v>43089</v>
      </c>
      <c r="E54" s="305">
        <v>43454</v>
      </c>
      <c r="F54" s="335">
        <v>43089</v>
      </c>
      <c r="G54" s="288" t="s">
        <v>6</v>
      </c>
      <c r="H54" s="288" t="s">
        <v>6</v>
      </c>
      <c r="I54" s="289">
        <f>E54-'[3]ARR Vigentes muestra'!$DN$1</f>
        <v>-608</v>
      </c>
      <c r="J54" s="290" t="str">
        <f t="shared" si="13"/>
        <v>TERMINADO</v>
      </c>
      <c r="K54" s="378" t="s">
        <v>1709</v>
      </c>
      <c r="L54" s="390">
        <v>43087</v>
      </c>
      <c r="M54" s="305">
        <v>43084</v>
      </c>
      <c r="N54" s="305">
        <v>43570</v>
      </c>
      <c r="O54" s="289">
        <f t="shared" ca="1" si="12"/>
        <v>-722</v>
      </c>
      <c r="P54" s="290" t="str">
        <f t="shared" ca="1" si="20"/>
        <v>VENCIDO</v>
      </c>
      <c r="Q54" s="370" t="s">
        <v>1546</v>
      </c>
      <c r="R54" s="370" t="s">
        <v>544</v>
      </c>
      <c r="S54" s="294" t="s">
        <v>1395</v>
      </c>
      <c r="T54" s="380">
        <v>785952</v>
      </c>
      <c r="U54" s="393" t="s">
        <v>148</v>
      </c>
      <c r="V54" s="297" t="s">
        <v>633</v>
      </c>
      <c r="W54" s="297" t="s">
        <v>633</v>
      </c>
      <c r="X54" s="297" t="s">
        <v>633</v>
      </c>
      <c r="Y54" s="288">
        <v>13</v>
      </c>
      <c r="Z54" s="292" t="s">
        <v>11</v>
      </c>
      <c r="AA54" s="292" t="s">
        <v>1710</v>
      </c>
      <c r="AB54" s="299">
        <v>633164</v>
      </c>
      <c r="AC54" s="370" t="s">
        <v>1711</v>
      </c>
      <c r="AD54" s="300">
        <v>811036536</v>
      </c>
      <c r="AE54" s="298">
        <v>2511337</v>
      </c>
      <c r="AF54" s="291" t="s">
        <v>6</v>
      </c>
      <c r="AG54" s="301" t="s">
        <v>6</v>
      </c>
      <c r="AH54" s="318" t="s">
        <v>1712</v>
      </c>
      <c r="AI54" s="300" t="s">
        <v>1713</v>
      </c>
      <c r="AJ54" s="298">
        <v>2511337</v>
      </c>
      <c r="AK54" s="291" t="s">
        <v>6</v>
      </c>
      <c r="AL54" s="301" t="s">
        <v>6</v>
      </c>
      <c r="AM54" s="301" t="s">
        <v>1207</v>
      </c>
      <c r="AN54" s="291" t="s">
        <v>6</v>
      </c>
      <c r="AO54" s="291" t="s">
        <v>6</v>
      </c>
      <c r="AP54" s="301" t="s">
        <v>6</v>
      </c>
      <c r="AQ54" s="399" t="s">
        <v>1541</v>
      </c>
      <c r="AR54" s="292" t="s">
        <v>4</v>
      </c>
      <c r="AS54" s="303" t="s">
        <v>1542</v>
      </c>
      <c r="AT54" s="303"/>
      <c r="AU54" s="303"/>
      <c r="AV54" s="303"/>
      <c r="AW54" s="325" t="s">
        <v>66</v>
      </c>
      <c r="AX54" s="305">
        <f t="shared" si="21"/>
        <v>44275</v>
      </c>
      <c r="AY54" s="305">
        <f t="shared" si="21"/>
        <v>44275</v>
      </c>
      <c r="AZ54" s="288" t="s">
        <v>66</v>
      </c>
      <c r="BA54" s="305">
        <f t="shared" si="22"/>
        <v>44367</v>
      </c>
      <c r="BB54" s="305">
        <f t="shared" si="22"/>
        <v>44367</v>
      </c>
      <c r="BC54" s="290" t="s">
        <v>66</v>
      </c>
      <c r="BD54" s="288" t="s">
        <v>24</v>
      </c>
      <c r="BE54" s="305">
        <f t="shared" si="14"/>
        <v>44459</v>
      </c>
      <c r="BF54" s="288" t="s">
        <v>24</v>
      </c>
      <c r="BG54" s="288" t="s">
        <v>24</v>
      </c>
      <c r="BH54" s="305">
        <f t="shared" si="15"/>
        <v>44550</v>
      </c>
      <c r="BI54" s="288" t="s">
        <v>24</v>
      </c>
      <c r="BJ54" s="288" t="s">
        <v>24</v>
      </c>
      <c r="BK54" s="305">
        <f t="shared" si="16"/>
        <v>44640</v>
      </c>
      <c r="BL54" s="288" t="s">
        <v>24</v>
      </c>
      <c r="BM54" s="288" t="s">
        <v>24</v>
      </c>
      <c r="BN54" s="305">
        <f t="shared" si="17"/>
        <v>44732</v>
      </c>
      <c r="BO54" s="288" t="s">
        <v>24</v>
      </c>
      <c r="BP54" s="288" t="s">
        <v>24</v>
      </c>
      <c r="BQ54" s="305">
        <f t="shared" si="18"/>
        <v>44824</v>
      </c>
      <c r="BR54" s="288" t="s">
        <v>24</v>
      </c>
      <c r="BS54" s="288" t="s">
        <v>24</v>
      </c>
      <c r="BT54" s="305">
        <f t="shared" si="19"/>
        <v>43819</v>
      </c>
      <c r="BU54" s="304" t="s">
        <v>66</v>
      </c>
      <c r="BV54" s="288" t="s">
        <v>66</v>
      </c>
      <c r="BW54" s="288" t="s">
        <v>66</v>
      </c>
      <c r="BX54" s="290"/>
      <c r="BY54" s="288" t="s">
        <v>66</v>
      </c>
      <c r="BZ54" s="288"/>
      <c r="CA54" s="318" t="s">
        <v>1714</v>
      </c>
    </row>
    <row r="55" spans="1:79" s="90" customFormat="1" ht="45.75" customHeight="1" x14ac:dyDescent="0.25">
      <c r="A55" s="285" t="s">
        <v>1715</v>
      </c>
      <c r="B55" s="328">
        <v>4600068044</v>
      </c>
      <c r="C55" s="327">
        <v>42710</v>
      </c>
      <c r="D55" s="287">
        <v>43095</v>
      </c>
      <c r="E55" s="287">
        <v>43460</v>
      </c>
      <c r="F55" s="329">
        <v>43089</v>
      </c>
      <c r="G55" s="445" t="s">
        <v>1716</v>
      </c>
      <c r="H55" s="327">
        <v>43095</v>
      </c>
      <c r="I55" s="289">
        <f>E55-'[3]ARR Vigentes muestra'!$DN$1</f>
        <v>-602</v>
      </c>
      <c r="J55" s="290" t="str">
        <f t="shared" si="13"/>
        <v>TERMINADO</v>
      </c>
      <c r="K55" s="417" t="s">
        <v>1717</v>
      </c>
      <c r="L55" s="332">
        <v>43090</v>
      </c>
      <c r="M55" s="287">
        <v>43089</v>
      </c>
      <c r="N55" s="287">
        <v>43454</v>
      </c>
      <c r="O55" s="289">
        <f t="shared" ca="1" si="12"/>
        <v>-838</v>
      </c>
      <c r="P55" s="290" t="str">
        <f t="shared" ca="1" si="20"/>
        <v>VENCIDO</v>
      </c>
      <c r="Q55" s="292" t="s">
        <v>1662</v>
      </c>
      <c r="R55" s="292" t="s">
        <v>1630</v>
      </c>
      <c r="S55" s="294" t="s">
        <v>1395</v>
      </c>
      <c r="T55" s="295">
        <v>5045180</v>
      </c>
      <c r="U55" s="297" t="s">
        <v>1031</v>
      </c>
      <c r="V55" s="316">
        <v>2447</v>
      </c>
      <c r="W55" s="314">
        <v>31008</v>
      </c>
      <c r="X55" s="295">
        <v>2</v>
      </c>
      <c r="Y55" s="298" t="s">
        <v>6</v>
      </c>
      <c r="Z55" s="292" t="s">
        <v>1718</v>
      </c>
      <c r="AA55" s="292" t="s">
        <v>1719</v>
      </c>
      <c r="AB55" s="299">
        <v>770589</v>
      </c>
      <c r="AC55" s="292" t="s">
        <v>1719</v>
      </c>
      <c r="AD55" s="300" t="s">
        <v>1720</v>
      </c>
      <c r="AE55" s="297">
        <v>3130293</v>
      </c>
      <c r="AF55" s="291" t="s">
        <v>1721</v>
      </c>
      <c r="AG55" s="301" t="s">
        <v>6</v>
      </c>
      <c r="AH55" s="292" t="s">
        <v>1722</v>
      </c>
      <c r="AI55" s="300">
        <v>8225201</v>
      </c>
      <c r="AJ55" s="297">
        <v>3130293</v>
      </c>
      <c r="AK55" s="291">
        <v>3113515161</v>
      </c>
      <c r="AL55" s="301" t="s">
        <v>6</v>
      </c>
      <c r="AM55" s="312" t="s">
        <v>1723</v>
      </c>
      <c r="AN55" s="297">
        <v>3130293</v>
      </c>
      <c r="AO55" s="291" t="s">
        <v>6</v>
      </c>
      <c r="AP55" s="301" t="s">
        <v>6</v>
      </c>
      <c r="AQ55" s="341" t="s">
        <v>1541</v>
      </c>
      <c r="AR55" s="292" t="s">
        <v>4</v>
      </c>
      <c r="AS55" s="303" t="s">
        <v>1542</v>
      </c>
      <c r="AT55" s="303"/>
      <c r="AU55" s="303"/>
      <c r="AV55" s="303"/>
      <c r="AW55" s="313" t="s">
        <v>28</v>
      </c>
      <c r="AX55" s="305">
        <f t="shared" si="21"/>
        <v>44275</v>
      </c>
      <c r="AY55" s="305">
        <f t="shared" si="21"/>
        <v>44275</v>
      </c>
      <c r="AZ55" s="313" t="s">
        <v>27</v>
      </c>
      <c r="BA55" s="305">
        <f t="shared" si="22"/>
        <v>44367</v>
      </c>
      <c r="BB55" s="305">
        <f t="shared" si="22"/>
        <v>44367</v>
      </c>
      <c r="BC55" s="313" t="s">
        <v>26</v>
      </c>
      <c r="BD55" s="288" t="s">
        <v>24</v>
      </c>
      <c r="BE55" s="305">
        <f t="shared" si="14"/>
        <v>44459</v>
      </c>
      <c r="BF55" s="288" t="s">
        <v>24</v>
      </c>
      <c r="BG55" s="288" t="s">
        <v>24</v>
      </c>
      <c r="BH55" s="305">
        <f t="shared" si="15"/>
        <v>44550</v>
      </c>
      <c r="BI55" s="288" t="s">
        <v>24</v>
      </c>
      <c r="BJ55" s="288" t="s">
        <v>24</v>
      </c>
      <c r="BK55" s="305">
        <f t="shared" si="16"/>
        <v>44640</v>
      </c>
      <c r="BL55" s="288" t="s">
        <v>24</v>
      </c>
      <c r="BM55" s="288" t="s">
        <v>24</v>
      </c>
      <c r="BN55" s="305">
        <f t="shared" si="17"/>
        <v>44732</v>
      </c>
      <c r="BO55" s="288" t="s">
        <v>24</v>
      </c>
      <c r="BP55" s="288" t="s">
        <v>24</v>
      </c>
      <c r="BQ55" s="305">
        <f t="shared" si="18"/>
        <v>44824</v>
      </c>
      <c r="BR55" s="288" t="s">
        <v>24</v>
      </c>
      <c r="BS55" s="288" t="s">
        <v>24</v>
      </c>
      <c r="BT55" s="305">
        <f t="shared" si="19"/>
        <v>43819</v>
      </c>
      <c r="BU55" s="304" t="s">
        <v>66</v>
      </c>
      <c r="BV55" s="288" t="s">
        <v>66</v>
      </c>
      <c r="BW55" s="290" t="s">
        <v>66</v>
      </c>
      <c r="BX55" s="313"/>
      <c r="BY55" s="288" t="s">
        <v>66</v>
      </c>
      <c r="BZ55" s="288"/>
      <c r="CA55" s="292" t="s">
        <v>1724</v>
      </c>
    </row>
    <row r="56" spans="1:79" s="90" customFormat="1" ht="45.75" customHeight="1" x14ac:dyDescent="0.25">
      <c r="A56" s="285" t="s">
        <v>1725</v>
      </c>
      <c r="B56" s="389">
        <v>4600068023</v>
      </c>
      <c r="C56" s="327">
        <v>42711</v>
      </c>
      <c r="D56" s="327">
        <v>42731</v>
      </c>
      <c r="E56" s="327">
        <v>43462</v>
      </c>
      <c r="F56" s="329">
        <v>42732</v>
      </c>
      <c r="G56" s="288" t="s">
        <v>6</v>
      </c>
      <c r="H56" s="288" t="s">
        <v>6</v>
      </c>
      <c r="I56" s="289">
        <f>E56-'[3]ARR Vigentes muestra'!$DN$1</f>
        <v>-600</v>
      </c>
      <c r="J56" s="290" t="str">
        <f t="shared" si="13"/>
        <v>TERMINADO</v>
      </c>
      <c r="K56" s="378">
        <v>10006308</v>
      </c>
      <c r="L56" s="379">
        <v>42719</v>
      </c>
      <c r="M56" s="305">
        <v>42717</v>
      </c>
      <c r="N56" s="305">
        <v>43203</v>
      </c>
      <c r="O56" s="289">
        <f t="shared" ca="1" si="12"/>
        <v>-1089</v>
      </c>
      <c r="P56" s="290" t="str">
        <f t="shared" ca="1" si="20"/>
        <v>VENCIDO</v>
      </c>
      <c r="Q56" s="391" t="s">
        <v>1171</v>
      </c>
      <c r="R56" s="370" t="s">
        <v>1726</v>
      </c>
      <c r="S56" s="294" t="s">
        <v>1395</v>
      </c>
      <c r="T56" s="380">
        <v>5245458</v>
      </c>
      <c r="U56" s="393">
        <v>10060480003</v>
      </c>
      <c r="V56" s="382">
        <v>3161</v>
      </c>
      <c r="W56" s="383">
        <v>38635</v>
      </c>
      <c r="X56" s="380">
        <v>26</v>
      </c>
      <c r="Y56" s="288">
        <v>366</v>
      </c>
      <c r="Z56" s="292" t="s">
        <v>11</v>
      </c>
      <c r="AA56" s="292" t="s">
        <v>1612</v>
      </c>
      <c r="AB56" s="299">
        <v>165143</v>
      </c>
      <c r="AC56" s="370" t="s">
        <v>1727</v>
      </c>
      <c r="AD56" s="319">
        <v>2480799</v>
      </c>
      <c r="AE56" s="298">
        <v>2639097</v>
      </c>
      <c r="AF56" s="291" t="s">
        <v>6</v>
      </c>
      <c r="AG56" s="301" t="s">
        <v>6</v>
      </c>
      <c r="AH56" s="318" t="s">
        <v>1727</v>
      </c>
      <c r="AI56" s="319">
        <v>2480799</v>
      </c>
      <c r="AJ56" s="298">
        <v>2639097</v>
      </c>
      <c r="AK56" s="291" t="s">
        <v>6</v>
      </c>
      <c r="AL56" s="301" t="s">
        <v>6</v>
      </c>
      <c r="AM56" s="343" t="s">
        <v>1727</v>
      </c>
      <c r="AN56" s="298">
        <v>2639097</v>
      </c>
      <c r="AO56" s="291" t="s">
        <v>6</v>
      </c>
      <c r="AP56" s="301" t="s">
        <v>6</v>
      </c>
      <c r="AQ56" s="341" t="s">
        <v>70</v>
      </c>
      <c r="AR56" s="292" t="s">
        <v>4</v>
      </c>
      <c r="AS56" s="303" t="s">
        <v>69</v>
      </c>
      <c r="AT56" s="303"/>
      <c r="AU56" s="303"/>
      <c r="AV56" s="303"/>
      <c r="AW56" s="325" t="s">
        <v>66</v>
      </c>
      <c r="AX56" s="305">
        <f t="shared" si="21"/>
        <v>43918</v>
      </c>
      <c r="AY56" s="305">
        <f t="shared" si="21"/>
        <v>43918</v>
      </c>
      <c r="AZ56" s="288" t="s">
        <v>66</v>
      </c>
      <c r="BA56" s="305">
        <f t="shared" si="22"/>
        <v>44010</v>
      </c>
      <c r="BB56" s="305">
        <f t="shared" si="22"/>
        <v>44010</v>
      </c>
      <c r="BC56" s="290" t="s">
        <v>66</v>
      </c>
      <c r="BD56" s="288" t="s">
        <v>24</v>
      </c>
      <c r="BE56" s="305">
        <f t="shared" si="14"/>
        <v>44102</v>
      </c>
      <c r="BF56" s="288" t="s">
        <v>24</v>
      </c>
      <c r="BG56" s="288" t="s">
        <v>24</v>
      </c>
      <c r="BH56" s="305">
        <f t="shared" si="15"/>
        <v>44193</v>
      </c>
      <c r="BI56" s="288" t="s">
        <v>24</v>
      </c>
      <c r="BJ56" s="288" t="s">
        <v>24</v>
      </c>
      <c r="BK56" s="305">
        <f t="shared" si="16"/>
        <v>44283</v>
      </c>
      <c r="BL56" s="288" t="s">
        <v>24</v>
      </c>
      <c r="BM56" s="288" t="s">
        <v>24</v>
      </c>
      <c r="BN56" s="305">
        <f t="shared" si="17"/>
        <v>44375</v>
      </c>
      <c r="BO56" s="288" t="s">
        <v>24</v>
      </c>
      <c r="BP56" s="288" t="s">
        <v>24</v>
      </c>
      <c r="BQ56" s="305">
        <f t="shared" si="18"/>
        <v>44467</v>
      </c>
      <c r="BR56" s="288" t="s">
        <v>24</v>
      </c>
      <c r="BS56" s="288" t="s">
        <v>24</v>
      </c>
      <c r="BT56" s="305">
        <f t="shared" si="19"/>
        <v>43462</v>
      </c>
      <c r="BU56" s="304" t="s">
        <v>66</v>
      </c>
      <c r="BV56" s="305" t="s">
        <v>66</v>
      </c>
      <c r="BW56" s="305" t="s">
        <v>66</v>
      </c>
      <c r="BX56" s="290"/>
      <c r="BY56" s="305" t="s">
        <v>66</v>
      </c>
      <c r="BZ56" s="305"/>
      <c r="CA56" s="292" t="s">
        <v>1577</v>
      </c>
    </row>
    <row r="57" spans="1:79" s="90" customFormat="1" ht="45.75" customHeight="1" x14ac:dyDescent="0.25">
      <c r="A57" s="285" t="s">
        <v>1728</v>
      </c>
      <c r="B57" s="328">
        <v>4600068186</v>
      </c>
      <c r="C57" s="327">
        <v>42723</v>
      </c>
      <c r="D57" s="317">
        <v>43098</v>
      </c>
      <c r="E57" s="287">
        <v>43463</v>
      </c>
      <c r="F57" s="337">
        <v>42732</v>
      </c>
      <c r="G57" s="342" t="s">
        <v>1703</v>
      </c>
      <c r="H57" s="327">
        <v>43098</v>
      </c>
      <c r="I57" s="289">
        <f>E57-'[3]ARR Vigentes muestra'!$DN$1</f>
        <v>-599</v>
      </c>
      <c r="J57" s="290" t="str">
        <f t="shared" si="13"/>
        <v>TERMINADO</v>
      </c>
      <c r="K57" s="338" t="s">
        <v>1729</v>
      </c>
      <c r="L57" s="339">
        <v>43147</v>
      </c>
      <c r="M57" s="317">
        <v>43108</v>
      </c>
      <c r="N57" s="317">
        <v>43574</v>
      </c>
      <c r="O57" s="289">
        <f t="shared" ca="1" si="12"/>
        <v>-718</v>
      </c>
      <c r="P57" s="290" t="str">
        <f t="shared" ca="1" si="20"/>
        <v>VENCIDO</v>
      </c>
      <c r="Q57" s="292" t="s">
        <v>1730</v>
      </c>
      <c r="R57" s="292" t="s">
        <v>318</v>
      </c>
      <c r="S57" s="294" t="s">
        <v>1395</v>
      </c>
      <c r="T57" s="297">
        <v>93223</v>
      </c>
      <c r="U57" s="320">
        <v>10100030004</v>
      </c>
      <c r="V57" s="321">
        <v>3070</v>
      </c>
      <c r="W57" s="310">
        <v>34272</v>
      </c>
      <c r="X57" s="307">
        <v>12</v>
      </c>
      <c r="Y57" s="298" t="s">
        <v>6</v>
      </c>
      <c r="Z57" s="292" t="s">
        <v>401</v>
      </c>
      <c r="AA57" s="292" t="s">
        <v>1731</v>
      </c>
      <c r="AB57" s="299">
        <v>413250</v>
      </c>
      <c r="AC57" s="292" t="s">
        <v>1525</v>
      </c>
      <c r="AD57" s="300" t="s">
        <v>1526</v>
      </c>
      <c r="AE57" s="297">
        <v>4040745</v>
      </c>
      <c r="AF57" s="291">
        <v>3000356</v>
      </c>
      <c r="AG57" s="301" t="s">
        <v>6</v>
      </c>
      <c r="AH57" s="292" t="s">
        <v>1667</v>
      </c>
      <c r="AI57" s="300">
        <v>70568123</v>
      </c>
      <c r="AJ57" s="291">
        <v>6500500</v>
      </c>
      <c r="AK57" s="291" t="s">
        <v>6</v>
      </c>
      <c r="AL57" s="303" t="s">
        <v>1528</v>
      </c>
      <c r="AM57" s="312" t="s">
        <v>1529</v>
      </c>
      <c r="AN57" s="291">
        <v>4040745</v>
      </c>
      <c r="AO57" s="291">
        <v>3163847533</v>
      </c>
      <c r="AP57" s="303" t="s">
        <v>1732</v>
      </c>
      <c r="AQ57" s="341" t="s">
        <v>70</v>
      </c>
      <c r="AR57" s="294" t="s">
        <v>4</v>
      </c>
      <c r="AS57" s="303" t="s">
        <v>69</v>
      </c>
      <c r="AT57" s="303"/>
      <c r="AU57" s="303"/>
      <c r="AV57" s="303"/>
      <c r="AW57" s="342" t="s">
        <v>28</v>
      </c>
      <c r="AX57" s="305">
        <f t="shared" si="21"/>
        <v>43918</v>
      </c>
      <c r="AY57" s="305">
        <f t="shared" si="21"/>
        <v>43918</v>
      </c>
      <c r="AZ57" s="335" t="s">
        <v>27</v>
      </c>
      <c r="BA57" s="305">
        <f t="shared" si="22"/>
        <v>44010</v>
      </c>
      <c r="BB57" s="305">
        <f t="shared" si="22"/>
        <v>44010</v>
      </c>
      <c r="BC57" s="335" t="s">
        <v>26</v>
      </c>
      <c r="BD57" s="288" t="s">
        <v>24</v>
      </c>
      <c r="BE57" s="305">
        <f t="shared" si="14"/>
        <v>44102</v>
      </c>
      <c r="BF57" s="288" t="s">
        <v>24</v>
      </c>
      <c r="BG57" s="288" t="s">
        <v>24</v>
      </c>
      <c r="BH57" s="305">
        <f t="shared" si="15"/>
        <v>44193</v>
      </c>
      <c r="BI57" s="288" t="s">
        <v>24</v>
      </c>
      <c r="BJ57" s="288" t="s">
        <v>24</v>
      </c>
      <c r="BK57" s="305">
        <f t="shared" si="16"/>
        <v>44283</v>
      </c>
      <c r="BL57" s="288" t="s">
        <v>24</v>
      </c>
      <c r="BM57" s="288" t="s">
        <v>24</v>
      </c>
      <c r="BN57" s="305">
        <f t="shared" si="17"/>
        <v>44375</v>
      </c>
      <c r="BO57" s="288" t="s">
        <v>24</v>
      </c>
      <c r="BP57" s="288" t="s">
        <v>24</v>
      </c>
      <c r="BQ57" s="305">
        <f t="shared" si="18"/>
        <v>44467</v>
      </c>
      <c r="BR57" s="288" t="s">
        <v>24</v>
      </c>
      <c r="BS57" s="288" t="s">
        <v>24</v>
      </c>
      <c r="BT57" s="305">
        <f t="shared" si="19"/>
        <v>43462</v>
      </c>
      <c r="BU57" s="304" t="s">
        <v>66</v>
      </c>
      <c r="BV57" s="305" t="s">
        <v>66</v>
      </c>
      <c r="BW57" s="305" t="s">
        <v>66</v>
      </c>
      <c r="BX57" s="335"/>
      <c r="BY57" s="305" t="s">
        <v>66</v>
      </c>
      <c r="BZ57" s="305"/>
      <c r="CA57" s="292" t="s">
        <v>1733</v>
      </c>
    </row>
    <row r="58" spans="1:79" s="90" customFormat="1" ht="45.75" customHeight="1" x14ac:dyDescent="0.25">
      <c r="A58" s="285" t="s">
        <v>1734</v>
      </c>
      <c r="B58" s="328">
        <v>4600068189</v>
      </c>
      <c r="C58" s="327">
        <v>42723</v>
      </c>
      <c r="D58" s="317">
        <v>43098</v>
      </c>
      <c r="E58" s="317">
        <v>43463</v>
      </c>
      <c r="F58" s="337">
        <v>42732</v>
      </c>
      <c r="G58" s="342" t="s">
        <v>1703</v>
      </c>
      <c r="H58" s="327">
        <v>43100</v>
      </c>
      <c r="I58" s="289">
        <f>E58-'[3]ARR Vigentes muestra'!$DN$1</f>
        <v>-599</v>
      </c>
      <c r="J58" s="290" t="str">
        <f t="shared" si="13"/>
        <v>TERMINADO</v>
      </c>
      <c r="K58" s="338" t="s">
        <v>1735</v>
      </c>
      <c r="L58" s="339">
        <v>43374</v>
      </c>
      <c r="M58" s="339">
        <v>43374</v>
      </c>
      <c r="N58" s="317">
        <v>43585</v>
      </c>
      <c r="O58" s="289">
        <f t="shared" ca="1" si="12"/>
        <v>-707</v>
      </c>
      <c r="P58" s="290" t="str">
        <f t="shared" ca="1" si="20"/>
        <v>VENCIDO</v>
      </c>
      <c r="Q58" s="292" t="s">
        <v>1736</v>
      </c>
      <c r="R58" s="292" t="s">
        <v>318</v>
      </c>
      <c r="S58" s="294" t="s">
        <v>1395</v>
      </c>
      <c r="T58" s="297">
        <v>93223</v>
      </c>
      <c r="U58" s="320">
        <v>10100030004</v>
      </c>
      <c r="V58" s="321">
        <v>3070</v>
      </c>
      <c r="W58" s="310">
        <v>34272</v>
      </c>
      <c r="X58" s="307">
        <v>12</v>
      </c>
      <c r="Y58" s="298" t="s">
        <v>6</v>
      </c>
      <c r="Z58" s="292" t="s">
        <v>401</v>
      </c>
      <c r="AA58" s="292" t="s">
        <v>1737</v>
      </c>
      <c r="AB58" s="299">
        <v>13894776</v>
      </c>
      <c r="AC58" s="292" t="s">
        <v>1525</v>
      </c>
      <c r="AD58" s="300" t="s">
        <v>1526</v>
      </c>
      <c r="AE58" s="297">
        <v>4040745</v>
      </c>
      <c r="AF58" s="291">
        <v>3000356</v>
      </c>
      <c r="AG58" s="301" t="s">
        <v>6</v>
      </c>
      <c r="AH58" s="292" t="s">
        <v>1667</v>
      </c>
      <c r="AI58" s="300">
        <v>70568123</v>
      </c>
      <c r="AJ58" s="291">
        <v>6500500</v>
      </c>
      <c r="AK58" s="291" t="s">
        <v>6</v>
      </c>
      <c r="AL58" s="303" t="s">
        <v>1528</v>
      </c>
      <c r="AM58" s="312" t="s">
        <v>1529</v>
      </c>
      <c r="AN58" s="291">
        <v>4040745</v>
      </c>
      <c r="AO58" s="291">
        <v>3163847533</v>
      </c>
      <c r="AP58" s="303" t="s">
        <v>1732</v>
      </c>
      <c r="AQ58" s="341" t="s">
        <v>5</v>
      </c>
      <c r="AR58" s="294" t="s">
        <v>4</v>
      </c>
      <c r="AS58" s="303" t="s">
        <v>311</v>
      </c>
      <c r="AT58" s="303"/>
      <c r="AU58" s="303"/>
      <c r="AV58" s="303"/>
      <c r="AW58" s="342" t="s">
        <v>28</v>
      </c>
      <c r="AX58" s="305">
        <f t="shared" si="21"/>
        <v>43918</v>
      </c>
      <c r="AY58" s="305">
        <f t="shared" si="21"/>
        <v>43918</v>
      </c>
      <c r="AZ58" s="335" t="s">
        <v>27</v>
      </c>
      <c r="BA58" s="305">
        <f t="shared" si="22"/>
        <v>44010</v>
      </c>
      <c r="BB58" s="305">
        <f t="shared" si="22"/>
        <v>44010</v>
      </c>
      <c r="BC58" s="336" t="s">
        <v>26</v>
      </c>
      <c r="BD58" s="288" t="s">
        <v>24</v>
      </c>
      <c r="BE58" s="305">
        <f t="shared" si="14"/>
        <v>44102</v>
      </c>
      <c r="BF58" s="288" t="s">
        <v>24</v>
      </c>
      <c r="BG58" s="288" t="s">
        <v>24</v>
      </c>
      <c r="BH58" s="305">
        <f t="shared" si="15"/>
        <v>44193</v>
      </c>
      <c r="BI58" s="288" t="s">
        <v>24</v>
      </c>
      <c r="BJ58" s="288" t="s">
        <v>24</v>
      </c>
      <c r="BK58" s="305">
        <f t="shared" si="16"/>
        <v>44283</v>
      </c>
      <c r="BL58" s="288" t="s">
        <v>24</v>
      </c>
      <c r="BM58" s="288" t="s">
        <v>24</v>
      </c>
      <c r="BN58" s="305">
        <f t="shared" si="17"/>
        <v>44375</v>
      </c>
      <c r="BO58" s="288" t="s">
        <v>24</v>
      </c>
      <c r="BP58" s="288" t="s">
        <v>24</v>
      </c>
      <c r="BQ58" s="305">
        <f t="shared" si="18"/>
        <v>44467</v>
      </c>
      <c r="BR58" s="288" t="s">
        <v>24</v>
      </c>
      <c r="BS58" s="288" t="s">
        <v>24</v>
      </c>
      <c r="BT58" s="305">
        <f t="shared" si="19"/>
        <v>43462</v>
      </c>
      <c r="BU58" s="304" t="s">
        <v>66</v>
      </c>
      <c r="BV58" s="335" t="s">
        <v>2</v>
      </c>
      <c r="BW58" s="305" t="s">
        <v>66</v>
      </c>
      <c r="BX58" s="336"/>
      <c r="BY58" s="305" t="s">
        <v>66</v>
      </c>
      <c r="BZ58" s="305"/>
      <c r="CA58" s="292" t="s">
        <v>1738</v>
      </c>
    </row>
    <row r="59" spans="1:79" s="90" customFormat="1" ht="45.75" customHeight="1" x14ac:dyDescent="0.25">
      <c r="A59" s="285" t="s">
        <v>1739</v>
      </c>
      <c r="B59" s="328">
        <v>4600068297</v>
      </c>
      <c r="C59" s="327">
        <v>42720</v>
      </c>
      <c r="D59" s="317">
        <v>43098</v>
      </c>
      <c r="E59" s="317">
        <v>43463</v>
      </c>
      <c r="F59" s="337">
        <v>42732</v>
      </c>
      <c r="G59" s="342" t="s">
        <v>1493</v>
      </c>
      <c r="H59" s="317">
        <v>43098</v>
      </c>
      <c r="I59" s="289">
        <f>E59-'[3]ARR Vigentes muestra'!$DN$1</f>
        <v>-599</v>
      </c>
      <c r="J59" s="290" t="str">
        <f t="shared" si="13"/>
        <v>TERMINADO</v>
      </c>
      <c r="K59" s="338" t="s">
        <v>1740</v>
      </c>
      <c r="L59" s="339">
        <v>43118</v>
      </c>
      <c r="M59" s="317">
        <v>42731</v>
      </c>
      <c r="N59" s="317">
        <v>43704</v>
      </c>
      <c r="O59" s="289">
        <f t="shared" ca="1" si="12"/>
        <v>-588</v>
      </c>
      <c r="P59" s="290" t="str">
        <f t="shared" ca="1" si="20"/>
        <v>VENCIDO</v>
      </c>
      <c r="Q59" s="292" t="s">
        <v>319</v>
      </c>
      <c r="R59" s="292" t="s">
        <v>355</v>
      </c>
      <c r="S59" s="294" t="s">
        <v>1395</v>
      </c>
      <c r="T59" s="297">
        <v>93223</v>
      </c>
      <c r="U59" s="320">
        <v>10100030004</v>
      </c>
      <c r="V59" s="321">
        <v>3070</v>
      </c>
      <c r="W59" s="310">
        <v>34272</v>
      </c>
      <c r="X59" s="307">
        <v>12</v>
      </c>
      <c r="Y59" s="298" t="s">
        <v>6</v>
      </c>
      <c r="Z59" s="292" t="s">
        <v>401</v>
      </c>
      <c r="AA59" s="292" t="s">
        <v>1741</v>
      </c>
      <c r="AB59" s="299">
        <v>858864</v>
      </c>
      <c r="AC59" s="292" t="s">
        <v>1556</v>
      </c>
      <c r="AD59" s="300">
        <v>70045365</v>
      </c>
      <c r="AE59" s="297">
        <v>2344712</v>
      </c>
      <c r="AF59" s="291" t="s">
        <v>6</v>
      </c>
      <c r="AG59" s="301" t="s">
        <v>6</v>
      </c>
      <c r="AH59" s="292" t="s">
        <v>1556</v>
      </c>
      <c r="AI59" s="300">
        <v>70045365</v>
      </c>
      <c r="AJ59" s="297">
        <v>2344712</v>
      </c>
      <c r="AK59" s="291" t="s">
        <v>6</v>
      </c>
      <c r="AL59" s="301" t="s">
        <v>6</v>
      </c>
      <c r="AM59" s="312" t="s">
        <v>1556</v>
      </c>
      <c r="AN59" s="297">
        <v>2344712</v>
      </c>
      <c r="AO59" s="291" t="s">
        <v>6</v>
      </c>
      <c r="AP59" s="301" t="s">
        <v>6</v>
      </c>
      <c r="AQ59" s="341" t="s">
        <v>5</v>
      </c>
      <c r="AR59" s="292" t="s">
        <v>4</v>
      </c>
      <c r="AS59" s="303" t="s">
        <v>311</v>
      </c>
      <c r="AT59" s="303"/>
      <c r="AU59" s="303"/>
      <c r="AV59" s="303"/>
      <c r="AW59" s="313" t="s">
        <v>28</v>
      </c>
      <c r="AX59" s="305">
        <f t="shared" si="21"/>
        <v>43918</v>
      </c>
      <c r="AY59" s="305">
        <f t="shared" si="21"/>
        <v>43918</v>
      </c>
      <c r="AZ59" s="313" t="s">
        <v>27</v>
      </c>
      <c r="BA59" s="305">
        <f t="shared" si="22"/>
        <v>44010</v>
      </c>
      <c r="BB59" s="305">
        <f t="shared" si="22"/>
        <v>44010</v>
      </c>
      <c r="BC59" s="290" t="s">
        <v>66</v>
      </c>
      <c r="BD59" s="288" t="s">
        <v>24</v>
      </c>
      <c r="BE59" s="305">
        <f t="shared" si="14"/>
        <v>44102</v>
      </c>
      <c r="BF59" s="288" t="s">
        <v>24</v>
      </c>
      <c r="BG59" s="288" t="s">
        <v>24</v>
      </c>
      <c r="BH59" s="305">
        <f t="shared" si="15"/>
        <v>44193</v>
      </c>
      <c r="BI59" s="288" t="s">
        <v>24</v>
      </c>
      <c r="BJ59" s="288" t="s">
        <v>24</v>
      </c>
      <c r="BK59" s="305">
        <f t="shared" si="16"/>
        <v>44283</v>
      </c>
      <c r="BL59" s="288" t="s">
        <v>24</v>
      </c>
      <c r="BM59" s="288" t="s">
        <v>24</v>
      </c>
      <c r="BN59" s="305">
        <f t="shared" si="17"/>
        <v>44375</v>
      </c>
      <c r="BO59" s="288" t="s">
        <v>24</v>
      </c>
      <c r="BP59" s="288" t="s">
        <v>24</v>
      </c>
      <c r="BQ59" s="305">
        <f t="shared" si="18"/>
        <v>44467</v>
      </c>
      <c r="BR59" s="288" t="s">
        <v>24</v>
      </c>
      <c r="BS59" s="288" t="s">
        <v>24</v>
      </c>
      <c r="BT59" s="305">
        <f t="shared" si="19"/>
        <v>43462</v>
      </c>
      <c r="BU59" s="304" t="s">
        <v>66</v>
      </c>
      <c r="BV59" s="305" t="s">
        <v>66</v>
      </c>
      <c r="BW59" s="305" t="s">
        <v>66</v>
      </c>
      <c r="BX59" s="290"/>
      <c r="BY59" s="305" t="s">
        <v>66</v>
      </c>
      <c r="BZ59" s="305"/>
      <c r="CA59" s="292" t="s">
        <v>1742</v>
      </c>
    </row>
    <row r="60" spans="1:79" s="90" customFormat="1" ht="45.75" customHeight="1" x14ac:dyDescent="0.25">
      <c r="A60" s="285" t="s">
        <v>1141</v>
      </c>
      <c r="B60" s="446" t="s">
        <v>1743</v>
      </c>
      <c r="C60" s="287">
        <v>43126</v>
      </c>
      <c r="D60" s="287">
        <v>43126</v>
      </c>
      <c r="E60" s="317">
        <v>43491</v>
      </c>
      <c r="F60" s="329">
        <v>43126</v>
      </c>
      <c r="G60" s="288" t="s">
        <v>6</v>
      </c>
      <c r="H60" s="288" t="s">
        <v>6</v>
      </c>
      <c r="I60" s="289">
        <f>E60-'[3]ARR Vigentes muestra'!$DN$1</f>
        <v>-571</v>
      </c>
      <c r="J60" s="290" t="str">
        <f t="shared" si="13"/>
        <v>TERMINADO</v>
      </c>
      <c r="K60" s="338">
        <v>3003557</v>
      </c>
      <c r="L60" s="287">
        <v>43126</v>
      </c>
      <c r="M60" s="287">
        <v>43126</v>
      </c>
      <c r="N60" s="308">
        <v>43611</v>
      </c>
      <c r="O60" s="289">
        <f t="shared" ca="1" si="12"/>
        <v>-681</v>
      </c>
      <c r="P60" s="290" t="str">
        <f t="shared" ca="1" si="20"/>
        <v>VENCIDO</v>
      </c>
      <c r="Q60" s="292" t="s">
        <v>1744</v>
      </c>
      <c r="R60" s="292" t="s">
        <v>1139</v>
      </c>
      <c r="S60" s="294" t="s">
        <v>1395</v>
      </c>
      <c r="T60" s="297" t="s">
        <v>1138</v>
      </c>
      <c r="U60" s="320">
        <v>14220250030</v>
      </c>
      <c r="V60" s="309" t="s">
        <v>1136</v>
      </c>
      <c r="W60" s="286" t="s">
        <v>1135</v>
      </c>
      <c r="X60" s="307" t="s">
        <v>1134</v>
      </c>
      <c r="Y60" s="298" t="s">
        <v>6</v>
      </c>
      <c r="Z60" s="292" t="s">
        <v>1132</v>
      </c>
      <c r="AA60" s="292" t="s">
        <v>1745</v>
      </c>
      <c r="AB60" s="299">
        <v>18683000</v>
      </c>
      <c r="AC60" s="292" t="s">
        <v>1130</v>
      </c>
      <c r="AD60" s="300">
        <v>890919291</v>
      </c>
      <c r="AE60" s="297" t="s">
        <v>1746</v>
      </c>
      <c r="AF60" s="291">
        <v>4448020</v>
      </c>
      <c r="AG60" s="303" t="s">
        <v>1747</v>
      </c>
      <c r="AH60" s="292" t="s">
        <v>1128</v>
      </c>
      <c r="AI60" s="300">
        <v>98571785</v>
      </c>
      <c r="AJ60" s="291">
        <v>4448020</v>
      </c>
      <c r="AK60" s="291">
        <v>3116573381</v>
      </c>
      <c r="AL60" s="303" t="s">
        <v>1748</v>
      </c>
      <c r="AM60" s="312" t="s">
        <v>1749</v>
      </c>
      <c r="AN60" s="291">
        <v>4448020</v>
      </c>
      <c r="AO60" s="291">
        <v>3146030785</v>
      </c>
      <c r="AP60" s="303" t="s">
        <v>1748</v>
      </c>
      <c r="AQ60" s="341" t="s">
        <v>70</v>
      </c>
      <c r="AR60" s="294" t="s">
        <v>4</v>
      </c>
      <c r="AS60" s="303" t="s">
        <v>69</v>
      </c>
      <c r="AT60" s="303"/>
      <c r="AU60" s="303"/>
      <c r="AV60" s="303"/>
      <c r="AW60" s="313" t="s">
        <v>28</v>
      </c>
      <c r="AX60" s="305">
        <f t="shared" si="21"/>
        <v>44312</v>
      </c>
      <c r="AY60" s="305">
        <f t="shared" si="21"/>
        <v>44312</v>
      </c>
      <c r="AZ60" s="313" t="s">
        <v>27</v>
      </c>
      <c r="BA60" s="305">
        <f t="shared" si="22"/>
        <v>44403</v>
      </c>
      <c r="BB60" s="305">
        <f t="shared" si="22"/>
        <v>44403</v>
      </c>
      <c r="BC60" s="313" t="s">
        <v>26</v>
      </c>
      <c r="BD60" s="288" t="s">
        <v>24</v>
      </c>
      <c r="BE60" s="305">
        <f t="shared" si="14"/>
        <v>44495</v>
      </c>
      <c r="BF60" s="288" t="s">
        <v>24</v>
      </c>
      <c r="BG60" s="288" t="s">
        <v>24</v>
      </c>
      <c r="BH60" s="305">
        <f t="shared" si="15"/>
        <v>44587</v>
      </c>
      <c r="BI60" s="288" t="s">
        <v>24</v>
      </c>
      <c r="BJ60" s="288" t="s">
        <v>24</v>
      </c>
      <c r="BK60" s="305">
        <f t="shared" si="16"/>
        <v>44677</v>
      </c>
      <c r="BL60" s="288" t="s">
        <v>24</v>
      </c>
      <c r="BM60" s="288" t="s">
        <v>24</v>
      </c>
      <c r="BN60" s="305">
        <f t="shared" si="17"/>
        <v>44768</v>
      </c>
      <c r="BO60" s="288" t="s">
        <v>24</v>
      </c>
      <c r="BP60" s="288" t="s">
        <v>24</v>
      </c>
      <c r="BQ60" s="305">
        <f t="shared" si="18"/>
        <v>44860</v>
      </c>
      <c r="BR60" s="288" t="s">
        <v>24</v>
      </c>
      <c r="BS60" s="288" t="s">
        <v>24</v>
      </c>
      <c r="BT60" s="305">
        <f t="shared" si="19"/>
        <v>43856</v>
      </c>
      <c r="BU60" s="304" t="s">
        <v>66</v>
      </c>
      <c r="BV60" s="329" t="s">
        <v>2</v>
      </c>
      <c r="BW60" s="305" t="s">
        <v>66</v>
      </c>
      <c r="BX60" s="313"/>
      <c r="BY60" s="305" t="s">
        <v>66</v>
      </c>
      <c r="BZ60" s="305"/>
      <c r="CA60" s="292" t="s">
        <v>1750</v>
      </c>
    </row>
    <row r="61" spans="1:79" s="90" customFormat="1" ht="45.75" customHeight="1" x14ac:dyDescent="0.25">
      <c r="A61" s="285"/>
      <c r="B61" s="328">
        <v>4600072819</v>
      </c>
      <c r="C61" s="327">
        <v>43075</v>
      </c>
      <c r="D61" s="317">
        <v>43126</v>
      </c>
      <c r="E61" s="317">
        <v>43491</v>
      </c>
      <c r="F61" s="337">
        <v>43126</v>
      </c>
      <c r="G61" s="288" t="s">
        <v>6</v>
      </c>
      <c r="H61" s="288" t="s">
        <v>6</v>
      </c>
      <c r="I61" s="289">
        <f>E61-'[3]ARR Vigentes muestra'!$DN$1</f>
        <v>-571</v>
      </c>
      <c r="J61" s="290" t="str">
        <f t="shared" si="13"/>
        <v>TERMINADO</v>
      </c>
      <c r="K61" s="338" t="s">
        <v>1751</v>
      </c>
      <c r="L61" s="339">
        <v>43116</v>
      </c>
      <c r="M61" s="317">
        <v>43075</v>
      </c>
      <c r="N61" s="317">
        <v>43561</v>
      </c>
      <c r="O61" s="289">
        <f t="shared" ca="1" si="12"/>
        <v>-731</v>
      </c>
      <c r="P61" s="290" t="str">
        <f t="shared" ca="1" si="20"/>
        <v>VENCIDO</v>
      </c>
      <c r="Q61" s="292" t="s">
        <v>1546</v>
      </c>
      <c r="R61" s="370" t="s">
        <v>965</v>
      </c>
      <c r="S61" s="294" t="s">
        <v>1395</v>
      </c>
      <c r="T61" s="380">
        <v>785952</v>
      </c>
      <c r="U61" s="286" t="s">
        <v>148</v>
      </c>
      <c r="V61" s="297" t="s">
        <v>633</v>
      </c>
      <c r="W61" s="297" t="s">
        <v>633</v>
      </c>
      <c r="X61" s="297" t="s">
        <v>633</v>
      </c>
      <c r="Y61" s="290">
        <v>45</v>
      </c>
      <c r="Z61" s="292" t="s">
        <v>11</v>
      </c>
      <c r="AA61" s="292" t="s">
        <v>1752</v>
      </c>
      <c r="AB61" s="299">
        <v>193805</v>
      </c>
      <c r="AC61" s="292" t="s">
        <v>998</v>
      </c>
      <c r="AD61" s="300">
        <v>29372543</v>
      </c>
      <c r="AE61" s="297">
        <v>5721037</v>
      </c>
      <c r="AF61" s="291">
        <v>3182180607</v>
      </c>
      <c r="AG61" s="301" t="s">
        <v>6</v>
      </c>
      <c r="AH61" s="292" t="s">
        <v>998</v>
      </c>
      <c r="AI61" s="300">
        <v>29372543</v>
      </c>
      <c r="AJ61" s="297">
        <v>5721037</v>
      </c>
      <c r="AK61" s="291">
        <v>3182180607</v>
      </c>
      <c r="AL61" s="301" t="s">
        <v>6</v>
      </c>
      <c r="AM61" s="301" t="s">
        <v>1207</v>
      </c>
      <c r="AN61" s="291" t="s">
        <v>6</v>
      </c>
      <c r="AO61" s="291" t="s">
        <v>6</v>
      </c>
      <c r="AP61" s="301" t="s">
        <v>6</v>
      </c>
      <c r="AQ61" s="341" t="s">
        <v>70</v>
      </c>
      <c r="AR61" s="294" t="s">
        <v>4</v>
      </c>
      <c r="AS61" s="303" t="s">
        <v>69</v>
      </c>
      <c r="AT61" s="303"/>
      <c r="AU61" s="303"/>
      <c r="AV61" s="303"/>
      <c r="AW61" s="316" t="s">
        <v>66</v>
      </c>
      <c r="AX61" s="305">
        <f t="shared" si="21"/>
        <v>44312</v>
      </c>
      <c r="AY61" s="305">
        <f t="shared" si="21"/>
        <v>44312</v>
      </c>
      <c r="AZ61" s="288" t="s">
        <v>66</v>
      </c>
      <c r="BA61" s="305">
        <f t="shared" si="22"/>
        <v>44403</v>
      </c>
      <c r="BB61" s="305">
        <f t="shared" si="22"/>
        <v>44403</v>
      </c>
      <c r="BC61" s="288" t="s">
        <v>66</v>
      </c>
      <c r="BD61" s="288" t="s">
        <v>24</v>
      </c>
      <c r="BE61" s="305">
        <f t="shared" si="14"/>
        <v>44495</v>
      </c>
      <c r="BF61" s="288" t="s">
        <v>24</v>
      </c>
      <c r="BG61" s="288" t="s">
        <v>24</v>
      </c>
      <c r="BH61" s="305">
        <f t="shared" si="15"/>
        <v>44587</v>
      </c>
      <c r="BI61" s="288" t="s">
        <v>24</v>
      </c>
      <c r="BJ61" s="288" t="s">
        <v>24</v>
      </c>
      <c r="BK61" s="305">
        <f t="shared" si="16"/>
        <v>44677</v>
      </c>
      <c r="BL61" s="288" t="s">
        <v>24</v>
      </c>
      <c r="BM61" s="288" t="s">
        <v>24</v>
      </c>
      <c r="BN61" s="305">
        <f t="shared" si="17"/>
        <v>44768</v>
      </c>
      <c r="BO61" s="288" t="s">
        <v>24</v>
      </c>
      <c r="BP61" s="288" t="s">
        <v>24</v>
      </c>
      <c r="BQ61" s="305">
        <f t="shared" si="18"/>
        <v>44860</v>
      </c>
      <c r="BR61" s="288" t="s">
        <v>24</v>
      </c>
      <c r="BS61" s="288" t="s">
        <v>24</v>
      </c>
      <c r="BT61" s="305">
        <f t="shared" si="19"/>
        <v>43856</v>
      </c>
      <c r="BU61" s="304" t="s">
        <v>66</v>
      </c>
      <c r="BV61" s="288" t="s">
        <v>66</v>
      </c>
      <c r="BW61" s="288" t="s">
        <v>66</v>
      </c>
      <c r="BX61" s="288"/>
      <c r="BY61" s="288" t="s">
        <v>66</v>
      </c>
      <c r="BZ61" s="288"/>
      <c r="CA61" s="292" t="s">
        <v>1753</v>
      </c>
    </row>
    <row r="62" spans="1:79" s="90" customFormat="1" ht="45.75" customHeight="1" x14ac:dyDescent="0.25">
      <c r="A62" s="285"/>
      <c r="B62" s="328">
        <v>4600072259</v>
      </c>
      <c r="C62" s="327">
        <v>43056</v>
      </c>
      <c r="D62" s="317">
        <v>43160</v>
      </c>
      <c r="E62" s="287">
        <v>43525</v>
      </c>
      <c r="F62" s="337">
        <v>43160</v>
      </c>
      <c r="G62" s="288" t="s">
        <v>6</v>
      </c>
      <c r="H62" s="288" t="s">
        <v>6</v>
      </c>
      <c r="I62" s="289">
        <f>E62-'[3]ARR Vigentes muestra'!$DN$1</f>
        <v>-537</v>
      </c>
      <c r="J62" s="290" t="str">
        <f t="shared" si="13"/>
        <v>TERMINADO</v>
      </c>
      <c r="K62" s="308" t="s">
        <v>66</v>
      </c>
      <c r="L62" s="308" t="s">
        <v>66</v>
      </c>
      <c r="M62" s="308" t="s">
        <v>66</v>
      </c>
      <c r="N62" s="308" t="s">
        <v>66</v>
      </c>
      <c r="O62" s="308" t="s">
        <v>66</v>
      </c>
      <c r="P62" s="308" t="s">
        <v>66</v>
      </c>
      <c r="Q62" s="292" t="s">
        <v>1754</v>
      </c>
      <c r="R62" s="293" t="s">
        <v>456</v>
      </c>
      <c r="S62" s="294" t="s">
        <v>1395</v>
      </c>
      <c r="T62" s="297">
        <v>5410666</v>
      </c>
      <c r="U62" s="320" t="s">
        <v>483</v>
      </c>
      <c r="V62" s="321">
        <v>671</v>
      </c>
      <c r="W62" s="310">
        <v>42179</v>
      </c>
      <c r="X62" s="307">
        <v>24</v>
      </c>
      <c r="Y62" s="288">
        <v>1</v>
      </c>
      <c r="Z62" s="292" t="s">
        <v>401</v>
      </c>
      <c r="AA62" s="292" t="s">
        <v>1755</v>
      </c>
      <c r="AB62" s="299">
        <v>342400</v>
      </c>
      <c r="AC62" s="292" t="s">
        <v>536</v>
      </c>
      <c r="AD62" s="447">
        <v>3493572</v>
      </c>
      <c r="AE62" s="297">
        <v>3665345</v>
      </c>
      <c r="AF62" s="298">
        <v>3014069364</v>
      </c>
      <c r="AG62" s="301" t="s">
        <v>6</v>
      </c>
      <c r="AH62" s="292" t="s">
        <v>536</v>
      </c>
      <c r="AI62" s="447">
        <v>3493572</v>
      </c>
      <c r="AJ62" s="297">
        <v>3665345</v>
      </c>
      <c r="AK62" s="298">
        <v>3014069364</v>
      </c>
      <c r="AL62" s="301" t="s">
        <v>6</v>
      </c>
      <c r="AM62" s="301" t="s">
        <v>1207</v>
      </c>
      <c r="AN62" s="291" t="s">
        <v>6</v>
      </c>
      <c r="AO62" s="291" t="s">
        <v>6</v>
      </c>
      <c r="AP62" s="301" t="s">
        <v>6</v>
      </c>
      <c r="AQ62" s="341" t="s">
        <v>5</v>
      </c>
      <c r="AR62" s="294" t="s">
        <v>4</v>
      </c>
      <c r="AS62" s="303" t="s">
        <v>311</v>
      </c>
      <c r="AT62" s="303"/>
      <c r="AU62" s="303"/>
      <c r="AV62" s="303"/>
      <c r="AW62" s="316" t="s">
        <v>66</v>
      </c>
      <c r="AX62" s="305">
        <f t="shared" si="21"/>
        <v>44348</v>
      </c>
      <c r="AY62" s="305">
        <f t="shared" si="21"/>
        <v>44348</v>
      </c>
      <c r="AZ62" s="305" t="s">
        <v>66</v>
      </c>
      <c r="BA62" s="305">
        <f t="shared" si="22"/>
        <v>44440</v>
      </c>
      <c r="BB62" s="305">
        <f t="shared" si="22"/>
        <v>44440</v>
      </c>
      <c r="BC62" s="305" t="s">
        <v>66</v>
      </c>
      <c r="BD62" s="288" t="s">
        <v>24</v>
      </c>
      <c r="BE62" s="305">
        <f t="shared" si="14"/>
        <v>44531</v>
      </c>
      <c r="BF62" s="288" t="s">
        <v>24</v>
      </c>
      <c r="BG62" s="288" t="s">
        <v>24</v>
      </c>
      <c r="BH62" s="305">
        <f t="shared" si="15"/>
        <v>44621</v>
      </c>
      <c r="BI62" s="288" t="s">
        <v>24</v>
      </c>
      <c r="BJ62" s="288" t="s">
        <v>24</v>
      </c>
      <c r="BK62" s="305">
        <f t="shared" si="16"/>
        <v>44713</v>
      </c>
      <c r="BL62" s="288" t="s">
        <v>24</v>
      </c>
      <c r="BM62" s="288" t="s">
        <v>24</v>
      </c>
      <c r="BN62" s="305">
        <f t="shared" si="17"/>
        <v>44805</v>
      </c>
      <c r="BO62" s="288" t="s">
        <v>24</v>
      </c>
      <c r="BP62" s="288" t="s">
        <v>24</v>
      </c>
      <c r="BQ62" s="305">
        <f t="shared" si="18"/>
        <v>44896</v>
      </c>
      <c r="BR62" s="288" t="s">
        <v>24</v>
      </c>
      <c r="BS62" s="288" t="s">
        <v>24</v>
      </c>
      <c r="BT62" s="305">
        <f t="shared" si="19"/>
        <v>43891</v>
      </c>
      <c r="BU62" s="304" t="s">
        <v>66</v>
      </c>
      <c r="BV62" s="288" t="s">
        <v>66</v>
      </c>
      <c r="BW62" s="288" t="s">
        <v>66</v>
      </c>
      <c r="BX62" s="305"/>
      <c r="BY62" s="288" t="s">
        <v>66</v>
      </c>
      <c r="BZ62" s="288"/>
      <c r="CA62" s="292" t="s">
        <v>1756</v>
      </c>
    </row>
    <row r="63" spans="1:79" s="90" customFormat="1" ht="45.75" customHeight="1" x14ac:dyDescent="0.25">
      <c r="A63" s="285" t="s">
        <v>1757</v>
      </c>
      <c r="B63" s="448" t="s">
        <v>1758</v>
      </c>
      <c r="C63" s="287">
        <v>41947</v>
      </c>
      <c r="D63" s="287">
        <v>41947</v>
      </c>
      <c r="E63" s="287">
        <v>43773</v>
      </c>
      <c r="F63" s="329">
        <v>41962</v>
      </c>
      <c r="G63" s="449" t="s">
        <v>1493</v>
      </c>
      <c r="H63" s="327">
        <v>41947</v>
      </c>
      <c r="I63" s="289">
        <f>E63-'[3]ARR Vigentes muestra'!$DN$1</f>
        <v>-289</v>
      </c>
      <c r="J63" s="290" t="str">
        <f t="shared" si="13"/>
        <v>TERMINADO</v>
      </c>
      <c r="K63" s="331">
        <v>1010113022301</v>
      </c>
      <c r="L63" s="287">
        <v>43525</v>
      </c>
      <c r="M63" s="287">
        <v>43525</v>
      </c>
      <c r="N63" s="287">
        <v>43891</v>
      </c>
      <c r="O63" s="289">
        <f t="shared" ref="O63:O98" ca="1" si="23">N63-$CV$1</f>
        <v>-401</v>
      </c>
      <c r="P63" s="290" t="str">
        <f t="shared" ref="P63:P94" ca="1" si="24">IF(O63&gt;80,"VIGENTE",IF(O63&lt;1,"VENCIDO",IF(O63&lt;50,"POR VENCERSE","RENOVAR")))</f>
        <v>VENCIDO</v>
      </c>
      <c r="Q63" s="292" t="s">
        <v>1759</v>
      </c>
      <c r="R63" s="292" t="s">
        <v>1760</v>
      </c>
      <c r="S63" s="312" t="s">
        <v>4</v>
      </c>
      <c r="T63" s="295">
        <v>231771</v>
      </c>
      <c r="U63" s="296" t="s">
        <v>1761</v>
      </c>
      <c r="V63" s="296" t="s">
        <v>634</v>
      </c>
      <c r="W63" s="296" t="s">
        <v>634</v>
      </c>
      <c r="X63" s="307" t="s">
        <v>633</v>
      </c>
      <c r="Y63" s="298" t="s">
        <v>6</v>
      </c>
      <c r="Z63" s="301" t="s">
        <v>33</v>
      </c>
      <c r="AA63" s="301" t="s">
        <v>1762</v>
      </c>
      <c r="AB63" s="299" t="s">
        <v>483</v>
      </c>
      <c r="AC63" s="292" t="s">
        <v>1763</v>
      </c>
      <c r="AD63" s="300">
        <v>811044814</v>
      </c>
      <c r="AE63" s="291" t="s">
        <v>6</v>
      </c>
      <c r="AF63" s="291" t="s">
        <v>6</v>
      </c>
      <c r="AG63" s="301" t="s">
        <v>6</v>
      </c>
      <c r="AH63" s="292" t="s">
        <v>1764</v>
      </c>
      <c r="AI63" s="311">
        <v>3541679</v>
      </c>
      <c r="AJ63" s="297">
        <v>3506100</v>
      </c>
      <c r="AK63" s="291" t="s">
        <v>6</v>
      </c>
      <c r="AL63" s="303" t="s">
        <v>1765</v>
      </c>
      <c r="AM63" s="301" t="s">
        <v>1766</v>
      </c>
      <c r="AN63" s="291">
        <v>2660244</v>
      </c>
      <c r="AO63" s="291" t="s">
        <v>6</v>
      </c>
      <c r="AP63" s="303" t="s">
        <v>1767</v>
      </c>
      <c r="AQ63" s="341" t="s">
        <v>56</v>
      </c>
      <c r="AR63" s="312" t="s">
        <v>4</v>
      </c>
      <c r="AS63" s="303" t="s">
        <v>55</v>
      </c>
      <c r="AT63" s="303"/>
      <c r="AU63" s="303"/>
      <c r="AV63" s="303"/>
      <c r="AW63" s="336" t="s">
        <v>28</v>
      </c>
      <c r="AX63" s="305">
        <v>43173</v>
      </c>
      <c r="AY63" s="305">
        <f t="shared" ref="AY63:AY93" si="25">EDATE($F63,39)</f>
        <v>43150</v>
      </c>
      <c r="AZ63" s="336" t="s">
        <v>27</v>
      </c>
      <c r="BA63" s="305">
        <v>43235</v>
      </c>
      <c r="BB63" s="305">
        <f t="shared" ref="BB63:BB78" si="26">EDATE($F63,42)</f>
        <v>43239</v>
      </c>
      <c r="BC63" s="336" t="s">
        <v>26</v>
      </c>
      <c r="BD63" s="305">
        <v>43355</v>
      </c>
      <c r="BE63" s="305">
        <f t="shared" si="14"/>
        <v>43331</v>
      </c>
      <c r="BF63" s="335" t="s">
        <v>25</v>
      </c>
      <c r="BG63" s="305">
        <v>43411</v>
      </c>
      <c r="BH63" s="305">
        <f t="shared" si="15"/>
        <v>43423</v>
      </c>
      <c r="BI63" s="335" t="s">
        <v>1220</v>
      </c>
      <c r="BJ63" s="305">
        <v>43551</v>
      </c>
      <c r="BK63" s="305">
        <f t="shared" si="16"/>
        <v>43515</v>
      </c>
      <c r="BL63" s="335" t="s">
        <v>1202</v>
      </c>
      <c r="BM63" s="305">
        <v>43644</v>
      </c>
      <c r="BN63" s="305">
        <f t="shared" si="17"/>
        <v>43604</v>
      </c>
      <c r="BO63" s="305"/>
      <c r="BP63" s="305"/>
      <c r="BQ63" s="305">
        <f t="shared" si="18"/>
        <v>43696</v>
      </c>
      <c r="BR63" s="305"/>
      <c r="BS63" s="305"/>
      <c r="BT63" s="305">
        <f t="shared" si="19"/>
        <v>42693</v>
      </c>
      <c r="BU63" s="335">
        <v>43661</v>
      </c>
      <c r="BV63" s="335" t="s">
        <v>2</v>
      </c>
      <c r="BW63" s="371"/>
      <c r="BX63" s="371"/>
      <c r="BY63" s="305">
        <f t="shared" ref="BY63:BY93" si="27">EDATE($F63,48)</f>
        <v>43423</v>
      </c>
      <c r="BZ63" s="305"/>
      <c r="CA63" s="343" t="s">
        <v>1768</v>
      </c>
    </row>
    <row r="64" spans="1:79" s="90" customFormat="1" ht="45.75" customHeight="1" x14ac:dyDescent="0.25">
      <c r="A64" s="285" t="s">
        <v>1769</v>
      </c>
      <c r="B64" s="450" t="s">
        <v>1770</v>
      </c>
      <c r="C64" s="327">
        <v>41578</v>
      </c>
      <c r="D64" s="317">
        <v>41947</v>
      </c>
      <c r="E64" s="317">
        <v>43772</v>
      </c>
      <c r="F64" s="337">
        <v>41962</v>
      </c>
      <c r="G64" s="342" t="s">
        <v>1493</v>
      </c>
      <c r="H64" s="327">
        <v>41947</v>
      </c>
      <c r="I64" s="289">
        <f>E64-'[3]ARR Vigentes muestra'!$DN$1</f>
        <v>-290</v>
      </c>
      <c r="J64" s="290" t="str">
        <f t="shared" si="13"/>
        <v>TERMINADO</v>
      </c>
      <c r="K64" s="338" t="s">
        <v>1771</v>
      </c>
      <c r="L64" s="451">
        <v>42037</v>
      </c>
      <c r="M64" s="317">
        <v>41814</v>
      </c>
      <c r="N64" s="317">
        <v>43951</v>
      </c>
      <c r="O64" s="289">
        <f t="shared" ca="1" si="23"/>
        <v>-341</v>
      </c>
      <c r="P64" s="290" t="str">
        <f t="shared" ca="1" si="24"/>
        <v>VENCIDO</v>
      </c>
      <c r="Q64" s="292" t="s">
        <v>1772</v>
      </c>
      <c r="R64" s="292" t="s">
        <v>1773</v>
      </c>
      <c r="S64" s="312" t="s">
        <v>4</v>
      </c>
      <c r="T64" s="297">
        <v>93223</v>
      </c>
      <c r="U64" s="296" t="s">
        <v>1774</v>
      </c>
      <c r="V64" s="296" t="s">
        <v>1775</v>
      </c>
      <c r="W64" s="310">
        <v>34272</v>
      </c>
      <c r="X64" s="307" t="s">
        <v>423</v>
      </c>
      <c r="Y64" s="298" t="s">
        <v>6</v>
      </c>
      <c r="Z64" s="301" t="s">
        <v>1776</v>
      </c>
      <c r="AA64" s="301" t="s">
        <v>1777</v>
      </c>
      <c r="AB64" s="299" t="s">
        <v>483</v>
      </c>
      <c r="AC64" s="292" t="s">
        <v>1778</v>
      </c>
      <c r="AD64" s="300">
        <v>860007335</v>
      </c>
      <c r="AE64" s="297">
        <v>5752000</v>
      </c>
      <c r="AF64" s="291" t="s">
        <v>1779</v>
      </c>
      <c r="AG64" s="301" t="s">
        <v>6</v>
      </c>
      <c r="AH64" s="292" t="s">
        <v>1780</v>
      </c>
      <c r="AI64" s="311">
        <v>79292300</v>
      </c>
      <c r="AJ64" s="291">
        <v>5766700</v>
      </c>
      <c r="AK64" s="291" t="s">
        <v>6</v>
      </c>
      <c r="AL64" s="303" t="s">
        <v>1781</v>
      </c>
      <c r="AM64" s="292" t="s">
        <v>1782</v>
      </c>
      <c r="AN64" s="291">
        <v>5752000</v>
      </c>
      <c r="AO64" s="291" t="s">
        <v>6</v>
      </c>
      <c r="AP64" s="303" t="s">
        <v>1781</v>
      </c>
      <c r="AQ64" s="341" t="s">
        <v>5</v>
      </c>
      <c r="AR64" s="312" t="s">
        <v>4</v>
      </c>
      <c r="AS64" s="303" t="s">
        <v>3</v>
      </c>
      <c r="AT64" s="303"/>
      <c r="AU64" s="303"/>
      <c r="AV64" s="303"/>
      <c r="AW64" s="288" t="s">
        <v>24</v>
      </c>
      <c r="AX64" s="288" t="s">
        <v>24</v>
      </c>
      <c r="AY64" s="305">
        <f t="shared" si="25"/>
        <v>43150</v>
      </c>
      <c r="AZ64" s="288" t="s">
        <v>24</v>
      </c>
      <c r="BA64" s="288" t="s">
        <v>24</v>
      </c>
      <c r="BB64" s="305">
        <f t="shared" si="26"/>
        <v>43239</v>
      </c>
      <c r="BC64" s="336" t="s">
        <v>26</v>
      </c>
      <c r="BD64" s="305">
        <v>43347</v>
      </c>
      <c r="BE64" s="305">
        <f t="shared" si="14"/>
        <v>43331</v>
      </c>
      <c r="BF64" s="335" t="s">
        <v>25</v>
      </c>
      <c r="BG64" s="305">
        <v>43438</v>
      </c>
      <c r="BH64" s="305">
        <f t="shared" si="15"/>
        <v>43423</v>
      </c>
      <c r="BI64" s="335" t="s">
        <v>28</v>
      </c>
      <c r="BJ64" s="305">
        <v>43528</v>
      </c>
      <c r="BK64" s="305">
        <f t="shared" si="16"/>
        <v>43515</v>
      </c>
      <c r="BL64" s="335" t="s">
        <v>27</v>
      </c>
      <c r="BM64" s="305">
        <v>43620</v>
      </c>
      <c r="BN64" s="305">
        <f>EDATE($F64,18)</f>
        <v>42509</v>
      </c>
      <c r="BO64" s="335" t="s">
        <v>26</v>
      </c>
      <c r="BP64" s="305">
        <v>43742</v>
      </c>
      <c r="BQ64" s="305">
        <f>EDATE($F64,21)</f>
        <v>42601</v>
      </c>
      <c r="BR64" s="305"/>
      <c r="BS64" s="305"/>
      <c r="BT64" s="305">
        <f t="shared" si="19"/>
        <v>42693</v>
      </c>
      <c r="BU64" s="444">
        <v>201930263945</v>
      </c>
      <c r="BV64" s="452" t="s">
        <v>2</v>
      </c>
      <c r="BW64" s="433" t="s">
        <v>1783</v>
      </c>
      <c r="BX64" s="371"/>
      <c r="BY64" s="305">
        <f t="shared" si="27"/>
        <v>43423</v>
      </c>
      <c r="BZ64" s="305"/>
      <c r="CA64" s="343" t="s">
        <v>1784</v>
      </c>
    </row>
    <row r="65" spans="1:79" s="90" customFormat="1" ht="45.75" customHeight="1" x14ac:dyDescent="0.25">
      <c r="A65" s="285" t="s">
        <v>1785</v>
      </c>
      <c r="B65" s="450" t="s">
        <v>1786</v>
      </c>
      <c r="C65" s="327">
        <v>41579</v>
      </c>
      <c r="D65" s="287">
        <v>41947</v>
      </c>
      <c r="E65" s="287">
        <v>43772</v>
      </c>
      <c r="F65" s="287">
        <v>41947</v>
      </c>
      <c r="G65" s="445" t="s">
        <v>1493</v>
      </c>
      <c r="H65" s="327">
        <v>41947</v>
      </c>
      <c r="I65" s="289">
        <f>E65-'[3]ARR Vigentes muestra'!$DN$1</f>
        <v>-290</v>
      </c>
      <c r="J65" s="290" t="str">
        <f t="shared" si="13"/>
        <v>TERMINADO</v>
      </c>
      <c r="K65" s="331" t="s">
        <v>1787</v>
      </c>
      <c r="L65" s="287">
        <v>43300</v>
      </c>
      <c r="M65" s="287">
        <v>43261</v>
      </c>
      <c r="N65" s="287">
        <v>43626</v>
      </c>
      <c r="O65" s="289">
        <f t="shared" ca="1" si="23"/>
        <v>-666</v>
      </c>
      <c r="P65" s="290" t="str">
        <f t="shared" ca="1" si="24"/>
        <v>VENCIDO</v>
      </c>
      <c r="Q65" s="292" t="s">
        <v>1788</v>
      </c>
      <c r="R65" s="370" t="s">
        <v>76</v>
      </c>
      <c r="S65" s="312" t="s">
        <v>4</v>
      </c>
      <c r="T65" s="295">
        <v>900058450</v>
      </c>
      <c r="U65" s="296" t="s">
        <v>1789</v>
      </c>
      <c r="V65" s="296" t="s">
        <v>1790</v>
      </c>
      <c r="W65" s="310">
        <v>19968</v>
      </c>
      <c r="X65" s="307" t="s">
        <v>462</v>
      </c>
      <c r="Y65" s="298" t="s">
        <v>6</v>
      </c>
      <c r="Z65" s="301" t="s">
        <v>1791</v>
      </c>
      <c r="AA65" s="301" t="s">
        <v>1792</v>
      </c>
      <c r="AB65" s="299" t="s">
        <v>483</v>
      </c>
      <c r="AC65" s="292" t="s">
        <v>1793</v>
      </c>
      <c r="AD65" s="300">
        <v>890909254</v>
      </c>
      <c r="AE65" s="291" t="s">
        <v>6</v>
      </c>
      <c r="AF65" s="291" t="s">
        <v>6</v>
      </c>
      <c r="AG65" s="301" t="s">
        <v>6</v>
      </c>
      <c r="AH65" s="292" t="s">
        <v>1794</v>
      </c>
      <c r="AI65" s="311">
        <v>71638581</v>
      </c>
      <c r="AJ65" s="297" t="s">
        <v>1795</v>
      </c>
      <c r="AK65" s="291" t="s">
        <v>6</v>
      </c>
      <c r="AL65" s="303" t="s">
        <v>1796</v>
      </c>
      <c r="AM65" s="301" t="s">
        <v>1797</v>
      </c>
      <c r="AN65" s="291">
        <v>2659692</v>
      </c>
      <c r="AO65" s="291" t="s">
        <v>6</v>
      </c>
      <c r="AP65" s="303" t="s">
        <v>1798</v>
      </c>
      <c r="AQ65" s="341" t="s">
        <v>56</v>
      </c>
      <c r="AR65" s="312" t="s">
        <v>4</v>
      </c>
      <c r="AS65" s="303" t="s">
        <v>55</v>
      </c>
      <c r="AT65" s="303"/>
      <c r="AU65" s="303"/>
      <c r="AV65" s="303"/>
      <c r="AW65" s="288" t="s">
        <v>24</v>
      </c>
      <c r="AX65" s="288" t="s">
        <v>24</v>
      </c>
      <c r="AY65" s="305">
        <f t="shared" si="25"/>
        <v>43135</v>
      </c>
      <c r="AZ65" s="288" t="s">
        <v>24</v>
      </c>
      <c r="BA65" s="288" t="s">
        <v>24</v>
      </c>
      <c r="BB65" s="305">
        <f t="shared" si="26"/>
        <v>43224</v>
      </c>
      <c r="BC65" s="336" t="s">
        <v>26</v>
      </c>
      <c r="BD65" s="305">
        <v>43355</v>
      </c>
      <c r="BE65" s="305">
        <f t="shared" si="14"/>
        <v>43316</v>
      </c>
      <c r="BF65" s="371" t="s">
        <v>24</v>
      </c>
      <c r="BG65" s="371" t="s">
        <v>24</v>
      </c>
      <c r="BH65" s="305">
        <f t="shared" si="15"/>
        <v>43408</v>
      </c>
      <c r="BI65" s="335" t="s">
        <v>1220</v>
      </c>
      <c r="BJ65" s="305">
        <v>43551</v>
      </c>
      <c r="BK65" s="305">
        <f t="shared" si="16"/>
        <v>43500</v>
      </c>
      <c r="BL65" s="335" t="s">
        <v>1202</v>
      </c>
      <c r="BM65" s="305">
        <v>43644</v>
      </c>
      <c r="BN65" s="305">
        <f t="shared" ref="BN65:BN70" si="28">EDATE($F65,54)</f>
        <v>43589</v>
      </c>
      <c r="BO65" s="305"/>
      <c r="BP65" s="305"/>
      <c r="BQ65" s="305">
        <f t="shared" ref="BQ65:BQ70" si="29">EDATE($F65,57)</f>
        <v>43681</v>
      </c>
      <c r="BR65" s="305"/>
      <c r="BS65" s="305"/>
      <c r="BT65" s="305">
        <f t="shared" si="19"/>
        <v>42678</v>
      </c>
      <c r="BU65" s="335">
        <v>43661</v>
      </c>
      <c r="BV65" s="335" t="s">
        <v>2</v>
      </c>
      <c r="BW65" s="371"/>
      <c r="BX65" s="371"/>
      <c r="BY65" s="305">
        <f t="shared" si="27"/>
        <v>43408</v>
      </c>
      <c r="BZ65" s="305"/>
      <c r="CA65" s="343" t="s">
        <v>1799</v>
      </c>
    </row>
    <row r="66" spans="1:79" s="90" customFormat="1" ht="45.75" customHeight="1" x14ac:dyDescent="0.25">
      <c r="A66" s="285" t="s">
        <v>418</v>
      </c>
      <c r="B66" s="450" t="s">
        <v>1800</v>
      </c>
      <c r="C66" s="327">
        <v>41579</v>
      </c>
      <c r="D66" s="287">
        <v>41947</v>
      </c>
      <c r="E66" s="287">
        <v>43772</v>
      </c>
      <c r="F66" s="329">
        <v>41975</v>
      </c>
      <c r="G66" s="445" t="s">
        <v>1493</v>
      </c>
      <c r="H66" s="327">
        <v>41947</v>
      </c>
      <c r="I66" s="289">
        <f>E66-'[3]ARR Vigentes muestra'!$DN$1</f>
        <v>-290</v>
      </c>
      <c r="J66" s="290" t="str">
        <f t="shared" ref="J66:J97" si="30">IF(I66&gt;80,"VIGENTE",IF(I66&lt;1,"TERMINADO",IF(I66&lt;50,"POR VENCERSE","RENOVAR")))</f>
        <v>TERMINADO</v>
      </c>
      <c r="K66" s="331" t="s">
        <v>1801</v>
      </c>
      <c r="L66" s="287">
        <v>43368</v>
      </c>
      <c r="M66" s="287">
        <v>43361</v>
      </c>
      <c r="N66" s="287">
        <v>43773</v>
      </c>
      <c r="O66" s="289">
        <f t="shared" ca="1" si="23"/>
        <v>-519</v>
      </c>
      <c r="P66" s="290" t="str">
        <f t="shared" ca="1" si="24"/>
        <v>VENCIDO</v>
      </c>
      <c r="Q66" s="292" t="s">
        <v>1802</v>
      </c>
      <c r="R66" s="292" t="s">
        <v>1803</v>
      </c>
      <c r="S66" s="312" t="s">
        <v>4</v>
      </c>
      <c r="T66" s="295">
        <v>900113559</v>
      </c>
      <c r="U66" s="296">
        <v>13040350002</v>
      </c>
      <c r="V66" s="296" t="s">
        <v>1319</v>
      </c>
      <c r="W66" s="310">
        <v>41957</v>
      </c>
      <c r="X66" s="307" t="s">
        <v>1804</v>
      </c>
      <c r="Y66" s="298" t="s">
        <v>6</v>
      </c>
      <c r="Z66" s="301" t="s">
        <v>413</v>
      </c>
      <c r="AA66" s="292" t="s">
        <v>412</v>
      </c>
      <c r="AB66" s="299" t="s">
        <v>483</v>
      </c>
      <c r="AC66" s="292" t="s">
        <v>1805</v>
      </c>
      <c r="AD66" s="300">
        <v>890905005</v>
      </c>
      <c r="AE66" s="291" t="s">
        <v>6</v>
      </c>
      <c r="AF66" s="291" t="s">
        <v>6</v>
      </c>
      <c r="AG66" s="301" t="s">
        <v>6</v>
      </c>
      <c r="AH66" s="292" t="s">
        <v>1806</v>
      </c>
      <c r="AI66" s="311">
        <v>70073087</v>
      </c>
      <c r="AJ66" s="297" t="s">
        <v>1807</v>
      </c>
      <c r="AK66" s="291">
        <v>3108339832</v>
      </c>
      <c r="AL66" s="303" t="s">
        <v>1808</v>
      </c>
      <c r="AM66" s="301" t="s">
        <v>1809</v>
      </c>
      <c r="AN66" s="297" t="s">
        <v>1807</v>
      </c>
      <c r="AO66" s="291">
        <v>3108339832</v>
      </c>
      <c r="AP66" s="303" t="s">
        <v>1808</v>
      </c>
      <c r="AQ66" s="341" t="s">
        <v>70</v>
      </c>
      <c r="AR66" s="312" t="s">
        <v>4</v>
      </c>
      <c r="AS66" s="303" t="s">
        <v>69</v>
      </c>
      <c r="AT66" s="303"/>
      <c r="AU66" s="303"/>
      <c r="AV66" s="303"/>
      <c r="AW66" s="336" t="s">
        <v>28</v>
      </c>
      <c r="AX66" s="305">
        <v>43117</v>
      </c>
      <c r="AY66" s="305">
        <f t="shared" si="25"/>
        <v>43161</v>
      </c>
      <c r="AZ66" s="336" t="s">
        <v>27</v>
      </c>
      <c r="BA66" s="305">
        <v>43194</v>
      </c>
      <c r="BB66" s="305">
        <f t="shared" si="26"/>
        <v>43253</v>
      </c>
      <c r="BC66" s="336" t="s">
        <v>26</v>
      </c>
      <c r="BD66" s="305">
        <v>43370</v>
      </c>
      <c r="BE66" s="305">
        <f t="shared" ref="BE66:BE78" si="31">EDATE($F66,45)</f>
        <v>43345</v>
      </c>
      <c r="BF66" s="335" t="s">
        <v>25</v>
      </c>
      <c r="BG66" s="305">
        <v>43446</v>
      </c>
      <c r="BH66" s="305">
        <f t="shared" ref="BH66:BH78" si="32">EDATE($F66,48)</f>
        <v>43436</v>
      </c>
      <c r="BI66" s="335" t="s">
        <v>28</v>
      </c>
      <c r="BJ66" s="305">
        <v>43482</v>
      </c>
      <c r="BK66" s="305">
        <f t="shared" ref="BK66:BK94" si="33">EDATE($F66,51)</f>
        <v>43526</v>
      </c>
      <c r="BL66" s="335" t="s">
        <v>27</v>
      </c>
      <c r="BM66" s="305">
        <v>43566</v>
      </c>
      <c r="BN66" s="305">
        <f t="shared" si="28"/>
        <v>43618</v>
      </c>
      <c r="BO66" s="335" t="s">
        <v>26</v>
      </c>
      <c r="BP66" s="305">
        <v>43731</v>
      </c>
      <c r="BQ66" s="305">
        <f t="shared" si="29"/>
        <v>43710</v>
      </c>
      <c r="BR66" s="305"/>
      <c r="BS66" s="305"/>
      <c r="BT66" s="305">
        <f>EDATE($F66,60)</f>
        <v>43801</v>
      </c>
      <c r="BU66" s="444">
        <v>201930312893</v>
      </c>
      <c r="BV66" s="305"/>
      <c r="BW66" s="336"/>
      <c r="BX66" s="336"/>
      <c r="BY66" s="305">
        <f t="shared" si="27"/>
        <v>43436</v>
      </c>
      <c r="BZ66" s="305"/>
      <c r="CA66" s="343" t="s">
        <v>1810</v>
      </c>
    </row>
    <row r="67" spans="1:79" ht="45.75" customHeight="1" x14ac:dyDescent="0.25">
      <c r="A67" s="53" t="s">
        <v>418</v>
      </c>
      <c r="B67" s="453" t="s">
        <v>1800</v>
      </c>
      <c r="C67" s="454">
        <v>41579</v>
      </c>
      <c r="D67" s="455">
        <v>41947</v>
      </c>
      <c r="E67" s="455">
        <v>43772</v>
      </c>
      <c r="F67" s="234">
        <v>41975</v>
      </c>
      <c r="G67" s="246" t="s">
        <v>1493</v>
      </c>
      <c r="H67" s="454">
        <v>41947</v>
      </c>
      <c r="I67" s="48">
        <f>E67-'[3]ARR Vigentes muestra'!$DN$1</f>
        <v>-290</v>
      </c>
      <c r="J67" s="42" t="str">
        <f t="shared" si="30"/>
        <v>TERMINADO</v>
      </c>
      <c r="K67" s="456" t="s">
        <v>1801</v>
      </c>
      <c r="L67" s="455">
        <v>43368</v>
      </c>
      <c r="M67" s="455">
        <v>43361</v>
      </c>
      <c r="N67" s="455">
        <v>43773</v>
      </c>
      <c r="O67" s="289">
        <f t="shared" ca="1" si="23"/>
        <v>-519</v>
      </c>
      <c r="P67" s="457" t="str">
        <f t="shared" ca="1" si="24"/>
        <v>VENCIDO</v>
      </c>
      <c r="Q67" s="458" t="s">
        <v>1802</v>
      </c>
      <c r="R67" s="235" t="s">
        <v>1803</v>
      </c>
      <c r="S67" s="28" t="s">
        <v>4</v>
      </c>
      <c r="T67" s="459">
        <v>900113559</v>
      </c>
      <c r="U67" s="460">
        <v>13040350002</v>
      </c>
      <c r="V67" s="460" t="s">
        <v>1319</v>
      </c>
      <c r="W67" s="461">
        <v>41957</v>
      </c>
      <c r="X67" s="462" t="s">
        <v>1804</v>
      </c>
      <c r="Y67" s="68" t="s">
        <v>6</v>
      </c>
      <c r="Z67" s="30" t="s">
        <v>413</v>
      </c>
      <c r="AA67" s="66" t="s">
        <v>412</v>
      </c>
      <c r="AB67" s="67" t="s">
        <v>483</v>
      </c>
      <c r="AC67" s="458" t="s">
        <v>1805</v>
      </c>
      <c r="AD67" s="463">
        <v>890905005</v>
      </c>
      <c r="AE67" s="208" t="s">
        <v>6</v>
      </c>
      <c r="AF67" s="208" t="s">
        <v>6</v>
      </c>
      <c r="AG67" s="207" t="s">
        <v>6</v>
      </c>
      <c r="AH67" s="458" t="s">
        <v>1806</v>
      </c>
      <c r="AI67" s="464">
        <v>70073087</v>
      </c>
      <c r="AJ67" s="465" t="s">
        <v>1807</v>
      </c>
      <c r="AK67" s="466">
        <v>3108339832</v>
      </c>
      <c r="AL67" s="467" t="s">
        <v>1808</v>
      </c>
      <c r="AM67" s="468" t="s">
        <v>1811</v>
      </c>
      <c r="AN67" s="465" t="s">
        <v>1807</v>
      </c>
      <c r="AO67" s="466">
        <v>3108339832</v>
      </c>
      <c r="AP67" s="467" t="s">
        <v>1808</v>
      </c>
      <c r="AQ67" s="341" t="s">
        <v>70</v>
      </c>
      <c r="AR67" s="28" t="s">
        <v>4</v>
      </c>
      <c r="AS67" s="63" t="s">
        <v>69</v>
      </c>
      <c r="AT67" s="63"/>
      <c r="AU67" s="63"/>
      <c r="AV67" s="63"/>
      <c r="AW67" s="58" t="s">
        <v>28</v>
      </c>
      <c r="AX67" s="24">
        <v>43117</v>
      </c>
      <c r="AY67" s="24">
        <f t="shared" si="25"/>
        <v>43161</v>
      </c>
      <c r="AZ67" s="58" t="s">
        <v>27</v>
      </c>
      <c r="BA67" s="24">
        <v>43194</v>
      </c>
      <c r="BB67" s="24">
        <f t="shared" si="26"/>
        <v>43253</v>
      </c>
      <c r="BC67" s="58" t="s">
        <v>26</v>
      </c>
      <c r="BD67" s="24">
        <v>43370</v>
      </c>
      <c r="BE67" s="24">
        <f t="shared" si="31"/>
        <v>43345</v>
      </c>
      <c r="BF67" s="61" t="s">
        <v>25</v>
      </c>
      <c r="BG67" s="24">
        <v>43446</v>
      </c>
      <c r="BH67" s="24">
        <f t="shared" si="32"/>
        <v>43436</v>
      </c>
      <c r="BI67" s="61" t="s">
        <v>28</v>
      </c>
      <c r="BJ67" s="24">
        <v>43482</v>
      </c>
      <c r="BK67" s="24">
        <f t="shared" si="33"/>
        <v>43526</v>
      </c>
      <c r="BL67" s="61" t="s">
        <v>27</v>
      </c>
      <c r="BM67" s="24">
        <v>43566</v>
      </c>
      <c r="BN67" s="20">
        <f t="shared" si="28"/>
        <v>43618</v>
      </c>
      <c r="BO67" s="61" t="s">
        <v>26</v>
      </c>
      <c r="BP67" s="24">
        <v>43731</v>
      </c>
      <c r="BQ67" s="20">
        <f t="shared" si="29"/>
        <v>43710</v>
      </c>
      <c r="BR67" s="24"/>
      <c r="BS67" s="24"/>
      <c r="BT67" s="20">
        <f>EDATE($F67,60)</f>
        <v>43801</v>
      </c>
      <c r="BU67" s="23">
        <v>201930312893</v>
      </c>
      <c r="BV67" s="469"/>
      <c r="BW67" s="470"/>
      <c r="BX67" s="470"/>
      <c r="BY67" s="24">
        <f t="shared" si="27"/>
        <v>43436</v>
      </c>
      <c r="BZ67" s="24"/>
      <c r="CA67" s="18" t="s">
        <v>1810</v>
      </c>
    </row>
    <row r="68" spans="1:79" s="90" customFormat="1" ht="45.75" customHeight="1" x14ac:dyDescent="0.25">
      <c r="A68" s="285" t="s">
        <v>1812</v>
      </c>
      <c r="B68" s="450" t="s">
        <v>1813</v>
      </c>
      <c r="C68" s="327">
        <v>41579</v>
      </c>
      <c r="D68" s="317">
        <v>41947</v>
      </c>
      <c r="E68" s="317">
        <v>43773</v>
      </c>
      <c r="F68" s="471">
        <v>41971</v>
      </c>
      <c r="G68" s="342" t="s">
        <v>1493</v>
      </c>
      <c r="H68" s="472">
        <v>41947</v>
      </c>
      <c r="I68" s="289">
        <f>E68-'[3]ARR Vigentes muestra'!$DN$1</f>
        <v>-289</v>
      </c>
      <c r="J68" s="290" t="str">
        <f t="shared" si="30"/>
        <v>TERMINADO</v>
      </c>
      <c r="K68" s="338">
        <v>3003725</v>
      </c>
      <c r="L68" s="451">
        <v>43535</v>
      </c>
      <c r="M68" s="317">
        <v>43463</v>
      </c>
      <c r="N68" s="317">
        <v>43895</v>
      </c>
      <c r="O68" s="289">
        <f t="shared" ca="1" si="23"/>
        <v>-397</v>
      </c>
      <c r="P68" s="290" t="str">
        <f t="shared" ca="1" si="24"/>
        <v>VENCIDO</v>
      </c>
      <c r="Q68" s="292" t="s">
        <v>1814</v>
      </c>
      <c r="R68" s="292" t="s">
        <v>1815</v>
      </c>
      <c r="S68" s="312" t="s">
        <v>4</v>
      </c>
      <c r="T68" s="297">
        <v>5181703</v>
      </c>
      <c r="U68" s="296" t="s">
        <v>1816</v>
      </c>
      <c r="V68" s="296" t="s">
        <v>634</v>
      </c>
      <c r="W68" s="296" t="s">
        <v>634</v>
      </c>
      <c r="X68" s="307" t="s">
        <v>633</v>
      </c>
      <c r="Y68" s="298" t="s">
        <v>6</v>
      </c>
      <c r="Z68" s="292" t="s">
        <v>11</v>
      </c>
      <c r="AA68" s="292" t="s">
        <v>1817</v>
      </c>
      <c r="AB68" s="299">
        <v>121875</v>
      </c>
      <c r="AC68" s="292" t="s">
        <v>1818</v>
      </c>
      <c r="AD68" s="297">
        <v>70351176</v>
      </c>
      <c r="AE68" s="297">
        <v>5714092</v>
      </c>
      <c r="AF68" s="297">
        <v>3128099158</v>
      </c>
      <c r="AG68" s="303" t="s">
        <v>1819</v>
      </c>
      <c r="AH68" s="292" t="s">
        <v>1818</v>
      </c>
      <c r="AI68" s="297">
        <v>70351176</v>
      </c>
      <c r="AJ68" s="297">
        <v>5714092</v>
      </c>
      <c r="AK68" s="297">
        <v>3128099158</v>
      </c>
      <c r="AL68" s="303" t="s">
        <v>1819</v>
      </c>
      <c r="AM68" s="292" t="s">
        <v>1820</v>
      </c>
      <c r="AN68" s="291">
        <v>5714092</v>
      </c>
      <c r="AO68" s="291">
        <v>3128099158</v>
      </c>
      <c r="AP68" s="303" t="s">
        <v>1821</v>
      </c>
      <c r="AQ68" s="341" t="s">
        <v>56</v>
      </c>
      <c r="AR68" s="312" t="s">
        <v>4</v>
      </c>
      <c r="AS68" s="303" t="s">
        <v>55</v>
      </c>
      <c r="AT68" s="303"/>
      <c r="AU68" s="303"/>
      <c r="AV68" s="303"/>
      <c r="AW68" s="336" t="s">
        <v>28</v>
      </c>
      <c r="AX68" s="305">
        <v>43174</v>
      </c>
      <c r="AY68" s="305">
        <f t="shared" si="25"/>
        <v>43159</v>
      </c>
      <c r="AZ68" s="473" t="s">
        <v>27</v>
      </c>
      <c r="BA68" s="305">
        <v>43210</v>
      </c>
      <c r="BB68" s="305">
        <f t="shared" si="26"/>
        <v>43248</v>
      </c>
      <c r="BC68" s="336" t="s">
        <v>26</v>
      </c>
      <c r="BD68" s="305">
        <v>43355</v>
      </c>
      <c r="BE68" s="305">
        <f t="shared" si="31"/>
        <v>43340</v>
      </c>
      <c r="BF68" s="335" t="s">
        <v>25</v>
      </c>
      <c r="BG68" s="305">
        <v>43424</v>
      </c>
      <c r="BH68" s="305">
        <f t="shared" si="32"/>
        <v>43432</v>
      </c>
      <c r="BI68" s="335" t="s">
        <v>28</v>
      </c>
      <c r="BJ68" s="305">
        <v>43551</v>
      </c>
      <c r="BK68" s="305">
        <f t="shared" si="33"/>
        <v>43524</v>
      </c>
      <c r="BL68" s="335" t="s">
        <v>27</v>
      </c>
      <c r="BM68" s="305">
        <v>43638</v>
      </c>
      <c r="BN68" s="305">
        <f t="shared" si="28"/>
        <v>43613</v>
      </c>
      <c r="BO68" s="305"/>
      <c r="BP68" s="305"/>
      <c r="BQ68" s="305">
        <f t="shared" si="29"/>
        <v>43705</v>
      </c>
      <c r="BR68" s="305"/>
      <c r="BS68" s="305"/>
      <c r="BT68" s="305">
        <f>EDATE($F68,24)</f>
        <v>42702</v>
      </c>
      <c r="BU68" s="335">
        <v>43661</v>
      </c>
      <c r="BV68" s="305"/>
      <c r="BW68" s="371"/>
      <c r="BX68" s="371"/>
      <c r="BY68" s="305">
        <f t="shared" si="27"/>
        <v>43432</v>
      </c>
      <c r="BZ68" s="305"/>
      <c r="CA68" s="343" t="s">
        <v>1822</v>
      </c>
    </row>
    <row r="69" spans="1:79" s="90" customFormat="1" ht="45.75" customHeight="1" x14ac:dyDescent="0.25">
      <c r="A69" s="285" t="s">
        <v>1823</v>
      </c>
      <c r="B69" s="450" t="s">
        <v>1824</v>
      </c>
      <c r="C69" s="327">
        <v>41579</v>
      </c>
      <c r="D69" s="287">
        <v>41947</v>
      </c>
      <c r="E69" s="287">
        <v>43773</v>
      </c>
      <c r="F69" s="474">
        <v>41947</v>
      </c>
      <c r="G69" s="445" t="s">
        <v>1493</v>
      </c>
      <c r="H69" s="472">
        <v>41947</v>
      </c>
      <c r="I69" s="289">
        <f>E69-'[3]ARR Vigentes muestra'!$DN$1</f>
        <v>-289</v>
      </c>
      <c r="J69" s="290" t="str">
        <f t="shared" si="30"/>
        <v>TERMINADO</v>
      </c>
      <c r="K69" s="331" t="s">
        <v>1825</v>
      </c>
      <c r="L69" s="287">
        <v>43712</v>
      </c>
      <c r="M69" s="287">
        <v>43712</v>
      </c>
      <c r="N69" s="287">
        <v>43925</v>
      </c>
      <c r="O69" s="289">
        <f t="shared" ca="1" si="23"/>
        <v>-367</v>
      </c>
      <c r="P69" s="290" t="str">
        <f t="shared" ca="1" si="24"/>
        <v>VENCIDO</v>
      </c>
      <c r="Q69" s="292" t="s">
        <v>1826</v>
      </c>
      <c r="R69" s="292" t="s">
        <v>1827</v>
      </c>
      <c r="S69" s="312" t="s">
        <v>4</v>
      </c>
      <c r="T69" s="295">
        <v>1054454</v>
      </c>
      <c r="U69" s="475">
        <v>14030050021</v>
      </c>
      <c r="V69" s="320">
        <v>1554</v>
      </c>
      <c r="W69" s="310">
        <v>40386</v>
      </c>
      <c r="X69" s="307">
        <v>24</v>
      </c>
      <c r="Y69" s="298" t="s">
        <v>6</v>
      </c>
      <c r="Z69" s="292" t="s">
        <v>1828</v>
      </c>
      <c r="AA69" s="292" t="s">
        <v>1829</v>
      </c>
      <c r="AB69" s="299">
        <v>94142</v>
      </c>
      <c r="AC69" s="292" t="s">
        <v>1830</v>
      </c>
      <c r="AD69" s="300">
        <v>890911843</v>
      </c>
      <c r="AE69" s="291">
        <v>2628452</v>
      </c>
      <c r="AF69" s="291" t="s">
        <v>6</v>
      </c>
      <c r="AG69" s="303" t="s">
        <v>1831</v>
      </c>
      <c r="AH69" s="292" t="s">
        <v>1832</v>
      </c>
      <c r="AI69" s="311">
        <v>71776949</v>
      </c>
      <c r="AJ69" s="297">
        <v>2622314</v>
      </c>
      <c r="AK69" s="291">
        <v>3147994247</v>
      </c>
      <c r="AL69" s="303" t="s">
        <v>1831</v>
      </c>
      <c r="AM69" s="301" t="s">
        <v>1833</v>
      </c>
      <c r="AN69" s="291">
        <v>2622314</v>
      </c>
      <c r="AO69" s="291">
        <v>3103779924</v>
      </c>
      <c r="AP69" s="303" t="s">
        <v>1834</v>
      </c>
      <c r="AQ69" s="341" t="s">
        <v>5</v>
      </c>
      <c r="AR69" s="312" t="s">
        <v>4</v>
      </c>
      <c r="AS69" s="303" t="s">
        <v>3</v>
      </c>
      <c r="AT69" s="303"/>
      <c r="AU69" s="303"/>
      <c r="AV69" s="303"/>
      <c r="AW69" s="336" t="s">
        <v>28</v>
      </c>
      <c r="AX69" s="305">
        <v>43371</v>
      </c>
      <c r="AY69" s="305">
        <f t="shared" si="25"/>
        <v>43135</v>
      </c>
      <c r="AZ69" s="336" t="s">
        <v>27</v>
      </c>
      <c r="BA69" s="305">
        <v>43444</v>
      </c>
      <c r="BB69" s="305">
        <f t="shared" si="26"/>
        <v>43224</v>
      </c>
      <c r="BC69" s="335" t="s">
        <v>26</v>
      </c>
      <c r="BD69" s="305">
        <v>43371</v>
      </c>
      <c r="BE69" s="305">
        <f t="shared" si="31"/>
        <v>43316</v>
      </c>
      <c r="BF69" s="335" t="s">
        <v>25</v>
      </c>
      <c r="BG69" s="305">
        <v>43444</v>
      </c>
      <c r="BH69" s="305">
        <f t="shared" si="32"/>
        <v>43408</v>
      </c>
      <c r="BI69" s="335" t="s">
        <v>28</v>
      </c>
      <c r="BJ69" s="305">
        <v>43551</v>
      </c>
      <c r="BK69" s="305">
        <f t="shared" si="33"/>
        <v>43500</v>
      </c>
      <c r="BL69" s="335" t="s">
        <v>27</v>
      </c>
      <c r="BM69" s="305">
        <v>43637</v>
      </c>
      <c r="BN69" s="305">
        <f t="shared" si="28"/>
        <v>43589</v>
      </c>
      <c r="BO69" s="335" t="s">
        <v>26</v>
      </c>
      <c r="BP69" s="305">
        <v>43707</v>
      </c>
      <c r="BQ69" s="305">
        <f t="shared" si="29"/>
        <v>43681</v>
      </c>
      <c r="BR69" s="335" t="s">
        <v>25</v>
      </c>
      <c r="BS69" s="305">
        <v>43755</v>
      </c>
      <c r="BT69" s="305">
        <f>EDATE($F69,60)</f>
        <v>43773</v>
      </c>
      <c r="BU69" s="444">
        <v>201930264070</v>
      </c>
      <c r="BV69" s="452" t="s">
        <v>2</v>
      </c>
      <c r="BW69" s="371"/>
      <c r="BX69" s="371"/>
      <c r="BY69" s="305">
        <f t="shared" si="27"/>
        <v>43408</v>
      </c>
      <c r="BZ69" s="305"/>
      <c r="CA69" s="343" t="s">
        <v>1835</v>
      </c>
    </row>
    <row r="70" spans="1:79" ht="45.75" customHeight="1" x14ac:dyDescent="0.25">
      <c r="A70" s="53" t="s">
        <v>1823</v>
      </c>
      <c r="B70" s="453" t="s">
        <v>1836</v>
      </c>
      <c r="C70" s="229">
        <v>41579</v>
      </c>
      <c r="D70" s="455">
        <v>41947</v>
      </c>
      <c r="E70" s="455">
        <v>43773</v>
      </c>
      <c r="F70" s="455">
        <v>41947</v>
      </c>
      <c r="G70" s="246" t="s">
        <v>1493</v>
      </c>
      <c r="H70" s="229">
        <v>41947</v>
      </c>
      <c r="I70" s="48">
        <f>E70-'[3]ARR Vigentes muestra'!$DN$1</f>
        <v>-289</v>
      </c>
      <c r="J70" s="42" t="str">
        <f t="shared" si="30"/>
        <v>TERMINADO</v>
      </c>
      <c r="K70" s="456" t="s">
        <v>1825</v>
      </c>
      <c r="L70" s="455">
        <v>43712</v>
      </c>
      <c r="M70" s="455">
        <v>43712</v>
      </c>
      <c r="N70" s="455">
        <v>43925</v>
      </c>
      <c r="O70" s="289">
        <f t="shared" ca="1" si="23"/>
        <v>-367</v>
      </c>
      <c r="P70" s="214" t="str">
        <f t="shared" ca="1" si="24"/>
        <v>VENCIDO</v>
      </c>
      <c r="Q70" s="235" t="s">
        <v>1826</v>
      </c>
      <c r="R70" s="235" t="s">
        <v>1827</v>
      </c>
      <c r="S70" s="28" t="s">
        <v>4</v>
      </c>
      <c r="T70" s="459">
        <v>1054455</v>
      </c>
      <c r="U70" s="476">
        <v>14039990005</v>
      </c>
      <c r="V70" s="477">
        <v>1554</v>
      </c>
      <c r="W70" s="240">
        <v>40386</v>
      </c>
      <c r="X70" s="239">
        <v>24</v>
      </c>
      <c r="Y70" s="68" t="s">
        <v>6</v>
      </c>
      <c r="Z70" s="66" t="s">
        <v>1828</v>
      </c>
      <c r="AA70" s="66" t="s">
        <v>1829</v>
      </c>
      <c r="AB70" s="67">
        <v>94142</v>
      </c>
      <c r="AC70" s="235" t="s">
        <v>1830</v>
      </c>
      <c r="AD70" s="237">
        <v>890911843</v>
      </c>
      <c r="AE70" s="208">
        <v>2628452</v>
      </c>
      <c r="AF70" s="208" t="s">
        <v>6</v>
      </c>
      <c r="AG70" s="200" t="s">
        <v>1831</v>
      </c>
      <c r="AH70" s="235" t="s">
        <v>1832</v>
      </c>
      <c r="AI70" s="478">
        <v>71776949</v>
      </c>
      <c r="AJ70" s="118">
        <v>2622314</v>
      </c>
      <c r="AK70" s="208">
        <v>3147994247</v>
      </c>
      <c r="AL70" s="200" t="s">
        <v>1831</v>
      </c>
      <c r="AM70" s="207" t="s">
        <v>1833</v>
      </c>
      <c r="AN70" s="208">
        <v>2622314</v>
      </c>
      <c r="AO70" s="31">
        <v>3103779924</v>
      </c>
      <c r="AP70" s="200" t="s">
        <v>1834</v>
      </c>
      <c r="AQ70" s="201" t="s">
        <v>5</v>
      </c>
      <c r="AR70" s="28" t="s">
        <v>4</v>
      </c>
      <c r="AS70" s="200" t="s">
        <v>3</v>
      </c>
      <c r="AT70" s="200"/>
      <c r="AU70" s="200"/>
      <c r="AV70" s="200"/>
      <c r="AW70" s="58" t="s">
        <v>28</v>
      </c>
      <c r="AX70" s="24">
        <v>43371</v>
      </c>
      <c r="AY70" s="24">
        <f t="shared" si="25"/>
        <v>43135</v>
      </c>
      <c r="AZ70" s="58" t="s">
        <v>27</v>
      </c>
      <c r="BA70" s="24">
        <v>43444</v>
      </c>
      <c r="BB70" s="24">
        <f t="shared" si="26"/>
        <v>43224</v>
      </c>
      <c r="BC70" s="61" t="s">
        <v>26</v>
      </c>
      <c r="BD70" s="24">
        <v>43371</v>
      </c>
      <c r="BE70" s="24">
        <f t="shared" si="31"/>
        <v>43316</v>
      </c>
      <c r="BF70" s="61" t="s">
        <v>25</v>
      </c>
      <c r="BG70" s="24">
        <v>43444</v>
      </c>
      <c r="BH70" s="24">
        <f t="shared" si="32"/>
        <v>43408</v>
      </c>
      <c r="BI70" s="61" t="s">
        <v>28</v>
      </c>
      <c r="BJ70" s="24">
        <v>43551</v>
      </c>
      <c r="BK70" s="24">
        <f t="shared" si="33"/>
        <v>43500</v>
      </c>
      <c r="BL70" s="61" t="s">
        <v>27</v>
      </c>
      <c r="BM70" s="24">
        <v>43637</v>
      </c>
      <c r="BN70" s="20">
        <f t="shared" si="28"/>
        <v>43589</v>
      </c>
      <c r="BO70" s="61" t="s">
        <v>26</v>
      </c>
      <c r="BP70" s="24">
        <v>43707</v>
      </c>
      <c r="BQ70" s="20">
        <f t="shared" si="29"/>
        <v>43681</v>
      </c>
      <c r="BR70" s="61" t="s">
        <v>25</v>
      </c>
      <c r="BS70" s="24">
        <v>43755</v>
      </c>
      <c r="BT70" s="20">
        <f>EDATE($F70,60)</f>
        <v>43773</v>
      </c>
      <c r="BU70" s="23">
        <v>201930264070</v>
      </c>
      <c r="BV70" s="59" t="s">
        <v>2</v>
      </c>
      <c r="BW70" s="156"/>
      <c r="BX70" s="156"/>
      <c r="BY70" s="24">
        <f t="shared" si="27"/>
        <v>43408</v>
      </c>
      <c r="BZ70" s="24"/>
      <c r="CA70" s="18" t="s">
        <v>1835</v>
      </c>
    </row>
    <row r="71" spans="1:79" s="90" customFormat="1" ht="45.75" customHeight="1" x14ac:dyDescent="0.25">
      <c r="A71" s="285" t="s">
        <v>1837</v>
      </c>
      <c r="B71" s="450" t="s">
        <v>1838</v>
      </c>
      <c r="C71" s="327">
        <v>2013</v>
      </c>
      <c r="D71" s="287">
        <v>41947</v>
      </c>
      <c r="E71" s="287">
        <v>43772</v>
      </c>
      <c r="F71" s="287">
        <v>41947</v>
      </c>
      <c r="G71" s="445" t="s">
        <v>1839</v>
      </c>
      <c r="H71" s="327">
        <v>41947</v>
      </c>
      <c r="I71" s="289">
        <f>E71-'[3]ARR Vigentes muestra'!$DN$1</f>
        <v>-290</v>
      </c>
      <c r="J71" s="290" t="str">
        <f t="shared" si="30"/>
        <v>TERMINADO</v>
      </c>
      <c r="K71" s="331" t="s">
        <v>1840</v>
      </c>
      <c r="L71" s="287">
        <v>43589</v>
      </c>
      <c r="M71" s="287">
        <v>43281</v>
      </c>
      <c r="N71" s="287">
        <v>44012</v>
      </c>
      <c r="O71" s="289">
        <f t="shared" ca="1" si="23"/>
        <v>-280</v>
      </c>
      <c r="P71" s="290" t="str">
        <f t="shared" ca="1" si="24"/>
        <v>VENCIDO</v>
      </c>
      <c r="Q71" s="292" t="s">
        <v>1841</v>
      </c>
      <c r="R71" s="370" t="s">
        <v>76</v>
      </c>
      <c r="S71" s="312" t="s">
        <v>4</v>
      </c>
      <c r="T71" s="295">
        <v>186380</v>
      </c>
      <c r="U71" s="296" t="s">
        <v>1842</v>
      </c>
      <c r="V71" s="296" t="s">
        <v>634</v>
      </c>
      <c r="W71" s="296" t="s">
        <v>634</v>
      </c>
      <c r="X71" s="307" t="s">
        <v>633</v>
      </c>
      <c r="Y71" s="298" t="s">
        <v>6</v>
      </c>
      <c r="Z71" s="292" t="s">
        <v>1843</v>
      </c>
      <c r="AA71" s="292" t="s">
        <v>1844</v>
      </c>
      <c r="AB71" s="299" t="s">
        <v>483</v>
      </c>
      <c r="AC71" s="292" t="s">
        <v>1845</v>
      </c>
      <c r="AD71" s="300">
        <v>811035961</v>
      </c>
      <c r="AE71" s="291">
        <v>5752300</v>
      </c>
      <c r="AF71" s="291">
        <v>3104629607</v>
      </c>
      <c r="AG71" s="303" t="s">
        <v>1846</v>
      </c>
      <c r="AH71" s="292" t="s">
        <v>1847</v>
      </c>
      <c r="AI71" s="300">
        <v>3334121</v>
      </c>
      <c r="AJ71" s="297" t="s">
        <v>1848</v>
      </c>
      <c r="AK71" s="291">
        <v>3104629607</v>
      </c>
      <c r="AL71" s="303" t="s">
        <v>1846</v>
      </c>
      <c r="AM71" s="301" t="s">
        <v>1849</v>
      </c>
      <c r="AN71" s="291">
        <v>2686811</v>
      </c>
      <c r="AO71" s="291" t="s">
        <v>6</v>
      </c>
      <c r="AP71" s="301" t="s">
        <v>6</v>
      </c>
      <c r="AQ71" s="341" t="s">
        <v>5</v>
      </c>
      <c r="AR71" s="312" t="s">
        <v>4</v>
      </c>
      <c r="AS71" s="303" t="s">
        <v>3</v>
      </c>
      <c r="AT71" s="303"/>
      <c r="AU71" s="303"/>
      <c r="AV71" s="303"/>
      <c r="AW71" s="336" t="s">
        <v>28</v>
      </c>
      <c r="AX71" s="305">
        <v>43139</v>
      </c>
      <c r="AY71" s="305">
        <f t="shared" si="25"/>
        <v>43135</v>
      </c>
      <c r="AZ71" s="479" t="s">
        <v>27</v>
      </c>
      <c r="BA71" s="305">
        <v>43275</v>
      </c>
      <c r="BB71" s="305">
        <f t="shared" si="26"/>
        <v>43224</v>
      </c>
      <c r="BC71" s="336" t="s">
        <v>26</v>
      </c>
      <c r="BD71" s="305">
        <v>43355</v>
      </c>
      <c r="BE71" s="305">
        <f t="shared" si="31"/>
        <v>43316</v>
      </c>
      <c r="BF71" s="335" t="s">
        <v>25</v>
      </c>
      <c r="BG71" s="305">
        <v>43446</v>
      </c>
      <c r="BH71" s="305">
        <f t="shared" si="32"/>
        <v>43408</v>
      </c>
      <c r="BI71" s="305"/>
      <c r="BJ71" s="305"/>
      <c r="BK71" s="305">
        <f t="shared" si="33"/>
        <v>43500</v>
      </c>
      <c r="BL71" s="305"/>
      <c r="BM71" s="305"/>
      <c r="BN71" s="305">
        <f>EDATE($F71,18)</f>
        <v>42494</v>
      </c>
      <c r="BO71" s="305"/>
      <c r="BP71" s="305"/>
      <c r="BQ71" s="305">
        <f>EDATE($F71,21)</f>
        <v>42586</v>
      </c>
      <c r="BR71" s="305"/>
      <c r="BS71" s="305"/>
      <c r="BT71" s="305">
        <f t="shared" ref="BT71:BT99" si="34">EDATE($F71,24)</f>
        <v>42678</v>
      </c>
      <c r="BU71" s="444">
        <v>201930264095</v>
      </c>
      <c r="BV71" s="452" t="s">
        <v>2</v>
      </c>
      <c r="BW71" s="371"/>
      <c r="BX71" s="371"/>
      <c r="BY71" s="305">
        <f t="shared" si="27"/>
        <v>43408</v>
      </c>
      <c r="BZ71" s="305"/>
      <c r="CA71" s="343" t="s">
        <v>1850</v>
      </c>
    </row>
    <row r="72" spans="1:79" s="90" customFormat="1" ht="45.75" customHeight="1" x14ac:dyDescent="0.25">
      <c r="A72" s="285" t="s">
        <v>449</v>
      </c>
      <c r="B72" s="480" t="s">
        <v>1851</v>
      </c>
      <c r="C72" s="327">
        <v>2013</v>
      </c>
      <c r="D72" s="287">
        <v>41947</v>
      </c>
      <c r="E72" s="287">
        <v>43772</v>
      </c>
      <c r="F72" s="287">
        <v>41947</v>
      </c>
      <c r="G72" s="330" t="s">
        <v>1852</v>
      </c>
      <c r="H72" s="327">
        <v>41947</v>
      </c>
      <c r="I72" s="289">
        <f>E72-'[3]ARR Vigentes muestra'!$DN$1</f>
        <v>-290</v>
      </c>
      <c r="J72" s="290" t="str">
        <f t="shared" si="30"/>
        <v>TERMINADO</v>
      </c>
      <c r="K72" s="331" t="s">
        <v>1853</v>
      </c>
      <c r="L72" s="287">
        <v>43255</v>
      </c>
      <c r="M72" s="287">
        <v>43255</v>
      </c>
      <c r="N72" s="287">
        <v>43620</v>
      </c>
      <c r="O72" s="289">
        <f t="shared" ca="1" si="23"/>
        <v>-672</v>
      </c>
      <c r="P72" s="290" t="str">
        <f t="shared" ca="1" si="24"/>
        <v>VENCIDO</v>
      </c>
      <c r="Q72" s="292" t="s">
        <v>446</v>
      </c>
      <c r="R72" s="292" t="s">
        <v>445</v>
      </c>
      <c r="S72" s="312" t="s">
        <v>4</v>
      </c>
      <c r="T72" s="295">
        <v>900058450</v>
      </c>
      <c r="U72" s="286" t="s">
        <v>444</v>
      </c>
      <c r="V72" s="296" t="s">
        <v>634</v>
      </c>
      <c r="W72" s="296" t="s">
        <v>634</v>
      </c>
      <c r="X72" s="307" t="s">
        <v>633</v>
      </c>
      <c r="Y72" s="298" t="s">
        <v>6</v>
      </c>
      <c r="Z72" s="292" t="s">
        <v>11</v>
      </c>
      <c r="AA72" s="292" t="s">
        <v>441</v>
      </c>
      <c r="AB72" s="299">
        <v>1046147</v>
      </c>
      <c r="AC72" s="292" t="s">
        <v>440</v>
      </c>
      <c r="AD72" s="300">
        <v>70829355</v>
      </c>
      <c r="AE72" s="291">
        <v>4644044</v>
      </c>
      <c r="AF72" s="291">
        <v>3127513744</v>
      </c>
      <c r="AG72" s="303" t="s">
        <v>1854</v>
      </c>
      <c r="AH72" s="292" t="s">
        <v>440</v>
      </c>
      <c r="AI72" s="300">
        <v>70829355</v>
      </c>
      <c r="AJ72" s="291">
        <v>4644044</v>
      </c>
      <c r="AK72" s="291">
        <v>3127513744</v>
      </c>
      <c r="AL72" s="303" t="s">
        <v>1854</v>
      </c>
      <c r="AM72" s="301" t="s">
        <v>1855</v>
      </c>
      <c r="AN72" s="291">
        <v>4616132</v>
      </c>
      <c r="AO72" s="291" t="s">
        <v>6</v>
      </c>
      <c r="AP72" s="301" t="s">
        <v>6</v>
      </c>
      <c r="AQ72" s="341" t="s">
        <v>56</v>
      </c>
      <c r="AR72" s="312" t="s">
        <v>4</v>
      </c>
      <c r="AS72" s="303" t="s">
        <v>55</v>
      </c>
      <c r="AT72" s="303"/>
      <c r="AU72" s="303"/>
      <c r="AV72" s="303"/>
      <c r="AW72" s="336" t="s">
        <v>28</v>
      </c>
      <c r="AX72" s="305">
        <v>43151</v>
      </c>
      <c r="AY72" s="305">
        <f t="shared" si="25"/>
        <v>43135</v>
      </c>
      <c r="AZ72" s="479" t="s">
        <v>27</v>
      </c>
      <c r="BA72" s="305">
        <v>43243</v>
      </c>
      <c r="BB72" s="305">
        <f t="shared" si="26"/>
        <v>43224</v>
      </c>
      <c r="BC72" s="336" t="s">
        <v>26</v>
      </c>
      <c r="BD72" s="305">
        <v>43363</v>
      </c>
      <c r="BE72" s="305">
        <f t="shared" si="31"/>
        <v>43316</v>
      </c>
      <c r="BF72" s="335" t="s">
        <v>25</v>
      </c>
      <c r="BG72" s="305">
        <v>43412</v>
      </c>
      <c r="BH72" s="305">
        <f t="shared" si="32"/>
        <v>43408</v>
      </c>
      <c r="BI72" s="335" t="s">
        <v>1220</v>
      </c>
      <c r="BJ72" s="305">
        <v>43553</v>
      </c>
      <c r="BK72" s="305">
        <f t="shared" si="33"/>
        <v>43500</v>
      </c>
      <c r="BL72" s="335" t="s">
        <v>1202</v>
      </c>
      <c r="BM72" s="305">
        <v>43643</v>
      </c>
      <c r="BN72" s="305">
        <f>EDATE($F72,54)</f>
        <v>43589</v>
      </c>
      <c r="BO72" s="305"/>
      <c r="BP72" s="305"/>
      <c r="BQ72" s="305">
        <f>EDATE($F72,57)</f>
        <v>43681</v>
      </c>
      <c r="BR72" s="305"/>
      <c r="BS72" s="305"/>
      <c r="BT72" s="305">
        <f t="shared" si="34"/>
        <v>42678</v>
      </c>
      <c r="BU72" s="335">
        <v>43661</v>
      </c>
      <c r="BV72" s="452" t="s">
        <v>2</v>
      </c>
      <c r="BW72" s="371"/>
      <c r="BX72" s="371"/>
      <c r="BY72" s="305">
        <f t="shared" si="27"/>
        <v>43408</v>
      </c>
      <c r="BZ72" s="305"/>
      <c r="CA72" s="343" t="s">
        <v>1856</v>
      </c>
    </row>
    <row r="73" spans="1:79" s="90" customFormat="1" ht="45.75" customHeight="1" x14ac:dyDescent="0.25">
      <c r="A73" s="285" t="s">
        <v>1857</v>
      </c>
      <c r="B73" s="450" t="s">
        <v>1858</v>
      </c>
      <c r="C73" s="327">
        <v>2013</v>
      </c>
      <c r="D73" s="287">
        <v>41947</v>
      </c>
      <c r="E73" s="287">
        <v>43773</v>
      </c>
      <c r="F73" s="287">
        <v>41947</v>
      </c>
      <c r="G73" s="445" t="s">
        <v>1493</v>
      </c>
      <c r="H73" s="327">
        <v>41947</v>
      </c>
      <c r="I73" s="289">
        <f>E73-'[3]ARR Vigentes muestra'!$DN$1</f>
        <v>-289</v>
      </c>
      <c r="J73" s="290" t="str">
        <f t="shared" si="30"/>
        <v>TERMINADO</v>
      </c>
      <c r="K73" s="331" t="s">
        <v>1859</v>
      </c>
      <c r="L73" s="287">
        <v>41967</v>
      </c>
      <c r="M73" s="287">
        <v>41969</v>
      </c>
      <c r="N73" s="287">
        <v>43894</v>
      </c>
      <c r="O73" s="289">
        <f t="shared" ca="1" si="23"/>
        <v>-398</v>
      </c>
      <c r="P73" s="290" t="str">
        <f t="shared" ca="1" si="24"/>
        <v>VENCIDO</v>
      </c>
      <c r="Q73" s="292" t="s">
        <v>1860</v>
      </c>
      <c r="R73" s="292" t="s">
        <v>1861</v>
      </c>
      <c r="S73" s="312" t="s">
        <v>4</v>
      </c>
      <c r="T73" s="295">
        <v>356088</v>
      </c>
      <c r="U73" s="296">
        <v>15109990041</v>
      </c>
      <c r="V73" s="320">
        <v>2002</v>
      </c>
      <c r="W73" s="333">
        <v>30862</v>
      </c>
      <c r="X73" s="320">
        <v>13</v>
      </c>
      <c r="Y73" s="298" t="s">
        <v>6</v>
      </c>
      <c r="Z73" s="292" t="s">
        <v>33</v>
      </c>
      <c r="AA73" s="292" t="s">
        <v>1862</v>
      </c>
      <c r="AB73" s="299" t="s">
        <v>483</v>
      </c>
      <c r="AC73" s="292" t="s">
        <v>1863</v>
      </c>
      <c r="AD73" s="300">
        <v>890900424</v>
      </c>
      <c r="AE73" s="291" t="s">
        <v>6</v>
      </c>
      <c r="AF73" s="291" t="s">
        <v>6</v>
      </c>
      <c r="AG73" s="301" t="s">
        <v>6</v>
      </c>
      <c r="AH73" s="292" t="s">
        <v>1864</v>
      </c>
      <c r="AI73" s="311">
        <v>70546791</v>
      </c>
      <c r="AJ73" s="297">
        <v>2856300</v>
      </c>
      <c r="AK73" s="291" t="s">
        <v>6</v>
      </c>
      <c r="AL73" s="303" t="s">
        <v>1865</v>
      </c>
      <c r="AM73" s="301" t="s">
        <v>1866</v>
      </c>
      <c r="AN73" s="291">
        <v>2557716</v>
      </c>
      <c r="AO73" s="291">
        <v>3215502764</v>
      </c>
      <c r="AP73" s="303" t="s">
        <v>1865</v>
      </c>
      <c r="AQ73" s="341" t="s">
        <v>56</v>
      </c>
      <c r="AR73" s="312" t="s">
        <v>4</v>
      </c>
      <c r="AS73" s="303" t="s">
        <v>55</v>
      </c>
      <c r="AT73" s="303"/>
      <c r="AU73" s="303"/>
      <c r="AV73" s="303"/>
      <c r="AW73" s="336" t="s">
        <v>28</v>
      </c>
      <c r="AX73" s="288" t="s">
        <v>24</v>
      </c>
      <c r="AY73" s="305">
        <f t="shared" si="25"/>
        <v>43135</v>
      </c>
      <c r="AZ73" s="479" t="s">
        <v>27</v>
      </c>
      <c r="BA73" s="305" t="s">
        <v>24</v>
      </c>
      <c r="BB73" s="305">
        <f t="shared" si="26"/>
        <v>43224</v>
      </c>
      <c r="BC73" s="336" t="s">
        <v>26</v>
      </c>
      <c r="BD73" s="305">
        <v>43355</v>
      </c>
      <c r="BE73" s="305">
        <f t="shared" si="31"/>
        <v>43316</v>
      </c>
      <c r="BF73" s="305" t="s">
        <v>24</v>
      </c>
      <c r="BG73" s="305" t="s">
        <v>24</v>
      </c>
      <c r="BH73" s="305">
        <f t="shared" si="32"/>
        <v>43408</v>
      </c>
      <c r="BI73" s="335" t="s">
        <v>1220</v>
      </c>
      <c r="BJ73" s="305">
        <v>43551</v>
      </c>
      <c r="BK73" s="305">
        <f t="shared" si="33"/>
        <v>43500</v>
      </c>
      <c r="BL73" s="335" t="s">
        <v>1202</v>
      </c>
      <c r="BM73" s="305">
        <v>43643</v>
      </c>
      <c r="BN73" s="305">
        <f>EDATE($F73,54)</f>
        <v>43589</v>
      </c>
      <c r="BO73" s="305"/>
      <c r="BP73" s="305"/>
      <c r="BQ73" s="305">
        <f>EDATE($F73,57)</f>
        <v>43681</v>
      </c>
      <c r="BR73" s="305"/>
      <c r="BS73" s="305"/>
      <c r="BT73" s="305">
        <f t="shared" si="34"/>
        <v>42678</v>
      </c>
      <c r="BU73" s="335">
        <v>43661</v>
      </c>
      <c r="BV73" s="335" t="s">
        <v>2</v>
      </c>
      <c r="BW73" s="371"/>
      <c r="BX73" s="371"/>
      <c r="BY73" s="305">
        <f t="shared" si="27"/>
        <v>43408</v>
      </c>
      <c r="BZ73" s="305"/>
      <c r="CA73" s="343" t="s">
        <v>1867</v>
      </c>
    </row>
    <row r="74" spans="1:79" s="90" customFormat="1" ht="45.75" customHeight="1" x14ac:dyDescent="0.25">
      <c r="A74" s="285" t="s">
        <v>1868</v>
      </c>
      <c r="B74" s="450" t="s">
        <v>1869</v>
      </c>
      <c r="C74" s="327">
        <v>41579</v>
      </c>
      <c r="D74" s="317">
        <v>41947</v>
      </c>
      <c r="E74" s="317">
        <v>43773</v>
      </c>
      <c r="F74" s="317">
        <v>41947</v>
      </c>
      <c r="G74" s="445" t="s">
        <v>1493</v>
      </c>
      <c r="H74" s="327">
        <v>41947</v>
      </c>
      <c r="I74" s="289">
        <f>E74-'[3]ARR Vigentes muestra'!$DN$1</f>
        <v>-289</v>
      </c>
      <c r="J74" s="290" t="str">
        <f t="shared" si="30"/>
        <v>TERMINADO</v>
      </c>
      <c r="K74" s="338" t="s">
        <v>1870</v>
      </c>
      <c r="L74" s="451">
        <v>42697</v>
      </c>
      <c r="M74" s="317">
        <v>42684</v>
      </c>
      <c r="N74" s="317">
        <v>43950</v>
      </c>
      <c r="O74" s="289">
        <f t="shared" ca="1" si="23"/>
        <v>-342</v>
      </c>
      <c r="P74" s="290" t="str">
        <f t="shared" ca="1" si="24"/>
        <v>VENCIDO</v>
      </c>
      <c r="Q74" s="292" t="s">
        <v>1871</v>
      </c>
      <c r="R74" s="292" t="s">
        <v>1872</v>
      </c>
      <c r="S74" s="312" t="s">
        <v>4</v>
      </c>
      <c r="T74" s="297">
        <v>270929</v>
      </c>
      <c r="U74" s="296" t="s">
        <v>1873</v>
      </c>
      <c r="V74" s="320">
        <v>2506</v>
      </c>
      <c r="W74" s="310">
        <v>29895</v>
      </c>
      <c r="X74" s="320">
        <v>12</v>
      </c>
      <c r="Y74" s="298" t="s">
        <v>6</v>
      </c>
      <c r="Z74" s="292" t="s">
        <v>1874</v>
      </c>
      <c r="AA74" s="292" t="s">
        <v>1875</v>
      </c>
      <c r="AB74" s="299">
        <v>2086840</v>
      </c>
      <c r="AC74" s="292" t="s">
        <v>1876</v>
      </c>
      <c r="AD74" s="300">
        <v>890900098</v>
      </c>
      <c r="AE74" s="297" t="s">
        <v>1877</v>
      </c>
      <c r="AF74" s="291" t="s">
        <v>6</v>
      </c>
      <c r="AG74" s="301" t="s">
        <v>6</v>
      </c>
      <c r="AH74" s="292" t="s">
        <v>1878</v>
      </c>
      <c r="AI74" s="300">
        <v>7692414</v>
      </c>
      <c r="AJ74" s="291">
        <v>3500060</v>
      </c>
      <c r="AK74" s="291" t="s">
        <v>6</v>
      </c>
      <c r="AL74" s="303" t="s">
        <v>1879</v>
      </c>
      <c r="AM74" s="292" t="s">
        <v>1880</v>
      </c>
      <c r="AN74" s="291">
        <v>3500060</v>
      </c>
      <c r="AO74" s="291" t="s">
        <v>6</v>
      </c>
      <c r="AP74" s="303" t="s">
        <v>1879</v>
      </c>
      <c r="AQ74" s="341" t="s">
        <v>56</v>
      </c>
      <c r="AR74" s="312" t="s">
        <v>4</v>
      </c>
      <c r="AS74" s="303" t="s">
        <v>55</v>
      </c>
      <c r="AT74" s="303"/>
      <c r="AU74" s="303"/>
      <c r="AV74" s="303"/>
      <c r="AW74" s="336" t="s">
        <v>28</v>
      </c>
      <c r="AX74" s="305">
        <v>43174</v>
      </c>
      <c r="AY74" s="305">
        <f t="shared" si="25"/>
        <v>43135</v>
      </c>
      <c r="AZ74" s="336" t="s">
        <v>27</v>
      </c>
      <c r="BA74" s="305">
        <v>43235</v>
      </c>
      <c r="BB74" s="305">
        <f t="shared" si="26"/>
        <v>43224</v>
      </c>
      <c r="BC74" s="336" t="s">
        <v>26</v>
      </c>
      <c r="BD74" s="305">
        <v>43355</v>
      </c>
      <c r="BE74" s="305">
        <f t="shared" si="31"/>
        <v>43316</v>
      </c>
      <c r="BF74" s="335" t="s">
        <v>25</v>
      </c>
      <c r="BG74" s="305">
        <v>43317</v>
      </c>
      <c r="BH74" s="305">
        <f t="shared" si="32"/>
        <v>43408</v>
      </c>
      <c r="BI74" s="335" t="s">
        <v>28</v>
      </c>
      <c r="BJ74" s="305">
        <v>43551</v>
      </c>
      <c r="BK74" s="305">
        <f t="shared" si="33"/>
        <v>43500</v>
      </c>
      <c r="BL74" s="335" t="s">
        <v>27</v>
      </c>
      <c r="BM74" s="305">
        <v>43644</v>
      </c>
      <c r="BN74" s="305">
        <f>EDATE($F74,54)</f>
        <v>43589</v>
      </c>
      <c r="BO74" s="305"/>
      <c r="BP74" s="305"/>
      <c r="BQ74" s="305">
        <f>EDATE($F74,57)</f>
        <v>43681</v>
      </c>
      <c r="BR74" s="305"/>
      <c r="BS74" s="305"/>
      <c r="BT74" s="305">
        <f t="shared" si="34"/>
        <v>42678</v>
      </c>
      <c r="BU74" s="335">
        <v>43661</v>
      </c>
      <c r="BV74" s="335" t="s">
        <v>2</v>
      </c>
      <c r="BW74" s="371"/>
      <c r="BX74" s="371"/>
      <c r="BY74" s="305">
        <f t="shared" si="27"/>
        <v>43408</v>
      </c>
      <c r="BZ74" s="305"/>
      <c r="CA74" s="343" t="s">
        <v>1881</v>
      </c>
    </row>
    <row r="75" spans="1:79" ht="45.75" customHeight="1" x14ac:dyDescent="0.25">
      <c r="A75" s="53" t="s">
        <v>1868</v>
      </c>
      <c r="B75" s="77" t="s">
        <v>1869</v>
      </c>
      <c r="C75" s="26">
        <v>41579</v>
      </c>
      <c r="D75" s="194">
        <v>41947</v>
      </c>
      <c r="E75" s="194">
        <v>43773</v>
      </c>
      <c r="F75" s="194">
        <v>41947</v>
      </c>
      <c r="G75" s="481" t="s">
        <v>1493</v>
      </c>
      <c r="H75" s="26">
        <v>41947</v>
      </c>
      <c r="I75" s="48">
        <f>E75-'[3]ARR Vigentes muestra'!$DN$1</f>
        <v>-289</v>
      </c>
      <c r="J75" s="42" t="str">
        <f t="shared" si="30"/>
        <v>TERMINADO</v>
      </c>
      <c r="K75" s="193" t="s">
        <v>1870</v>
      </c>
      <c r="L75" s="482">
        <v>42697</v>
      </c>
      <c r="M75" s="194">
        <v>42684</v>
      </c>
      <c r="N75" s="194">
        <v>43950</v>
      </c>
      <c r="O75" s="289">
        <f t="shared" ca="1" si="23"/>
        <v>-342</v>
      </c>
      <c r="P75" s="73" t="str">
        <f t="shared" ca="1" si="24"/>
        <v>VENCIDO</v>
      </c>
      <c r="Q75" s="66" t="s">
        <v>1871</v>
      </c>
      <c r="R75" s="66" t="s">
        <v>1872</v>
      </c>
      <c r="S75" s="28" t="s">
        <v>4</v>
      </c>
      <c r="T75" s="118">
        <v>270930</v>
      </c>
      <c r="U75" s="71" t="s">
        <v>1873</v>
      </c>
      <c r="V75" s="69">
        <v>2506</v>
      </c>
      <c r="W75" s="155">
        <v>29895</v>
      </c>
      <c r="X75" s="69">
        <v>12</v>
      </c>
      <c r="Y75" s="146" t="s">
        <v>6</v>
      </c>
      <c r="Z75" s="66" t="s">
        <v>1874</v>
      </c>
      <c r="AA75" s="66" t="s">
        <v>1875</v>
      </c>
      <c r="AB75" s="67">
        <v>2086840</v>
      </c>
      <c r="AC75" s="66" t="s">
        <v>1876</v>
      </c>
      <c r="AD75" s="65">
        <v>890900098</v>
      </c>
      <c r="AE75" s="118" t="s">
        <v>1877</v>
      </c>
      <c r="AF75" s="31" t="s">
        <v>6</v>
      </c>
      <c r="AG75" s="30" t="s">
        <v>6</v>
      </c>
      <c r="AH75" s="66" t="s">
        <v>1878</v>
      </c>
      <c r="AI75" s="65">
        <v>7692414</v>
      </c>
      <c r="AJ75" s="31">
        <v>3500060</v>
      </c>
      <c r="AK75" s="31" t="s">
        <v>6</v>
      </c>
      <c r="AL75" s="63" t="s">
        <v>1879</v>
      </c>
      <c r="AM75" s="66" t="s">
        <v>1880</v>
      </c>
      <c r="AN75" s="31">
        <v>3500060</v>
      </c>
      <c r="AO75" s="31" t="s">
        <v>6</v>
      </c>
      <c r="AP75" s="63" t="s">
        <v>1879</v>
      </c>
      <c r="AQ75" s="64" t="s">
        <v>56</v>
      </c>
      <c r="AR75" s="28" t="s">
        <v>4</v>
      </c>
      <c r="AS75" s="63" t="s">
        <v>55</v>
      </c>
      <c r="AT75" s="63"/>
      <c r="AU75" s="63"/>
      <c r="AV75" s="63"/>
      <c r="AW75" s="58" t="s">
        <v>28</v>
      </c>
      <c r="AX75" s="24">
        <v>43174</v>
      </c>
      <c r="AY75" s="24">
        <f t="shared" si="25"/>
        <v>43135</v>
      </c>
      <c r="AZ75" s="58" t="s">
        <v>27</v>
      </c>
      <c r="BA75" s="24">
        <v>43235</v>
      </c>
      <c r="BB75" s="24">
        <f t="shared" si="26"/>
        <v>43224</v>
      </c>
      <c r="BC75" s="58" t="s">
        <v>26</v>
      </c>
      <c r="BD75" s="24">
        <v>43355</v>
      </c>
      <c r="BE75" s="24">
        <f t="shared" si="31"/>
        <v>43316</v>
      </c>
      <c r="BF75" s="61" t="s">
        <v>25</v>
      </c>
      <c r="BG75" s="24">
        <v>43317</v>
      </c>
      <c r="BH75" s="24">
        <f t="shared" si="32"/>
        <v>43408</v>
      </c>
      <c r="BI75" s="61" t="s">
        <v>28</v>
      </c>
      <c r="BJ75" s="24">
        <v>43551</v>
      </c>
      <c r="BK75" s="24">
        <f t="shared" si="33"/>
        <v>43500</v>
      </c>
      <c r="BL75" s="61" t="s">
        <v>27</v>
      </c>
      <c r="BM75" s="24">
        <v>43644</v>
      </c>
      <c r="BN75" s="20">
        <f>EDATE($F75,54)</f>
        <v>43589</v>
      </c>
      <c r="BO75" s="24"/>
      <c r="BP75" s="24"/>
      <c r="BQ75" s="20">
        <f>EDATE($F75,57)</f>
        <v>43681</v>
      </c>
      <c r="BR75" s="24"/>
      <c r="BS75" s="24"/>
      <c r="BT75" s="20">
        <f t="shared" si="34"/>
        <v>42678</v>
      </c>
      <c r="BU75" s="61">
        <v>43661</v>
      </c>
      <c r="BV75" s="61" t="s">
        <v>2</v>
      </c>
      <c r="BW75" s="156"/>
      <c r="BX75" s="156"/>
      <c r="BY75" s="24">
        <f t="shared" si="27"/>
        <v>43408</v>
      </c>
      <c r="BZ75" s="24"/>
      <c r="CA75" s="18" t="s">
        <v>1881</v>
      </c>
    </row>
    <row r="76" spans="1:79" s="90" customFormat="1" ht="45.75" customHeight="1" x14ac:dyDescent="0.25">
      <c r="A76" s="285" t="s">
        <v>1882</v>
      </c>
      <c r="B76" s="450" t="s">
        <v>1883</v>
      </c>
      <c r="C76" s="327">
        <v>41579</v>
      </c>
      <c r="D76" s="317">
        <v>41947</v>
      </c>
      <c r="E76" s="317">
        <v>43772</v>
      </c>
      <c r="F76" s="337">
        <v>41963</v>
      </c>
      <c r="G76" s="445" t="s">
        <v>1493</v>
      </c>
      <c r="H76" s="327">
        <v>41947</v>
      </c>
      <c r="I76" s="289">
        <f>E76-'[3]ARR Vigentes muestra'!$DN$1</f>
        <v>-290</v>
      </c>
      <c r="J76" s="290" t="str">
        <f t="shared" si="30"/>
        <v>TERMINADO</v>
      </c>
      <c r="K76" s="338" t="s">
        <v>1884</v>
      </c>
      <c r="L76" s="317">
        <v>43526</v>
      </c>
      <c r="M76" s="317">
        <v>43544</v>
      </c>
      <c r="N76" s="317">
        <v>43891</v>
      </c>
      <c r="O76" s="289">
        <f t="shared" ca="1" si="23"/>
        <v>-401</v>
      </c>
      <c r="P76" s="290" t="str">
        <f t="shared" ca="1" si="24"/>
        <v>VENCIDO</v>
      </c>
      <c r="Q76" s="292" t="s">
        <v>1772</v>
      </c>
      <c r="R76" s="292" t="s">
        <v>1885</v>
      </c>
      <c r="S76" s="312" t="s">
        <v>4</v>
      </c>
      <c r="T76" s="297">
        <v>93223</v>
      </c>
      <c r="U76" s="296" t="s">
        <v>1774</v>
      </c>
      <c r="V76" s="320">
        <v>3030</v>
      </c>
      <c r="W76" s="310">
        <v>34272</v>
      </c>
      <c r="X76" s="320">
        <v>12</v>
      </c>
      <c r="Y76" s="483" t="s">
        <v>6</v>
      </c>
      <c r="Z76" s="292" t="s">
        <v>401</v>
      </c>
      <c r="AA76" s="292" t="s">
        <v>1886</v>
      </c>
      <c r="AB76" s="299">
        <v>935872</v>
      </c>
      <c r="AC76" s="292" t="s">
        <v>1887</v>
      </c>
      <c r="AD76" s="300">
        <v>830036645</v>
      </c>
      <c r="AE76" s="297">
        <v>3441600</v>
      </c>
      <c r="AF76" s="291">
        <v>3138281096</v>
      </c>
      <c r="AG76" s="301" t="s">
        <v>1888</v>
      </c>
      <c r="AH76" s="292" t="s">
        <v>1889</v>
      </c>
      <c r="AI76" s="300">
        <v>39760750</v>
      </c>
      <c r="AJ76" s="291">
        <v>5116401</v>
      </c>
      <c r="AK76" s="291" t="s">
        <v>6</v>
      </c>
      <c r="AL76" s="301" t="s">
        <v>1888</v>
      </c>
      <c r="AM76" s="292" t="s">
        <v>1890</v>
      </c>
      <c r="AN76" s="291">
        <v>5139813</v>
      </c>
      <c r="AO76" s="291" t="s">
        <v>6</v>
      </c>
      <c r="AP76" s="303" t="s">
        <v>1888</v>
      </c>
      <c r="AQ76" s="341" t="s">
        <v>5</v>
      </c>
      <c r="AR76" s="312" t="s">
        <v>4</v>
      </c>
      <c r="AS76" s="303" t="s">
        <v>3</v>
      </c>
      <c r="AT76" s="303"/>
      <c r="AU76" s="303"/>
      <c r="AV76" s="303"/>
      <c r="AW76" s="288" t="s">
        <v>24</v>
      </c>
      <c r="AX76" s="288" t="s">
        <v>24</v>
      </c>
      <c r="AY76" s="305">
        <f t="shared" si="25"/>
        <v>43151</v>
      </c>
      <c r="AZ76" s="288" t="s">
        <v>24</v>
      </c>
      <c r="BA76" s="288" t="s">
        <v>24</v>
      </c>
      <c r="BB76" s="305">
        <f t="shared" si="26"/>
        <v>43240</v>
      </c>
      <c r="BC76" s="288" t="s">
        <v>24</v>
      </c>
      <c r="BD76" s="288" t="s">
        <v>24</v>
      </c>
      <c r="BE76" s="305">
        <f t="shared" si="31"/>
        <v>43332</v>
      </c>
      <c r="BF76" s="288" t="s">
        <v>24</v>
      </c>
      <c r="BG76" s="288" t="s">
        <v>24</v>
      </c>
      <c r="BH76" s="305">
        <f t="shared" si="32"/>
        <v>43424</v>
      </c>
      <c r="BI76" s="335" t="s">
        <v>1220</v>
      </c>
      <c r="BJ76" s="305"/>
      <c r="BK76" s="305">
        <f t="shared" si="33"/>
        <v>43516</v>
      </c>
      <c r="BL76" s="305"/>
      <c r="BM76" s="305"/>
      <c r="BN76" s="305">
        <f>EDATE($F76,18)</f>
        <v>42510</v>
      </c>
      <c r="BO76" s="305"/>
      <c r="BP76" s="305"/>
      <c r="BQ76" s="305">
        <f>EDATE($F76,21)</f>
        <v>42602</v>
      </c>
      <c r="BR76" s="305"/>
      <c r="BS76" s="305"/>
      <c r="BT76" s="305">
        <f t="shared" si="34"/>
        <v>42694</v>
      </c>
      <c r="BU76" s="444">
        <v>201930264111</v>
      </c>
      <c r="BV76" s="452" t="s">
        <v>2</v>
      </c>
      <c r="BW76" s="336"/>
      <c r="BX76" s="336"/>
      <c r="BY76" s="305">
        <f t="shared" si="27"/>
        <v>43424</v>
      </c>
      <c r="BZ76" s="305"/>
      <c r="CA76" s="343" t="s">
        <v>1835</v>
      </c>
    </row>
    <row r="77" spans="1:79" s="90" customFormat="1" ht="45.75" customHeight="1" x14ac:dyDescent="0.25">
      <c r="A77" s="285" t="s">
        <v>1891</v>
      </c>
      <c r="B77" s="450" t="s">
        <v>1892</v>
      </c>
      <c r="C77" s="327">
        <v>41579</v>
      </c>
      <c r="D77" s="287">
        <v>41947</v>
      </c>
      <c r="E77" s="287">
        <v>43773</v>
      </c>
      <c r="F77" s="329">
        <v>41988</v>
      </c>
      <c r="G77" s="445" t="s">
        <v>1493</v>
      </c>
      <c r="H77" s="327">
        <v>41947</v>
      </c>
      <c r="I77" s="289">
        <f>E77-'[3]ARR Vigentes muestra'!$DN$1</f>
        <v>-289</v>
      </c>
      <c r="J77" s="290" t="str">
        <f t="shared" si="30"/>
        <v>TERMINADO</v>
      </c>
      <c r="K77" s="331">
        <v>2799890</v>
      </c>
      <c r="L77" s="287">
        <v>42877</v>
      </c>
      <c r="M77" s="287">
        <v>42877</v>
      </c>
      <c r="N77" s="287">
        <v>43730</v>
      </c>
      <c r="O77" s="289">
        <f t="shared" ca="1" si="23"/>
        <v>-562</v>
      </c>
      <c r="P77" s="290" t="str">
        <f t="shared" ca="1" si="24"/>
        <v>VENCIDO</v>
      </c>
      <c r="Q77" s="292" t="s">
        <v>1893</v>
      </c>
      <c r="R77" s="292" t="s">
        <v>1894</v>
      </c>
      <c r="S77" s="312" t="s">
        <v>4</v>
      </c>
      <c r="T77" s="295">
        <v>107616</v>
      </c>
      <c r="U77" s="296" t="s">
        <v>1895</v>
      </c>
      <c r="V77" s="320">
        <v>1452</v>
      </c>
      <c r="W77" s="310">
        <v>27611</v>
      </c>
      <c r="X77" s="320">
        <v>7</v>
      </c>
      <c r="Y77" s="483" t="s">
        <v>6</v>
      </c>
      <c r="Z77" s="292" t="s">
        <v>413</v>
      </c>
      <c r="AA77" s="292" t="s">
        <v>1896</v>
      </c>
      <c r="AB77" s="299">
        <f>2332421+373187</f>
        <v>2705608</v>
      </c>
      <c r="AC77" s="292" t="s">
        <v>1897</v>
      </c>
      <c r="AD77" s="300">
        <v>890902816</v>
      </c>
      <c r="AE77" s="291" t="s">
        <v>6</v>
      </c>
      <c r="AF77" s="291" t="s">
        <v>6</v>
      </c>
      <c r="AG77" s="301" t="s">
        <v>6</v>
      </c>
      <c r="AH77" s="292" t="s">
        <v>1898</v>
      </c>
      <c r="AI77" s="311">
        <v>70900917</v>
      </c>
      <c r="AJ77" s="297" t="s">
        <v>1899</v>
      </c>
      <c r="AK77" s="291">
        <v>4481008</v>
      </c>
      <c r="AL77" s="303" t="s">
        <v>1900</v>
      </c>
      <c r="AM77" s="301" t="s">
        <v>1901</v>
      </c>
      <c r="AN77" s="291">
        <v>4256300</v>
      </c>
      <c r="AO77" s="291">
        <v>3153662133</v>
      </c>
      <c r="AP77" s="303" t="s">
        <v>1902</v>
      </c>
      <c r="AQ77" s="341" t="s">
        <v>56</v>
      </c>
      <c r="AR77" s="312" t="s">
        <v>4</v>
      </c>
      <c r="AS77" s="303" t="s">
        <v>55</v>
      </c>
      <c r="AT77" s="303"/>
      <c r="AU77" s="303"/>
      <c r="AV77" s="303"/>
      <c r="AW77" s="336" t="s">
        <v>28</v>
      </c>
      <c r="AX77" s="305">
        <v>43166</v>
      </c>
      <c r="AY77" s="305">
        <f t="shared" si="25"/>
        <v>43174</v>
      </c>
      <c r="AZ77" s="479" t="s">
        <v>27</v>
      </c>
      <c r="BA77" s="305">
        <v>43243</v>
      </c>
      <c r="BB77" s="305">
        <f t="shared" si="26"/>
        <v>43266</v>
      </c>
      <c r="BC77" s="336" t="s">
        <v>26</v>
      </c>
      <c r="BD77" s="288" t="s">
        <v>1903</v>
      </c>
      <c r="BE77" s="305">
        <f t="shared" si="31"/>
        <v>43358</v>
      </c>
      <c r="BF77" s="335" t="s">
        <v>25</v>
      </c>
      <c r="BG77" s="305">
        <v>43431</v>
      </c>
      <c r="BH77" s="305">
        <f t="shared" si="32"/>
        <v>43449</v>
      </c>
      <c r="BI77" s="288" t="s">
        <v>24</v>
      </c>
      <c r="BJ77" s="288" t="s">
        <v>24</v>
      </c>
      <c r="BK77" s="305">
        <f t="shared" si="33"/>
        <v>43539</v>
      </c>
      <c r="BL77" s="335" t="s">
        <v>27</v>
      </c>
      <c r="BM77" s="305">
        <v>43643</v>
      </c>
      <c r="BN77" s="305">
        <f>EDATE($F77,54)</f>
        <v>43631</v>
      </c>
      <c r="BO77" s="305"/>
      <c r="BP77" s="305"/>
      <c r="BQ77" s="305">
        <f>EDATE($F77,57)</f>
        <v>43723</v>
      </c>
      <c r="BR77" s="305"/>
      <c r="BS77" s="305"/>
      <c r="BT77" s="305">
        <f t="shared" si="34"/>
        <v>42719</v>
      </c>
      <c r="BU77" s="335">
        <v>43723</v>
      </c>
      <c r="BV77" s="452" t="s">
        <v>2</v>
      </c>
      <c r="BW77" s="371"/>
      <c r="BX77" s="371"/>
      <c r="BY77" s="305">
        <f t="shared" si="27"/>
        <v>43449</v>
      </c>
      <c r="BZ77" s="305"/>
      <c r="CA77" s="343" t="s">
        <v>1904</v>
      </c>
    </row>
    <row r="78" spans="1:79" ht="45.75" customHeight="1" x14ac:dyDescent="0.25">
      <c r="A78" s="53" t="s">
        <v>1891</v>
      </c>
      <c r="B78" s="77" t="s">
        <v>1892</v>
      </c>
      <c r="C78" s="26">
        <v>41579</v>
      </c>
      <c r="D78" s="74">
        <v>41947</v>
      </c>
      <c r="E78" s="74">
        <v>43773</v>
      </c>
      <c r="F78" s="76">
        <v>41988</v>
      </c>
      <c r="G78" s="481" t="s">
        <v>1493</v>
      </c>
      <c r="H78" s="26">
        <v>41947</v>
      </c>
      <c r="I78" s="48">
        <f>E78-'[3]ARR Vigentes muestra'!$DN$1</f>
        <v>-289</v>
      </c>
      <c r="J78" s="42" t="str">
        <f t="shared" si="30"/>
        <v>TERMINADO</v>
      </c>
      <c r="K78" s="75">
        <v>2799890</v>
      </c>
      <c r="L78" s="74">
        <v>42877</v>
      </c>
      <c r="M78" s="74">
        <v>42877</v>
      </c>
      <c r="N78" s="74">
        <v>43730</v>
      </c>
      <c r="O78" s="289">
        <f t="shared" ca="1" si="23"/>
        <v>-562</v>
      </c>
      <c r="P78" s="73" t="str">
        <f t="shared" ca="1" si="24"/>
        <v>VENCIDO</v>
      </c>
      <c r="Q78" s="66" t="s">
        <v>1893</v>
      </c>
      <c r="R78" s="66" t="s">
        <v>1894</v>
      </c>
      <c r="S78" s="28" t="s">
        <v>4</v>
      </c>
      <c r="T78" s="72">
        <v>107616</v>
      </c>
      <c r="U78" s="71" t="s">
        <v>1895</v>
      </c>
      <c r="V78" s="69">
        <v>1452</v>
      </c>
      <c r="W78" s="155">
        <v>27611</v>
      </c>
      <c r="X78" s="69">
        <v>7</v>
      </c>
      <c r="Y78" s="146" t="s">
        <v>6</v>
      </c>
      <c r="Z78" s="66" t="s">
        <v>413</v>
      </c>
      <c r="AA78" s="66" t="s">
        <v>1896</v>
      </c>
      <c r="AB78" s="67">
        <f>2332421+373187</f>
        <v>2705608</v>
      </c>
      <c r="AC78" s="66" t="s">
        <v>1897</v>
      </c>
      <c r="AD78" s="65">
        <v>890902816</v>
      </c>
      <c r="AE78" s="31" t="s">
        <v>6</v>
      </c>
      <c r="AF78" s="31" t="s">
        <v>6</v>
      </c>
      <c r="AG78" s="30" t="s">
        <v>6</v>
      </c>
      <c r="AH78" s="66" t="s">
        <v>1898</v>
      </c>
      <c r="AI78" s="154">
        <v>70900917</v>
      </c>
      <c r="AJ78" s="118" t="s">
        <v>1899</v>
      </c>
      <c r="AK78" s="31">
        <v>4481008</v>
      </c>
      <c r="AL78" s="63" t="s">
        <v>1900</v>
      </c>
      <c r="AM78" s="30" t="s">
        <v>1901</v>
      </c>
      <c r="AN78" s="31">
        <v>4256300</v>
      </c>
      <c r="AO78" s="31">
        <v>3153662133</v>
      </c>
      <c r="AP78" s="63" t="s">
        <v>1902</v>
      </c>
      <c r="AQ78" s="64" t="s">
        <v>56</v>
      </c>
      <c r="AR78" s="28" t="s">
        <v>4</v>
      </c>
      <c r="AS78" s="63" t="s">
        <v>55</v>
      </c>
      <c r="AT78" s="63"/>
      <c r="AU78" s="63"/>
      <c r="AV78" s="63"/>
      <c r="AW78" s="58" t="s">
        <v>28</v>
      </c>
      <c r="AX78" s="24">
        <v>43166</v>
      </c>
      <c r="AY78" s="24">
        <f t="shared" si="25"/>
        <v>43174</v>
      </c>
      <c r="AZ78" s="62" t="s">
        <v>27</v>
      </c>
      <c r="BA78" s="24">
        <v>43243</v>
      </c>
      <c r="BB78" s="24">
        <f t="shared" si="26"/>
        <v>43266</v>
      </c>
      <c r="BC78" s="58" t="s">
        <v>26</v>
      </c>
      <c r="BD78" s="60" t="s">
        <v>1903</v>
      </c>
      <c r="BE78" s="24">
        <f t="shared" si="31"/>
        <v>43358</v>
      </c>
      <c r="BF78" s="61" t="s">
        <v>25</v>
      </c>
      <c r="BG78" s="24">
        <v>43431</v>
      </c>
      <c r="BH78" s="24">
        <f t="shared" si="32"/>
        <v>43449</v>
      </c>
      <c r="BI78" s="60" t="s">
        <v>24</v>
      </c>
      <c r="BJ78" s="60" t="s">
        <v>24</v>
      </c>
      <c r="BK78" s="24">
        <f t="shared" si="33"/>
        <v>43539</v>
      </c>
      <c r="BL78" s="61" t="s">
        <v>27</v>
      </c>
      <c r="BM78" s="24">
        <v>43643</v>
      </c>
      <c r="BN78" s="20">
        <f>EDATE($F78,54)</f>
        <v>43631</v>
      </c>
      <c r="BO78" s="24"/>
      <c r="BP78" s="24"/>
      <c r="BQ78" s="20">
        <f>EDATE($F78,57)</f>
        <v>43723</v>
      </c>
      <c r="BR78" s="24"/>
      <c r="BS78" s="24"/>
      <c r="BT78" s="20">
        <f t="shared" si="34"/>
        <v>42719</v>
      </c>
      <c r="BU78" s="61">
        <v>43723</v>
      </c>
      <c r="BV78" s="59" t="s">
        <v>2</v>
      </c>
      <c r="BW78" s="156"/>
      <c r="BX78" s="156"/>
      <c r="BY78" s="24">
        <f t="shared" si="27"/>
        <v>43449</v>
      </c>
      <c r="BZ78" s="24"/>
      <c r="CA78" s="18" t="s">
        <v>1904</v>
      </c>
    </row>
    <row r="79" spans="1:79" s="90" customFormat="1" ht="45.75" customHeight="1" x14ac:dyDescent="0.25">
      <c r="A79" s="285" t="s">
        <v>1905</v>
      </c>
      <c r="B79" s="450" t="s">
        <v>1906</v>
      </c>
      <c r="C79" s="327">
        <v>41579</v>
      </c>
      <c r="D79" s="287">
        <v>41947</v>
      </c>
      <c r="E79" s="287">
        <v>43773</v>
      </c>
      <c r="F79" s="329">
        <v>41988</v>
      </c>
      <c r="G79" s="445" t="s">
        <v>1493</v>
      </c>
      <c r="H79" s="327">
        <v>41947</v>
      </c>
      <c r="I79" s="289">
        <f>E79-'[3]ARR Vigentes muestra'!$DN$1</f>
        <v>-289</v>
      </c>
      <c r="J79" s="290" t="str">
        <f t="shared" si="30"/>
        <v>TERMINADO</v>
      </c>
      <c r="K79" s="331">
        <v>2799890</v>
      </c>
      <c r="L79" s="327">
        <v>42877</v>
      </c>
      <c r="M79" s="327">
        <v>42877</v>
      </c>
      <c r="N79" s="287">
        <v>43730</v>
      </c>
      <c r="O79" s="289">
        <f t="shared" ca="1" si="23"/>
        <v>-562</v>
      </c>
      <c r="P79" s="290" t="str">
        <f t="shared" ca="1" si="24"/>
        <v>VENCIDO</v>
      </c>
      <c r="Q79" s="292" t="s">
        <v>1907</v>
      </c>
      <c r="R79" s="292" t="s">
        <v>1908</v>
      </c>
      <c r="S79" s="312" t="s">
        <v>4</v>
      </c>
      <c r="T79" s="295" t="s">
        <v>1909</v>
      </c>
      <c r="U79" s="296" t="s">
        <v>1910</v>
      </c>
      <c r="V79" s="296" t="s">
        <v>1911</v>
      </c>
      <c r="W79" s="310">
        <v>27264</v>
      </c>
      <c r="X79" s="307" t="s">
        <v>1512</v>
      </c>
      <c r="Y79" s="298" t="s">
        <v>6</v>
      </c>
      <c r="Z79" s="292" t="s">
        <v>413</v>
      </c>
      <c r="AA79" s="292" t="s">
        <v>1912</v>
      </c>
      <c r="AB79" s="299">
        <v>2895002</v>
      </c>
      <c r="AC79" s="292" t="s">
        <v>1913</v>
      </c>
      <c r="AD79" s="300">
        <v>890902816</v>
      </c>
      <c r="AE79" s="291" t="s">
        <v>6</v>
      </c>
      <c r="AF79" s="291" t="s">
        <v>6</v>
      </c>
      <c r="AG79" s="301" t="s">
        <v>6</v>
      </c>
      <c r="AH79" s="292" t="s">
        <v>1898</v>
      </c>
      <c r="AI79" s="311">
        <v>70900917</v>
      </c>
      <c r="AJ79" s="297" t="s">
        <v>1914</v>
      </c>
      <c r="AK79" s="291">
        <v>3153662133</v>
      </c>
      <c r="AL79" s="303" t="s">
        <v>1900</v>
      </c>
      <c r="AM79" s="301" t="s">
        <v>1901</v>
      </c>
      <c r="AN79" s="291">
        <v>4256300</v>
      </c>
      <c r="AO79" s="291">
        <v>3153662133</v>
      </c>
      <c r="AP79" s="303" t="s">
        <v>1902</v>
      </c>
      <c r="AQ79" s="341" t="s">
        <v>5</v>
      </c>
      <c r="AR79" s="312" t="s">
        <v>4</v>
      </c>
      <c r="AS79" s="303" t="s">
        <v>3</v>
      </c>
      <c r="AT79" s="303"/>
      <c r="AU79" s="303"/>
      <c r="AV79" s="303"/>
      <c r="AW79" s="336" t="s">
        <v>28</v>
      </c>
      <c r="AX79" s="305">
        <v>43552</v>
      </c>
      <c r="AY79" s="305">
        <f t="shared" si="25"/>
        <v>43174</v>
      </c>
      <c r="AZ79" s="479" t="s">
        <v>27</v>
      </c>
      <c r="BA79" s="305">
        <v>43634</v>
      </c>
      <c r="BB79" s="305">
        <f>EDATE($F79,51)</f>
        <v>43539</v>
      </c>
      <c r="BC79" s="288" t="s">
        <v>24</v>
      </c>
      <c r="BD79" s="288" t="s">
        <v>24</v>
      </c>
      <c r="BE79" s="305">
        <f>EDATE($F79,54)</f>
        <v>43631</v>
      </c>
      <c r="BF79" s="452" t="s">
        <v>25</v>
      </c>
      <c r="BG79" s="305" t="s">
        <v>1915</v>
      </c>
      <c r="BH79" s="305">
        <f>EDATE($F79,58)</f>
        <v>43753</v>
      </c>
      <c r="BI79" s="305"/>
      <c r="BJ79" s="305"/>
      <c r="BK79" s="305">
        <f t="shared" si="33"/>
        <v>43539</v>
      </c>
      <c r="BL79" s="305"/>
      <c r="BM79" s="305"/>
      <c r="BN79" s="305">
        <f>EDATE($F79,18)</f>
        <v>42536</v>
      </c>
      <c r="BO79" s="305"/>
      <c r="BP79" s="305"/>
      <c r="BQ79" s="305">
        <f>EDATE($F79,21)</f>
        <v>42628</v>
      </c>
      <c r="BR79" s="305"/>
      <c r="BS79" s="305"/>
      <c r="BT79" s="305">
        <f t="shared" si="34"/>
        <v>42719</v>
      </c>
      <c r="BU79" s="444">
        <v>201930264263</v>
      </c>
      <c r="BV79" s="484" t="s">
        <v>2</v>
      </c>
      <c r="BW79" s="371"/>
      <c r="BX79" s="371"/>
      <c r="BY79" s="305">
        <f t="shared" si="27"/>
        <v>43449</v>
      </c>
      <c r="BZ79" s="305"/>
      <c r="CA79" s="343" t="s">
        <v>1916</v>
      </c>
    </row>
    <row r="80" spans="1:79" ht="45.75" customHeight="1" x14ac:dyDescent="0.25">
      <c r="A80" s="53" t="s">
        <v>1905</v>
      </c>
      <c r="B80" s="77" t="s">
        <v>1906</v>
      </c>
      <c r="C80" s="26">
        <v>41579</v>
      </c>
      <c r="D80" s="74">
        <v>41947</v>
      </c>
      <c r="E80" s="74">
        <v>43773</v>
      </c>
      <c r="F80" s="76">
        <v>41988</v>
      </c>
      <c r="G80" s="481" t="s">
        <v>1493</v>
      </c>
      <c r="H80" s="26">
        <v>41947</v>
      </c>
      <c r="I80" s="48">
        <f>E80-'[3]ARR Vigentes muestra'!$DN$1</f>
        <v>-289</v>
      </c>
      <c r="J80" s="42" t="str">
        <f t="shared" si="30"/>
        <v>TERMINADO</v>
      </c>
      <c r="K80" s="75">
        <v>2462218</v>
      </c>
      <c r="L80" s="26">
        <v>42514</v>
      </c>
      <c r="M80" s="74">
        <v>42026</v>
      </c>
      <c r="N80" s="74">
        <v>42514</v>
      </c>
      <c r="O80" s="289">
        <f t="shared" ca="1" si="23"/>
        <v>-1778</v>
      </c>
      <c r="P80" s="73" t="str">
        <f t="shared" ca="1" si="24"/>
        <v>VENCIDO</v>
      </c>
      <c r="Q80" s="66" t="s">
        <v>1907</v>
      </c>
      <c r="R80" s="66" t="s">
        <v>1908</v>
      </c>
      <c r="S80" s="28" t="s">
        <v>4</v>
      </c>
      <c r="T80" s="72" t="s">
        <v>1909</v>
      </c>
      <c r="U80" s="71" t="s">
        <v>1910</v>
      </c>
      <c r="V80" s="71" t="s">
        <v>1911</v>
      </c>
      <c r="W80" s="155">
        <v>27264</v>
      </c>
      <c r="X80" s="141" t="s">
        <v>1512</v>
      </c>
      <c r="Y80" s="146" t="s">
        <v>6</v>
      </c>
      <c r="Z80" s="66" t="s">
        <v>413</v>
      </c>
      <c r="AA80" s="66" t="s">
        <v>1912</v>
      </c>
      <c r="AB80" s="67">
        <v>2895002</v>
      </c>
      <c r="AC80" s="66" t="s">
        <v>1913</v>
      </c>
      <c r="AD80" s="65">
        <v>890902816</v>
      </c>
      <c r="AE80" s="31" t="s">
        <v>6</v>
      </c>
      <c r="AF80" s="31" t="s">
        <v>6</v>
      </c>
      <c r="AG80" s="30" t="s">
        <v>6</v>
      </c>
      <c r="AH80" s="66" t="s">
        <v>1898</v>
      </c>
      <c r="AI80" s="154">
        <v>70900917</v>
      </c>
      <c r="AJ80" s="118" t="s">
        <v>1914</v>
      </c>
      <c r="AK80" s="31">
        <v>3153662133</v>
      </c>
      <c r="AL80" s="63" t="s">
        <v>1900</v>
      </c>
      <c r="AM80" s="30" t="s">
        <v>1901</v>
      </c>
      <c r="AN80" s="31">
        <v>4256300</v>
      </c>
      <c r="AO80" s="31">
        <v>3153662133</v>
      </c>
      <c r="AP80" s="63" t="s">
        <v>1902</v>
      </c>
      <c r="AQ80" s="64" t="s">
        <v>5</v>
      </c>
      <c r="AR80" s="28" t="s">
        <v>4</v>
      </c>
      <c r="AS80" s="63" t="s">
        <v>3</v>
      </c>
      <c r="AT80" s="63"/>
      <c r="AU80" s="63"/>
      <c r="AV80" s="63"/>
      <c r="AW80" s="58" t="s">
        <v>28</v>
      </c>
      <c r="AX80" s="24">
        <v>43552</v>
      </c>
      <c r="AY80" s="24">
        <f t="shared" si="25"/>
        <v>43174</v>
      </c>
      <c r="AZ80" s="62" t="s">
        <v>27</v>
      </c>
      <c r="BA80" s="24">
        <v>43634</v>
      </c>
      <c r="BB80" s="24">
        <f>EDATE($F80,51)</f>
        <v>43539</v>
      </c>
      <c r="BC80" s="60" t="s">
        <v>24</v>
      </c>
      <c r="BD80" s="60" t="s">
        <v>24</v>
      </c>
      <c r="BE80" s="24">
        <f>EDATE($F80,54)</f>
        <v>43631</v>
      </c>
      <c r="BF80" s="59" t="s">
        <v>25</v>
      </c>
      <c r="BG80" s="24" t="s">
        <v>1915</v>
      </c>
      <c r="BH80" s="24">
        <f>EDATE($F80,58)</f>
        <v>43753</v>
      </c>
      <c r="BI80" s="24"/>
      <c r="BJ80" s="24"/>
      <c r="BK80" s="24">
        <f t="shared" si="33"/>
        <v>43539</v>
      </c>
      <c r="BL80" s="24"/>
      <c r="BM80" s="24"/>
      <c r="BN80" s="20">
        <f>EDATE($F80,18)</f>
        <v>42536</v>
      </c>
      <c r="BO80" s="24"/>
      <c r="BP80" s="24"/>
      <c r="BQ80" s="20">
        <f>EDATE($F80,21)</f>
        <v>42628</v>
      </c>
      <c r="BR80" s="24"/>
      <c r="BS80" s="24"/>
      <c r="BT80" s="20">
        <f t="shared" si="34"/>
        <v>42719</v>
      </c>
      <c r="BU80" s="23">
        <v>201930264263</v>
      </c>
      <c r="BV80" s="151" t="s">
        <v>2</v>
      </c>
      <c r="BW80" s="156"/>
      <c r="BX80" s="156"/>
      <c r="BY80" s="24">
        <f t="shared" si="27"/>
        <v>43449</v>
      </c>
      <c r="BZ80" s="24"/>
      <c r="CA80" s="18" t="s">
        <v>1916</v>
      </c>
    </row>
    <row r="81" spans="1:79" s="90" customFormat="1" ht="45.75" customHeight="1" x14ac:dyDescent="0.25">
      <c r="A81" s="285" t="s">
        <v>1917</v>
      </c>
      <c r="B81" s="450" t="s">
        <v>1918</v>
      </c>
      <c r="C81" s="327">
        <v>41589</v>
      </c>
      <c r="D81" s="287">
        <v>41947</v>
      </c>
      <c r="E81" s="287">
        <v>43773</v>
      </c>
      <c r="F81" s="287">
        <v>41947</v>
      </c>
      <c r="G81" s="445" t="s">
        <v>1493</v>
      </c>
      <c r="H81" s="327">
        <v>41947</v>
      </c>
      <c r="I81" s="289">
        <f>E81-'[3]ARR Vigentes muestra'!$DN$1</f>
        <v>-289</v>
      </c>
      <c r="J81" s="290" t="str">
        <f t="shared" si="30"/>
        <v>TERMINADO</v>
      </c>
      <c r="K81" s="331">
        <v>2799854</v>
      </c>
      <c r="L81" s="287">
        <v>42877</v>
      </c>
      <c r="M81" s="287">
        <v>42877</v>
      </c>
      <c r="N81" s="287">
        <v>43730</v>
      </c>
      <c r="O81" s="289">
        <f t="shared" ca="1" si="23"/>
        <v>-562</v>
      </c>
      <c r="P81" s="290" t="str">
        <f t="shared" ca="1" si="24"/>
        <v>VENCIDO</v>
      </c>
      <c r="Q81" s="292" t="s">
        <v>1919</v>
      </c>
      <c r="R81" s="292" t="s">
        <v>1920</v>
      </c>
      <c r="S81" s="312" t="s">
        <v>4</v>
      </c>
      <c r="T81" s="295">
        <v>440763</v>
      </c>
      <c r="U81" s="296" t="s">
        <v>1921</v>
      </c>
      <c r="V81" s="320">
        <v>4317</v>
      </c>
      <c r="W81" s="310">
        <v>31644</v>
      </c>
      <c r="X81" s="320">
        <v>4</v>
      </c>
      <c r="Y81" s="483" t="s">
        <v>6</v>
      </c>
      <c r="Z81" s="292" t="s">
        <v>413</v>
      </c>
      <c r="AA81" s="292" t="s">
        <v>1922</v>
      </c>
      <c r="AB81" s="299">
        <v>5401224</v>
      </c>
      <c r="AC81" s="292" t="s">
        <v>1913</v>
      </c>
      <c r="AD81" s="300">
        <v>890902816</v>
      </c>
      <c r="AE81" s="291" t="s">
        <v>6</v>
      </c>
      <c r="AF81" s="291" t="s">
        <v>6</v>
      </c>
      <c r="AG81" s="301" t="s">
        <v>6</v>
      </c>
      <c r="AH81" s="292" t="s">
        <v>1898</v>
      </c>
      <c r="AI81" s="311">
        <v>70900917</v>
      </c>
      <c r="AJ81" s="297" t="s">
        <v>1914</v>
      </c>
      <c r="AK81" s="291">
        <v>3153662133</v>
      </c>
      <c r="AL81" s="303" t="s">
        <v>1900</v>
      </c>
      <c r="AM81" s="301" t="s">
        <v>1901</v>
      </c>
      <c r="AN81" s="291">
        <v>4256300</v>
      </c>
      <c r="AO81" s="291">
        <v>3153662133</v>
      </c>
      <c r="AP81" s="303" t="s">
        <v>1902</v>
      </c>
      <c r="AQ81" s="341" t="s">
        <v>5</v>
      </c>
      <c r="AR81" s="312" t="s">
        <v>4</v>
      </c>
      <c r="AS81" s="303" t="s">
        <v>3</v>
      </c>
      <c r="AT81" s="303"/>
      <c r="AU81" s="303"/>
      <c r="AV81" s="303"/>
      <c r="AW81" s="288" t="s">
        <v>24</v>
      </c>
      <c r="AX81" s="288" t="s">
        <v>24</v>
      </c>
      <c r="AY81" s="305">
        <f t="shared" si="25"/>
        <v>43135</v>
      </c>
      <c r="AZ81" s="288" t="s">
        <v>24</v>
      </c>
      <c r="BA81" s="288" t="s">
        <v>24</v>
      </c>
      <c r="BB81" s="305">
        <f t="shared" ref="BB81:BB93" si="35">EDATE($F81,42)</f>
        <v>43224</v>
      </c>
      <c r="BC81" s="288" t="s">
        <v>24</v>
      </c>
      <c r="BD81" s="288" t="s">
        <v>24</v>
      </c>
      <c r="BE81" s="305">
        <f t="shared" ref="BE81:BE93" si="36">EDATE($F81,45)</f>
        <v>43316</v>
      </c>
      <c r="BF81" s="288" t="s">
        <v>24</v>
      </c>
      <c r="BG81" s="288" t="s">
        <v>24</v>
      </c>
      <c r="BH81" s="305">
        <f t="shared" ref="BH81:BH94" si="37">EDATE($F81,48)</f>
        <v>43408</v>
      </c>
      <c r="BI81" s="305"/>
      <c r="BJ81" s="305"/>
      <c r="BK81" s="305">
        <f t="shared" si="33"/>
        <v>43500</v>
      </c>
      <c r="BL81" s="305"/>
      <c r="BM81" s="305"/>
      <c r="BN81" s="305">
        <f>EDATE($F81,18)</f>
        <v>42494</v>
      </c>
      <c r="BO81" s="305"/>
      <c r="BP81" s="305"/>
      <c r="BQ81" s="305">
        <f>EDATE($F81,21)</f>
        <v>42586</v>
      </c>
      <c r="BR81" s="305"/>
      <c r="BS81" s="305"/>
      <c r="BT81" s="305">
        <f t="shared" si="34"/>
        <v>42678</v>
      </c>
      <c r="BU81" s="444">
        <v>201930264325</v>
      </c>
      <c r="BV81" s="452" t="s">
        <v>2</v>
      </c>
      <c r="BW81" s="371"/>
      <c r="BX81" s="371"/>
      <c r="BY81" s="305">
        <f t="shared" si="27"/>
        <v>43408</v>
      </c>
      <c r="BZ81" s="305"/>
      <c r="CA81" s="292" t="s">
        <v>1923</v>
      </c>
    </row>
    <row r="82" spans="1:79" ht="45.75" customHeight="1" x14ac:dyDescent="0.25">
      <c r="A82" s="53" t="s">
        <v>1917</v>
      </c>
      <c r="B82" s="77" t="s">
        <v>1918</v>
      </c>
      <c r="C82" s="26">
        <v>41589</v>
      </c>
      <c r="D82" s="74">
        <v>41947</v>
      </c>
      <c r="E82" s="74">
        <v>43773</v>
      </c>
      <c r="F82" s="74">
        <v>41947</v>
      </c>
      <c r="G82" s="481" t="s">
        <v>1493</v>
      </c>
      <c r="H82" s="26">
        <v>41947</v>
      </c>
      <c r="I82" s="48">
        <f>E82-'[3]ARR Vigentes muestra'!$DN$1</f>
        <v>-289</v>
      </c>
      <c r="J82" s="42" t="str">
        <f t="shared" si="30"/>
        <v>TERMINADO</v>
      </c>
      <c r="K82" s="75">
        <v>2799854</v>
      </c>
      <c r="L82" s="74">
        <v>42877</v>
      </c>
      <c r="M82" s="74">
        <v>42877</v>
      </c>
      <c r="N82" s="74">
        <v>43730</v>
      </c>
      <c r="O82" s="289">
        <f t="shared" ca="1" si="23"/>
        <v>-562</v>
      </c>
      <c r="P82" s="73" t="str">
        <f t="shared" ca="1" si="24"/>
        <v>VENCIDO</v>
      </c>
      <c r="Q82" s="66" t="s">
        <v>1924</v>
      </c>
      <c r="R82" s="66" t="s">
        <v>1920</v>
      </c>
      <c r="S82" s="28" t="s">
        <v>4</v>
      </c>
      <c r="T82" s="72">
        <v>440763</v>
      </c>
      <c r="U82" s="71" t="s">
        <v>1921</v>
      </c>
      <c r="V82" s="69">
        <v>4317</v>
      </c>
      <c r="W82" s="155">
        <v>31644</v>
      </c>
      <c r="X82" s="69">
        <v>4</v>
      </c>
      <c r="Y82" s="146" t="s">
        <v>6</v>
      </c>
      <c r="Z82" s="66" t="s">
        <v>413</v>
      </c>
      <c r="AA82" s="66" t="s">
        <v>1922</v>
      </c>
      <c r="AB82" s="67">
        <v>5401224</v>
      </c>
      <c r="AC82" s="66" t="s">
        <v>1913</v>
      </c>
      <c r="AD82" s="65">
        <v>890902816</v>
      </c>
      <c r="AE82" s="31" t="s">
        <v>6</v>
      </c>
      <c r="AF82" s="31" t="s">
        <v>6</v>
      </c>
      <c r="AG82" s="30" t="s">
        <v>6</v>
      </c>
      <c r="AH82" s="66" t="s">
        <v>1898</v>
      </c>
      <c r="AI82" s="154">
        <v>70900917</v>
      </c>
      <c r="AJ82" s="118" t="s">
        <v>1914</v>
      </c>
      <c r="AK82" s="31">
        <v>3153662133</v>
      </c>
      <c r="AL82" s="63" t="s">
        <v>1900</v>
      </c>
      <c r="AM82" s="30" t="s">
        <v>1901</v>
      </c>
      <c r="AN82" s="31">
        <v>4256300</v>
      </c>
      <c r="AO82" s="31">
        <v>3153662133</v>
      </c>
      <c r="AP82" s="63" t="s">
        <v>1902</v>
      </c>
      <c r="AQ82" s="64" t="s">
        <v>5</v>
      </c>
      <c r="AR82" s="28" t="s">
        <v>4</v>
      </c>
      <c r="AS82" s="63" t="s">
        <v>3</v>
      </c>
      <c r="AT82" s="63"/>
      <c r="AU82" s="63"/>
      <c r="AV82" s="63"/>
      <c r="AW82" s="60" t="s">
        <v>24</v>
      </c>
      <c r="AX82" s="60" t="s">
        <v>24</v>
      </c>
      <c r="AY82" s="24">
        <f t="shared" si="25"/>
        <v>43135</v>
      </c>
      <c r="AZ82" s="60" t="s">
        <v>24</v>
      </c>
      <c r="BA82" s="60" t="s">
        <v>24</v>
      </c>
      <c r="BB82" s="24">
        <f t="shared" si="35"/>
        <v>43224</v>
      </c>
      <c r="BC82" s="60" t="s">
        <v>24</v>
      </c>
      <c r="BD82" s="60" t="s">
        <v>24</v>
      </c>
      <c r="BE82" s="24">
        <f t="shared" si="36"/>
        <v>43316</v>
      </c>
      <c r="BF82" s="60" t="s">
        <v>24</v>
      </c>
      <c r="BG82" s="60" t="s">
        <v>24</v>
      </c>
      <c r="BH82" s="24">
        <f t="shared" si="37"/>
        <v>43408</v>
      </c>
      <c r="BI82" s="24"/>
      <c r="BJ82" s="24"/>
      <c r="BK82" s="24">
        <f t="shared" si="33"/>
        <v>43500</v>
      </c>
      <c r="BL82" s="24"/>
      <c r="BM82" s="24"/>
      <c r="BN82" s="20">
        <f>EDATE($F82,18)</f>
        <v>42494</v>
      </c>
      <c r="BO82" s="24"/>
      <c r="BP82" s="24"/>
      <c r="BQ82" s="20">
        <f>EDATE($F82,21)</f>
        <v>42586</v>
      </c>
      <c r="BR82" s="24"/>
      <c r="BS82" s="24"/>
      <c r="BT82" s="20">
        <f t="shared" si="34"/>
        <v>42678</v>
      </c>
      <c r="BU82" s="23">
        <v>201930264325</v>
      </c>
      <c r="BV82" s="59" t="s">
        <v>2</v>
      </c>
      <c r="BW82" s="156"/>
      <c r="BX82" s="156"/>
      <c r="BY82" s="24">
        <f t="shared" si="27"/>
        <v>43408</v>
      </c>
      <c r="BZ82" s="24"/>
      <c r="CA82" s="66" t="s">
        <v>1923</v>
      </c>
    </row>
    <row r="83" spans="1:79" s="90" customFormat="1" ht="45.75" customHeight="1" x14ac:dyDescent="0.25">
      <c r="A83" s="485" t="s">
        <v>1925</v>
      </c>
      <c r="B83" s="486" t="s">
        <v>1926</v>
      </c>
      <c r="C83" s="287">
        <v>41947</v>
      </c>
      <c r="D83" s="287">
        <v>41947</v>
      </c>
      <c r="E83" s="287">
        <v>43772</v>
      </c>
      <c r="F83" s="287">
        <v>41947</v>
      </c>
      <c r="G83" s="445" t="s">
        <v>472</v>
      </c>
      <c r="H83" s="287">
        <v>43712</v>
      </c>
      <c r="I83" s="289">
        <f>E83-'[3]ARR Vigentes muestra'!$DN$1</f>
        <v>-290</v>
      </c>
      <c r="J83" s="290" t="str">
        <f t="shared" si="30"/>
        <v>TERMINADO</v>
      </c>
      <c r="K83" s="307">
        <v>5205293367</v>
      </c>
      <c r="L83" s="287">
        <v>41815</v>
      </c>
      <c r="M83" s="287">
        <v>41815</v>
      </c>
      <c r="N83" s="287">
        <v>43033</v>
      </c>
      <c r="O83" s="289">
        <f t="shared" ca="1" si="23"/>
        <v>-1259</v>
      </c>
      <c r="P83" s="290" t="str">
        <f t="shared" ca="1" si="24"/>
        <v>VENCIDO</v>
      </c>
      <c r="Q83" s="292" t="s">
        <v>1927</v>
      </c>
      <c r="R83" s="292" t="s">
        <v>1928</v>
      </c>
      <c r="S83" s="312" t="s">
        <v>4</v>
      </c>
      <c r="T83" s="295">
        <v>504909</v>
      </c>
      <c r="U83" s="286" t="s">
        <v>1929</v>
      </c>
      <c r="V83" s="286" t="s">
        <v>1930</v>
      </c>
      <c r="W83" s="333">
        <v>34964</v>
      </c>
      <c r="X83" s="295" t="s">
        <v>1931</v>
      </c>
      <c r="Y83" s="483" t="s">
        <v>6</v>
      </c>
      <c r="Z83" s="292" t="s">
        <v>33</v>
      </c>
      <c r="AA83" s="292" t="s">
        <v>1932</v>
      </c>
      <c r="AB83" s="299" t="s">
        <v>483</v>
      </c>
      <c r="AC83" s="292" t="s">
        <v>1933</v>
      </c>
      <c r="AD83" s="300">
        <v>900086355</v>
      </c>
      <c r="AE83" s="291" t="s">
        <v>6</v>
      </c>
      <c r="AF83" s="291" t="s">
        <v>6</v>
      </c>
      <c r="AG83" s="301" t="s">
        <v>6</v>
      </c>
      <c r="AH83" s="292" t="s">
        <v>1934</v>
      </c>
      <c r="AI83" s="311">
        <v>8285191</v>
      </c>
      <c r="AJ83" s="297" t="s">
        <v>1935</v>
      </c>
      <c r="AK83" s="291">
        <v>3113432154</v>
      </c>
      <c r="AL83" s="303" t="s">
        <v>1936</v>
      </c>
      <c r="AM83" s="301" t="s">
        <v>1937</v>
      </c>
      <c r="AN83" s="291">
        <v>2948219</v>
      </c>
      <c r="AO83" s="291">
        <v>3226122803</v>
      </c>
      <c r="AP83" s="303" t="s">
        <v>1936</v>
      </c>
      <c r="AQ83" s="341" t="s">
        <v>5</v>
      </c>
      <c r="AR83" s="312" t="s">
        <v>4</v>
      </c>
      <c r="AS83" s="303" t="s">
        <v>3</v>
      </c>
      <c r="AT83" s="303"/>
      <c r="AU83" s="303"/>
      <c r="AV83" s="303"/>
      <c r="AW83" s="288" t="s">
        <v>24</v>
      </c>
      <c r="AX83" s="288" t="s">
        <v>24</v>
      </c>
      <c r="AY83" s="305">
        <f t="shared" si="25"/>
        <v>43135</v>
      </c>
      <c r="AZ83" s="288" t="s">
        <v>24</v>
      </c>
      <c r="BA83" s="288" t="s">
        <v>24</v>
      </c>
      <c r="BB83" s="305">
        <f t="shared" si="35"/>
        <v>43224</v>
      </c>
      <c r="BC83" s="288" t="s">
        <v>24</v>
      </c>
      <c r="BD83" s="288" t="s">
        <v>24</v>
      </c>
      <c r="BE83" s="305">
        <f t="shared" si="36"/>
        <v>43316</v>
      </c>
      <c r="BF83" s="288" t="s">
        <v>24</v>
      </c>
      <c r="BG83" s="288" t="s">
        <v>24</v>
      </c>
      <c r="BH83" s="305">
        <f t="shared" si="37"/>
        <v>43408</v>
      </c>
      <c r="BI83" s="305"/>
      <c r="BJ83" s="305"/>
      <c r="BK83" s="305">
        <f t="shared" si="33"/>
        <v>43500</v>
      </c>
      <c r="BL83" s="305"/>
      <c r="BM83" s="305"/>
      <c r="BN83" s="305">
        <f>EDATE($F83,18)</f>
        <v>42494</v>
      </c>
      <c r="BO83" s="305"/>
      <c r="BP83" s="305"/>
      <c r="BQ83" s="305">
        <f>EDATE($F83,21)</f>
        <v>42586</v>
      </c>
      <c r="BR83" s="305"/>
      <c r="BS83" s="305"/>
      <c r="BT83" s="305">
        <f t="shared" si="34"/>
        <v>42678</v>
      </c>
      <c r="BU83" s="444">
        <v>201930264330</v>
      </c>
      <c r="BV83" s="452" t="s">
        <v>2</v>
      </c>
      <c r="BW83" s="371"/>
      <c r="BX83" s="371" t="s">
        <v>1646</v>
      </c>
      <c r="BY83" s="305">
        <f t="shared" si="27"/>
        <v>43408</v>
      </c>
      <c r="BZ83" s="305"/>
      <c r="CA83" s="343" t="s">
        <v>1938</v>
      </c>
    </row>
    <row r="84" spans="1:79" ht="45.75" customHeight="1" x14ac:dyDescent="0.25">
      <c r="A84" s="53" t="s">
        <v>396</v>
      </c>
      <c r="B84" s="487" t="s">
        <v>1939</v>
      </c>
      <c r="C84" s="26">
        <v>41579</v>
      </c>
      <c r="D84" s="74">
        <v>41947</v>
      </c>
      <c r="E84" s="74">
        <v>43772</v>
      </c>
      <c r="F84" s="74">
        <v>41947</v>
      </c>
      <c r="G84" s="481" t="s">
        <v>1493</v>
      </c>
      <c r="H84" s="26">
        <v>41947</v>
      </c>
      <c r="I84" s="48">
        <f>E84-'[3]ARR Vigentes muestra'!$DN$1</f>
        <v>-290</v>
      </c>
      <c r="J84" s="42" t="str">
        <f t="shared" si="30"/>
        <v>TERMINADO</v>
      </c>
      <c r="K84" s="75" t="s">
        <v>1940</v>
      </c>
      <c r="L84" s="74">
        <v>43280</v>
      </c>
      <c r="M84" s="74">
        <v>43279</v>
      </c>
      <c r="N84" s="74">
        <v>43644</v>
      </c>
      <c r="O84" s="289">
        <f t="shared" ca="1" si="23"/>
        <v>-648</v>
      </c>
      <c r="P84" s="73" t="str">
        <f t="shared" ca="1" si="24"/>
        <v>VENCIDO</v>
      </c>
      <c r="Q84" s="66" t="s">
        <v>394</v>
      </c>
      <c r="R84" s="66" t="s">
        <v>393</v>
      </c>
      <c r="S84" s="28" t="s">
        <v>4</v>
      </c>
      <c r="T84" s="72">
        <v>125041</v>
      </c>
      <c r="U84" s="69">
        <v>60000160001</v>
      </c>
      <c r="V84" s="69">
        <v>246</v>
      </c>
      <c r="W84" s="155">
        <v>41698</v>
      </c>
      <c r="X84" s="69">
        <v>14</v>
      </c>
      <c r="Y84" s="68" t="s">
        <v>6</v>
      </c>
      <c r="Z84" s="66" t="s">
        <v>33</v>
      </c>
      <c r="AA84" s="66" t="s">
        <v>1318</v>
      </c>
      <c r="AB84" s="67">
        <v>5120380</v>
      </c>
      <c r="AC84" s="66" t="s">
        <v>1941</v>
      </c>
      <c r="AD84" s="65">
        <v>890901433</v>
      </c>
      <c r="AE84" s="31">
        <v>5132992</v>
      </c>
      <c r="AF84" s="31" t="s">
        <v>6</v>
      </c>
      <c r="AG84" s="63" t="s">
        <v>389</v>
      </c>
      <c r="AH84" s="66" t="s">
        <v>390</v>
      </c>
      <c r="AI84" s="65">
        <v>8298380</v>
      </c>
      <c r="AJ84" s="118">
        <v>5132992</v>
      </c>
      <c r="AK84" s="31" t="s">
        <v>6</v>
      </c>
      <c r="AL84" s="63" t="s">
        <v>389</v>
      </c>
      <c r="AM84" s="30" t="s">
        <v>1942</v>
      </c>
      <c r="AN84" s="31">
        <v>5132992</v>
      </c>
      <c r="AO84" s="31">
        <v>3006759307</v>
      </c>
      <c r="AP84" s="63" t="s">
        <v>1943</v>
      </c>
      <c r="AQ84" s="64" t="s">
        <v>5</v>
      </c>
      <c r="AR84" s="28" t="s">
        <v>4</v>
      </c>
      <c r="AS84" s="63" t="s">
        <v>3</v>
      </c>
      <c r="AT84" s="63"/>
      <c r="AU84" s="63"/>
      <c r="AV84" s="63"/>
      <c r="AW84" s="58" t="s">
        <v>28</v>
      </c>
      <c r="AX84" s="24">
        <v>43179</v>
      </c>
      <c r="AY84" s="24">
        <f t="shared" si="25"/>
        <v>43135</v>
      </c>
      <c r="AZ84" s="62" t="s">
        <v>27</v>
      </c>
      <c r="BA84" s="24">
        <v>43241</v>
      </c>
      <c r="BB84" s="24">
        <f t="shared" si="35"/>
        <v>43224</v>
      </c>
      <c r="BC84" s="58" t="s">
        <v>26</v>
      </c>
      <c r="BD84" s="24">
        <v>43347</v>
      </c>
      <c r="BE84" s="24">
        <f t="shared" si="36"/>
        <v>43316</v>
      </c>
      <c r="BF84" s="61" t="s">
        <v>25</v>
      </c>
      <c r="BG84" s="24">
        <v>43438</v>
      </c>
      <c r="BH84" s="24">
        <f t="shared" si="37"/>
        <v>43408</v>
      </c>
      <c r="BI84" s="61" t="s">
        <v>1220</v>
      </c>
      <c r="BJ84" s="24">
        <v>43553</v>
      </c>
      <c r="BK84" s="24">
        <f t="shared" si="33"/>
        <v>43500</v>
      </c>
      <c r="BL84" s="24" t="s">
        <v>24</v>
      </c>
      <c r="BM84" s="24" t="s">
        <v>24</v>
      </c>
      <c r="BN84" s="24">
        <f t="shared" ref="BN84:BN91" si="38">EDATE($F84,54)</f>
        <v>43589</v>
      </c>
      <c r="BO84" s="59" t="s">
        <v>1243</v>
      </c>
      <c r="BP84" s="24">
        <v>43712</v>
      </c>
      <c r="BQ84" s="20">
        <f>EDATE($F84,57)</f>
        <v>43681</v>
      </c>
      <c r="BR84" s="24"/>
      <c r="BS84" s="24"/>
      <c r="BT84" s="20">
        <f t="shared" si="34"/>
        <v>42678</v>
      </c>
      <c r="BU84" s="23">
        <v>201930264342</v>
      </c>
      <c r="BV84" s="59" t="s">
        <v>2</v>
      </c>
      <c r="BW84" s="156"/>
      <c r="BX84" s="156"/>
      <c r="BY84" s="24">
        <f t="shared" si="27"/>
        <v>43408</v>
      </c>
      <c r="BZ84" s="24"/>
      <c r="CA84" s="18" t="s">
        <v>1944</v>
      </c>
    </row>
    <row r="85" spans="1:79" s="90" customFormat="1" ht="45.75" customHeight="1" x14ac:dyDescent="0.25">
      <c r="A85" s="285" t="s">
        <v>396</v>
      </c>
      <c r="B85" s="448" t="s">
        <v>1939</v>
      </c>
      <c r="C85" s="327">
        <v>41579</v>
      </c>
      <c r="D85" s="287">
        <v>41947</v>
      </c>
      <c r="E85" s="287">
        <v>43772</v>
      </c>
      <c r="F85" s="287">
        <v>41947</v>
      </c>
      <c r="G85" s="445" t="s">
        <v>1493</v>
      </c>
      <c r="H85" s="327">
        <v>41947</v>
      </c>
      <c r="I85" s="289">
        <f>E85-'[3]ARR Vigentes muestra'!$DN$1</f>
        <v>-290</v>
      </c>
      <c r="J85" s="290" t="str">
        <f t="shared" si="30"/>
        <v>TERMINADO</v>
      </c>
      <c r="K85" s="331" t="s">
        <v>1940</v>
      </c>
      <c r="L85" s="287">
        <v>43280</v>
      </c>
      <c r="M85" s="287">
        <v>43279</v>
      </c>
      <c r="N85" s="287">
        <v>43644</v>
      </c>
      <c r="O85" s="289">
        <f t="shared" ca="1" si="23"/>
        <v>-648</v>
      </c>
      <c r="P85" s="290" t="str">
        <f t="shared" ca="1" si="24"/>
        <v>VENCIDO</v>
      </c>
      <c r="Q85" s="292" t="s">
        <v>394</v>
      </c>
      <c r="R85" s="292" t="s">
        <v>393</v>
      </c>
      <c r="S85" s="312" t="s">
        <v>4</v>
      </c>
      <c r="T85" s="295">
        <v>125042</v>
      </c>
      <c r="U85" s="320">
        <v>60000160001</v>
      </c>
      <c r="V85" s="320">
        <v>246</v>
      </c>
      <c r="W85" s="310">
        <v>41698</v>
      </c>
      <c r="X85" s="320">
        <v>14</v>
      </c>
      <c r="Y85" s="483" t="s">
        <v>6</v>
      </c>
      <c r="Z85" s="292" t="s">
        <v>33</v>
      </c>
      <c r="AA85" s="292" t="s">
        <v>1318</v>
      </c>
      <c r="AB85" s="299">
        <v>5120380</v>
      </c>
      <c r="AC85" s="292" t="s">
        <v>1941</v>
      </c>
      <c r="AD85" s="300">
        <v>890901433</v>
      </c>
      <c r="AE85" s="291">
        <v>5132992</v>
      </c>
      <c r="AF85" s="291" t="s">
        <v>6</v>
      </c>
      <c r="AG85" s="303" t="s">
        <v>389</v>
      </c>
      <c r="AH85" s="292" t="s">
        <v>390</v>
      </c>
      <c r="AI85" s="300">
        <v>8298380</v>
      </c>
      <c r="AJ85" s="297">
        <v>5132992</v>
      </c>
      <c r="AK85" s="291" t="s">
        <v>6</v>
      </c>
      <c r="AL85" s="303" t="s">
        <v>389</v>
      </c>
      <c r="AM85" s="301" t="s">
        <v>1942</v>
      </c>
      <c r="AN85" s="291">
        <v>5132992</v>
      </c>
      <c r="AO85" s="291">
        <v>3006759307</v>
      </c>
      <c r="AP85" s="303" t="s">
        <v>1943</v>
      </c>
      <c r="AQ85" s="341" t="s">
        <v>5</v>
      </c>
      <c r="AR85" s="312" t="s">
        <v>4</v>
      </c>
      <c r="AS85" s="303" t="s">
        <v>3</v>
      </c>
      <c r="AT85" s="303"/>
      <c r="AU85" s="303"/>
      <c r="AV85" s="303"/>
      <c r="AW85" s="336" t="s">
        <v>28</v>
      </c>
      <c r="AX85" s="305">
        <v>43179</v>
      </c>
      <c r="AY85" s="305">
        <f t="shared" si="25"/>
        <v>43135</v>
      </c>
      <c r="AZ85" s="479" t="s">
        <v>27</v>
      </c>
      <c r="BA85" s="305">
        <v>43241</v>
      </c>
      <c r="BB85" s="305">
        <f t="shared" si="35"/>
        <v>43224</v>
      </c>
      <c r="BC85" s="336" t="s">
        <v>26</v>
      </c>
      <c r="BD85" s="305">
        <v>43347</v>
      </c>
      <c r="BE85" s="305">
        <f t="shared" si="36"/>
        <v>43316</v>
      </c>
      <c r="BF85" s="335" t="s">
        <v>25</v>
      </c>
      <c r="BG85" s="305">
        <v>43438</v>
      </c>
      <c r="BH85" s="305">
        <f t="shared" si="37"/>
        <v>43408</v>
      </c>
      <c r="BI85" s="335" t="s">
        <v>1220</v>
      </c>
      <c r="BJ85" s="305">
        <v>43553</v>
      </c>
      <c r="BK85" s="305">
        <f t="shared" si="33"/>
        <v>43500</v>
      </c>
      <c r="BL85" s="305" t="s">
        <v>24</v>
      </c>
      <c r="BM85" s="305" t="s">
        <v>24</v>
      </c>
      <c r="BN85" s="305">
        <f t="shared" si="38"/>
        <v>43589</v>
      </c>
      <c r="BO85" s="452" t="s">
        <v>1243</v>
      </c>
      <c r="BP85" s="305">
        <v>43712</v>
      </c>
      <c r="BQ85" s="305">
        <f>EDATE($F85,57)</f>
        <v>43681</v>
      </c>
      <c r="BR85" s="305"/>
      <c r="BS85" s="305"/>
      <c r="BT85" s="305">
        <f t="shared" si="34"/>
        <v>42678</v>
      </c>
      <c r="BU85" s="444">
        <v>201930264342</v>
      </c>
      <c r="BV85" s="452" t="s">
        <v>2</v>
      </c>
      <c r="BW85" s="371"/>
      <c r="BX85" s="371"/>
      <c r="BY85" s="305">
        <f t="shared" si="27"/>
        <v>43408</v>
      </c>
      <c r="BZ85" s="305"/>
      <c r="CA85" s="343" t="s">
        <v>1944</v>
      </c>
    </row>
    <row r="86" spans="1:79" s="90" customFormat="1" ht="45.75" customHeight="1" x14ac:dyDescent="0.25">
      <c r="A86" s="485" t="s">
        <v>1945</v>
      </c>
      <c r="B86" s="486" t="s">
        <v>1946</v>
      </c>
      <c r="C86" s="287">
        <v>41947</v>
      </c>
      <c r="D86" s="287">
        <v>41947</v>
      </c>
      <c r="E86" s="287">
        <v>43773</v>
      </c>
      <c r="F86" s="287">
        <v>41947</v>
      </c>
      <c r="G86" s="445" t="s">
        <v>1947</v>
      </c>
      <c r="H86" s="305" t="s">
        <v>6</v>
      </c>
      <c r="I86" s="289">
        <f>E86-'[3]ARR Vigentes muestra'!$DN$1</f>
        <v>-289</v>
      </c>
      <c r="J86" s="290" t="str">
        <f t="shared" si="30"/>
        <v>TERMINADO</v>
      </c>
      <c r="K86" s="331" t="s">
        <v>1948</v>
      </c>
      <c r="L86" s="287">
        <v>42503</v>
      </c>
      <c r="M86" s="287">
        <v>42502</v>
      </c>
      <c r="N86" s="287">
        <v>43965</v>
      </c>
      <c r="O86" s="289">
        <f t="shared" ca="1" si="23"/>
        <v>-327</v>
      </c>
      <c r="P86" s="290" t="str">
        <f t="shared" ca="1" si="24"/>
        <v>VENCIDO</v>
      </c>
      <c r="Q86" s="292" t="s">
        <v>1949</v>
      </c>
      <c r="R86" s="292" t="s">
        <v>1950</v>
      </c>
      <c r="S86" s="312" t="s">
        <v>4</v>
      </c>
      <c r="T86" s="295">
        <v>125011</v>
      </c>
      <c r="U86" s="286" t="s">
        <v>1951</v>
      </c>
      <c r="V86" s="286" t="s">
        <v>1952</v>
      </c>
      <c r="W86" s="333">
        <v>37833</v>
      </c>
      <c r="X86" s="307" t="s">
        <v>633</v>
      </c>
      <c r="Y86" s="298" t="s">
        <v>6</v>
      </c>
      <c r="Z86" s="292" t="s">
        <v>33</v>
      </c>
      <c r="AA86" s="292" t="s">
        <v>1953</v>
      </c>
      <c r="AB86" s="299" t="s">
        <v>483</v>
      </c>
      <c r="AC86" s="292" t="s">
        <v>1954</v>
      </c>
      <c r="AD86" s="300">
        <v>900070710</v>
      </c>
      <c r="AE86" s="291" t="s">
        <v>6</v>
      </c>
      <c r="AF86" s="291" t="s">
        <v>6</v>
      </c>
      <c r="AG86" s="301" t="s">
        <v>6</v>
      </c>
      <c r="AH86" s="292" t="s">
        <v>1955</v>
      </c>
      <c r="AI86" s="311">
        <v>19239793</v>
      </c>
      <c r="AJ86" s="297" t="s">
        <v>1956</v>
      </c>
      <c r="AK86" s="291" t="s">
        <v>6</v>
      </c>
      <c r="AL86" s="303" t="s">
        <v>1957</v>
      </c>
      <c r="AM86" s="301" t="s">
        <v>1958</v>
      </c>
      <c r="AN86" s="291">
        <v>3850000</v>
      </c>
      <c r="AO86" s="291" t="s">
        <v>6</v>
      </c>
      <c r="AP86" s="303" t="s">
        <v>1957</v>
      </c>
      <c r="AQ86" s="341" t="s">
        <v>70</v>
      </c>
      <c r="AR86" s="312" t="s">
        <v>4</v>
      </c>
      <c r="AS86" s="303" t="s">
        <v>69</v>
      </c>
      <c r="AT86" s="303"/>
      <c r="AU86" s="303"/>
      <c r="AV86" s="303"/>
      <c r="AW86" s="288" t="s">
        <v>24</v>
      </c>
      <c r="AX86" s="288" t="s">
        <v>24</v>
      </c>
      <c r="AY86" s="305">
        <f t="shared" si="25"/>
        <v>43135</v>
      </c>
      <c r="AZ86" s="479" t="s">
        <v>27</v>
      </c>
      <c r="BA86" s="305">
        <v>43271</v>
      </c>
      <c r="BB86" s="305">
        <f t="shared" si="35"/>
        <v>43224</v>
      </c>
      <c r="BC86" s="336" t="s">
        <v>26</v>
      </c>
      <c r="BD86" s="305">
        <v>43344</v>
      </c>
      <c r="BE86" s="305">
        <f t="shared" si="36"/>
        <v>43316</v>
      </c>
      <c r="BF86" s="335" t="s">
        <v>25</v>
      </c>
      <c r="BG86" s="305">
        <v>43539</v>
      </c>
      <c r="BH86" s="305">
        <f t="shared" si="37"/>
        <v>43408</v>
      </c>
      <c r="BI86" s="335" t="s">
        <v>1220</v>
      </c>
      <c r="BJ86" s="305">
        <v>43675</v>
      </c>
      <c r="BK86" s="305">
        <f t="shared" si="33"/>
        <v>43500</v>
      </c>
      <c r="BL86" s="335" t="s">
        <v>1202</v>
      </c>
      <c r="BM86" s="305">
        <v>43587</v>
      </c>
      <c r="BN86" s="305">
        <f t="shared" si="38"/>
        <v>43589</v>
      </c>
      <c r="BO86" s="305"/>
      <c r="BP86" s="305"/>
      <c r="BQ86" s="305">
        <f>EDATE($F86,57)</f>
        <v>43681</v>
      </c>
      <c r="BR86" s="305"/>
      <c r="BS86" s="305"/>
      <c r="BT86" s="305">
        <f t="shared" si="34"/>
        <v>42678</v>
      </c>
      <c r="BU86" s="444">
        <v>201930316256</v>
      </c>
      <c r="BV86" s="305"/>
      <c r="BW86" s="371"/>
      <c r="BX86" s="371"/>
      <c r="BY86" s="305">
        <f t="shared" si="27"/>
        <v>43408</v>
      </c>
      <c r="BZ86" s="305"/>
      <c r="CA86" s="343" t="s">
        <v>1959</v>
      </c>
    </row>
    <row r="87" spans="1:79" s="90" customFormat="1" ht="45.75" customHeight="1" x14ac:dyDescent="0.25">
      <c r="A87" s="285" t="s">
        <v>1960</v>
      </c>
      <c r="B87" s="450" t="s">
        <v>1939</v>
      </c>
      <c r="C87" s="327">
        <v>41579</v>
      </c>
      <c r="D87" s="287">
        <v>42678</v>
      </c>
      <c r="E87" s="287">
        <v>43773</v>
      </c>
      <c r="F87" s="287">
        <v>41947</v>
      </c>
      <c r="G87" s="445" t="s">
        <v>1493</v>
      </c>
      <c r="H87" s="327">
        <v>41947</v>
      </c>
      <c r="I87" s="289">
        <f>E87-'[3]ARR Vigentes muestra'!$DN$1</f>
        <v>-289</v>
      </c>
      <c r="J87" s="290" t="str">
        <f t="shared" si="30"/>
        <v>TERMINADO</v>
      </c>
      <c r="K87" s="331" t="s">
        <v>1961</v>
      </c>
      <c r="L87" s="287">
        <v>43447</v>
      </c>
      <c r="M87" s="287">
        <v>43447</v>
      </c>
      <c r="N87" s="287">
        <v>43812</v>
      </c>
      <c r="O87" s="289">
        <f t="shared" ca="1" si="23"/>
        <v>-480</v>
      </c>
      <c r="P87" s="290" t="str">
        <f t="shared" ca="1" si="24"/>
        <v>VENCIDO</v>
      </c>
      <c r="Q87" s="292" t="s">
        <v>1962</v>
      </c>
      <c r="R87" s="292" t="s">
        <v>1963</v>
      </c>
      <c r="S87" s="312" t="s">
        <v>4</v>
      </c>
      <c r="T87" s="295">
        <v>387487</v>
      </c>
      <c r="U87" s="296" t="s">
        <v>1964</v>
      </c>
      <c r="V87" s="296" t="s">
        <v>634</v>
      </c>
      <c r="W87" s="296" t="s">
        <v>634</v>
      </c>
      <c r="X87" s="307" t="s">
        <v>633</v>
      </c>
      <c r="Y87" s="483" t="s">
        <v>6</v>
      </c>
      <c r="Z87" s="292" t="s">
        <v>1965</v>
      </c>
      <c r="AA87" s="292" t="s">
        <v>1966</v>
      </c>
      <c r="AB87" s="299">
        <v>3217239</v>
      </c>
      <c r="AC87" s="292" t="s">
        <v>1967</v>
      </c>
      <c r="AD87" s="300">
        <v>80415076</v>
      </c>
      <c r="AE87" s="291" t="s">
        <v>6</v>
      </c>
      <c r="AF87" s="291" t="s">
        <v>6</v>
      </c>
      <c r="AG87" s="301" t="s">
        <v>6</v>
      </c>
      <c r="AH87" s="292" t="s">
        <v>1968</v>
      </c>
      <c r="AI87" s="300">
        <v>80415076</v>
      </c>
      <c r="AJ87" s="297">
        <v>3114992</v>
      </c>
      <c r="AK87" s="291">
        <v>3176484448</v>
      </c>
      <c r="AL87" s="301" t="s">
        <v>6</v>
      </c>
      <c r="AM87" s="301" t="s">
        <v>6</v>
      </c>
      <c r="AN87" s="291" t="s">
        <v>6</v>
      </c>
      <c r="AO87" s="291" t="s">
        <v>6</v>
      </c>
      <c r="AP87" s="301" t="s">
        <v>6</v>
      </c>
      <c r="AQ87" s="292" t="s">
        <v>56</v>
      </c>
      <c r="AR87" s="312" t="s">
        <v>4</v>
      </c>
      <c r="AS87" s="303" t="s">
        <v>55</v>
      </c>
      <c r="AT87" s="303"/>
      <c r="AU87" s="303"/>
      <c r="AV87" s="303"/>
      <c r="AW87" s="336" t="s">
        <v>28</v>
      </c>
      <c r="AX87" s="305">
        <v>43157</v>
      </c>
      <c r="AY87" s="305">
        <f t="shared" si="25"/>
        <v>43135</v>
      </c>
      <c r="AZ87" s="479" t="s">
        <v>27</v>
      </c>
      <c r="BA87" s="305" t="s">
        <v>1969</v>
      </c>
      <c r="BB87" s="305">
        <f t="shared" si="35"/>
        <v>43224</v>
      </c>
      <c r="BC87" s="336" t="s">
        <v>26</v>
      </c>
      <c r="BD87" s="305">
        <v>43363</v>
      </c>
      <c r="BE87" s="305">
        <f t="shared" si="36"/>
        <v>43316</v>
      </c>
      <c r="BF87" s="335" t="s">
        <v>25</v>
      </c>
      <c r="BG87" s="305">
        <v>43411</v>
      </c>
      <c r="BH87" s="305">
        <f t="shared" si="37"/>
        <v>43408</v>
      </c>
      <c r="BI87" s="288" t="s">
        <v>24</v>
      </c>
      <c r="BJ87" s="288" t="s">
        <v>24</v>
      </c>
      <c r="BK87" s="305">
        <f t="shared" si="33"/>
        <v>43500</v>
      </c>
      <c r="BL87" s="335" t="s">
        <v>1202</v>
      </c>
      <c r="BM87" s="305">
        <v>43643</v>
      </c>
      <c r="BN87" s="305">
        <f t="shared" si="38"/>
        <v>43589</v>
      </c>
      <c r="BO87" s="305"/>
      <c r="BP87" s="305"/>
      <c r="BQ87" s="305">
        <f>EDATE($F87,57)</f>
        <v>43681</v>
      </c>
      <c r="BR87" s="305"/>
      <c r="BS87" s="305"/>
      <c r="BT87" s="305">
        <f t="shared" si="34"/>
        <v>42678</v>
      </c>
      <c r="BU87" s="335">
        <v>43661</v>
      </c>
      <c r="BV87" s="335" t="s">
        <v>2</v>
      </c>
      <c r="BW87" s="371"/>
      <c r="BX87" s="371"/>
      <c r="BY87" s="305">
        <f t="shared" si="27"/>
        <v>43408</v>
      </c>
      <c r="BZ87" s="305"/>
      <c r="CA87" s="343" t="s">
        <v>1970</v>
      </c>
    </row>
    <row r="88" spans="1:79" ht="45.75" customHeight="1" x14ac:dyDescent="0.25">
      <c r="A88" s="53" t="s">
        <v>39</v>
      </c>
      <c r="B88" s="77" t="s">
        <v>1971</v>
      </c>
      <c r="C88" s="74">
        <v>41947</v>
      </c>
      <c r="D88" s="74">
        <v>41947</v>
      </c>
      <c r="E88" s="74">
        <v>43773</v>
      </c>
      <c r="F88" s="74">
        <v>41947</v>
      </c>
      <c r="G88" s="481" t="s">
        <v>1493</v>
      </c>
      <c r="H88" s="26">
        <v>41947</v>
      </c>
      <c r="I88" s="48">
        <f>E88-'[3]ARR Vigentes muestra'!$DN$1</f>
        <v>-289</v>
      </c>
      <c r="J88" s="42" t="str">
        <f t="shared" si="30"/>
        <v>TERMINADO</v>
      </c>
      <c r="K88" s="75" t="s">
        <v>1972</v>
      </c>
      <c r="L88" s="74">
        <v>43563</v>
      </c>
      <c r="M88" s="74">
        <v>43563</v>
      </c>
      <c r="N88" s="74">
        <v>43929</v>
      </c>
      <c r="O88" s="289">
        <f t="shared" ca="1" si="23"/>
        <v>-363</v>
      </c>
      <c r="P88" s="73" t="str">
        <f t="shared" ca="1" si="24"/>
        <v>VENCIDO</v>
      </c>
      <c r="Q88" s="66" t="s">
        <v>36</v>
      </c>
      <c r="R88" s="66" t="s">
        <v>35</v>
      </c>
      <c r="S88" s="28" t="s">
        <v>4</v>
      </c>
      <c r="T88" s="72">
        <v>38948</v>
      </c>
      <c r="U88" s="69">
        <v>10150080044</v>
      </c>
      <c r="V88" s="71" t="s">
        <v>34</v>
      </c>
      <c r="W88" s="70">
        <v>29916</v>
      </c>
      <c r="X88" s="69">
        <v>9</v>
      </c>
      <c r="Y88" s="68" t="s">
        <v>6</v>
      </c>
      <c r="Z88" s="66" t="s">
        <v>33</v>
      </c>
      <c r="AA88" s="66" t="s">
        <v>32</v>
      </c>
      <c r="AB88" s="67">
        <v>304876</v>
      </c>
      <c r="AC88" s="66" t="s">
        <v>31</v>
      </c>
      <c r="AD88" s="65">
        <v>71636189</v>
      </c>
      <c r="AE88" s="31">
        <v>2173253</v>
      </c>
      <c r="AF88" s="31">
        <v>3185563492</v>
      </c>
      <c r="AG88" s="30" t="s">
        <v>6</v>
      </c>
      <c r="AH88" s="66" t="s">
        <v>31</v>
      </c>
      <c r="AI88" s="65">
        <v>71636189</v>
      </c>
      <c r="AJ88" s="31">
        <v>2173253</v>
      </c>
      <c r="AK88" s="31">
        <v>3185563492</v>
      </c>
      <c r="AL88" s="30" t="s">
        <v>6</v>
      </c>
      <c r="AM88" s="30" t="s">
        <v>1973</v>
      </c>
      <c r="AN88" s="31">
        <v>2173253</v>
      </c>
      <c r="AO88" s="31" t="s">
        <v>6</v>
      </c>
      <c r="AP88" s="30" t="s">
        <v>6</v>
      </c>
      <c r="AQ88" s="488" t="s">
        <v>5</v>
      </c>
      <c r="AR88" s="28" t="s">
        <v>4</v>
      </c>
      <c r="AS88" s="63" t="s">
        <v>3</v>
      </c>
      <c r="AT88" s="63"/>
      <c r="AU88" s="63"/>
      <c r="AV88" s="63"/>
      <c r="AW88" s="58" t="s">
        <v>28</v>
      </c>
      <c r="AX88" s="24">
        <v>43179</v>
      </c>
      <c r="AY88" s="24">
        <f t="shared" si="25"/>
        <v>43135</v>
      </c>
      <c r="AZ88" s="62" t="s">
        <v>27</v>
      </c>
      <c r="BA88" s="24">
        <v>43271</v>
      </c>
      <c r="BB88" s="24">
        <f t="shared" si="35"/>
        <v>43224</v>
      </c>
      <c r="BC88" s="58" t="s">
        <v>26</v>
      </c>
      <c r="BD88" s="24">
        <v>43363</v>
      </c>
      <c r="BE88" s="24">
        <f t="shared" si="36"/>
        <v>43316</v>
      </c>
      <c r="BF88" s="61" t="s">
        <v>25</v>
      </c>
      <c r="BG88" s="24">
        <v>43454</v>
      </c>
      <c r="BH88" s="24">
        <f t="shared" si="37"/>
        <v>43408</v>
      </c>
      <c r="BI88" s="60" t="s">
        <v>24</v>
      </c>
      <c r="BJ88" s="60" t="s">
        <v>24</v>
      </c>
      <c r="BK88" s="24">
        <f t="shared" si="33"/>
        <v>43500</v>
      </c>
      <c r="BL88" s="24"/>
      <c r="BM88" s="24"/>
      <c r="BN88" s="20">
        <f t="shared" si="38"/>
        <v>43589</v>
      </c>
      <c r="BO88" s="24"/>
      <c r="BP88" s="24"/>
      <c r="BQ88" s="20">
        <f>EDATE($F88,21)</f>
        <v>42586</v>
      </c>
      <c r="BR88" s="24"/>
      <c r="BS88" s="24"/>
      <c r="BT88" s="20">
        <f t="shared" si="34"/>
        <v>42678</v>
      </c>
      <c r="BU88" s="23">
        <v>201930264354</v>
      </c>
      <c r="BV88" s="59" t="s">
        <v>2</v>
      </c>
      <c r="BW88" s="58"/>
      <c r="BX88" s="58"/>
      <c r="BY88" s="24">
        <f t="shared" si="27"/>
        <v>43408</v>
      </c>
      <c r="BZ88" s="24"/>
      <c r="CA88" s="18" t="s">
        <v>23</v>
      </c>
    </row>
    <row r="89" spans="1:79" s="90" customFormat="1" ht="45.75" customHeight="1" x14ac:dyDescent="0.25">
      <c r="A89" s="485" t="s">
        <v>1974</v>
      </c>
      <c r="B89" s="489" t="s">
        <v>1975</v>
      </c>
      <c r="C89" s="287">
        <v>41947</v>
      </c>
      <c r="D89" s="287">
        <v>41947</v>
      </c>
      <c r="E89" s="287">
        <v>43773</v>
      </c>
      <c r="F89" s="287">
        <v>41947</v>
      </c>
      <c r="G89" s="330" t="s">
        <v>1493</v>
      </c>
      <c r="H89" s="287">
        <v>41947</v>
      </c>
      <c r="I89" s="289">
        <f>E89-'[3]ARR Vigentes muestra'!$DN$1</f>
        <v>-289</v>
      </c>
      <c r="J89" s="290" t="str">
        <f t="shared" si="30"/>
        <v>TERMINADO</v>
      </c>
      <c r="K89" s="331" t="s">
        <v>1976</v>
      </c>
      <c r="L89" s="287">
        <v>43329</v>
      </c>
      <c r="M89" s="287">
        <v>43228</v>
      </c>
      <c r="N89" s="287">
        <v>43890</v>
      </c>
      <c r="O89" s="289">
        <f t="shared" ca="1" si="23"/>
        <v>-402</v>
      </c>
      <c r="P89" s="290" t="str">
        <f t="shared" ca="1" si="24"/>
        <v>VENCIDO</v>
      </c>
      <c r="Q89" s="292" t="s">
        <v>1977</v>
      </c>
      <c r="R89" s="292" t="s">
        <v>1978</v>
      </c>
      <c r="S89" s="312" t="s">
        <v>4</v>
      </c>
      <c r="T89" s="295">
        <v>1014432</v>
      </c>
      <c r="U89" s="296">
        <v>16170030064</v>
      </c>
      <c r="V89" s="296" t="s">
        <v>1979</v>
      </c>
      <c r="W89" s="310">
        <v>39892</v>
      </c>
      <c r="X89" s="307" t="s">
        <v>462</v>
      </c>
      <c r="Y89" s="298" t="s">
        <v>6</v>
      </c>
      <c r="Z89" s="292" t="s">
        <v>413</v>
      </c>
      <c r="AA89" s="292" t="s">
        <v>1980</v>
      </c>
      <c r="AB89" s="299" t="s">
        <v>483</v>
      </c>
      <c r="AC89" s="292" t="s">
        <v>1981</v>
      </c>
      <c r="AD89" s="300">
        <v>890911628</v>
      </c>
      <c r="AE89" s="291" t="s">
        <v>6</v>
      </c>
      <c r="AF89" s="291" t="s">
        <v>6</v>
      </c>
      <c r="AG89" s="301" t="s">
        <v>6</v>
      </c>
      <c r="AH89" s="292" t="s">
        <v>1982</v>
      </c>
      <c r="AI89" s="311">
        <v>71602088</v>
      </c>
      <c r="AJ89" s="297" t="s">
        <v>1983</v>
      </c>
      <c r="AK89" s="291">
        <v>3419731</v>
      </c>
      <c r="AL89" s="303" t="s">
        <v>1984</v>
      </c>
      <c r="AM89" s="301" t="s">
        <v>1985</v>
      </c>
      <c r="AN89" s="291" t="s">
        <v>1986</v>
      </c>
      <c r="AO89" s="291" t="s">
        <v>6</v>
      </c>
      <c r="AP89" s="303" t="s">
        <v>1987</v>
      </c>
      <c r="AQ89" s="341" t="s">
        <v>70</v>
      </c>
      <c r="AR89" s="312" t="s">
        <v>4</v>
      </c>
      <c r="AS89" s="303" t="s">
        <v>69</v>
      </c>
      <c r="AT89" s="303"/>
      <c r="AU89" s="303"/>
      <c r="AV89" s="303"/>
      <c r="AW89" s="288" t="s">
        <v>24</v>
      </c>
      <c r="AX89" s="288" t="s">
        <v>24</v>
      </c>
      <c r="AY89" s="305">
        <f t="shared" si="25"/>
        <v>43135</v>
      </c>
      <c r="AZ89" s="479" t="s">
        <v>27</v>
      </c>
      <c r="BA89" s="305">
        <v>43272</v>
      </c>
      <c r="BB89" s="305">
        <f t="shared" si="35"/>
        <v>43224</v>
      </c>
      <c r="BC89" s="336" t="s">
        <v>26</v>
      </c>
      <c r="BD89" s="305">
        <f>EDATE($F89,45)</f>
        <v>43316</v>
      </c>
      <c r="BE89" s="305">
        <f t="shared" si="36"/>
        <v>43316</v>
      </c>
      <c r="BF89" s="335" t="s">
        <v>25</v>
      </c>
      <c r="BG89" s="305">
        <v>43438</v>
      </c>
      <c r="BH89" s="305">
        <f t="shared" si="37"/>
        <v>43408</v>
      </c>
      <c r="BI89" s="288" t="s">
        <v>24</v>
      </c>
      <c r="BJ89" s="288" t="s">
        <v>24</v>
      </c>
      <c r="BK89" s="305">
        <f t="shared" si="33"/>
        <v>43500</v>
      </c>
      <c r="BL89" s="305"/>
      <c r="BM89" s="305"/>
      <c r="BN89" s="305">
        <f t="shared" si="38"/>
        <v>43589</v>
      </c>
      <c r="BO89" s="335" t="s">
        <v>26</v>
      </c>
      <c r="BP89" s="305">
        <v>43731</v>
      </c>
      <c r="BQ89" s="305">
        <f>EDATE($F89,21)</f>
        <v>42586</v>
      </c>
      <c r="BR89" s="305"/>
      <c r="BS89" s="305"/>
      <c r="BT89" s="305">
        <f t="shared" si="34"/>
        <v>42678</v>
      </c>
      <c r="BU89" s="444">
        <v>201930316388</v>
      </c>
      <c r="BV89" s="305"/>
      <c r="BW89" s="371"/>
      <c r="BX89" s="371"/>
      <c r="BY89" s="305">
        <f t="shared" si="27"/>
        <v>43408</v>
      </c>
      <c r="BZ89" s="305"/>
      <c r="CA89" s="343" t="s">
        <v>1988</v>
      </c>
    </row>
    <row r="90" spans="1:79" s="90" customFormat="1" ht="45.75" customHeight="1" x14ac:dyDescent="0.25">
      <c r="A90" s="285" t="s">
        <v>1989</v>
      </c>
      <c r="B90" s="450" t="s">
        <v>1990</v>
      </c>
      <c r="C90" s="327">
        <v>41579</v>
      </c>
      <c r="D90" s="287">
        <v>41947</v>
      </c>
      <c r="E90" s="287">
        <v>43773</v>
      </c>
      <c r="F90" s="287">
        <v>41947</v>
      </c>
      <c r="G90" s="445" t="s">
        <v>1493</v>
      </c>
      <c r="H90" s="327">
        <v>41947</v>
      </c>
      <c r="I90" s="289">
        <f>E90-'[3]ARR Vigentes muestra'!$DN$1</f>
        <v>-289</v>
      </c>
      <c r="J90" s="290" t="str">
        <f t="shared" si="30"/>
        <v>TERMINADO</v>
      </c>
      <c r="K90" s="331">
        <v>2805030</v>
      </c>
      <c r="L90" s="287">
        <v>42998</v>
      </c>
      <c r="M90" s="287">
        <v>42877</v>
      </c>
      <c r="N90" s="287">
        <v>43365</v>
      </c>
      <c r="O90" s="289">
        <f t="shared" ca="1" si="23"/>
        <v>-927</v>
      </c>
      <c r="P90" s="290" t="str">
        <f t="shared" ca="1" si="24"/>
        <v>VENCIDO</v>
      </c>
      <c r="Q90" s="292" t="s">
        <v>1991</v>
      </c>
      <c r="R90" s="292" t="s">
        <v>1992</v>
      </c>
      <c r="S90" s="312" t="s">
        <v>4</v>
      </c>
      <c r="T90" s="295">
        <v>5073790</v>
      </c>
      <c r="U90" s="296" t="s">
        <v>1993</v>
      </c>
      <c r="V90" s="296" t="s">
        <v>1994</v>
      </c>
      <c r="W90" s="310">
        <v>27627</v>
      </c>
      <c r="X90" s="307" t="s">
        <v>1995</v>
      </c>
      <c r="Y90" s="298" t="s">
        <v>6</v>
      </c>
      <c r="Z90" s="292" t="s">
        <v>413</v>
      </c>
      <c r="AA90" s="292" t="s">
        <v>1996</v>
      </c>
      <c r="AB90" s="299">
        <v>1953404</v>
      </c>
      <c r="AC90" s="292" t="s">
        <v>1913</v>
      </c>
      <c r="AD90" s="300">
        <v>890902816</v>
      </c>
      <c r="AE90" s="291" t="s">
        <v>6</v>
      </c>
      <c r="AF90" s="291" t="s">
        <v>6</v>
      </c>
      <c r="AG90" s="301" t="s">
        <v>6</v>
      </c>
      <c r="AH90" s="292" t="s">
        <v>1898</v>
      </c>
      <c r="AI90" s="311">
        <v>70900917</v>
      </c>
      <c r="AJ90" s="297" t="s">
        <v>1997</v>
      </c>
      <c r="AK90" s="291">
        <v>3153662133</v>
      </c>
      <c r="AL90" s="303" t="s">
        <v>1900</v>
      </c>
      <c r="AM90" s="301" t="s">
        <v>1901</v>
      </c>
      <c r="AN90" s="291">
        <v>4256300</v>
      </c>
      <c r="AO90" s="291">
        <v>3153662133</v>
      </c>
      <c r="AP90" s="303" t="s">
        <v>1902</v>
      </c>
      <c r="AQ90" s="341" t="s">
        <v>56</v>
      </c>
      <c r="AR90" s="312" t="s">
        <v>4</v>
      </c>
      <c r="AS90" s="303" t="s">
        <v>55</v>
      </c>
      <c r="AT90" s="303"/>
      <c r="AU90" s="303"/>
      <c r="AV90" s="303"/>
      <c r="AW90" s="336" t="s">
        <v>28</v>
      </c>
      <c r="AX90" s="305">
        <v>43208</v>
      </c>
      <c r="AY90" s="305">
        <f t="shared" si="25"/>
        <v>43135</v>
      </c>
      <c r="AZ90" s="479" t="s">
        <v>27</v>
      </c>
      <c r="BA90" s="305">
        <v>43243</v>
      </c>
      <c r="BB90" s="305">
        <f t="shared" si="35"/>
        <v>43224</v>
      </c>
      <c r="BC90" s="336" t="s">
        <v>26</v>
      </c>
      <c r="BD90" s="305">
        <v>43363</v>
      </c>
      <c r="BE90" s="305">
        <f t="shared" si="36"/>
        <v>43316</v>
      </c>
      <c r="BF90" s="335" t="s">
        <v>25</v>
      </c>
      <c r="BG90" s="305">
        <v>43422</v>
      </c>
      <c r="BH90" s="305">
        <f t="shared" si="37"/>
        <v>43408</v>
      </c>
      <c r="BI90" s="335" t="s">
        <v>1220</v>
      </c>
      <c r="BJ90" s="305">
        <v>43553</v>
      </c>
      <c r="BK90" s="305">
        <f t="shared" si="33"/>
        <v>43500</v>
      </c>
      <c r="BL90" s="335" t="s">
        <v>1202</v>
      </c>
      <c r="BM90" s="305">
        <v>43643</v>
      </c>
      <c r="BN90" s="305">
        <f t="shared" si="38"/>
        <v>43589</v>
      </c>
      <c r="BO90" s="305"/>
      <c r="BP90" s="305"/>
      <c r="BQ90" s="305">
        <f>EDATE($F90,57)</f>
        <v>43681</v>
      </c>
      <c r="BR90" s="305"/>
      <c r="BS90" s="305"/>
      <c r="BT90" s="305">
        <f t="shared" si="34"/>
        <v>42678</v>
      </c>
      <c r="BU90" s="335">
        <v>43661</v>
      </c>
      <c r="BV90" s="452" t="s">
        <v>2</v>
      </c>
      <c r="BW90" s="371"/>
      <c r="BX90" s="371"/>
      <c r="BY90" s="305">
        <f t="shared" si="27"/>
        <v>43408</v>
      </c>
      <c r="BZ90" s="305"/>
      <c r="CA90" s="343" t="s">
        <v>1998</v>
      </c>
    </row>
    <row r="91" spans="1:79" s="90" customFormat="1" ht="45.75" customHeight="1" x14ac:dyDescent="0.25">
      <c r="A91" s="485" t="s">
        <v>1999</v>
      </c>
      <c r="B91" s="486" t="s">
        <v>2000</v>
      </c>
      <c r="C91" s="287">
        <v>41947</v>
      </c>
      <c r="D91" s="287">
        <v>41947</v>
      </c>
      <c r="E91" s="287">
        <v>43773</v>
      </c>
      <c r="F91" s="287">
        <v>41947</v>
      </c>
      <c r="G91" s="330" t="s">
        <v>1493</v>
      </c>
      <c r="H91" s="327">
        <v>41947</v>
      </c>
      <c r="I91" s="289">
        <f>E91-'[3]ARR Vigentes muestra'!$DN$1</f>
        <v>-289</v>
      </c>
      <c r="J91" s="290" t="str">
        <f t="shared" si="30"/>
        <v>TERMINADO</v>
      </c>
      <c r="K91" s="331" t="s">
        <v>2001</v>
      </c>
      <c r="L91" s="287">
        <v>43382</v>
      </c>
      <c r="M91" s="287">
        <v>43382</v>
      </c>
      <c r="N91" s="287">
        <v>43641</v>
      </c>
      <c r="O91" s="289">
        <f t="shared" ca="1" si="23"/>
        <v>-651</v>
      </c>
      <c r="P91" s="290" t="str">
        <f t="shared" ca="1" si="24"/>
        <v>VENCIDO</v>
      </c>
      <c r="Q91" s="292" t="s">
        <v>2002</v>
      </c>
      <c r="R91" s="292" t="s">
        <v>2003</v>
      </c>
      <c r="S91" s="312" t="s">
        <v>4</v>
      </c>
      <c r="T91" s="295">
        <v>5029800</v>
      </c>
      <c r="U91" s="296" t="s">
        <v>2004</v>
      </c>
      <c r="V91" s="296" t="s">
        <v>2005</v>
      </c>
      <c r="W91" s="333">
        <v>32926</v>
      </c>
      <c r="X91" s="307" t="s">
        <v>2006</v>
      </c>
      <c r="Y91" s="298" t="s">
        <v>6</v>
      </c>
      <c r="Z91" s="292" t="s">
        <v>33</v>
      </c>
      <c r="AA91" s="292" t="s">
        <v>2007</v>
      </c>
      <c r="AB91" s="299">
        <v>3350081</v>
      </c>
      <c r="AC91" s="292" t="s">
        <v>2008</v>
      </c>
      <c r="AD91" s="300">
        <v>860350697</v>
      </c>
      <c r="AE91" s="291" t="s">
        <v>6</v>
      </c>
      <c r="AF91" s="291" t="s">
        <v>6</v>
      </c>
      <c r="AG91" s="301" t="s">
        <v>6</v>
      </c>
      <c r="AH91" s="292" t="s">
        <v>2009</v>
      </c>
      <c r="AI91" s="311">
        <v>71586650</v>
      </c>
      <c r="AJ91" s="297">
        <v>2303313</v>
      </c>
      <c r="AK91" s="291">
        <v>3104141932</v>
      </c>
      <c r="AL91" s="303" t="s">
        <v>2010</v>
      </c>
      <c r="AM91" s="301" t="s">
        <v>2011</v>
      </c>
      <c r="AN91" s="291">
        <v>2303313</v>
      </c>
      <c r="AO91" s="291">
        <v>3127798844</v>
      </c>
      <c r="AP91" s="303" t="s">
        <v>2010</v>
      </c>
      <c r="AQ91" s="341" t="s">
        <v>56</v>
      </c>
      <c r="AR91" s="312" t="s">
        <v>4</v>
      </c>
      <c r="AS91" s="303" t="s">
        <v>55</v>
      </c>
      <c r="AT91" s="303"/>
      <c r="AU91" s="303"/>
      <c r="AV91" s="303"/>
      <c r="AW91" s="336" t="s">
        <v>28</v>
      </c>
      <c r="AX91" s="305">
        <v>43154</v>
      </c>
      <c r="AY91" s="305">
        <f t="shared" si="25"/>
        <v>43135</v>
      </c>
      <c r="AZ91" s="479" t="s">
        <v>27</v>
      </c>
      <c r="BA91" s="305">
        <v>43243</v>
      </c>
      <c r="BB91" s="305">
        <f t="shared" si="35"/>
        <v>43224</v>
      </c>
      <c r="BC91" s="336" t="s">
        <v>26</v>
      </c>
      <c r="BD91" s="305">
        <v>43363</v>
      </c>
      <c r="BE91" s="305">
        <f t="shared" si="36"/>
        <v>43316</v>
      </c>
      <c r="BF91" s="335" t="s">
        <v>25</v>
      </c>
      <c r="BG91" s="305">
        <v>43429</v>
      </c>
      <c r="BH91" s="305">
        <f t="shared" si="37"/>
        <v>43408</v>
      </c>
      <c r="BI91" s="335" t="s">
        <v>1220</v>
      </c>
      <c r="BJ91" s="305">
        <v>43553</v>
      </c>
      <c r="BK91" s="305">
        <f t="shared" si="33"/>
        <v>43500</v>
      </c>
      <c r="BL91" s="335" t="s">
        <v>1202</v>
      </c>
      <c r="BM91" s="305">
        <v>43643</v>
      </c>
      <c r="BN91" s="305">
        <f t="shared" si="38"/>
        <v>43589</v>
      </c>
      <c r="BO91" s="305"/>
      <c r="BP91" s="305"/>
      <c r="BQ91" s="305">
        <f>EDATE($F91,57)</f>
        <v>43681</v>
      </c>
      <c r="BR91" s="305"/>
      <c r="BS91" s="305"/>
      <c r="BT91" s="305">
        <f t="shared" si="34"/>
        <v>42678</v>
      </c>
      <c r="BU91" s="335">
        <v>43661</v>
      </c>
      <c r="BV91" s="452" t="s">
        <v>2</v>
      </c>
      <c r="BW91" s="371"/>
      <c r="BX91" s="371"/>
      <c r="BY91" s="305">
        <f t="shared" si="27"/>
        <v>43408</v>
      </c>
      <c r="BZ91" s="305"/>
      <c r="CA91" s="343" t="s">
        <v>2012</v>
      </c>
    </row>
    <row r="92" spans="1:79" s="2" customFormat="1" ht="45.75" customHeight="1" x14ac:dyDescent="0.25">
      <c r="A92" s="752" t="s">
        <v>407</v>
      </c>
      <c r="B92" s="753" t="s">
        <v>2013</v>
      </c>
      <c r="C92" s="49">
        <v>41947</v>
      </c>
      <c r="D92" s="49">
        <v>41947</v>
      </c>
      <c r="E92" s="49">
        <v>43772</v>
      </c>
      <c r="F92" s="49">
        <v>41947</v>
      </c>
      <c r="G92" s="754" t="s">
        <v>1493</v>
      </c>
      <c r="H92" s="103">
        <v>41947</v>
      </c>
      <c r="I92" s="43">
        <f>E92-'[3]ARR Vigentes muestra'!$DN$1</f>
        <v>-290</v>
      </c>
      <c r="J92" s="42" t="str">
        <f t="shared" si="30"/>
        <v>TERMINADO</v>
      </c>
      <c r="K92" s="110">
        <v>7199400000011</v>
      </c>
      <c r="L92" s="49">
        <v>42140</v>
      </c>
      <c r="M92" s="49">
        <v>42140</v>
      </c>
      <c r="N92" s="49">
        <v>43977</v>
      </c>
      <c r="O92" s="43">
        <f t="shared" ca="1" si="23"/>
        <v>-315</v>
      </c>
      <c r="P92" s="42" t="str">
        <f t="shared" ca="1" si="24"/>
        <v>VENCIDO</v>
      </c>
      <c r="Q92" s="95" t="s">
        <v>405</v>
      </c>
      <c r="R92" s="95" t="s">
        <v>404</v>
      </c>
      <c r="S92" s="283" t="s">
        <v>4</v>
      </c>
      <c r="T92" s="113">
        <v>443740</v>
      </c>
      <c r="U92" s="142" t="s">
        <v>403</v>
      </c>
      <c r="V92" s="142" t="s">
        <v>424</v>
      </c>
      <c r="W92" s="111">
        <v>31628</v>
      </c>
      <c r="X92" s="113" t="s">
        <v>423</v>
      </c>
      <c r="Y92" s="750" t="s">
        <v>6</v>
      </c>
      <c r="Z92" s="95" t="s">
        <v>401</v>
      </c>
      <c r="AA92" s="95" t="s">
        <v>400</v>
      </c>
      <c r="AB92" s="94" t="s">
        <v>483</v>
      </c>
      <c r="AC92" s="95" t="s">
        <v>399</v>
      </c>
      <c r="AD92" s="93">
        <v>8260084</v>
      </c>
      <c r="AE92" s="122">
        <v>2603377</v>
      </c>
      <c r="AF92" s="122" t="s">
        <v>6</v>
      </c>
      <c r="AG92" s="27" t="s">
        <v>420</v>
      </c>
      <c r="AH92" s="95" t="s">
        <v>399</v>
      </c>
      <c r="AI92" s="93">
        <v>8260084</v>
      </c>
      <c r="AJ92" s="122">
        <v>2603377</v>
      </c>
      <c r="AK92" s="122" t="s">
        <v>6</v>
      </c>
      <c r="AL92" s="27" t="s">
        <v>420</v>
      </c>
      <c r="AM92" s="532" t="s">
        <v>2014</v>
      </c>
      <c r="AN92" s="122">
        <v>2660888</v>
      </c>
      <c r="AO92" s="122">
        <v>3187879935</v>
      </c>
      <c r="AP92" s="27" t="s">
        <v>420</v>
      </c>
      <c r="AQ92" s="95" t="s">
        <v>5</v>
      </c>
      <c r="AR92" s="283" t="s">
        <v>4</v>
      </c>
      <c r="AS92" s="27" t="s">
        <v>3</v>
      </c>
      <c r="AT92" s="27"/>
      <c r="AU92" s="27"/>
      <c r="AV92" s="27"/>
      <c r="AW92" s="629" t="s">
        <v>24</v>
      </c>
      <c r="AX92" s="629" t="s">
        <v>24</v>
      </c>
      <c r="AY92" s="499">
        <f t="shared" si="25"/>
        <v>43135</v>
      </c>
      <c r="AZ92" s="629" t="s">
        <v>24</v>
      </c>
      <c r="BA92" s="629" t="s">
        <v>24</v>
      </c>
      <c r="BB92" s="499">
        <f t="shared" si="35"/>
        <v>43224</v>
      </c>
      <c r="BC92" s="629" t="s">
        <v>24</v>
      </c>
      <c r="BD92" s="629" t="s">
        <v>24</v>
      </c>
      <c r="BE92" s="499">
        <f t="shared" si="36"/>
        <v>43316</v>
      </c>
      <c r="BF92" s="629" t="s">
        <v>24</v>
      </c>
      <c r="BG92" s="629" t="s">
        <v>24</v>
      </c>
      <c r="BH92" s="499">
        <f t="shared" si="37"/>
        <v>43408</v>
      </c>
      <c r="BI92" s="499"/>
      <c r="BJ92" s="499"/>
      <c r="BK92" s="499">
        <f t="shared" si="33"/>
        <v>43500</v>
      </c>
      <c r="BL92" s="499"/>
      <c r="BM92" s="499"/>
      <c r="BN92" s="499">
        <f>EDATE($F92,18)</f>
        <v>42494</v>
      </c>
      <c r="BO92" s="499"/>
      <c r="BP92" s="499"/>
      <c r="BQ92" s="499">
        <f>EDATE($F92,21)</f>
        <v>42586</v>
      </c>
      <c r="BR92" s="499"/>
      <c r="BS92" s="499"/>
      <c r="BT92" s="499">
        <f t="shared" si="34"/>
        <v>42678</v>
      </c>
      <c r="BU92" s="755">
        <v>201930264398</v>
      </c>
      <c r="BV92" s="88" t="s">
        <v>2</v>
      </c>
      <c r="BW92" s="725"/>
      <c r="BX92" s="725"/>
      <c r="BY92" s="499">
        <f t="shared" si="27"/>
        <v>43408</v>
      </c>
      <c r="BZ92" s="499"/>
      <c r="CA92" s="536" t="s">
        <v>1938</v>
      </c>
    </row>
    <row r="93" spans="1:79" s="2" customFormat="1" ht="45.75" customHeight="1" x14ac:dyDescent="0.25">
      <c r="A93" s="752" t="s">
        <v>428</v>
      </c>
      <c r="B93" s="753" t="s">
        <v>2015</v>
      </c>
      <c r="C93" s="49">
        <v>41947</v>
      </c>
      <c r="D93" s="49">
        <v>41947</v>
      </c>
      <c r="E93" s="49">
        <v>43772</v>
      </c>
      <c r="F93" s="49">
        <v>41947</v>
      </c>
      <c r="G93" s="756" t="s">
        <v>1493</v>
      </c>
      <c r="H93" s="103">
        <v>41947</v>
      </c>
      <c r="I93" s="43">
        <f>E93-'[3]ARR Vigentes muestra'!$DN$1</f>
        <v>-290</v>
      </c>
      <c r="J93" s="42" t="str">
        <f t="shared" si="30"/>
        <v>TERMINADO</v>
      </c>
      <c r="K93" s="110">
        <v>7199400000009</v>
      </c>
      <c r="L93" s="49">
        <v>42116</v>
      </c>
      <c r="M93" s="49">
        <v>42116</v>
      </c>
      <c r="N93" s="49">
        <v>43943</v>
      </c>
      <c r="O93" s="43">
        <f t="shared" ca="1" si="23"/>
        <v>-349</v>
      </c>
      <c r="P93" s="42" t="str">
        <f t="shared" ca="1" si="24"/>
        <v>VENCIDO</v>
      </c>
      <c r="Q93" s="95" t="s">
        <v>426</v>
      </c>
      <c r="R93" s="95" t="s">
        <v>425</v>
      </c>
      <c r="S93" s="283" t="s">
        <v>4</v>
      </c>
      <c r="T93" s="113">
        <v>443740</v>
      </c>
      <c r="U93" s="142" t="s">
        <v>403</v>
      </c>
      <c r="V93" s="142" t="s">
        <v>424</v>
      </c>
      <c r="W93" s="111">
        <v>31628</v>
      </c>
      <c r="X93" s="113" t="s">
        <v>423</v>
      </c>
      <c r="Y93" s="750" t="s">
        <v>6</v>
      </c>
      <c r="Z93" s="95" t="s">
        <v>11</v>
      </c>
      <c r="AA93" s="95" t="s">
        <v>2016</v>
      </c>
      <c r="AB93" s="94" t="s">
        <v>483</v>
      </c>
      <c r="AC93" s="95" t="s">
        <v>421</v>
      </c>
      <c r="AD93" s="93">
        <v>70565560</v>
      </c>
      <c r="AE93" s="122">
        <v>2660888</v>
      </c>
      <c r="AF93" s="122">
        <v>3187879935</v>
      </c>
      <c r="AG93" s="27" t="s">
        <v>420</v>
      </c>
      <c r="AH93" s="95" t="s">
        <v>421</v>
      </c>
      <c r="AI93" s="93">
        <v>70565560</v>
      </c>
      <c r="AJ93" s="122">
        <v>2660888</v>
      </c>
      <c r="AK93" s="122">
        <v>3187879935</v>
      </c>
      <c r="AL93" s="27" t="s">
        <v>420</v>
      </c>
      <c r="AM93" s="532" t="s">
        <v>2017</v>
      </c>
      <c r="AN93" s="122">
        <v>3122083</v>
      </c>
      <c r="AO93" s="122">
        <v>3128249294</v>
      </c>
      <c r="AP93" s="27" t="s">
        <v>420</v>
      </c>
      <c r="AQ93" s="128" t="s">
        <v>5</v>
      </c>
      <c r="AR93" s="283" t="s">
        <v>4</v>
      </c>
      <c r="AS93" s="27" t="s">
        <v>3</v>
      </c>
      <c r="AT93" s="27"/>
      <c r="AU93" s="27"/>
      <c r="AV93" s="27"/>
      <c r="AW93" s="747" t="s">
        <v>28</v>
      </c>
      <c r="AX93" s="499">
        <v>43164</v>
      </c>
      <c r="AY93" s="499">
        <f t="shared" si="25"/>
        <v>43135</v>
      </c>
      <c r="AZ93" s="757" t="s">
        <v>27</v>
      </c>
      <c r="BA93" s="499">
        <v>43264</v>
      </c>
      <c r="BB93" s="499">
        <f t="shared" si="35"/>
        <v>43224</v>
      </c>
      <c r="BC93" s="747" t="s">
        <v>26</v>
      </c>
      <c r="BD93" s="499">
        <v>43328</v>
      </c>
      <c r="BE93" s="499">
        <f t="shared" si="36"/>
        <v>43316</v>
      </c>
      <c r="BF93" s="548" t="s">
        <v>25</v>
      </c>
      <c r="BG93" s="499">
        <v>43450</v>
      </c>
      <c r="BH93" s="499">
        <f t="shared" si="37"/>
        <v>43408</v>
      </c>
      <c r="BI93" s="499"/>
      <c r="BJ93" s="499"/>
      <c r="BK93" s="499">
        <f t="shared" si="33"/>
        <v>43500</v>
      </c>
      <c r="BL93" s="499"/>
      <c r="BM93" s="499"/>
      <c r="BN93" s="499">
        <f>EDATE($F93,18)</f>
        <v>42494</v>
      </c>
      <c r="BO93" s="499"/>
      <c r="BP93" s="499"/>
      <c r="BQ93" s="499">
        <f>EDATE($F93,21)</f>
        <v>42586</v>
      </c>
      <c r="BR93" s="499"/>
      <c r="BS93" s="499"/>
      <c r="BT93" s="499">
        <f t="shared" si="34"/>
        <v>42678</v>
      </c>
      <c r="BU93" s="755">
        <v>201930264424</v>
      </c>
      <c r="BV93" s="88" t="s">
        <v>2</v>
      </c>
      <c r="BW93" s="725"/>
      <c r="BX93" s="725"/>
      <c r="BY93" s="499">
        <f t="shared" si="27"/>
        <v>43408</v>
      </c>
      <c r="BZ93" s="499"/>
      <c r="CA93" s="536" t="s">
        <v>2018</v>
      </c>
    </row>
    <row r="94" spans="1:79" s="90" customFormat="1" ht="45.75" customHeight="1" x14ac:dyDescent="0.25">
      <c r="A94" s="285" t="s">
        <v>2019</v>
      </c>
      <c r="B94" s="450" t="s">
        <v>2020</v>
      </c>
      <c r="C94" s="327">
        <v>41579</v>
      </c>
      <c r="D94" s="287">
        <v>41947</v>
      </c>
      <c r="E94" s="287">
        <v>43773</v>
      </c>
      <c r="F94" s="287">
        <v>41947</v>
      </c>
      <c r="G94" s="445" t="s">
        <v>1493</v>
      </c>
      <c r="H94" s="327">
        <v>43043</v>
      </c>
      <c r="I94" s="289">
        <f>E94-'[3]ARR Vigentes muestra'!$DN$1</f>
        <v>-289</v>
      </c>
      <c r="J94" s="290" t="str">
        <f t="shared" si="30"/>
        <v>TERMINADO</v>
      </c>
      <c r="K94" s="331">
        <v>49133</v>
      </c>
      <c r="L94" s="287">
        <v>42964</v>
      </c>
      <c r="M94" s="287">
        <v>42963</v>
      </c>
      <c r="N94" s="287">
        <v>43891</v>
      </c>
      <c r="O94" s="289">
        <f t="shared" ca="1" si="23"/>
        <v>-401</v>
      </c>
      <c r="P94" s="290" t="str">
        <f t="shared" ca="1" si="24"/>
        <v>VENCIDO</v>
      </c>
      <c r="Q94" s="292" t="s">
        <v>2021</v>
      </c>
      <c r="R94" s="292" t="s">
        <v>2022</v>
      </c>
      <c r="S94" s="312" t="s">
        <v>4</v>
      </c>
      <c r="T94" s="490">
        <v>829580</v>
      </c>
      <c r="U94" s="296">
        <v>14080010137</v>
      </c>
      <c r="V94" s="296" t="s">
        <v>2023</v>
      </c>
      <c r="W94" s="333">
        <v>37609</v>
      </c>
      <c r="X94" s="307" t="s">
        <v>2024</v>
      </c>
      <c r="Y94" s="298" t="s">
        <v>6</v>
      </c>
      <c r="Z94" s="292" t="s">
        <v>547</v>
      </c>
      <c r="AA94" s="292" t="s">
        <v>2025</v>
      </c>
      <c r="AB94" s="299" t="s">
        <v>483</v>
      </c>
      <c r="AC94" s="292" t="s">
        <v>2026</v>
      </c>
      <c r="AD94" s="300">
        <v>830114921</v>
      </c>
      <c r="AE94" s="291" t="s">
        <v>6</v>
      </c>
      <c r="AF94" s="291" t="s">
        <v>6</v>
      </c>
      <c r="AG94" s="301" t="s">
        <v>1207</v>
      </c>
      <c r="AH94" s="292" t="s">
        <v>2027</v>
      </c>
      <c r="AI94" s="311">
        <v>15507784</v>
      </c>
      <c r="AJ94" s="297">
        <v>5153370</v>
      </c>
      <c r="AK94" s="291">
        <v>3012796098</v>
      </c>
      <c r="AL94" s="303" t="s">
        <v>2028</v>
      </c>
      <c r="AM94" s="301" t="s">
        <v>2029</v>
      </c>
      <c r="AN94" s="291">
        <v>5153372</v>
      </c>
      <c r="AO94" s="291">
        <v>3012796098</v>
      </c>
      <c r="AP94" s="303" t="s">
        <v>2030</v>
      </c>
      <c r="AQ94" s="341" t="s">
        <v>5</v>
      </c>
      <c r="AR94" s="312" t="s">
        <v>4</v>
      </c>
      <c r="AS94" s="303" t="s">
        <v>3</v>
      </c>
      <c r="AT94" s="303"/>
      <c r="AU94" s="303"/>
      <c r="AV94" s="303"/>
      <c r="AW94" s="288" t="s">
        <v>24</v>
      </c>
      <c r="AX94" s="288" t="s">
        <v>24</v>
      </c>
      <c r="AY94" s="327">
        <f>EDATE($H94,3)</f>
        <v>43135</v>
      </c>
      <c r="AZ94" s="288" t="s">
        <v>24</v>
      </c>
      <c r="BA94" s="288" t="s">
        <v>24</v>
      </c>
      <c r="BB94" s="327">
        <f>EDATE($H94,6)</f>
        <v>43224</v>
      </c>
      <c r="BC94" s="288" t="s">
        <v>24</v>
      </c>
      <c r="BD94" s="288" t="s">
        <v>24</v>
      </c>
      <c r="BE94" s="327">
        <f>EDATE($H94,9)</f>
        <v>43316</v>
      </c>
      <c r="BF94" s="288" t="s">
        <v>24</v>
      </c>
      <c r="BG94" s="288" t="s">
        <v>24</v>
      </c>
      <c r="BH94" s="305">
        <f t="shared" si="37"/>
        <v>43408</v>
      </c>
      <c r="BI94" s="305"/>
      <c r="BJ94" s="305"/>
      <c r="BK94" s="305">
        <f t="shared" si="33"/>
        <v>43500</v>
      </c>
      <c r="BL94" s="305"/>
      <c r="BM94" s="305"/>
      <c r="BN94" s="305">
        <f>EDATE($F94,18)</f>
        <v>42494</v>
      </c>
      <c r="BO94" s="305"/>
      <c r="BP94" s="305"/>
      <c r="BQ94" s="305">
        <f>EDATE($F94,21)</f>
        <v>42586</v>
      </c>
      <c r="BR94" s="305"/>
      <c r="BS94" s="305"/>
      <c r="BT94" s="305">
        <f t="shared" si="34"/>
        <v>42678</v>
      </c>
      <c r="BU94" s="444">
        <v>201930264464</v>
      </c>
      <c r="BV94" s="452" t="s">
        <v>2</v>
      </c>
      <c r="BW94" s="371"/>
      <c r="BX94" s="371"/>
      <c r="BY94" s="327">
        <f>EDATE($H94,12)</f>
        <v>43408</v>
      </c>
      <c r="BZ94" s="327"/>
      <c r="CA94" s="343" t="s">
        <v>1784</v>
      </c>
    </row>
    <row r="95" spans="1:79" s="90" customFormat="1" ht="45.75" customHeight="1" x14ac:dyDescent="0.25">
      <c r="A95" s="485" t="s">
        <v>2031</v>
      </c>
      <c r="B95" s="486" t="s">
        <v>2032</v>
      </c>
      <c r="C95" s="287">
        <v>42678</v>
      </c>
      <c r="D95" s="287">
        <v>42678</v>
      </c>
      <c r="E95" s="287">
        <v>43773</v>
      </c>
      <c r="F95" s="287">
        <v>42678</v>
      </c>
      <c r="G95" s="330" t="s">
        <v>1493</v>
      </c>
      <c r="H95" s="327">
        <v>43043</v>
      </c>
      <c r="I95" s="289">
        <f>E95-'[3]ARR Vigentes muestra'!$DN$1</f>
        <v>-289</v>
      </c>
      <c r="J95" s="290" t="str">
        <f t="shared" si="30"/>
        <v>TERMINADO</v>
      </c>
      <c r="K95" s="331">
        <v>55238</v>
      </c>
      <c r="L95" s="287">
        <v>43525</v>
      </c>
      <c r="M95" s="287">
        <v>43525</v>
      </c>
      <c r="N95" s="287">
        <v>43891</v>
      </c>
      <c r="O95" s="289">
        <f t="shared" ca="1" si="23"/>
        <v>-401</v>
      </c>
      <c r="P95" s="290" t="str">
        <f t="shared" ref="P95:P126" ca="1" si="39">IF(O95&gt;80,"VIGENTE",IF(O95&lt;1,"VENCIDO",IF(O95&lt;50,"POR VENCERSE","RENOVAR")))</f>
        <v>VENCIDO</v>
      </c>
      <c r="Q95" s="292" t="s">
        <v>2033</v>
      </c>
      <c r="R95" s="292" t="s">
        <v>2034</v>
      </c>
      <c r="S95" s="312" t="s">
        <v>4</v>
      </c>
      <c r="T95" s="307">
        <v>1061832</v>
      </c>
      <c r="U95" s="295">
        <v>15090010015</v>
      </c>
      <c r="V95" s="296" t="s">
        <v>2035</v>
      </c>
      <c r="W95" s="333">
        <v>35257</v>
      </c>
      <c r="X95" s="307" t="s">
        <v>1804</v>
      </c>
      <c r="Y95" s="298" t="s">
        <v>6</v>
      </c>
      <c r="Z95" s="292" t="s">
        <v>1132</v>
      </c>
      <c r="AA95" s="292" t="s">
        <v>1132</v>
      </c>
      <c r="AB95" s="299" t="s">
        <v>483</v>
      </c>
      <c r="AC95" s="292" t="s">
        <v>2036</v>
      </c>
      <c r="AD95" s="300">
        <v>890922549</v>
      </c>
      <c r="AE95" s="291" t="s">
        <v>6</v>
      </c>
      <c r="AF95" s="291" t="s">
        <v>6</v>
      </c>
      <c r="AG95" s="301" t="s">
        <v>1207</v>
      </c>
      <c r="AH95" s="292" t="s">
        <v>2037</v>
      </c>
      <c r="AI95" s="311">
        <v>71602424</v>
      </c>
      <c r="AJ95" s="297" t="s">
        <v>2038</v>
      </c>
      <c r="AK95" s="291">
        <v>3122956366</v>
      </c>
      <c r="AL95" s="303" t="s">
        <v>2039</v>
      </c>
      <c r="AM95" s="301" t="s">
        <v>2040</v>
      </c>
      <c r="AN95" s="291" t="s">
        <v>6</v>
      </c>
      <c r="AO95" s="291">
        <v>3218008650</v>
      </c>
      <c r="AP95" s="303" t="s">
        <v>2041</v>
      </c>
      <c r="AQ95" s="341" t="s">
        <v>56</v>
      </c>
      <c r="AR95" s="312" t="s">
        <v>4</v>
      </c>
      <c r="AS95" s="303" t="s">
        <v>55</v>
      </c>
      <c r="AT95" s="303"/>
      <c r="AU95" s="303"/>
      <c r="AV95" s="303"/>
      <c r="AW95" s="336" t="s">
        <v>28</v>
      </c>
      <c r="AX95" s="305">
        <v>43151</v>
      </c>
      <c r="AY95" s="305">
        <f>EDATE($F95,15)</f>
        <v>43135</v>
      </c>
      <c r="AZ95" s="479" t="s">
        <v>27</v>
      </c>
      <c r="BA95" s="305">
        <v>43327</v>
      </c>
      <c r="BB95" s="305">
        <f>EDATE($F95,18)</f>
        <v>43224</v>
      </c>
      <c r="BC95" s="336" t="s">
        <v>26</v>
      </c>
      <c r="BD95" s="305">
        <v>43355</v>
      </c>
      <c r="BE95" s="305">
        <f>EDATE($F95,21)</f>
        <v>43316</v>
      </c>
      <c r="BF95" s="335" t="s">
        <v>25</v>
      </c>
      <c r="BG95" s="305">
        <v>43426</v>
      </c>
      <c r="BH95" s="305">
        <f>EDATE($F95,24)</f>
        <v>43408</v>
      </c>
      <c r="BI95" s="335" t="s">
        <v>1220</v>
      </c>
      <c r="BJ95" s="305">
        <v>43551</v>
      </c>
      <c r="BK95" s="305">
        <f>EDATE($F95,27)</f>
        <v>43500</v>
      </c>
      <c r="BL95" s="335" t="s">
        <v>1202</v>
      </c>
      <c r="BM95" s="305">
        <v>43643</v>
      </c>
      <c r="BN95" s="305">
        <f>EDATE($F95,30)</f>
        <v>43589</v>
      </c>
      <c r="BO95" s="305"/>
      <c r="BP95" s="305"/>
      <c r="BQ95" s="305">
        <f>EDATE($F95,57)</f>
        <v>44412</v>
      </c>
      <c r="BR95" s="305"/>
      <c r="BS95" s="305"/>
      <c r="BT95" s="305">
        <f t="shared" si="34"/>
        <v>43408</v>
      </c>
      <c r="BU95" s="335">
        <v>43661</v>
      </c>
      <c r="BV95" s="335" t="s">
        <v>2</v>
      </c>
      <c r="BW95" s="336"/>
      <c r="BX95" s="336"/>
      <c r="BY95" s="305">
        <f>EDATE($F95,24)</f>
        <v>43408</v>
      </c>
      <c r="BZ95" s="305"/>
      <c r="CA95" s="343" t="s">
        <v>2042</v>
      </c>
    </row>
    <row r="96" spans="1:79" s="90" customFormat="1" ht="45.75" customHeight="1" x14ac:dyDescent="0.25">
      <c r="A96" s="491" t="s">
        <v>2043</v>
      </c>
      <c r="B96" s="450" t="s">
        <v>2044</v>
      </c>
      <c r="C96" s="327">
        <v>41579</v>
      </c>
      <c r="D96" s="287">
        <v>41944</v>
      </c>
      <c r="E96" s="287">
        <v>43770</v>
      </c>
      <c r="F96" s="329">
        <v>41977</v>
      </c>
      <c r="G96" s="445" t="s">
        <v>1493</v>
      </c>
      <c r="H96" s="327">
        <v>43043</v>
      </c>
      <c r="I96" s="289">
        <f>E96-'[3]ARR Vigentes muestra'!$DN$1</f>
        <v>-292</v>
      </c>
      <c r="J96" s="290" t="str">
        <f t="shared" si="30"/>
        <v>TERMINADO</v>
      </c>
      <c r="K96" s="331">
        <v>49131</v>
      </c>
      <c r="L96" s="287">
        <v>42964</v>
      </c>
      <c r="M96" s="287">
        <v>42963</v>
      </c>
      <c r="N96" s="287">
        <v>43891</v>
      </c>
      <c r="O96" s="289">
        <f t="shared" ca="1" si="23"/>
        <v>-401</v>
      </c>
      <c r="P96" s="290" t="str">
        <f t="shared" ca="1" si="39"/>
        <v>VENCIDO</v>
      </c>
      <c r="Q96" s="292" t="s">
        <v>296</v>
      </c>
      <c r="R96" s="292" t="s">
        <v>1032</v>
      </c>
      <c r="S96" s="312" t="s">
        <v>4</v>
      </c>
      <c r="T96" s="295">
        <v>5045180</v>
      </c>
      <c r="U96" s="297" t="s">
        <v>1031</v>
      </c>
      <c r="V96" s="297">
        <v>2447</v>
      </c>
      <c r="W96" s="314">
        <v>31008</v>
      </c>
      <c r="X96" s="295">
        <v>2</v>
      </c>
      <c r="Y96" s="298" t="s">
        <v>6</v>
      </c>
      <c r="Z96" s="292" t="s">
        <v>547</v>
      </c>
      <c r="AA96" s="292" t="s">
        <v>2045</v>
      </c>
      <c r="AB96" s="299">
        <v>441057</v>
      </c>
      <c r="AC96" s="292" t="s">
        <v>2026</v>
      </c>
      <c r="AD96" s="300">
        <v>830114921</v>
      </c>
      <c r="AE96" s="291" t="s">
        <v>6</v>
      </c>
      <c r="AF96" s="291" t="s">
        <v>6</v>
      </c>
      <c r="AG96" s="301" t="s">
        <v>1207</v>
      </c>
      <c r="AH96" s="292" t="s">
        <v>2046</v>
      </c>
      <c r="AI96" s="300">
        <v>15507784</v>
      </c>
      <c r="AJ96" s="297">
        <v>5153370</v>
      </c>
      <c r="AK96" s="291">
        <v>3005400156</v>
      </c>
      <c r="AL96" s="303" t="s">
        <v>2028</v>
      </c>
      <c r="AM96" s="301" t="s">
        <v>2029</v>
      </c>
      <c r="AN96" s="291">
        <v>5153370</v>
      </c>
      <c r="AO96" s="291">
        <v>3012796098</v>
      </c>
      <c r="AP96" s="301" t="s">
        <v>6</v>
      </c>
      <c r="AQ96" s="341" t="s">
        <v>56</v>
      </c>
      <c r="AR96" s="312" t="s">
        <v>4</v>
      </c>
      <c r="AS96" s="303" t="s">
        <v>55</v>
      </c>
      <c r="AT96" s="303"/>
      <c r="AU96" s="303"/>
      <c r="AV96" s="303"/>
      <c r="AW96" s="288" t="s">
        <v>24</v>
      </c>
      <c r="AX96" s="288" t="s">
        <v>24</v>
      </c>
      <c r="AY96" s="305">
        <f>EDATE($F96,39)</f>
        <v>43163</v>
      </c>
      <c r="AZ96" s="479" t="s">
        <v>27</v>
      </c>
      <c r="BA96" s="305">
        <v>43243</v>
      </c>
      <c r="BB96" s="305">
        <f>EDATE($F96,42)</f>
        <v>43255</v>
      </c>
      <c r="BC96" s="336" t="s">
        <v>26</v>
      </c>
      <c r="BD96" s="305">
        <v>43363</v>
      </c>
      <c r="BE96" s="305">
        <f>EDATE($F96,45)</f>
        <v>43347</v>
      </c>
      <c r="BF96" s="288" t="s">
        <v>24</v>
      </c>
      <c r="BG96" s="288" t="s">
        <v>24</v>
      </c>
      <c r="BH96" s="305">
        <f>EDATE($F96,48)</f>
        <v>43438</v>
      </c>
      <c r="BI96" s="335" t="s">
        <v>1220</v>
      </c>
      <c r="BJ96" s="305">
        <v>43553</v>
      </c>
      <c r="BK96" s="305">
        <f>EDATE($F96,51)</f>
        <v>43528</v>
      </c>
      <c r="BL96" s="335" t="s">
        <v>1202</v>
      </c>
      <c r="BM96" s="305">
        <v>43643</v>
      </c>
      <c r="BN96" s="305">
        <f>EDATE($F96,54)</f>
        <v>43620</v>
      </c>
      <c r="BO96" s="305"/>
      <c r="BP96" s="305"/>
      <c r="BQ96" s="305">
        <f>EDATE($F96,57)</f>
        <v>43712</v>
      </c>
      <c r="BR96" s="305"/>
      <c r="BS96" s="305"/>
      <c r="BT96" s="305">
        <f t="shared" si="34"/>
        <v>42708</v>
      </c>
      <c r="BU96" s="335">
        <v>43661</v>
      </c>
      <c r="BV96" s="335" t="s">
        <v>2</v>
      </c>
      <c r="BW96" s="371"/>
      <c r="BX96" s="371"/>
      <c r="BY96" s="305">
        <f>EDATE($F96,48)</f>
        <v>43438</v>
      </c>
      <c r="BZ96" s="305"/>
      <c r="CA96" s="343" t="s">
        <v>2047</v>
      </c>
    </row>
    <row r="97" spans="1:91" ht="45.75" customHeight="1" x14ac:dyDescent="0.25">
      <c r="A97" s="492" t="s">
        <v>2043</v>
      </c>
      <c r="B97" s="77" t="s">
        <v>2044</v>
      </c>
      <c r="C97" s="26">
        <v>41579</v>
      </c>
      <c r="D97" s="74">
        <v>41944</v>
      </c>
      <c r="E97" s="74">
        <v>43770</v>
      </c>
      <c r="F97" s="76">
        <v>41977</v>
      </c>
      <c r="G97" s="481" t="s">
        <v>1493</v>
      </c>
      <c r="H97" s="26">
        <v>43043</v>
      </c>
      <c r="I97" s="48">
        <f>E97-'[3]ARR Vigentes muestra'!$DN$1</f>
        <v>-292</v>
      </c>
      <c r="J97" s="42" t="str">
        <f t="shared" si="30"/>
        <v>TERMINADO</v>
      </c>
      <c r="K97" s="75">
        <v>49131</v>
      </c>
      <c r="L97" s="74">
        <v>42964</v>
      </c>
      <c r="M97" s="74">
        <v>42963</v>
      </c>
      <c r="N97" s="74">
        <v>43891</v>
      </c>
      <c r="O97" s="289">
        <f t="shared" ca="1" si="23"/>
        <v>-401</v>
      </c>
      <c r="P97" s="73" t="str">
        <f t="shared" ca="1" si="39"/>
        <v>VENCIDO</v>
      </c>
      <c r="Q97" s="66" t="s">
        <v>296</v>
      </c>
      <c r="R97" s="66" t="s">
        <v>1032</v>
      </c>
      <c r="S97" s="28" t="s">
        <v>4</v>
      </c>
      <c r="T97" s="72">
        <v>5045180</v>
      </c>
      <c r="U97" s="118" t="s">
        <v>1031</v>
      </c>
      <c r="V97" s="118">
        <v>2447</v>
      </c>
      <c r="W97" s="117">
        <v>31008</v>
      </c>
      <c r="X97" s="72">
        <v>2</v>
      </c>
      <c r="Y97" s="68" t="s">
        <v>6</v>
      </c>
      <c r="Z97" s="66" t="s">
        <v>547</v>
      </c>
      <c r="AA97" s="66" t="s">
        <v>2045</v>
      </c>
      <c r="AB97" s="67">
        <v>441057</v>
      </c>
      <c r="AC97" s="66" t="s">
        <v>2026</v>
      </c>
      <c r="AD97" s="65">
        <v>830114921</v>
      </c>
      <c r="AE97" s="31" t="s">
        <v>6</v>
      </c>
      <c r="AF97" s="31" t="s">
        <v>6</v>
      </c>
      <c r="AG97" s="30" t="s">
        <v>1207</v>
      </c>
      <c r="AH97" s="66" t="s">
        <v>2046</v>
      </c>
      <c r="AI97" s="65">
        <v>15507784</v>
      </c>
      <c r="AJ97" s="118">
        <v>5153370</v>
      </c>
      <c r="AK97" s="31">
        <v>3005400156</v>
      </c>
      <c r="AL97" s="63" t="s">
        <v>2028</v>
      </c>
      <c r="AM97" s="30" t="s">
        <v>2029</v>
      </c>
      <c r="AN97" s="31">
        <v>5153370</v>
      </c>
      <c r="AO97" s="31">
        <v>3012796098</v>
      </c>
      <c r="AP97" s="30" t="s">
        <v>6</v>
      </c>
      <c r="AQ97" s="64" t="s">
        <v>56</v>
      </c>
      <c r="AR97" s="28" t="s">
        <v>4</v>
      </c>
      <c r="AS97" s="63" t="s">
        <v>55</v>
      </c>
      <c r="AT97" s="63"/>
      <c r="AU97" s="63"/>
      <c r="AV97" s="63"/>
      <c r="AW97" s="60" t="s">
        <v>24</v>
      </c>
      <c r="AX97" s="60" t="s">
        <v>24</v>
      </c>
      <c r="AY97" s="24">
        <f>EDATE($F97,39)</f>
        <v>43163</v>
      </c>
      <c r="AZ97" s="62" t="s">
        <v>27</v>
      </c>
      <c r="BA97" s="24">
        <v>43243</v>
      </c>
      <c r="BB97" s="24">
        <f>EDATE($F97,42)</f>
        <v>43255</v>
      </c>
      <c r="BC97" s="58" t="s">
        <v>26</v>
      </c>
      <c r="BD97" s="24">
        <v>43363</v>
      </c>
      <c r="BE97" s="24">
        <f>EDATE($F97,45)</f>
        <v>43347</v>
      </c>
      <c r="BF97" s="60" t="s">
        <v>24</v>
      </c>
      <c r="BG97" s="60" t="s">
        <v>24</v>
      </c>
      <c r="BH97" s="24">
        <f>EDATE($F97,48)</f>
        <v>43438</v>
      </c>
      <c r="BI97" s="61" t="s">
        <v>1220</v>
      </c>
      <c r="BJ97" s="24">
        <v>43553</v>
      </c>
      <c r="BK97" s="24">
        <f>EDATE($F97,51)</f>
        <v>43528</v>
      </c>
      <c r="BL97" s="61" t="s">
        <v>1202</v>
      </c>
      <c r="BM97" s="24">
        <v>43643</v>
      </c>
      <c r="BN97" s="20">
        <f>EDATE($F97,54)</f>
        <v>43620</v>
      </c>
      <c r="BO97" s="24"/>
      <c r="BP97" s="24"/>
      <c r="BQ97" s="20">
        <f>EDATE($F97,57)</f>
        <v>43712</v>
      </c>
      <c r="BR97" s="24"/>
      <c r="BS97" s="24"/>
      <c r="BT97" s="20">
        <f t="shared" si="34"/>
        <v>42708</v>
      </c>
      <c r="BU97" s="61">
        <v>43661</v>
      </c>
      <c r="BV97" s="61" t="s">
        <v>2</v>
      </c>
      <c r="BW97" s="156"/>
      <c r="BX97" s="156"/>
      <c r="BY97" s="24">
        <f>EDATE($F97,48)</f>
        <v>43438</v>
      </c>
      <c r="BZ97" s="24"/>
      <c r="CA97" s="18" t="s">
        <v>2047</v>
      </c>
      <c r="CB97" s="284"/>
    </row>
    <row r="98" spans="1:91" s="90" customFormat="1" ht="45.75" customHeight="1" x14ac:dyDescent="0.25">
      <c r="A98" s="285" t="s">
        <v>2048</v>
      </c>
      <c r="B98" s="450" t="s">
        <v>2049</v>
      </c>
      <c r="C98" s="327">
        <v>41579</v>
      </c>
      <c r="D98" s="287">
        <v>41582</v>
      </c>
      <c r="E98" s="287">
        <v>43773</v>
      </c>
      <c r="F98" s="329">
        <v>41962</v>
      </c>
      <c r="G98" s="445" t="s">
        <v>1493</v>
      </c>
      <c r="H98" s="327">
        <v>41947</v>
      </c>
      <c r="I98" s="289">
        <f>E98-'[3]ARR Vigentes muestra'!$DN$1</f>
        <v>-289</v>
      </c>
      <c r="J98" s="290" t="str">
        <f t="shared" ref="J98:J129" si="40">IF(I98&gt;80,"VIGENTE",IF(I98&lt;1,"TERMINADO",IF(I98&lt;50,"POR VENCERSE","RENOVAR")))</f>
        <v>TERMINADO</v>
      </c>
      <c r="K98" s="331">
        <v>6544101114719</v>
      </c>
      <c r="L98" s="287">
        <v>42009</v>
      </c>
      <c r="M98" s="287">
        <v>42002</v>
      </c>
      <c r="N98" s="287">
        <v>43585</v>
      </c>
      <c r="O98" s="289">
        <f t="shared" ca="1" si="23"/>
        <v>-707</v>
      </c>
      <c r="P98" s="290" t="str">
        <f t="shared" ca="1" si="39"/>
        <v>VENCIDO</v>
      </c>
      <c r="Q98" s="292" t="s">
        <v>2050</v>
      </c>
      <c r="R98" s="292" t="s">
        <v>2051</v>
      </c>
      <c r="S98" s="294" t="s">
        <v>1395</v>
      </c>
      <c r="T98" s="295">
        <v>225121</v>
      </c>
      <c r="U98" s="296" t="s">
        <v>2052</v>
      </c>
      <c r="V98" s="297" t="s">
        <v>2053</v>
      </c>
      <c r="W98" s="314">
        <v>34282</v>
      </c>
      <c r="X98" s="295" t="s">
        <v>1319</v>
      </c>
      <c r="Y98" s="298" t="s">
        <v>6</v>
      </c>
      <c r="Z98" s="301" t="s">
        <v>33</v>
      </c>
      <c r="AA98" s="292" t="s">
        <v>2054</v>
      </c>
      <c r="AB98" s="299">
        <v>357841</v>
      </c>
      <c r="AC98" s="292" t="s">
        <v>2055</v>
      </c>
      <c r="AD98" s="300">
        <v>3670407</v>
      </c>
      <c r="AE98" s="291" t="s">
        <v>6</v>
      </c>
      <c r="AF98" s="291" t="s">
        <v>6</v>
      </c>
      <c r="AG98" s="290" t="s">
        <v>6</v>
      </c>
      <c r="AH98" s="292" t="s">
        <v>2055</v>
      </c>
      <c r="AI98" s="311">
        <v>3670407</v>
      </c>
      <c r="AJ98" s="297">
        <v>4969406</v>
      </c>
      <c r="AK98" s="291" t="s">
        <v>6</v>
      </c>
      <c r="AL98" s="443" t="s">
        <v>2056</v>
      </c>
      <c r="AM98" s="315" t="s">
        <v>2057</v>
      </c>
      <c r="AN98" s="291" t="s">
        <v>6</v>
      </c>
      <c r="AO98" s="291">
        <v>3183585711</v>
      </c>
      <c r="AP98" s="303" t="s">
        <v>2056</v>
      </c>
      <c r="AQ98" s="341" t="s">
        <v>70</v>
      </c>
      <c r="AR98" s="292" t="s">
        <v>4</v>
      </c>
      <c r="AS98" s="493" t="s">
        <v>69</v>
      </c>
      <c r="AT98" s="493"/>
      <c r="AU98" s="493"/>
      <c r="AV98" s="493"/>
      <c r="AW98" s="288"/>
      <c r="AX98" s="288"/>
      <c r="AY98" s="327">
        <f>EDATE($F98,3)</f>
        <v>42054</v>
      </c>
      <c r="AZ98" s="288"/>
      <c r="BA98" s="288"/>
      <c r="BB98" s="327">
        <f>EDATE($F98,6)</f>
        <v>42143</v>
      </c>
      <c r="BC98" s="288"/>
      <c r="BD98" s="288"/>
      <c r="BE98" s="305">
        <f>EDATE($F98,9)</f>
        <v>42235</v>
      </c>
      <c r="BF98" s="305"/>
      <c r="BG98" s="305"/>
      <c r="BH98" s="305">
        <f>EDATE($F98,12)</f>
        <v>42327</v>
      </c>
      <c r="BI98" s="305"/>
      <c r="BJ98" s="305"/>
      <c r="BK98" s="305">
        <f>EDATE($F98,15)</f>
        <v>42419</v>
      </c>
      <c r="BL98" s="305"/>
      <c r="BM98" s="305"/>
      <c r="BN98" s="305">
        <f>EDATE($F98,54)</f>
        <v>43604</v>
      </c>
      <c r="BO98" s="305"/>
      <c r="BP98" s="305"/>
      <c r="BQ98" s="305">
        <f>EDATE($F98,21)</f>
        <v>42601</v>
      </c>
      <c r="BR98" s="305"/>
      <c r="BS98" s="305"/>
      <c r="BT98" s="305">
        <f t="shared" si="34"/>
        <v>42693</v>
      </c>
      <c r="BU98" s="304" t="s">
        <v>66</v>
      </c>
      <c r="BV98" s="288"/>
      <c r="BW98" s="371"/>
      <c r="BX98" s="371"/>
      <c r="BY98" s="305">
        <f>EDATE($F98,12)</f>
        <v>42327</v>
      </c>
      <c r="BZ98" s="305"/>
      <c r="CA98" s="343"/>
      <c r="CB98" s="306"/>
    </row>
    <row r="99" spans="1:91" s="90" customFormat="1" ht="39.75" customHeight="1" x14ac:dyDescent="0.2">
      <c r="A99" s="285" t="s">
        <v>2058</v>
      </c>
      <c r="B99" s="450" t="s">
        <v>2059</v>
      </c>
      <c r="C99" s="327">
        <v>41579</v>
      </c>
      <c r="D99" s="287">
        <v>41947</v>
      </c>
      <c r="E99" s="287">
        <v>43772</v>
      </c>
      <c r="F99" s="329">
        <v>41947</v>
      </c>
      <c r="G99" s="445" t="s">
        <v>1493</v>
      </c>
      <c r="H99" s="327">
        <v>41947</v>
      </c>
      <c r="I99" s="289">
        <f>E99-'[3]ARR Vigentes muestra'!$DN$1</f>
        <v>-290</v>
      </c>
      <c r="J99" s="290" t="str">
        <f t="shared" ref="J99:J130" si="41">IF(I99&gt;130,"VIGENTE",IF(I99&lt;1,"TERMINADO",IF(AND(I99&lt;120,I99&gt;110),"TRAMITES",IF(I99&lt;50,"POR VENCERSE","RENOVAR"))))</f>
        <v>TERMINADO</v>
      </c>
      <c r="K99" s="331" t="s">
        <v>2060</v>
      </c>
      <c r="L99" s="287">
        <v>43103</v>
      </c>
      <c r="M99" s="287">
        <v>43103</v>
      </c>
      <c r="N99" s="287">
        <v>43524</v>
      </c>
      <c r="O99" s="289">
        <f>N99-'[3]ARR Vigentes muestra'!$DN$1</f>
        <v>-538</v>
      </c>
      <c r="P99" s="290" t="str">
        <f t="shared" si="39"/>
        <v>VENCIDO</v>
      </c>
      <c r="Q99" s="292" t="s">
        <v>2061</v>
      </c>
      <c r="R99" s="292" t="s">
        <v>2062</v>
      </c>
      <c r="S99" s="312" t="s">
        <v>4</v>
      </c>
      <c r="T99" s="295">
        <v>777345</v>
      </c>
      <c r="U99" s="296" t="s">
        <v>2063</v>
      </c>
      <c r="V99" s="296" t="s">
        <v>2064</v>
      </c>
      <c r="W99" s="310">
        <v>36495</v>
      </c>
      <c r="X99" s="307" t="s">
        <v>2065</v>
      </c>
      <c r="Y99" s="298" t="s">
        <v>6</v>
      </c>
      <c r="Z99" s="301" t="s">
        <v>413</v>
      </c>
      <c r="AA99" s="292" t="s">
        <v>2066</v>
      </c>
      <c r="AB99" s="299" t="s">
        <v>483</v>
      </c>
      <c r="AC99" s="292" t="s">
        <v>2067</v>
      </c>
      <c r="AD99" s="300">
        <v>890910156</v>
      </c>
      <c r="AE99" s="291" t="s">
        <v>6</v>
      </c>
      <c r="AF99" s="291" t="s">
        <v>6</v>
      </c>
      <c r="AG99" s="301" t="s">
        <v>6</v>
      </c>
      <c r="AH99" s="292" t="s">
        <v>2068</v>
      </c>
      <c r="AI99" s="311">
        <v>4407435</v>
      </c>
      <c r="AJ99" s="494" t="s">
        <v>2069</v>
      </c>
      <c r="AK99" s="291" t="s">
        <v>6</v>
      </c>
      <c r="AL99" s="303" t="s">
        <v>2070</v>
      </c>
      <c r="AM99" s="301" t="s">
        <v>2071</v>
      </c>
      <c r="AN99" s="291">
        <v>2509912</v>
      </c>
      <c r="AO99" s="291">
        <v>3108235817</v>
      </c>
      <c r="AP99" s="303" t="s">
        <v>2072</v>
      </c>
      <c r="AQ99" s="341" t="s">
        <v>70</v>
      </c>
      <c r="AR99" s="312" t="s">
        <v>4</v>
      </c>
      <c r="AS99" s="303" t="s">
        <v>69</v>
      </c>
      <c r="AT99" s="303"/>
      <c r="AU99" s="303"/>
      <c r="AV99" s="303"/>
      <c r="AW99" s="479" t="s">
        <v>27</v>
      </c>
      <c r="AX99" s="305" t="s">
        <v>2073</v>
      </c>
      <c r="AY99" s="305">
        <f>EDATE($F99,42)</f>
        <v>43224</v>
      </c>
      <c r="AZ99" s="288" t="s">
        <v>24</v>
      </c>
      <c r="BA99" s="288" t="s">
        <v>24</v>
      </c>
      <c r="BB99" s="305">
        <f>EDATE($F99,45)</f>
        <v>43316</v>
      </c>
      <c r="BC99" s="288" t="s">
        <v>24</v>
      </c>
      <c r="BD99" s="288" t="s">
        <v>24</v>
      </c>
      <c r="BE99" s="305">
        <f>EDATE($F99,48)</f>
        <v>43408</v>
      </c>
      <c r="BF99" s="335" t="s">
        <v>28</v>
      </c>
      <c r="BG99" s="305">
        <v>43543</v>
      </c>
      <c r="BH99" s="305">
        <f>EDATE($F99,51)</f>
        <v>43500</v>
      </c>
      <c r="BI99" s="336" t="s">
        <v>27</v>
      </c>
      <c r="BJ99" s="305">
        <v>43644</v>
      </c>
      <c r="BK99" s="305">
        <f>EDATE($F99,54)</f>
        <v>43589</v>
      </c>
      <c r="BL99" s="336" t="s">
        <v>26</v>
      </c>
      <c r="BM99" s="305">
        <v>43677</v>
      </c>
      <c r="BN99" s="305">
        <f>EDATE($F99,57)</f>
        <v>43681</v>
      </c>
      <c r="BO99" s="305"/>
      <c r="BP99" s="305"/>
      <c r="BQ99" s="305">
        <f>EDATE($F99,60)</f>
        <v>43773</v>
      </c>
      <c r="BR99" s="305"/>
      <c r="BS99" s="305"/>
      <c r="BT99" s="305">
        <f t="shared" si="34"/>
        <v>42678</v>
      </c>
      <c r="BU99" s="444">
        <v>201930314809</v>
      </c>
      <c r="BV99" s="305"/>
      <c r="BW99" s="371"/>
      <c r="BX99" s="371"/>
      <c r="BY99" s="305">
        <f>EDATE($F99,48)</f>
        <v>43408</v>
      </c>
      <c r="BZ99" s="305"/>
      <c r="CA99" s="343" t="s">
        <v>2074</v>
      </c>
      <c r="CB99" s="306"/>
    </row>
    <row r="100" spans="1:91" ht="39.75" customHeight="1" x14ac:dyDescent="0.25">
      <c r="A100" s="53"/>
      <c r="B100" s="77" t="s">
        <v>2075</v>
      </c>
      <c r="C100" s="26">
        <v>43412</v>
      </c>
      <c r="D100" s="24">
        <v>43412</v>
      </c>
      <c r="E100" s="24">
        <v>43776</v>
      </c>
      <c r="F100" s="61">
        <v>43412</v>
      </c>
      <c r="G100" s="60" t="s">
        <v>6</v>
      </c>
      <c r="H100" s="60" t="s">
        <v>6</v>
      </c>
      <c r="I100" s="48">
        <f>E100-'[3]ARR Vigentes'!$DF$1</f>
        <v>-286</v>
      </c>
      <c r="J100" s="47" t="str">
        <f t="shared" si="41"/>
        <v>TERMINADO</v>
      </c>
      <c r="K100" s="75">
        <v>1004100574101</v>
      </c>
      <c r="L100" s="74">
        <v>43412</v>
      </c>
      <c r="M100" s="74">
        <v>43412</v>
      </c>
      <c r="N100" s="74">
        <v>43898</v>
      </c>
      <c r="O100" s="48">
        <f>N100-'[3]ARR Vigentes'!$DF$1</f>
        <v>-164</v>
      </c>
      <c r="P100" s="73" t="str">
        <f t="shared" si="39"/>
        <v>VENCIDO</v>
      </c>
      <c r="Q100" s="66" t="s">
        <v>296</v>
      </c>
      <c r="R100" s="36" t="s">
        <v>1032</v>
      </c>
      <c r="S100" s="28" t="s">
        <v>4</v>
      </c>
      <c r="T100" s="72">
        <v>5045180</v>
      </c>
      <c r="U100" s="118" t="s">
        <v>1031</v>
      </c>
      <c r="V100" s="118">
        <v>2447</v>
      </c>
      <c r="W100" s="117">
        <v>31008</v>
      </c>
      <c r="X100" s="72">
        <v>2</v>
      </c>
      <c r="Y100" s="68" t="s">
        <v>6</v>
      </c>
      <c r="Z100" s="95" t="s">
        <v>11</v>
      </c>
      <c r="AA100" s="66" t="s">
        <v>1030</v>
      </c>
      <c r="AB100" s="67">
        <v>3742550</v>
      </c>
      <c r="AC100" s="66" t="s">
        <v>1029</v>
      </c>
      <c r="AD100" s="65" t="s">
        <v>1028</v>
      </c>
      <c r="AE100" s="31" t="s">
        <v>6</v>
      </c>
      <c r="AF100" s="31" t="s">
        <v>6</v>
      </c>
      <c r="AG100" s="63" t="s">
        <v>1026</v>
      </c>
      <c r="AH100" s="66" t="s">
        <v>1027</v>
      </c>
      <c r="AI100" s="65">
        <v>52896729</v>
      </c>
      <c r="AJ100" s="31" t="s">
        <v>6</v>
      </c>
      <c r="AK100" s="31" t="s">
        <v>6</v>
      </c>
      <c r="AL100" s="63" t="s">
        <v>1026</v>
      </c>
      <c r="AM100" s="30" t="s">
        <v>6</v>
      </c>
      <c r="AN100" s="31" t="s">
        <v>6</v>
      </c>
      <c r="AO100" s="31" t="s">
        <v>6</v>
      </c>
      <c r="AP100" s="30" t="s">
        <v>6</v>
      </c>
      <c r="AQ100" s="64" t="s">
        <v>70</v>
      </c>
      <c r="AR100" s="28" t="s">
        <v>4</v>
      </c>
      <c r="AS100" s="63" t="s">
        <v>69</v>
      </c>
      <c r="AT100" s="63"/>
      <c r="AU100" s="63"/>
      <c r="AV100" s="63"/>
      <c r="AW100" s="495">
        <v>201600106764</v>
      </c>
      <c r="AX100" s="26">
        <f>EDATE($F100,3)</f>
        <v>43504</v>
      </c>
      <c r="AY100" s="495">
        <v>201600371016</v>
      </c>
      <c r="AZ100" s="26">
        <f>EDATE($F100,6)</f>
        <v>43593</v>
      </c>
      <c r="BA100" s="496" t="s">
        <v>2076</v>
      </c>
      <c r="BB100" s="26">
        <f>EDATE($F100,9)</f>
        <v>43685</v>
      </c>
      <c r="BC100" s="73" t="s">
        <v>66</v>
      </c>
      <c r="BD100" s="73" t="s">
        <v>66</v>
      </c>
      <c r="BE100" s="26">
        <f>EDATE($F100,12)</f>
        <v>43777</v>
      </c>
      <c r="BF100" s="73" t="s">
        <v>66</v>
      </c>
      <c r="BG100" s="66" t="s">
        <v>2077</v>
      </c>
      <c r="BH100" s="89" t="s">
        <v>28</v>
      </c>
      <c r="BI100" s="20">
        <v>43503</v>
      </c>
      <c r="BJ100" s="26">
        <f>EDATE($F100,3)</f>
        <v>43504</v>
      </c>
      <c r="BK100" s="89" t="s">
        <v>27</v>
      </c>
      <c r="BL100" s="20">
        <v>43592</v>
      </c>
      <c r="BM100" s="26">
        <f>EDATE($F100,6)</f>
        <v>43593</v>
      </c>
      <c r="BN100" s="89" t="s">
        <v>26</v>
      </c>
      <c r="BO100" s="20">
        <v>43673</v>
      </c>
      <c r="BP100" s="20">
        <f>EDATE($F100,9)</f>
        <v>43685</v>
      </c>
      <c r="BQ100" s="20"/>
      <c r="BR100" s="20"/>
      <c r="BS100" s="24">
        <f>EDATE($F100,48)</f>
        <v>44873</v>
      </c>
      <c r="BT100" s="24"/>
      <c r="BU100" s="24"/>
      <c r="BV100" s="24">
        <f>EDATE($F100,51)</f>
        <v>44965</v>
      </c>
      <c r="BW100" s="24"/>
      <c r="BX100" s="24"/>
      <c r="BY100" s="20">
        <f>EDATE($F100,18)</f>
        <v>43959</v>
      </c>
      <c r="BZ100" s="20"/>
      <c r="CA100" s="24"/>
      <c r="CB100" s="24"/>
      <c r="CC100" s="20">
        <f>EDATE($F100,21)</f>
        <v>44051</v>
      </c>
      <c r="CD100" s="24"/>
      <c r="CE100" s="24"/>
      <c r="CF100" s="20">
        <f>EDATE($F100,24)</f>
        <v>44143</v>
      </c>
      <c r="CG100" s="23">
        <v>201930316620</v>
      </c>
      <c r="CH100" s="25"/>
      <c r="CI100" s="21"/>
      <c r="CJ100" s="21"/>
      <c r="CK100" s="20">
        <f>EDATE($F100,12)</f>
        <v>43777</v>
      </c>
      <c r="CL100" s="19"/>
      <c r="CM100" s="18" t="s">
        <v>0</v>
      </c>
    </row>
    <row r="101" spans="1:91" s="90" customFormat="1" ht="45.75" customHeight="1" x14ac:dyDescent="0.25">
      <c r="A101" s="285" t="s">
        <v>2078</v>
      </c>
      <c r="B101" s="450" t="s">
        <v>2079</v>
      </c>
      <c r="C101" s="327">
        <v>41579</v>
      </c>
      <c r="D101" s="287">
        <v>41963</v>
      </c>
      <c r="E101" s="287">
        <v>43789</v>
      </c>
      <c r="F101" s="287">
        <v>41963</v>
      </c>
      <c r="G101" s="445" t="s">
        <v>1493</v>
      </c>
      <c r="H101" s="327">
        <v>41947</v>
      </c>
      <c r="I101" s="289">
        <f>E101-'[3]ARR Vigentes'!$DF$1</f>
        <v>-273</v>
      </c>
      <c r="J101" s="290" t="str">
        <f t="shared" si="41"/>
        <v>TERMINADO</v>
      </c>
      <c r="K101" s="331">
        <v>3002995</v>
      </c>
      <c r="L101" s="287">
        <v>43257</v>
      </c>
      <c r="M101" s="287">
        <v>42471</v>
      </c>
      <c r="N101" s="287">
        <v>43688</v>
      </c>
      <c r="O101" s="289">
        <f>N101-'[3]ARR Vigentes'!$DF$1</f>
        <v>-374</v>
      </c>
      <c r="P101" s="290" t="str">
        <f t="shared" si="39"/>
        <v>VENCIDO</v>
      </c>
      <c r="Q101" s="292" t="s">
        <v>2080</v>
      </c>
      <c r="R101" s="292" t="s">
        <v>2081</v>
      </c>
      <c r="S101" s="312" t="s">
        <v>4</v>
      </c>
      <c r="T101" s="295">
        <v>135845</v>
      </c>
      <c r="U101" s="286" t="s">
        <v>2082</v>
      </c>
      <c r="V101" s="296" t="s">
        <v>634</v>
      </c>
      <c r="W101" s="296" t="s">
        <v>634</v>
      </c>
      <c r="X101" s="307" t="s">
        <v>633</v>
      </c>
      <c r="Y101" s="298" t="s">
        <v>6</v>
      </c>
      <c r="Z101" s="292" t="s">
        <v>33</v>
      </c>
      <c r="AA101" s="292" t="s">
        <v>1318</v>
      </c>
      <c r="AB101" s="299">
        <v>1071782</v>
      </c>
      <c r="AC101" s="292" t="s">
        <v>2083</v>
      </c>
      <c r="AD101" s="300">
        <v>8271283</v>
      </c>
      <c r="AE101" s="291" t="s">
        <v>6</v>
      </c>
      <c r="AF101" s="291" t="s">
        <v>6</v>
      </c>
      <c r="AG101" s="301" t="s">
        <v>6</v>
      </c>
      <c r="AH101" s="292" t="s">
        <v>2083</v>
      </c>
      <c r="AI101" s="300">
        <v>8271283</v>
      </c>
      <c r="AJ101" s="297">
        <v>4348555</v>
      </c>
      <c r="AK101" s="291">
        <v>3116193150</v>
      </c>
      <c r="AL101" s="301" t="s">
        <v>6</v>
      </c>
      <c r="AM101" s="301" t="s">
        <v>6</v>
      </c>
      <c r="AN101" s="291" t="s">
        <v>6</v>
      </c>
      <c r="AO101" s="291" t="s">
        <v>6</v>
      </c>
      <c r="AP101" s="301" t="s">
        <v>6</v>
      </c>
      <c r="AQ101" s="341" t="s">
        <v>56</v>
      </c>
      <c r="AR101" s="312" t="s">
        <v>4</v>
      </c>
      <c r="AS101" s="303" t="s">
        <v>55</v>
      </c>
      <c r="AT101" s="303"/>
      <c r="AU101" s="303"/>
      <c r="AV101" s="303"/>
      <c r="AW101" s="336" t="s">
        <v>28</v>
      </c>
      <c r="AX101" s="305">
        <v>43182</v>
      </c>
      <c r="AY101" s="305">
        <f>EDATE($F101,39)</f>
        <v>43151</v>
      </c>
      <c r="AZ101" s="479" t="s">
        <v>27</v>
      </c>
      <c r="BA101" s="305">
        <v>43243</v>
      </c>
      <c r="BB101" s="305">
        <f>EDATE($F101,42)</f>
        <v>43240</v>
      </c>
      <c r="BC101" s="336" t="s">
        <v>26</v>
      </c>
      <c r="BD101" s="305">
        <v>43363</v>
      </c>
      <c r="BE101" s="305">
        <f>EDATE($F101,45)</f>
        <v>43332</v>
      </c>
      <c r="BF101" s="335" t="s">
        <v>25</v>
      </c>
      <c r="BG101" s="305">
        <v>43416</v>
      </c>
      <c r="BH101" s="305">
        <f>EDATE($F101,48)</f>
        <v>43424</v>
      </c>
      <c r="BI101" s="335" t="s">
        <v>2084</v>
      </c>
      <c r="BJ101" s="305">
        <v>43731</v>
      </c>
      <c r="BK101" s="305">
        <f t="shared" ref="BK101:BK135" si="42">EDATE($F101,51)</f>
        <v>43516</v>
      </c>
      <c r="BL101" s="335" t="s">
        <v>1202</v>
      </c>
      <c r="BM101" s="305">
        <v>43643</v>
      </c>
      <c r="BN101" s="305">
        <f>EDATE($F101,54)</f>
        <v>43605</v>
      </c>
      <c r="BO101" s="305"/>
      <c r="BP101" s="305"/>
      <c r="BQ101" s="305">
        <f>EDATE($F101,57)</f>
        <v>43697</v>
      </c>
      <c r="BR101" s="305"/>
      <c r="BS101" s="305"/>
      <c r="BT101" s="305">
        <f t="shared" ref="BT101:BT132" si="43">EDATE($F101,24)</f>
        <v>42694</v>
      </c>
      <c r="BU101" s="335">
        <v>43661</v>
      </c>
      <c r="BV101" s="452" t="s">
        <v>2</v>
      </c>
      <c r="BW101" s="336"/>
      <c r="BX101" s="336"/>
      <c r="BY101" s="305">
        <f>EDATE($F101,48)</f>
        <v>43424</v>
      </c>
      <c r="BZ101" s="305"/>
      <c r="CA101" s="343" t="s">
        <v>2085</v>
      </c>
      <c r="CB101" s="343" t="s">
        <v>1312</v>
      </c>
    </row>
    <row r="102" spans="1:91" s="90" customFormat="1" ht="45.75" customHeight="1" x14ac:dyDescent="0.25">
      <c r="A102" s="285"/>
      <c r="B102" s="497">
        <v>4600077579</v>
      </c>
      <c r="C102" s="287">
        <v>43419</v>
      </c>
      <c r="D102" s="287">
        <v>43419</v>
      </c>
      <c r="E102" s="287">
        <v>43784</v>
      </c>
      <c r="F102" s="335">
        <v>43448</v>
      </c>
      <c r="G102" s="288" t="s">
        <v>6</v>
      </c>
      <c r="H102" s="305" t="s">
        <v>6</v>
      </c>
      <c r="I102" s="289">
        <f>E102-'[3]ARR Vigentes'!$DF$1</f>
        <v>-278</v>
      </c>
      <c r="J102" s="290" t="str">
        <f t="shared" si="41"/>
        <v>TERMINADO</v>
      </c>
      <c r="K102" s="417" t="s">
        <v>2086</v>
      </c>
      <c r="L102" s="332">
        <v>43419</v>
      </c>
      <c r="M102" s="287">
        <v>43419</v>
      </c>
      <c r="N102" s="287">
        <v>43905</v>
      </c>
      <c r="O102" s="289">
        <f>N102-'[3]ARR Vigentes'!$DF$1</f>
        <v>-157</v>
      </c>
      <c r="P102" s="401" t="str">
        <f t="shared" si="39"/>
        <v>VENCIDO</v>
      </c>
      <c r="Q102" s="418" t="s">
        <v>2087</v>
      </c>
      <c r="R102" s="418" t="s">
        <v>12</v>
      </c>
      <c r="S102" s="312" t="s">
        <v>4</v>
      </c>
      <c r="T102" s="419">
        <v>5302808</v>
      </c>
      <c r="U102" s="420">
        <v>60980380114</v>
      </c>
      <c r="V102" s="420">
        <v>2711</v>
      </c>
      <c r="W102" s="333">
        <v>40137</v>
      </c>
      <c r="X102" s="419">
        <v>26</v>
      </c>
      <c r="Y102" s="423">
        <v>6</v>
      </c>
      <c r="Z102" s="292" t="s">
        <v>11</v>
      </c>
      <c r="AA102" s="292" t="s">
        <v>10</v>
      </c>
      <c r="AB102" s="422">
        <v>465885</v>
      </c>
      <c r="AC102" s="418" t="s">
        <v>2088</v>
      </c>
      <c r="AD102" s="412">
        <v>32143585</v>
      </c>
      <c r="AE102" s="423">
        <v>5785807</v>
      </c>
      <c r="AF102" s="423">
        <v>3104271738</v>
      </c>
      <c r="AG102" s="301" t="s">
        <v>6</v>
      </c>
      <c r="AH102" s="418" t="s">
        <v>2088</v>
      </c>
      <c r="AI102" s="412">
        <v>32143585</v>
      </c>
      <c r="AJ102" s="423">
        <v>5785807</v>
      </c>
      <c r="AK102" s="423">
        <v>3104271738</v>
      </c>
      <c r="AL102" s="301" t="s">
        <v>6</v>
      </c>
      <c r="AM102" s="301" t="s">
        <v>6</v>
      </c>
      <c r="AN102" s="291" t="s">
        <v>6</v>
      </c>
      <c r="AO102" s="291" t="s">
        <v>6</v>
      </c>
      <c r="AP102" s="301" t="s">
        <v>6</v>
      </c>
      <c r="AQ102" s="341" t="s">
        <v>5</v>
      </c>
      <c r="AR102" s="312" t="s">
        <v>4</v>
      </c>
      <c r="AS102" s="303" t="s">
        <v>3</v>
      </c>
      <c r="AT102" s="303"/>
      <c r="AU102" s="303"/>
      <c r="AV102" s="303"/>
      <c r="AW102" s="288"/>
      <c r="AX102" s="288"/>
      <c r="AY102" s="327">
        <f t="shared" ref="AY102:AY133" si="44">EDATE($F102,3)</f>
        <v>43538</v>
      </c>
      <c r="AZ102" s="479"/>
      <c r="BA102" s="305"/>
      <c r="BB102" s="327">
        <f t="shared" ref="BB102:BB133" si="45">EDATE($F102,6)</f>
        <v>43630</v>
      </c>
      <c r="BC102" s="288"/>
      <c r="BD102" s="288"/>
      <c r="BE102" s="305">
        <f t="shared" ref="BE102:BE133" si="46">EDATE($F102,9)</f>
        <v>43722</v>
      </c>
      <c r="BF102" s="305"/>
      <c r="BG102" s="305"/>
      <c r="BH102" s="305">
        <f>EDATE($F102,48)</f>
        <v>44909</v>
      </c>
      <c r="BI102" s="305"/>
      <c r="BJ102" s="305"/>
      <c r="BK102" s="305">
        <f t="shared" si="42"/>
        <v>44999</v>
      </c>
      <c r="BL102" s="305"/>
      <c r="BM102" s="305"/>
      <c r="BN102" s="305">
        <f t="shared" ref="BN102:BN133" si="47">EDATE($F102,18)</f>
        <v>43996</v>
      </c>
      <c r="BO102" s="305"/>
      <c r="BP102" s="305"/>
      <c r="BQ102" s="305">
        <f t="shared" ref="BQ102:BQ133" si="48">EDATE($F102,21)</f>
        <v>44088</v>
      </c>
      <c r="BR102" s="305"/>
      <c r="BS102" s="305"/>
      <c r="BT102" s="305">
        <f t="shared" si="43"/>
        <v>44179</v>
      </c>
      <c r="BU102" s="444">
        <v>201930315615</v>
      </c>
      <c r="BV102" s="452" t="s">
        <v>2</v>
      </c>
      <c r="BW102" s="371"/>
      <c r="BX102" s="371"/>
      <c r="BY102" s="305">
        <f t="shared" ref="BY102:BY133" si="49">EDATE($F102,12)</f>
        <v>43813</v>
      </c>
      <c r="BZ102" s="305"/>
      <c r="CA102" s="343" t="s">
        <v>47</v>
      </c>
      <c r="CB102" s="343" t="s">
        <v>0</v>
      </c>
    </row>
    <row r="103" spans="1:91" s="17" customFormat="1" ht="39.75" customHeight="1" x14ac:dyDescent="0.25">
      <c r="A103" s="53" t="s">
        <v>358</v>
      </c>
      <c r="B103" s="87">
        <v>4600077366</v>
      </c>
      <c r="C103" s="20">
        <v>43384</v>
      </c>
      <c r="D103" s="20">
        <v>43439</v>
      </c>
      <c r="E103" s="20">
        <v>43803</v>
      </c>
      <c r="F103" s="61">
        <v>43439</v>
      </c>
      <c r="G103" s="60" t="s">
        <v>6</v>
      </c>
      <c r="H103" s="20" t="s">
        <v>15</v>
      </c>
      <c r="I103" s="48">
        <f>E103-'[3]ARR Vigentes'!$DF$1</f>
        <v>-259</v>
      </c>
      <c r="J103" s="47" t="str">
        <f t="shared" si="41"/>
        <v>TERMINADO</v>
      </c>
      <c r="K103" s="85">
        <v>2988639</v>
      </c>
      <c r="L103" s="84">
        <v>43427</v>
      </c>
      <c r="M103" s="20">
        <v>43427</v>
      </c>
      <c r="N103" s="20">
        <v>43913</v>
      </c>
      <c r="O103" s="43">
        <f>N103-'[3]ARR Vigentes'!$DF$1</f>
        <v>-149</v>
      </c>
      <c r="P103" s="56" t="str">
        <f t="shared" si="39"/>
        <v>VENCIDO</v>
      </c>
      <c r="Q103" s="82" t="s">
        <v>356</v>
      </c>
      <c r="R103" s="82" t="s">
        <v>355</v>
      </c>
      <c r="S103" s="28" t="s">
        <v>4</v>
      </c>
      <c r="T103" s="99">
        <v>93223</v>
      </c>
      <c r="U103" s="83">
        <v>10100020004</v>
      </c>
      <c r="V103" s="83">
        <v>3070</v>
      </c>
      <c r="W103" s="150" t="s">
        <v>354</v>
      </c>
      <c r="X103" s="99">
        <v>12</v>
      </c>
      <c r="Y103" s="68" t="s">
        <v>6</v>
      </c>
      <c r="Z103" s="38" t="s">
        <v>353</v>
      </c>
      <c r="AA103" s="38" t="s">
        <v>352</v>
      </c>
      <c r="AB103" s="37">
        <v>1934303</v>
      </c>
      <c r="AC103" s="82" t="s">
        <v>351</v>
      </c>
      <c r="AD103" s="149" t="s">
        <v>350</v>
      </c>
      <c r="AE103" s="80">
        <v>2318327</v>
      </c>
      <c r="AF103" s="80">
        <v>3046757265</v>
      </c>
      <c r="AG103" s="105" t="s">
        <v>348</v>
      </c>
      <c r="AH103" s="82" t="s">
        <v>349</v>
      </c>
      <c r="AI103" s="34">
        <v>71381635</v>
      </c>
      <c r="AJ103" s="80">
        <v>2318327</v>
      </c>
      <c r="AK103" s="80">
        <v>3046757265</v>
      </c>
      <c r="AL103" s="105" t="s">
        <v>348</v>
      </c>
      <c r="AM103" s="82" t="s">
        <v>2089</v>
      </c>
      <c r="AN103" s="80">
        <v>2318327</v>
      </c>
      <c r="AO103" s="80">
        <v>3046757265</v>
      </c>
      <c r="AP103" s="105" t="s">
        <v>348</v>
      </c>
      <c r="AQ103" s="64" t="s">
        <v>70</v>
      </c>
      <c r="AR103" s="28" t="s">
        <v>4</v>
      </c>
      <c r="AS103" s="63" t="s">
        <v>69</v>
      </c>
      <c r="AT103" s="63"/>
      <c r="AU103" s="63"/>
      <c r="AV103" s="63"/>
      <c r="AW103" s="58" t="s">
        <v>28</v>
      </c>
      <c r="AX103" s="24">
        <v>43546</v>
      </c>
      <c r="AY103" s="26">
        <f t="shared" si="44"/>
        <v>43529</v>
      </c>
      <c r="AZ103" s="498" t="s">
        <v>27</v>
      </c>
      <c r="BA103" s="24" t="s">
        <v>2090</v>
      </c>
      <c r="BB103" s="26">
        <f t="shared" si="45"/>
        <v>43621</v>
      </c>
      <c r="BC103" s="89" t="s">
        <v>26</v>
      </c>
      <c r="BD103" s="20">
        <v>43731</v>
      </c>
      <c r="BE103" s="20">
        <f t="shared" si="46"/>
        <v>43713</v>
      </c>
      <c r="BF103" s="20"/>
      <c r="BG103" s="20"/>
      <c r="BH103" s="24">
        <f>EDATE($F103,12)</f>
        <v>43804</v>
      </c>
      <c r="BI103" s="24"/>
      <c r="BJ103" s="24"/>
      <c r="BK103" s="24">
        <f t="shared" si="42"/>
        <v>44990</v>
      </c>
      <c r="BL103" s="24"/>
      <c r="BM103" s="24"/>
      <c r="BN103" s="20">
        <f t="shared" si="47"/>
        <v>43987</v>
      </c>
      <c r="BO103" s="24"/>
      <c r="BP103" s="24"/>
      <c r="BQ103" s="20">
        <f t="shared" si="48"/>
        <v>44079</v>
      </c>
      <c r="BR103" s="24"/>
      <c r="BS103" s="24"/>
      <c r="BT103" s="20">
        <f t="shared" si="43"/>
        <v>44170</v>
      </c>
      <c r="BU103" s="23">
        <v>201930316532</v>
      </c>
      <c r="BV103" s="499"/>
      <c r="BW103" s="21"/>
      <c r="BX103" s="21"/>
      <c r="BY103" s="20">
        <f t="shared" si="49"/>
        <v>43804</v>
      </c>
      <c r="BZ103" s="20"/>
      <c r="CA103" s="19" t="s">
        <v>2091</v>
      </c>
      <c r="CB103" s="18" t="s">
        <v>0</v>
      </c>
    </row>
    <row r="104" spans="1:91" s="17" customFormat="1" ht="39.75" customHeight="1" x14ac:dyDescent="0.25">
      <c r="A104" s="53" t="s">
        <v>53</v>
      </c>
      <c r="B104" s="57">
        <v>4600077578</v>
      </c>
      <c r="C104" s="49">
        <v>43430</v>
      </c>
      <c r="D104" s="49">
        <v>43440</v>
      </c>
      <c r="E104" s="49">
        <v>43804</v>
      </c>
      <c r="F104" s="51">
        <v>43440</v>
      </c>
      <c r="G104" s="60" t="s">
        <v>6</v>
      </c>
      <c r="H104" s="24" t="s">
        <v>6</v>
      </c>
      <c r="I104" s="48">
        <f>E104-'[3]ARR Vigentes'!$DF$1</f>
        <v>-258</v>
      </c>
      <c r="J104" s="47" t="str">
        <f t="shared" si="41"/>
        <v>TERMINADO</v>
      </c>
      <c r="K104" s="46" t="s">
        <v>2092</v>
      </c>
      <c r="L104" s="45">
        <v>43425</v>
      </c>
      <c r="M104" s="44">
        <v>43408</v>
      </c>
      <c r="N104" s="44">
        <v>43896</v>
      </c>
      <c r="O104" s="43">
        <f>N104-'[3]ARR Vigentes'!$DF$1</f>
        <v>-166</v>
      </c>
      <c r="P104" s="56" t="str">
        <f t="shared" si="39"/>
        <v>VENCIDO</v>
      </c>
      <c r="Q104" s="36" t="s">
        <v>51</v>
      </c>
      <c r="R104" s="36" t="s">
        <v>12</v>
      </c>
      <c r="S104" s="28" t="s">
        <v>4</v>
      </c>
      <c r="T104" s="39">
        <v>5302808</v>
      </c>
      <c r="U104" s="41">
        <v>60980380114</v>
      </c>
      <c r="V104" s="41">
        <v>2711</v>
      </c>
      <c r="W104" s="40">
        <v>40137</v>
      </c>
      <c r="X104" s="39">
        <v>26</v>
      </c>
      <c r="Y104" s="33">
        <v>3</v>
      </c>
      <c r="Z104" s="38" t="s">
        <v>11</v>
      </c>
      <c r="AA104" s="38" t="s">
        <v>10</v>
      </c>
      <c r="AB104" s="37">
        <v>488000</v>
      </c>
      <c r="AC104" s="36" t="s">
        <v>50</v>
      </c>
      <c r="AD104" s="34">
        <v>43905771</v>
      </c>
      <c r="AE104" s="33">
        <v>5780766</v>
      </c>
      <c r="AF104" s="33">
        <v>3147173556</v>
      </c>
      <c r="AG104" s="32" t="s">
        <v>48</v>
      </c>
      <c r="AH104" s="35" t="s">
        <v>50</v>
      </c>
      <c r="AI104" s="34">
        <v>43905771</v>
      </c>
      <c r="AJ104" s="33">
        <v>5780766</v>
      </c>
      <c r="AK104" s="33">
        <v>3052430831</v>
      </c>
      <c r="AL104" s="29" t="s">
        <v>48</v>
      </c>
      <c r="AM104" s="35" t="s">
        <v>2093</v>
      </c>
      <c r="AN104" s="33">
        <v>5780766</v>
      </c>
      <c r="AO104" s="33">
        <v>3147173556</v>
      </c>
      <c r="AP104" s="32" t="s">
        <v>48</v>
      </c>
      <c r="AQ104" s="29" t="s">
        <v>5</v>
      </c>
      <c r="AR104" s="28" t="s">
        <v>4</v>
      </c>
      <c r="AS104" s="27" t="s">
        <v>3</v>
      </c>
      <c r="AT104" s="27"/>
      <c r="AU104" s="27"/>
      <c r="AV104" s="27"/>
      <c r="AW104" s="60" t="s">
        <v>24</v>
      </c>
      <c r="AX104" s="60" t="s">
        <v>24</v>
      </c>
      <c r="AY104" s="26">
        <f t="shared" si="44"/>
        <v>43530</v>
      </c>
      <c r="AZ104" s="60" t="s">
        <v>24</v>
      </c>
      <c r="BA104" s="60" t="s">
        <v>24</v>
      </c>
      <c r="BB104" s="26">
        <f t="shared" si="45"/>
        <v>43622</v>
      </c>
      <c r="BC104" s="89" t="s">
        <v>26</v>
      </c>
      <c r="BD104" s="20">
        <v>43664</v>
      </c>
      <c r="BE104" s="20">
        <f t="shared" si="46"/>
        <v>43714</v>
      </c>
      <c r="BF104" s="20"/>
      <c r="BG104" s="20"/>
      <c r="BH104" s="24">
        <f t="shared" ref="BH104:BH110" si="50">EDATE($F104,48)</f>
        <v>44901</v>
      </c>
      <c r="BI104" s="24"/>
      <c r="BJ104" s="24"/>
      <c r="BK104" s="24">
        <f t="shared" si="42"/>
        <v>44991</v>
      </c>
      <c r="BL104" s="24"/>
      <c r="BM104" s="24"/>
      <c r="BN104" s="20">
        <f t="shared" si="47"/>
        <v>43988</v>
      </c>
      <c r="BO104" s="24"/>
      <c r="BP104" s="24"/>
      <c r="BQ104" s="20">
        <f t="shared" si="48"/>
        <v>44080</v>
      </c>
      <c r="BR104" s="24"/>
      <c r="BS104" s="24"/>
      <c r="BT104" s="20">
        <f t="shared" si="43"/>
        <v>44171</v>
      </c>
      <c r="BU104" s="23">
        <v>201930315381</v>
      </c>
      <c r="BV104" s="88" t="s">
        <v>2</v>
      </c>
      <c r="BW104" s="21"/>
      <c r="BX104" s="21"/>
      <c r="BY104" s="20">
        <f t="shared" si="49"/>
        <v>43805</v>
      </c>
      <c r="BZ104" s="20"/>
      <c r="CA104" s="19" t="s">
        <v>47</v>
      </c>
      <c r="CB104" s="18" t="s">
        <v>0</v>
      </c>
    </row>
    <row r="105" spans="1:91" s="90" customFormat="1" ht="39.75" customHeight="1" x14ac:dyDescent="0.25">
      <c r="A105" s="285" t="s">
        <v>283</v>
      </c>
      <c r="B105" s="497">
        <v>4600077937</v>
      </c>
      <c r="C105" s="287">
        <v>43433</v>
      </c>
      <c r="D105" s="287">
        <v>43440</v>
      </c>
      <c r="E105" s="287">
        <v>43804</v>
      </c>
      <c r="F105" s="329">
        <v>43440</v>
      </c>
      <c r="G105" s="288" t="s">
        <v>6</v>
      </c>
      <c r="H105" s="305" t="s">
        <v>6</v>
      </c>
      <c r="I105" s="289">
        <f>E105-'[3]ARR Vigentes'!$DF$1</f>
        <v>-258</v>
      </c>
      <c r="J105" s="290" t="str">
        <f t="shared" si="41"/>
        <v>TERMINADO</v>
      </c>
      <c r="K105" s="417" t="s">
        <v>282</v>
      </c>
      <c r="L105" s="332">
        <v>43433</v>
      </c>
      <c r="M105" s="332">
        <v>43433</v>
      </c>
      <c r="N105" s="287">
        <v>43919</v>
      </c>
      <c r="O105" s="289">
        <f>N105-'[3]ARR Vigentes'!$DF$1</f>
        <v>-143</v>
      </c>
      <c r="P105" s="401" t="str">
        <f t="shared" si="39"/>
        <v>VENCIDO</v>
      </c>
      <c r="Q105" s="418" t="s">
        <v>281</v>
      </c>
      <c r="R105" s="418" t="s">
        <v>12</v>
      </c>
      <c r="S105" s="312" t="s">
        <v>4</v>
      </c>
      <c r="T105" s="419">
        <v>5302808</v>
      </c>
      <c r="U105" s="420">
        <v>60980380114</v>
      </c>
      <c r="V105" s="420">
        <v>2711</v>
      </c>
      <c r="W105" s="333">
        <v>40137</v>
      </c>
      <c r="X105" s="419">
        <v>26</v>
      </c>
      <c r="Y105" s="423">
        <v>4</v>
      </c>
      <c r="Z105" s="292" t="s">
        <v>11</v>
      </c>
      <c r="AA105" s="292" t="s">
        <v>10</v>
      </c>
      <c r="AB105" s="422">
        <v>530500</v>
      </c>
      <c r="AC105" s="418" t="s">
        <v>279</v>
      </c>
      <c r="AD105" s="412" t="s">
        <v>278</v>
      </c>
      <c r="AE105" s="291" t="s">
        <v>6</v>
      </c>
      <c r="AF105" s="423">
        <v>3216146866</v>
      </c>
      <c r="AG105" s="303" t="s">
        <v>277</v>
      </c>
      <c r="AH105" s="424" t="s">
        <v>276</v>
      </c>
      <c r="AI105" s="412">
        <v>1045501930</v>
      </c>
      <c r="AJ105" s="291" t="s">
        <v>6</v>
      </c>
      <c r="AK105" s="423">
        <v>3216146866</v>
      </c>
      <c r="AL105" s="341" t="s">
        <v>275</v>
      </c>
      <c r="AM105" s="424" t="s">
        <v>2094</v>
      </c>
      <c r="AN105" s="291" t="s">
        <v>6</v>
      </c>
      <c r="AO105" s="423">
        <v>3216146866</v>
      </c>
      <c r="AP105" s="303" t="s">
        <v>275</v>
      </c>
      <c r="AQ105" s="341" t="s">
        <v>5</v>
      </c>
      <c r="AR105" s="312" t="s">
        <v>4</v>
      </c>
      <c r="AS105" s="303" t="s">
        <v>3</v>
      </c>
      <c r="AT105" s="303"/>
      <c r="AU105" s="303"/>
      <c r="AV105" s="303"/>
      <c r="AW105" s="288" t="s">
        <v>24</v>
      </c>
      <c r="AX105" s="288" t="s">
        <v>24</v>
      </c>
      <c r="AY105" s="327">
        <f t="shared" si="44"/>
        <v>43530</v>
      </c>
      <c r="AZ105" s="288" t="s">
        <v>24</v>
      </c>
      <c r="BA105" s="288" t="s">
        <v>24</v>
      </c>
      <c r="BB105" s="327">
        <f t="shared" si="45"/>
        <v>43622</v>
      </c>
      <c r="BC105" s="288"/>
      <c r="BD105" s="288"/>
      <c r="BE105" s="305">
        <f t="shared" si="46"/>
        <v>43714</v>
      </c>
      <c r="BF105" s="305"/>
      <c r="BG105" s="305"/>
      <c r="BH105" s="305">
        <f t="shared" si="50"/>
        <v>44901</v>
      </c>
      <c r="BI105" s="305"/>
      <c r="BJ105" s="305"/>
      <c r="BK105" s="305">
        <f t="shared" si="42"/>
        <v>44991</v>
      </c>
      <c r="BL105" s="305"/>
      <c r="BM105" s="305"/>
      <c r="BN105" s="305">
        <f t="shared" si="47"/>
        <v>43988</v>
      </c>
      <c r="BO105" s="305"/>
      <c r="BP105" s="305"/>
      <c r="BQ105" s="305">
        <f t="shared" si="48"/>
        <v>44080</v>
      </c>
      <c r="BR105" s="305"/>
      <c r="BS105" s="305"/>
      <c r="BT105" s="305">
        <f t="shared" si="43"/>
        <v>44171</v>
      </c>
      <c r="BU105" s="444">
        <v>201930315545</v>
      </c>
      <c r="BV105" s="452" t="s">
        <v>2</v>
      </c>
      <c r="BW105" s="371"/>
      <c r="BX105" s="371"/>
      <c r="BY105" s="305">
        <f t="shared" si="49"/>
        <v>43805</v>
      </c>
      <c r="BZ105" s="305"/>
      <c r="CA105" s="343" t="s">
        <v>47</v>
      </c>
      <c r="CB105" s="343" t="s">
        <v>0</v>
      </c>
    </row>
    <row r="106" spans="1:91" s="90" customFormat="1" ht="39.75" customHeight="1" x14ac:dyDescent="0.25">
      <c r="A106" s="285"/>
      <c r="B106" s="500">
        <v>4600077543</v>
      </c>
      <c r="C106" s="327">
        <v>43439</v>
      </c>
      <c r="D106" s="305">
        <v>43445</v>
      </c>
      <c r="E106" s="287">
        <v>43809</v>
      </c>
      <c r="F106" s="335">
        <v>43445</v>
      </c>
      <c r="G106" s="304" t="s">
        <v>15</v>
      </c>
      <c r="H106" s="287" t="s">
        <v>15</v>
      </c>
      <c r="I106" s="289">
        <f>E106-'[3]ARR Vigentes'!$DF$1</f>
        <v>-253</v>
      </c>
      <c r="J106" s="290" t="str">
        <f t="shared" si="41"/>
        <v>TERMINADO</v>
      </c>
      <c r="K106" s="331" t="s">
        <v>2095</v>
      </c>
      <c r="L106" s="332">
        <v>43440</v>
      </c>
      <c r="M106" s="287">
        <v>43439</v>
      </c>
      <c r="N106" s="287">
        <v>43926</v>
      </c>
      <c r="O106" s="289">
        <v>315</v>
      </c>
      <c r="P106" s="290" t="str">
        <f t="shared" si="39"/>
        <v>VIGENTE</v>
      </c>
      <c r="Q106" s="292" t="s">
        <v>2096</v>
      </c>
      <c r="R106" s="418" t="s">
        <v>544</v>
      </c>
      <c r="S106" s="312" t="s">
        <v>4</v>
      </c>
      <c r="T106" s="295">
        <v>785952</v>
      </c>
      <c r="U106" s="286" t="s">
        <v>148</v>
      </c>
      <c r="V106" s="475">
        <v>1060</v>
      </c>
      <c r="W106" s="287">
        <v>36713</v>
      </c>
      <c r="X106" s="295">
        <v>16</v>
      </c>
      <c r="Y106" s="501">
        <v>39</v>
      </c>
      <c r="Z106" s="292" t="s">
        <v>147</v>
      </c>
      <c r="AA106" s="292" t="s">
        <v>2097</v>
      </c>
      <c r="AB106" s="422">
        <v>261800</v>
      </c>
      <c r="AC106" s="292" t="s">
        <v>2098</v>
      </c>
      <c r="AD106" s="300">
        <v>43033364</v>
      </c>
      <c r="AE106" s="291">
        <v>3515598</v>
      </c>
      <c r="AF106" s="291">
        <v>3127981896</v>
      </c>
      <c r="AG106" s="303" t="s">
        <v>2099</v>
      </c>
      <c r="AH106" s="292" t="s">
        <v>2098</v>
      </c>
      <c r="AI106" s="300">
        <v>43033364</v>
      </c>
      <c r="AJ106" s="291">
        <v>3515598</v>
      </c>
      <c r="AK106" s="291">
        <v>3127981896</v>
      </c>
      <c r="AL106" s="303" t="s">
        <v>2099</v>
      </c>
      <c r="AM106" s="301" t="s">
        <v>6</v>
      </c>
      <c r="AN106" s="291" t="s">
        <v>6</v>
      </c>
      <c r="AO106" s="291" t="s">
        <v>6</v>
      </c>
      <c r="AP106" s="301" t="s">
        <v>6</v>
      </c>
      <c r="AQ106" s="341" t="s">
        <v>70</v>
      </c>
      <c r="AR106" s="312" t="s">
        <v>4</v>
      </c>
      <c r="AS106" s="303" t="s">
        <v>69</v>
      </c>
      <c r="AT106" s="303"/>
      <c r="AU106" s="303"/>
      <c r="AV106" s="303"/>
      <c r="AW106" s="336" t="s">
        <v>28</v>
      </c>
      <c r="AX106" s="305">
        <v>43551</v>
      </c>
      <c r="AY106" s="327">
        <f t="shared" si="44"/>
        <v>43535</v>
      </c>
      <c r="AZ106" s="336" t="s">
        <v>27</v>
      </c>
      <c r="BA106" s="305">
        <v>43643</v>
      </c>
      <c r="BB106" s="327">
        <f t="shared" si="45"/>
        <v>43627</v>
      </c>
      <c r="BC106" s="336" t="s">
        <v>26</v>
      </c>
      <c r="BD106" s="305">
        <v>43675</v>
      </c>
      <c r="BE106" s="305">
        <f t="shared" si="46"/>
        <v>43719</v>
      </c>
      <c r="BF106" s="305"/>
      <c r="BG106" s="305"/>
      <c r="BH106" s="305">
        <f t="shared" si="50"/>
        <v>44906</v>
      </c>
      <c r="BI106" s="305"/>
      <c r="BJ106" s="305"/>
      <c r="BK106" s="305">
        <f t="shared" si="42"/>
        <v>44996</v>
      </c>
      <c r="BL106" s="305"/>
      <c r="BM106" s="305"/>
      <c r="BN106" s="305">
        <f t="shared" si="47"/>
        <v>43993</v>
      </c>
      <c r="BO106" s="305"/>
      <c r="BP106" s="305"/>
      <c r="BQ106" s="305">
        <f t="shared" si="48"/>
        <v>44085</v>
      </c>
      <c r="BR106" s="305"/>
      <c r="BS106" s="305"/>
      <c r="BT106" s="305">
        <f t="shared" si="43"/>
        <v>44176</v>
      </c>
      <c r="BU106" s="444">
        <v>201930316875</v>
      </c>
      <c r="BV106" s="288"/>
      <c r="BW106" s="371"/>
      <c r="BX106" s="371"/>
      <c r="BY106" s="305">
        <f t="shared" si="49"/>
        <v>43810</v>
      </c>
      <c r="BZ106" s="305"/>
      <c r="CA106" s="343" t="s">
        <v>1067</v>
      </c>
      <c r="CB106" s="343" t="s">
        <v>0</v>
      </c>
    </row>
    <row r="107" spans="1:91" s="90" customFormat="1" ht="39.75" customHeight="1" x14ac:dyDescent="0.25">
      <c r="A107" s="285"/>
      <c r="B107" s="500">
        <v>4600077549</v>
      </c>
      <c r="C107" s="327">
        <v>43441</v>
      </c>
      <c r="D107" s="305">
        <v>43444</v>
      </c>
      <c r="E107" s="287">
        <v>43808</v>
      </c>
      <c r="F107" s="335">
        <v>43444</v>
      </c>
      <c r="G107" s="304" t="s">
        <v>15</v>
      </c>
      <c r="H107" s="287" t="s">
        <v>15</v>
      </c>
      <c r="I107" s="289">
        <f>E107-'[3]ARR Vigentes'!$DF$1</f>
        <v>-254</v>
      </c>
      <c r="J107" s="290" t="str">
        <f t="shared" si="41"/>
        <v>TERMINADO</v>
      </c>
      <c r="K107" s="331" t="s">
        <v>2100</v>
      </c>
      <c r="L107" s="332">
        <v>43441</v>
      </c>
      <c r="M107" s="287">
        <v>43441</v>
      </c>
      <c r="N107" s="287">
        <v>43928</v>
      </c>
      <c r="O107" s="289">
        <v>315</v>
      </c>
      <c r="P107" s="290" t="str">
        <f t="shared" si="39"/>
        <v>VIGENTE</v>
      </c>
      <c r="Q107" s="292" t="s">
        <v>2101</v>
      </c>
      <c r="R107" s="418" t="s">
        <v>544</v>
      </c>
      <c r="S107" s="312" t="s">
        <v>4</v>
      </c>
      <c r="T107" s="295">
        <v>785952</v>
      </c>
      <c r="U107" s="286" t="s">
        <v>148</v>
      </c>
      <c r="V107" s="475">
        <v>1060</v>
      </c>
      <c r="W107" s="287">
        <v>36713</v>
      </c>
      <c r="X107" s="295">
        <v>16</v>
      </c>
      <c r="Y107" s="501">
        <v>28</v>
      </c>
      <c r="Z107" s="292" t="s">
        <v>147</v>
      </c>
      <c r="AA107" s="292" t="s">
        <v>2097</v>
      </c>
      <c r="AB107" s="422">
        <v>261800</v>
      </c>
      <c r="AC107" s="292" t="s">
        <v>2102</v>
      </c>
      <c r="AD107" s="300">
        <v>43751594</v>
      </c>
      <c r="AE107" s="291" t="s">
        <v>6</v>
      </c>
      <c r="AF107" s="291">
        <v>3014156992</v>
      </c>
      <c r="AG107" s="303" t="s">
        <v>2103</v>
      </c>
      <c r="AH107" s="292" t="s">
        <v>2104</v>
      </c>
      <c r="AI107" s="300">
        <v>43031827</v>
      </c>
      <c r="AJ107" s="291" t="s">
        <v>6</v>
      </c>
      <c r="AK107" s="291">
        <v>3014156992</v>
      </c>
      <c r="AL107" s="303" t="s">
        <v>2103</v>
      </c>
      <c r="AM107" s="301" t="s">
        <v>6</v>
      </c>
      <c r="AN107" s="291" t="s">
        <v>6</v>
      </c>
      <c r="AO107" s="291" t="s">
        <v>6</v>
      </c>
      <c r="AP107" s="301" t="s">
        <v>6</v>
      </c>
      <c r="AQ107" s="341" t="s">
        <v>5</v>
      </c>
      <c r="AR107" s="312" t="s">
        <v>4</v>
      </c>
      <c r="AS107" s="303" t="s">
        <v>1542</v>
      </c>
      <c r="AT107" s="303"/>
      <c r="AU107" s="303"/>
      <c r="AV107" s="303"/>
      <c r="AW107" s="288"/>
      <c r="AX107" s="288"/>
      <c r="AY107" s="327">
        <f t="shared" si="44"/>
        <v>43534</v>
      </c>
      <c r="AZ107" s="288"/>
      <c r="BA107" s="288"/>
      <c r="BB107" s="327">
        <f t="shared" si="45"/>
        <v>43626</v>
      </c>
      <c r="BC107" s="288"/>
      <c r="BD107" s="288"/>
      <c r="BE107" s="305">
        <f t="shared" si="46"/>
        <v>43718</v>
      </c>
      <c r="BF107" s="305"/>
      <c r="BG107" s="305"/>
      <c r="BH107" s="305">
        <f t="shared" si="50"/>
        <v>44905</v>
      </c>
      <c r="BI107" s="305"/>
      <c r="BJ107" s="305"/>
      <c r="BK107" s="305">
        <f t="shared" si="42"/>
        <v>44995</v>
      </c>
      <c r="BL107" s="305"/>
      <c r="BM107" s="305"/>
      <c r="BN107" s="305">
        <f t="shared" si="47"/>
        <v>43992</v>
      </c>
      <c r="BO107" s="305"/>
      <c r="BP107" s="305"/>
      <c r="BQ107" s="305">
        <f t="shared" si="48"/>
        <v>44084</v>
      </c>
      <c r="BR107" s="305"/>
      <c r="BS107" s="305"/>
      <c r="BT107" s="305">
        <f t="shared" si="43"/>
        <v>44175</v>
      </c>
      <c r="BU107" s="444">
        <v>201930315584</v>
      </c>
      <c r="BV107" s="288"/>
      <c r="BW107" s="371"/>
      <c r="BX107" s="371"/>
      <c r="BY107" s="305">
        <f t="shared" si="49"/>
        <v>43809</v>
      </c>
      <c r="BZ107" s="305"/>
      <c r="CA107" s="343" t="s">
        <v>1067</v>
      </c>
      <c r="CB107" s="343" t="s">
        <v>0</v>
      </c>
    </row>
    <row r="108" spans="1:91" s="90" customFormat="1" ht="39.75" customHeight="1" x14ac:dyDescent="0.25">
      <c r="A108" s="285"/>
      <c r="B108" s="500">
        <v>4600077545</v>
      </c>
      <c r="C108" s="327">
        <v>43441</v>
      </c>
      <c r="D108" s="327">
        <v>43447</v>
      </c>
      <c r="E108" s="287">
        <v>43811</v>
      </c>
      <c r="F108" s="335">
        <v>43447</v>
      </c>
      <c r="G108" s="304" t="s">
        <v>15</v>
      </c>
      <c r="H108" s="287" t="s">
        <v>15</v>
      </c>
      <c r="I108" s="289">
        <f>E108-'[3]ARR Vigentes'!$DF$1</f>
        <v>-251</v>
      </c>
      <c r="J108" s="290" t="str">
        <f t="shared" si="41"/>
        <v>TERMINADO</v>
      </c>
      <c r="K108" s="331" t="s">
        <v>2105</v>
      </c>
      <c r="L108" s="332">
        <v>43441</v>
      </c>
      <c r="M108" s="287">
        <v>43441</v>
      </c>
      <c r="N108" s="287">
        <v>43928</v>
      </c>
      <c r="O108" s="289">
        <v>315</v>
      </c>
      <c r="P108" s="290" t="str">
        <f t="shared" si="39"/>
        <v>VIGENTE</v>
      </c>
      <c r="Q108" s="292" t="s">
        <v>2106</v>
      </c>
      <c r="R108" s="418" t="s">
        <v>544</v>
      </c>
      <c r="S108" s="312" t="s">
        <v>4</v>
      </c>
      <c r="T108" s="295">
        <v>785952</v>
      </c>
      <c r="U108" s="286" t="s">
        <v>148</v>
      </c>
      <c r="V108" s="475">
        <v>1060</v>
      </c>
      <c r="W108" s="287">
        <v>36713</v>
      </c>
      <c r="X108" s="295">
        <v>16</v>
      </c>
      <c r="Y108" s="501">
        <v>37</v>
      </c>
      <c r="Z108" s="292" t="s">
        <v>147</v>
      </c>
      <c r="AA108" s="292" t="s">
        <v>583</v>
      </c>
      <c r="AB108" s="422">
        <v>261800</v>
      </c>
      <c r="AC108" s="292" t="s">
        <v>2107</v>
      </c>
      <c r="AD108" s="300">
        <v>42761860</v>
      </c>
      <c r="AE108" s="291" t="s">
        <v>6</v>
      </c>
      <c r="AF108" s="291" t="s">
        <v>6</v>
      </c>
      <c r="AG108" s="301" t="s">
        <v>6</v>
      </c>
      <c r="AH108" s="292" t="s">
        <v>2107</v>
      </c>
      <c r="AI108" s="300">
        <v>42761860</v>
      </c>
      <c r="AJ108" s="291" t="s">
        <v>6</v>
      </c>
      <c r="AK108" s="291" t="s">
        <v>6</v>
      </c>
      <c r="AL108" s="301" t="s">
        <v>6</v>
      </c>
      <c r="AM108" s="301" t="s">
        <v>6</v>
      </c>
      <c r="AN108" s="291" t="s">
        <v>6</v>
      </c>
      <c r="AO108" s="291" t="s">
        <v>6</v>
      </c>
      <c r="AP108" s="301" t="s">
        <v>6</v>
      </c>
      <c r="AQ108" s="341" t="s">
        <v>70</v>
      </c>
      <c r="AR108" s="312" t="s">
        <v>4</v>
      </c>
      <c r="AS108" s="303" t="s">
        <v>69</v>
      </c>
      <c r="AT108" s="303"/>
      <c r="AU108" s="303"/>
      <c r="AV108" s="303"/>
      <c r="AW108" s="336" t="s">
        <v>28</v>
      </c>
      <c r="AX108" s="305">
        <v>43551</v>
      </c>
      <c r="AY108" s="327">
        <f t="shared" si="44"/>
        <v>43537</v>
      </c>
      <c r="AZ108" s="336" t="s">
        <v>27</v>
      </c>
      <c r="BA108" s="305">
        <v>43643</v>
      </c>
      <c r="BB108" s="327">
        <f t="shared" si="45"/>
        <v>43629</v>
      </c>
      <c r="BC108" s="336" t="s">
        <v>26</v>
      </c>
      <c r="BD108" s="305">
        <v>43672</v>
      </c>
      <c r="BE108" s="305">
        <f t="shared" si="46"/>
        <v>43721</v>
      </c>
      <c r="BF108" s="305"/>
      <c r="BG108" s="305"/>
      <c r="BH108" s="305">
        <f t="shared" si="50"/>
        <v>44908</v>
      </c>
      <c r="BI108" s="305"/>
      <c r="BJ108" s="305"/>
      <c r="BK108" s="305">
        <f t="shared" si="42"/>
        <v>44998</v>
      </c>
      <c r="BL108" s="305"/>
      <c r="BM108" s="305"/>
      <c r="BN108" s="305">
        <f t="shared" si="47"/>
        <v>43995</v>
      </c>
      <c r="BO108" s="305"/>
      <c r="BP108" s="305"/>
      <c r="BQ108" s="305">
        <f t="shared" si="48"/>
        <v>44087</v>
      </c>
      <c r="BR108" s="305"/>
      <c r="BS108" s="305"/>
      <c r="BT108" s="305">
        <f t="shared" si="43"/>
        <v>44178</v>
      </c>
      <c r="BU108" s="444">
        <v>201930316966</v>
      </c>
      <c r="BV108" s="288"/>
      <c r="BW108" s="371"/>
      <c r="BX108" s="371"/>
      <c r="BY108" s="305">
        <f t="shared" si="49"/>
        <v>43812</v>
      </c>
      <c r="BZ108" s="305"/>
      <c r="CA108" s="343" t="s">
        <v>1067</v>
      </c>
      <c r="CB108" s="343" t="s">
        <v>0</v>
      </c>
    </row>
    <row r="109" spans="1:91" s="90" customFormat="1" ht="39.75" customHeight="1" x14ac:dyDescent="0.25">
      <c r="A109" s="285"/>
      <c r="B109" s="500">
        <v>4600077544</v>
      </c>
      <c r="C109" s="327">
        <v>43441</v>
      </c>
      <c r="D109" s="327">
        <v>43447</v>
      </c>
      <c r="E109" s="287">
        <v>43811</v>
      </c>
      <c r="F109" s="335">
        <v>43447</v>
      </c>
      <c r="G109" s="304" t="s">
        <v>15</v>
      </c>
      <c r="H109" s="287" t="s">
        <v>15</v>
      </c>
      <c r="I109" s="289">
        <f>E109-'[3]ARR Vigentes'!$DF$1</f>
        <v>-251</v>
      </c>
      <c r="J109" s="290" t="str">
        <f t="shared" si="41"/>
        <v>TERMINADO</v>
      </c>
      <c r="K109" s="331" t="s">
        <v>2108</v>
      </c>
      <c r="L109" s="332">
        <v>43441</v>
      </c>
      <c r="M109" s="287">
        <v>43441</v>
      </c>
      <c r="N109" s="287">
        <v>43928</v>
      </c>
      <c r="O109" s="289">
        <v>315</v>
      </c>
      <c r="P109" s="290" t="str">
        <f t="shared" si="39"/>
        <v>VIGENTE</v>
      </c>
      <c r="Q109" s="292" t="s">
        <v>2109</v>
      </c>
      <c r="R109" s="418" t="s">
        <v>544</v>
      </c>
      <c r="S109" s="312" t="s">
        <v>4</v>
      </c>
      <c r="T109" s="295">
        <v>785952</v>
      </c>
      <c r="U109" s="286" t="s">
        <v>148</v>
      </c>
      <c r="V109" s="475">
        <v>1060</v>
      </c>
      <c r="W109" s="287">
        <v>36713</v>
      </c>
      <c r="X109" s="295">
        <v>16</v>
      </c>
      <c r="Y109" s="501">
        <v>42</v>
      </c>
      <c r="Z109" s="292" t="s">
        <v>147</v>
      </c>
      <c r="AA109" s="292" t="s">
        <v>2097</v>
      </c>
      <c r="AB109" s="422">
        <v>261800</v>
      </c>
      <c r="AC109" s="292" t="s">
        <v>2110</v>
      </c>
      <c r="AD109" s="300">
        <v>32500108</v>
      </c>
      <c r="AE109" s="291">
        <v>4365698</v>
      </c>
      <c r="AF109" s="291" t="s">
        <v>6</v>
      </c>
      <c r="AG109" s="303" t="s">
        <v>600</v>
      </c>
      <c r="AH109" s="292" t="s">
        <v>2110</v>
      </c>
      <c r="AI109" s="300">
        <v>32500108</v>
      </c>
      <c r="AJ109" s="291">
        <v>4365698</v>
      </c>
      <c r="AK109" s="291" t="s">
        <v>6</v>
      </c>
      <c r="AL109" s="303" t="s">
        <v>600</v>
      </c>
      <c r="AM109" s="301" t="s">
        <v>6</v>
      </c>
      <c r="AN109" s="291" t="s">
        <v>6</v>
      </c>
      <c r="AO109" s="291" t="s">
        <v>6</v>
      </c>
      <c r="AP109" s="301" t="s">
        <v>6</v>
      </c>
      <c r="AQ109" s="341" t="s">
        <v>70</v>
      </c>
      <c r="AR109" s="312" t="s">
        <v>4</v>
      </c>
      <c r="AS109" s="303" t="s">
        <v>69</v>
      </c>
      <c r="AT109" s="303"/>
      <c r="AU109" s="303"/>
      <c r="AV109" s="303"/>
      <c r="AW109" s="336" t="s">
        <v>28</v>
      </c>
      <c r="AX109" s="305">
        <v>43550</v>
      </c>
      <c r="AY109" s="327">
        <f t="shared" si="44"/>
        <v>43537</v>
      </c>
      <c r="AZ109" s="336" t="s">
        <v>27</v>
      </c>
      <c r="BA109" s="305">
        <v>43672</v>
      </c>
      <c r="BB109" s="327">
        <f t="shared" si="45"/>
        <v>43629</v>
      </c>
      <c r="BC109" s="336" t="s">
        <v>26</v>
      </c>
      <c r="BD109" s="305">
        <v>43703</v>
      </c>
      <c r="BE109" s="305">
        <f t="shared" si="46"/>
        <v>43721</v>
      </c>
      <c r="BF109" s="305"/>
      <c r="BG109" s="305"/>
      <c r="BH109" s="305">
        <f t="shared" si="50"/>
        <v>44908</v>
      </c>
      <c r="BI109" s="305"/>
      <c r="BJ109" s="305"/>
      <c r="BK109" s="305">
        <f t="shared" si="42"/>
        <v>44998</v>
      </c>
      <c r="BL109" s="305"/>
      <c r="BM109" s="305"/>
      <c r="BN109" s="305">
        <f t="shared" si="47"/>
        <v>43995</v>
      </c>
      <c r="BO109" s="305"/>
      <c r="BP109" s="305"/>
      <c r="BQ109" s="305">
        <f t="shared" si="48"/>
        <v>44087</v>
      </c>
      <c r="BR109" s="305"/>
      <c r="BS109" s="305"/>
      <c r="BT109" s="305">
        <f t="shared" si="43"/>
        <v>44178</v>
      </c>
      <c r="BU109" s="444">
        <v>201930316998</v>
      </c>
      <c r="BV109" s="288"/>
      <c r="BW109" s="371"/>
      <c r="BX109" s="371"/>
      <c r="BY109" s="305">
        <f t="shared" si="49"/>
        <v>43812</v>
      </c>
      <c r="BZ109" s="305"/>
      <c r="CA109" s="343" t="s">
        <v>1067</v>
      </c>
      <c r="CB109" s="343" t="s">
        <v>0</v>
      </c>
    </row>
    <row r="110" spans="1:91" s="90" customFormat="1" ht="39.75" customHeight="1" x14ac:dyDescent="0.25">
      <c r="A110" s="285"/>
      <c r="B110" s="500">
        <v>4600077547</v>
      </c>
      <c r="C110" s="327">
        <v>43441</v>
      </c>
      <c r="D110" s="327">
        <v>43448</v>
      </c>
      <c r="E110" s="287">
        <v>43812</v>
      </c>
      <c r="F110" s="335">
        <v>43448</v>
      </c>
      <c r="G110" s="304" t="s">
        <v>15</v>
      </c>
      <c r="H110" s="287" t="s">
        <v>15</v>
      </c>
      <c r="I110" s="289">
        <f>E110-'[3]ARR Vigentes'!$DF$1</f>
        <v>-250</v>
      </c>
      <c r="J110" s="290" t="str">
        <f t="shared" si="41"/>
        <v>TERMINADO</v>
      </c>
      <c r="K110" s="331" t="s">
        <v>2111</v>
      </c>
      <c r="L110" s="332">
        <v>43441</v>
      </c>
      <c r="M110" s="287">
        <v>43441</v>
      </c>
      <c r="N110" s="287">
        <v>43928</v>
      </c>
      <c r="O110" s="289">
        <v>315</v>
      </c>
      <c r="P110" s="290" t="str">
        <f t="shared" si="39"/>
        <v>VIGENTE</v>
      </c>
      <c r="Q110" s="292" t="s">
        <v>2112</v>
      </c>
      <c r="R110" s="418" t="s">
        <v>544</v>
      </c>
      <c r="S110" s="312" t="s">
        <v>4</v>
      </c>
      <c r="T110" s="295">
        <v>785952</v>
      </c>
      <c r="U110" s="286" t="s">
        <v>148</v>
      </c>
      <c r="V110" s="475">
        <v>1060</v>
      </c>
      <c r="W110" s="287">
        <v>36713</v>
      </c>
      <c r="X110" s="295">
        <v>16</v>
      </c>
      <c r="Y110" s="501">
        <v>33</v>
      </c>
      <c r="Z110" s="292" t="s">
        <v>147</v>
      </c>
      <c r="AA110" s="292" t="s">
        <v>401</v>
      </c>
      <c r="AB110" s="422">
        <v>261800</v>
      </c>
      <c r="AC110" s="292" t="s">
        <v>2113</v>
      </c>
      <c r="AD110" s="300">
        <v>43019136</v>
      </c>
      <c r="AE110" s="291">
        <v>4364245</v>
      </c>
      <c r="AF110" s="291" t="s">
        <v>6</v>
      </c>
      <c r="AG110" s="303" t="s">
        <v>2114</v>
      </c>
      <c r="AH110" s="292" t="s">
        <v>2115</v>
      </c>
      <c r="AI110" s="300">
        <v>43265667</v>
      </c>
      <c r="AJ110" s="291">
        <v>4364245</v>
      </c>
      <c r="AK110" s="291" t="s">
        <v>6</v>
      </c>
      <c r="AL110" s="301" t="s">
        <v>6</v>
      </c>
      <c r="AM110" s="301" t="s">
        <v>6</v>
      </c>
      <c r="AN110" s="291" t="s">
        <v>6</v>
      </c>
      <c r="AO110" s="291" t="s">
        <v>6</v>
      </c>
      <c r="AP110" s="301" t="s">
        <v>6</v>
      </c>
      <c r="AQ110" s="341" t="s">
        <v>70</v>
      </c>
      <c r="AR110" s="312" t="s">
        <v>4</v>
      </c>
      <c r="AS110" s="303" t="s">
        <v>69</v>
      </c>
      <c r="AT110" s="303"/>
      <c r="AU110" s="303"/>
      <c r="AV110" s="303"/>
      <c r="AW110" s="336" t="s">
        <v>28</v>
      </c>
      <c r="AX110" s="305">
        <v>43550</v>
      </c>
      <c r="AY110" s="327">
        <f t="shared" si="44"/>
        <v>43538</v>
      </c>
      <c r="AZ110" s="336" t="s">
        <v>27</v>
      </c>
      <c r="BA110" s="305">
        <v>43672</v>
      </c>
      <c r="BB110" s="327">
        <f t="shared" si="45"/>
        <v>43630</v>
      </c>
      <c r="BC110" s="336" t="s">
        <v>26</v>
      </c>
      <c r="BD110" s="305">
        <v>43731</v>
      </c>
      <c r="BE110" s="305">
        <f t="shared" si="46"/>
        <v>43722</v>
      </c>
      <c r="BF110" s="305"/>
      <c r="BG110" s="305"/>
      <c r="BH110" s="305">
        <f t="shared" si="50"/>
        <v>44909</v>
      </c>
      <c r="BI110" s="305"/>
      <c r="BJ110" s="305"/>
      <c r="BK110" s="305">
        <f t="shared" si="42"/>
        <v>44999</v>
      </c>
      <c r="BL110" s="305"/>
      <c r="BM110" s="305"/>
      <c r="BN110" s="305">
        <f t="shared" si="47"/>
        <v>43996</v>
      </c>
      <c r="BO110" s="305"/>
      <c r="BP110" s="305"/>
      <c r="BQ110" s="305">
        <f t="shared" si="48"/>
        <v>44088</v>
      </c>
      <c r="BR110" s="305"/>
      <c r="BS110" s="305"/>
      <c r="BT110" s="305">
        <f t="shared" si="43"/>
        <v>44179</v>
      </c>
      <c r="BU110" s="444">
        <v>201930317017</v>
      </c>
      <c r="BV110" s="288"/>
      <c r="BW110" s="371"/>
      <c r="BX110" s="371"/>
      <c r="BY110" s="305">
        <f t="shared" si="49"/>
        <v>43813</v>
      </c>
      <c r="BZ110" s="305"/>
      <c r="CA110" s="343" t="s">
        <v>2116</v>
      </c>
      <c r="CB110" s="343" t="s">
        <v>0</v>
      </c>
    </row>
    <row r="111" spans="1:91" s="17" customFormat="1" ht="39.75" customHeight="1" x14ac:dyDescent="0.25">
      <c r="A111" s="53"/>
      <c r="B111" s="114">
        <v>4600077550</v>
      </c>
      <c r="C111" s="103">
        <v>43444</v>
      </c>
      <c r="D111" s="103">
        <v>43451</v>
      </c>
      <c r="E111" s="49">
        <v>43815</v>
      </c>
      <c r="F111" s="61">
        <v>43451</v>
      </c>
      <c r="G111" s="50" t="s">
        <v>15</v>
      </c>
      <c r="H111" s="49" t="s">
        <v>15</v>
      </c>
      <c r="I111" s="48">
        <f>E111-'[3]ARR Vigentes'!$DF$1</f>
        <v>-247</v>
      </c>
      <c r="J111" s="47" t="str">
        <f t="shared" si="41"/>
        <v>TERMINADO</v>
      </c>
      <c r="K111" s="166" t="s">
        <v>2117</v>
      </c>
      <c r="L111" s="102">
        <v>43444</v>
      </c>
      <c r="M111" s="49">
        <v>43444</v>
      </c>
      <c r="N111" s="49">
        <v>43931</v>
      </c>
      <c r="O111" s="43">
        <v>315</v>
      </c>
      <c r="P111" s="42" t="str">
        <f t="shared" si="39"/>
        <v>VIGENTE</v>
      </c>
      <c r="Q111" s="95" t="s">
        <v>2101</v>
      </c>
      <c r="R111" s="36" t="s">
        <v>544</v>
      </c>
      <c r="S111" s="28" t="s">
        <v>4</v>
      </c>
      <c r="T111" s="113">
        <v>785952</v>
      </c>
      <c r="U111" s="142" t="s">
        <v>148</v>
      </c>
      <c r="V111" s="127">
        <v>1060</v>
      </c>
      <c r="W111" s="49">
        <v>36713</v>
      </c>
      <c r="X111" s="113">
        <v>16</v>
      </c>
      <c r="Y111" s="140">
        <v>28</v>
      </c>
      <c r="Z111" s="38" t="s">
        <v>147</v>
      </c>
      <c r="AA111" s="95" t="s">
        <v>2118</v>
      </c>
      <c r="AB111" s="37">
        <v>630700</v>
      </c>
      <c r="AC111" s="95" t="s">
        <v>2119</v>
      </c>
      <c r="AD111" s="93">
        <v>43065160</v>
      </c>
      <c r="AE111" s="31">
        <v>2659579</v>
      </c>
      <c r="AF111" s="31" t="s">
        <v>6</v>
      </c>
      <c r="AG111" s="63" t="s">
        <v>144</v>
      </c>
      <c r="AH111" s="95" t="s">
        <v>2119</v>
      </c>
      <c r="AI111" s="93">
        <v>43065160</v>
      </c>
      <c r="AJ111" s="31">
        <v>2659579</v>
      </c>
      <c r="AK111" s="31" t="s">
        <v>6</v>
      </c>
      <c r="AL111" s="63" t="s">
        <v>144</v>
      </c>
      <c r="AM111" s="30" t="s">
        <v>6</v>
      </c>
      <c r="AN111" s="31" t="s">
        <v>6</v>
      </c>
      <c r="AO111" s="31" t="s">
        <v>6</v>
      </c>
      <c r="AP111" s="30" t="s">
        <v>6</v>
      </c>
      <c r="AQ111" s="64" t="s">
        <v>70</v>
      </c>
      <c r="AR111" s="28" t="s">
        <v>4</v>
      </c>
      <c r="AS111" s="63" t="s">
        <v>69</v>
      </c>
      <c r="AT111" s="63"/>
      <c r="AU111" s="63"/>
      <c r="AV111" s="63"/>
      <c r="AW111" s="89" t="s">
        <v>28</v>
      </c>
      <c r="AX111" s="20">
        <v>43553</v>
      </c>
      <c r="AY111" s="26">
        <f t="shared" si="44"/>
        <v>43541</v>
      </c>
      <c r="AZ111" s="89" t="s">
        <v>27</v>
      </c>
      <c r="BA111" s="20">
        <v>43675</v>
      </c>
      <c r="BB111" s="26">
        <f t="shared" si="45"/>
        <v>43633</v>
      </c>
      <c r="BC111" s="89" t="s">
        <v>26</v>
      </c>
      <c r="BD111" s="20">
        <v>43731</v>
      </c>
      <c r="BE111" s="20">
        <f t="shared" si="46"/>
        <v>43725</v>
      </c>
      <c r="BF111" s="86" t="s">
        <v>25</v>
      </c>
      <c r="BG111" s="20">
        <v>43808</v>
      </c>
      <c r="BH111" s="20">
        <f>EDATE($F111,12)</f>
        <v>43816</v>
      </c>
      <c r="BI111" s="24"/>
      <c r="BJ111" s="24"/>
      <c r="BK111" s="24">
        <f t="shared" si="42"/>
        <v>45002</v>
      </c>
      <c r="BL111" s="24"/>
      <c r="BM111" s="24"/>
      <c r="BN111" s="20">
        <f t="shared" si="47"/>
        <v>43999</v>
      </c>
      <c r="BO111" s="24"/>
      <c r="BP111" s="24"/>
      <c r="BQ111" s="20">
        <f t="shared" si="48"/>
        <v>44091</v>
      </c>
      <c r="BR111" s="24"/>
      <c r="BS111" s="24"/>
      <c r="BT111" s="20">
        <f t="shared" si="43"/>
        <v>44182</v>
      </c>
      <c r="BU111" s="23">
        <v>201930317041</v>
      </c>
      <c r="BV111" s="25"/>
      <c r="BW111" s="21"/>
      <c r="BX111" s="21"/>
      <c r="BY111" s="20">
        <f t="shared" si="49"/>
        <v>43816</v>
      </c>
      <c r="BZ111" s="20"/>
      <c r="CA111" s="19" t="s">
        <v>2120</v>
      </c>
      <c r="CB111" s="18" t="s">
        <v>0</v>
      </c>
    </row>
    <row r="112" spans="1:91" s="17" customFormat="1" ht="39.75" customHeight="1" x14ac:dyDescent="0.25">
      <c r="A112" s="53" t="s">
        <v>16</v>
      </c>
      <c r="B112" s="57">
        <v>4600077703</v>
      </c>
      <c r="C112" s="49">
        <v>43433</v>
      </c>
      <c r="D112" s="49">
        <v>43448</v>
      </c>
      <c r="E112" s="49">
        <v>43812</v>
      </c>
      <c r="F112" s="51">
        <v>43448</v>
      </c>
      <c r="G112" s="50" t="s">
        <v>15</v>
      </c>
      <c r="H112" s="49" t="s">
        <v>15</v>
      </c>
      <c r="I112" s="48">
        <f>E112-'[3]ARR Vigentes'!$DF$1</f>
        <v>-250</v>
      </c>
      <c r="J112" s="47" t="str">
        <f t="shared" si="41"/>
        <v>TERMINADO</v>
      </c>
      <c r="K112" s="46" t="s">
        <v>2121</v>
      </c>
      <c r="L112" s="45">
        <v>43433</v>
      </c>
      <c r="M112" s="44">
        <v>43798</v>
      </c>
      <c r="N112" s="44">
        <v>43918</v>
      </c>
      <c r="O112" s="43">
        <v>315</v>
      </c>
      <c r="P112" s="42" t="str">
        <f t="shared" si="39"/>
        <v>VIGENTE</v>
      </c>
      <c r="Q112" s="36" t="s">
        <v>13</v>
      </c>
      <c r="R112" s="36" t="s">
        <v>12</v>
      </c>
      <c r="S112" s="28" t="s">
        <v>4</v>
      </c>
      <c r="T112" s="39">
        <v>5302808</v>
      </c>
      <c r="U112" s="41">
        <v>60980380114</v>
      </c>
      <c r="V112" s="41">
        <v>2711</v>
      </c>
      <c r="W112" s="40">
        <v>40137</v>
      </c>
      <c r="X112" s="39">
        <v>26</v>
      </c>
      <c r="Y112" s="33">
        <v>1</v>
      </c>
      <c r="Z112" s="38" t="s">
        <v>11</v>
      </c>
      <c r="AA112" s="38" t="s">
        <v>10</v>
      </c>
      <c r="AB112" s="37">
        <v>506940</v>
      </c>
      <c r="AC112" s="36" t="s">
        <v>9</v>
      </c>
      <c r="AD112" s="34">
        <v>32321217</v>
      </c>
      <c r="AE112" s="33">
        <v>5818442</v>
      </c>
      <c r="AF112" s="33">
        <v>3046647046</v>
      </c>
      <c r="AG112" s="36" t="s">
        <v>6</v>
      </c>
      <c r="AH112" s="35" t="s">
        <v>9</v>
      </c>
      <c r="AI112" s="34">
        <v>32321217</v>
      </c>
      <c r="AJ112" s="33">
        <v>5818442</v>
      </c>
      <c r="AK112" s="33">
        <v>3046647046</v>
      </c>
      <c r="AL112" s="30" t="s">
        <v>6</v>
      </c>
      <c r="AM112" s="30" t="s">
        <v>6</v>
      </c>
      <c r="AN112" s="31" t="s">
        <v>6</v>
      </c>
      <c r="AO112" s="31" t="s">
        <v>6</v>
      </c>
      <c r="AP112" s="30" t="s">
        <v>6</v>
      </c>
      <c r="AQ112" s="55" t="s">
        <v>5</v>
      </c>
      <c r="AR112" s="28" t="s">
        <v>4</v>
      </c>
      <c r="AS112" s="27" t="s">
        <v>3</v>
      </c>
      <c r="AT112" s="27"/>
      <c r="AU112" s="27"/>
      <c r="AV112" s="27"/>
      <c r="AW112" s="25"/>
      <c r="AX112" s="25"/>
      <c r="AY112" s="26">
        <f t="shared" si="44"/>
        <v>43538</v>
      </c>
      <c r="AZ112" s="25"/>
      <c r="BA112" s="20"/>
      <c r="BB112" s="26">
        <f t="shared" si="45"/>
        <v>43630</v>
      </c>
      <c r="BC112" s="25"/>
      <c r="BD112" s="25"/>
      <c r="BE112" s="20">
        <f t="shared" si="46"/>
        <v>43722</v>
      </c>
      <c r="BF112" s="20"/>
      <c r="BG112" s="20"/>
      <c r="BH112" s="24">
        <f t="shared" ref="BH112:BH123" si="51">EDATE($F112,48)</f>
        <v>44909</v>
      </c>
      <c r="BI112" s="24"/>
      <c r="BJ112" s="24"/>
      <c r="BK112" s="24">
        <f t="shared" si="42"/>
        <v>44999</v>
      </c>
      <c r="BL112" s="24"/>
      <c r="BM112" s="24"/>
      <c r="BN112" s="20">
        <f t="shared" si="47"/>
        <v>43996</v>
      </c>
      <c r="BO112" s="24"/>
      <c r="BP112" s="24"/>
      <c r="BQ112" s="20">
        <f t="shared" si="48"/>
        <v>44088</v>
      </c>
      <c r="BR112" s="24"/>
      <c r="BS112" s="24"/>
      <c r="BT112" s="20">
        <f t="shared" si="43"/>
        <v>44179</v>
      </c>
      <c r="BU112" s="23">
        <v>201930315785</v>
      </c>
      <c r="BV112" s="22" t="s">
        <v>2</v>
      </c>
      <c r="BW112" s="21"/>
      <c r="BX112" s="21"/>
      <c r="BY112" s="20">
        <f t="shared" si="49"/>
        <v>43813</v>
      </c>
      <c r="BZ112" s="20"/>
      <c r="CA112" s="19" t="s">
        <v>1</v>
      </c>
      <c r="CB112" s="18" t="s">
        <v>0</v>
      </c>
    </row>
    <row r="113" spans="1:95" s="17" customFormat="1" ht="39.75" customHeight="1" x14ac:dyDescent="0.25">
      <c r="A113" s="53" t="s">
        <v>22</v>
      </c>
      <c r="B113" s="52">
        <v>4600077576</v>
      </c>
      <c r="C113" s="49">
        <v>43432</v>
      </c>
      <c r="D113" s="49">
        <v>43448</v>
      </c>
      <c r="E113" s="49">
        <v>43812</v>
      </c>
      <c r="F113" s="51">
        <v>43448</v>
      </c>
      <c r="G113" s="50" t="s">
        <v>15</v>
      </c>
      <c r="H113" s="49" t="s">
        <v>15</v>
      </c>
      <c r="I113" s="48">
        <f>E113-'[3]ARR Vigentes'!$DF$1</f>
        <v>-250</v>
      </c>
      <c r="J113" s="47" t="str">
        <f t="shared" si="41"/>
        <v>TERMINADO</v>
      </c>
      <c r="K113" s="46" t="s">
        <v>2122</v>
      </c>
      <c r="L113" s="45">
        <v>43433</v>
      </c>
      <c r="M113" s="44">
        <v>43433</v>
      </c>
      <c r="N113" s="44">
        <v>43919</v>
      </c>
      <c r="O113" s="43">
        <v>315</v>
      </c>
      <c r="P113" s="56" t="str">
        <f t="shared" si="39"/>
        <v>VIGENTE</v>
      </c>
      <c r="Q113" s="36" t="s">
        <v>20</v>
      </c>
      <c r="R113" s="36" t="s">
        <v>12</v>
      </c>
      <c r="S113" s="28" t="s">
        <v>4</v>
      </c>
      <c r="T113" s="39">
        <v>5302808</v>
      </c>
      <c r="U113" s="41">
        <v>60980380114</v>
      </c>
      <c r="V113" s="41">
        <v>2711</v>
      </c>
      <c r="W113" s="40">
        <v>40137</v>
      </c>
      <c r="X113" s="39">
        <v>26</v>
      </c>
      <c r="Y113" s="33">
        <v>2</v>
      </c>
      <c r="Z113" s="38" t="s">
        <v>11</v>
      </c>
      <c r="AA113" s="38" t="s">
        <v>10</v>
      </c>
      <c r="AB113" s="37">
        <v>506940</v>
      </c>
      <c r="AC113" s="36" t="s">
        <v>19</v>
      </c>
      <c r="AD113" s="34">
        <v>71716910</v>
      </c>
      <c r="AE113" s="33">
        <v>2973351</v>
      </c>
      <c r="AF113" s="33">
        <v>3215675359</v>
      </c>
      <c r="AG113" s="36" t="s">
        <v>6</v>
      </c>
      <c r="AH113" s="35" t="s">
        <v>19</v>
      </c>
      <c r="AI113" s="34">
        <v>71716910</v>
      </c>
      <c r="AJ113" s="33">
        <v>2973351</v>
      </c>
      <c r="AK113" s="33">
        <v>3215675359</v>
      </c>
      <c r="AL113" s="30" t="s">
        <v>6</v>
      </c>
      <c r="AM113" s="30" t="s">
        <v>6</v>
      </c>
      <c r="AN113" s="31" t="s">
        <v>6</v>
      </c>
      <c r="AO113" s="31" t="s">
        <v>6</v>
      </c>
      <c r="AP113" s="30" t="s">
        <v>6</v>
      </c>
      <c r="AQ113" s="29" t="s">
        <v>5</v>
      </c>
      <c r="AR113" s="28" t="s">
        <v>4</v>
      </c>
      <c r="AS113" s="27" t="s">
        <v>3</v>
      </c>
      <c r="AT113" s="27"/>
      <c r="AU113" s="27"/>
      <c r="AV113" s="27"/>
      <c r="AW113" s="25"/>
      <c r="AX113" s="25"/>
      <c r="AY113" s="26">
        <f t="shared" si="44"/>
        <v>43538</v>
      </c>
      <c r="AZ113" s="25"/>
      <c r="BA113" s="20"/>
      <c r="BB113" s="26">
        <f t="shared" si="45"/>
        <v>43630</v>
      </c>
      <c r="BC113" s="25"/>
      <c r="BD113" s="25"/>
      <c r="BE113" s="20">
        <f t="shared" si="46"/>
        <v>43722</v>
      </c>
      <c r="BF113" s="20"/>
      <c r="BG113" s="20"/>
      <c r="BH113" s="24">
        <f t="shared" si="51"/>
        <v>44909</v>
      </c>
      <c r="BI113" s="24"/>
      <c r="BJ113" s="24"/>
      <c r="BK113" s="24">
        <f t="shared" si="42"/>
        <v>44999</v>
      </c>
      <c r="BL113" s="24"/>
      <c r="BM113" s="24"/>
      <c r="BN113" s="20">
        <f t="shared" si="47"/>
        <v>43996</v>
      </c>
      <c r="BO113" s="24"/>
      <c r="BP113" s="24"/>
      <c r="BQ113" s="20">
        <f t="shared" si="48"/>
        <v>44088</v>
      </c>
      <c r="BR113" s="24"/>
      <c r="BS113" s="24"/>
      <c r="BT113" s="20">
        <f t="shared" si="43"/>
        <v>44179</v>
      </c>
      <c r="BU113" s="23">
        <v>201930315846</v>
      </c>
      <c r="BV113" s="22" t="s">
        <v>2</v>
      </c>
      <c r="BW113" s="21"/>
      <c r="BX113" s="21"/>
      <c r="BY113" s="20">
        <f t="shared" si="49"/>
        <v>43813</v>
      </c>
      <c r="BZ113" s="20"/>
      <c r="CA113" s="19" t="s">
        <v>1</v>
      </c>
      <c r="CB113" s="18" t="s">
        <v>0</v>
      </c>
    </row>
    <row r="114" spans="1:95" s="17" customFormat="1" ht="39.75" customHeight="1" x14ac:dyDescent="0.25">
      <c r="A114" s="53" t="s">
        <v>46</v>
      </c>
      <c r="B114" s="87">
        <v>4600077577</v>
      </c>
      <c r="C114" s="20">
        <v>43408</v>
      </c>
      <c r="D114" s="20">
        <v>43448</v>
      </c>
      <c r="E114" s="20">
        <v>43812</v>
      </c>
      <c r="F114" s="86">
        <v>43448</v>
      </c>
      <c r="G114" s="60" t="s">
        <v>6</v>
      </c>
      <c r="H114" s="20" t="s">
        <v>15</v>
      </c>
      <c r="I114" s="48">
        <f>E114-'[3]ARR Vigentes'!$DF$1</f>
        <v>-250</v>
      </c>
      <c r="J114" s="47" t="str">
        <f t="shared" si="41"/>
        <v>TERMINADO</v>
      </c>
      <c r="K114" s="85" t="s">
        <v>2123</v>
      </c>
      <c r="L114" s="84">
        <v>43425</v>
      </c>
      <c r="M114" s="20">
        <v>43408</v>
      </c>
      <c r="N114" s="20">
        <v>43894</v>
      </c>
      <c r="O114" s="43">
        <v>315</v>
      </c>
      <c r="P114" s="56" t="str">
        <f t="shared" si="39"/>
        <v>VIGENTE</v>
      </c>
      <c r="Q114" s="82" t="s">
        <v>43</v>
      </c>
      <c r="R114" s="82" t="s">
        <v>12</v>
      </c>
      <c r="S114" s="28" t="s">
        <v>4</v>
      </c>
      <c r="T114" s="39">
        <v>5302808</v>
      </c>
      <c r="U114" s="41">
        <v>60980380114</v>
      </c>
      <c r="V114" s="83">
        <v>2711</v>
      </c>
      <c r="W114" s="40">
        <v>40137</v>
      </c>
      <c r="X114" s="39">
        <v>26</v>
      </c>
      <c r="Y114" s="80">
        <v>5</v>
      </c>
      <c r="Z114" s="38" t="s">
        <v>11</v>
      </c>
      <c r="AA114" s="38" t="s">
        <v>10</v>
      </c>
      <c r="AB114" s="37">
        <v>465885</v>
      </c>
      <c r="AC114" s="82" t="s">
        <v>42</v>
      </c>
      <c r="AD114" s="34">
        <v>43106487</v>
      </c>
      <c r="AE114" s="80">
        <v>5785807</v>
      </c>
      <c r="AF114" s="80">
        <v>3182983298</v>
      </c>
      <c r="AG114" s="79" t="s">
        <v>41</v>
      </c>
      <c r="AH114" s="81" t="s">
        <v>42</v>
      </c>
      <c r="AI114" s="34">
        <v>43106487</v>
      </c>
      <c r="AJ114" s="80">
        <v>5785807</v>
      </c>
      <c r="AK114" s="80">
        <v>3182983298</v>
      </c>
      <c r="AL114" s="79" t="s">
        <v>41</v>
      </c>
      <c r="AM114" s="30" t="s">
        <v>6</v>
      </c>
      <c r="AN114" s="31" t="s">
        <v>6</v>
      </c>
      <c r="AO114" s="31" t="s">
        <v>6</v>
      </c>
      <c r="AP114" s="30" t="s">
        <v>6</v>
      </c>
      <c r="AQ114" s="78" t="s">
        <v>5</v>
      </c>
      <c r="AR114" s="28" t="s">
        <v>4</v>
      </c>
      <c r="AS114" s="27" t="s">
        <v>3</v>
      </c>
      <c r="AT114" s="27"/>
      <c r="AU114" s="27"/>
      <c r="AV114" s="27"/>
      <c r="AW114" s="25"/>
      <c r="AX114" s="25"/>
      <c r="AY114" s="26">
        <f t="shared" si="44"/>
        <v>43538</v>
      </c>
      <c r="AZ114" s="25"/>
      <c r="BA114" s="20"/>
      <c r="BB114" s="26">
        <f t="shared" si="45"/>
        <v>43630</v>
      </c>
      <c r="BC114" s="25"/>
      <c r="BD114" s="25"/>
      <c r="BE114" s="20">
        <f t="shared" si="46"/>
        <v>43722</v>
      </c>
      <c r="BF114" s="20"/>
      <c r="BG114" s="20"/>
      <c r="BH114" s="24">
        <f t="shared" si="51"/>
        <v>44909</v>
      </c>
      <c r="BI114" s="24"/>
      <c r="BJ114" s="24"/>
      <c r="BK114" s="24">
        <f t="shared" si="42"/>
        <v>44999</v>
      </c>
      <c r="BL114" s="24"/>
      <c r="BM114" s="24"/>
      <c r="BN114" s="20">
        <f t="shared" si="47"/>
        <v>43996</v>
      </c>
      <c r="BO114" s="24"/>
      <c r="BP114" s="24"/>
      <c r="BQ114" s="20">
        <f t="shared" si="48"/>
        <v>44088</v>
      </c>
      <c r="BR114" s="24"/>
      <c r="BS114" s="24"/>
      <c r="BT114" s="20">
        <f t="shared" si="43"/>
        <v>44179</v>
      </c>
      <c r="BU114" s="23">
        <v>201930315870</v>
      </c>
      <c r="BV114" s="22" t="s">
        <v>2</v>
      </c>
      <c r="BW114" s="21"/>
      <c r="BX114" s="21"/>
      <c r="BY114" s="20">
        <f t="shared" si="49"/>
        <v>43813</v>
      </c>
      <c r="BZ114" s="20"/>
      <c r="CA114" s="19" t="s">
        <v>1</v>
      </c>
      <c r="CB114" s="18" t="s">
        <v>0</v>
      </c>
    </row>
    <row r="115" spans="1:95" s="17" customFormat="1" ht="39.75" customHeight="1" x14ac:dyDescent="0.25">
      <c r="A115" s="143"/>
      <c r="B115" s="114">
        <v>4600081817</v>
      </c>
      <c r="C115" s="103">
        <v>43644</v>
      </c>
      <c r="D115" s="103">
        <v>43661</v>
      </c>
      <c r="E115" s="49">
        <v>44026</v>
      </c>
      <c r="F115" s="51">
        <v>43661</v>
      </c>
      <c r="G115" s="121" t="s">
        <v>1551</v>
      </c>
      <c r="H115" s="49" t="s">
        <v>15</v>
      </c>
      <c r="I115" s="48">
        <f>E115-'[3]ARR Vigentes'!$DF$1</f>
        <v>-36</v>
      </c>
      <c r="J115" s="47" t="str">
        <f t="shared" si="41"/>
        <v>TERMINADO</v>
      </c>
      <c r="K115" s="145" t="s">
        <v>2124</v>
      </c>
      <c r="L115" s="102">
        <v>43644</v>
      </c>
      <c r="M115" s="102">
        <v>43644</v>
      </c>
      <c r="N115" s="102">
        <v>44132</v>
      </c>
      <c r="O115" s="181">
        <f>N115-'[1]ARR Terminado'!$BY$1</f>
        <v>363</v>
      </c>
      <c r="P115" s="42" t="str">
        <f t="shared" si="39"/>
        <v>VIGENTE</v>
      </c>
      <c r="Q115" s="95" t="s">
        <v>2125</v>
      </c>
      <c r="R115" s="100" t="s">
        <v>76</v>
      </c>
      <c r="S115" s="28" t="s">
        <v>4</v>
      </c>
      <c r="T115" s="113">
        <v>190757</v>
      </c>
      <c r="U115" s="142" t="s">
        <v>520</v>
      </c>
      <c r="V115" s="127" t="s">
        <v>2126</v>
      </c>
      <c r="W115" s="49">
        <v>41568</v>
      </c>
      <c r="X115" s="113" t="s">
        <v>2127</v>
      </c>
      <c r="Y115" s="140" t="s">
        <v>2128</v>
      </c>
      <c r="Z115" s="38" t="s">
        <v>11</v>
      </c>
      <c r="AA115" s="95" t="s">
        <v>722</v>
      </c>
      <c r="AB115" s="37">
        <v>2839265</v>
      </c>
      <c r="AC115" s="95" t="s">
        <v>351</v>
      </c>
      <c r="AD115" s="93" t="s">
        <v>350</v>
      </c>
      <c r="AE115" s="80">
        <v>2318327</v>
      </c>
      <c r="AF115" s="31">
        <v>3046757265</v>
      </c>
      <c r="AG115" s="116" t="s">
        <v>348</v>
      </c>
      <c r="AH115" s="95" t="s">
        <v>349</v>
      </c>
      <c r="AI115" s="93">
        <v>71381635</v>
      </c>
      <c r="AJ115" s="80">
        <v>2318327</v>
      </c>
      <c r="AK115" s="31">
        <v>3046757265</v>
      </c>
      <c r="AL115" s="116" t="s">
        <v>348</v>
      </c>
      <c r="AM115" s="30" t="s">
        <v>6</v>
      </c>
      <c r="AN115" s="31" t="s">
        <v>6</v>
      </c>
      <c r="AO115" s="31" t="s">
        <v>6</v>
      </c>
      <c r="AP115" s="30" t="s">
        <v>6</v>
      </c>
      <c r="AQ115" s="78" t="s">
        <v>56</v>
      </c>
      <c r="AR115" s="28" t="s">
        <v>4</v>
      </c>
      <c r="AS115" s="105" t="s">
        <v>55</v>
      </c>
      <c r="AT115" s="105"/>
      <c r="AU115" s="105"/>
      <c r="AV115" s="105"/>
      <c r="AW115" s="25"/>
      <c r="AX115" s="25"/>
      <c r="AY115" s="26">
        <f t="shared" si="44"/>
        <v>43753</v>
      </c>
      <c r="AZ115" s="25"/>
      <c r="BA115" s="25"/>
      <c r="BB115" s="26">
        <f t="shared" si="45"/>
        <v>43845</v>
      </c>
      <c r="BC115" s="25"/>
      <c r="BD115" s="25"/>
      <c r="BE115" s="20">
        <f t="shared" si="46"/>
        <v>43936</v>
      </c>
      <c r="BF115" s="20"/>
      <c r="BG115" s="20"/>
      <c r="BH115" s="24">
        <f t="shared" si="51"/>
        <v>45122</v>
      </c>
      <c r="BI115" s="24"/>
      <c r="BJ115" s="24"/>
      <c r="BK115" s="24">
        <f t="shared" si="42"/>
        <v>45214</v>
      </c>
      <c r="BL115" s="24"/>
      <c r="BM115" s="24"/>
      <c r="BN115" s="20">
        <f t="shared" si="47"/>
        <v>44211</v>
      </c>
      <c r="BO115" s="24"/>
      <c r="BP115" s="24"/>
      <c r="BQ115" s="20">
        <f t="shared" si="48"/>
        <v>44301</v>
      </c>
      <c r="BR115" s="24"/>
      <c r="BS115" s="24"/>
      <c r="BT115" s="20">
        <f t="shared" si="43"/>
        <v>44392</v>
      </c>
      <c r="BU115" s="91"/>
      <c r="BV115" s="25"/>
      <c r="BW115" s="21"/>
      <c r="BX115" s="21"/>
      <c r="BY115" s="20">
        <f t="shared" si="49"/>
        <v>44027</v>
      </c>
      <c r="BZ115" s="20"/>
      <c r="CA115" s="164" t="s">
        <v>2129</v>
      </c>
      <c r="CB115" s="18" t="s">
        <v>68</v>
      </c>
    </row>
    <row r="116" spans="1:95" s="90" customFormat="1" ht="39.75" customHeight="1" x14ac:dyDescent="0.25">
      <c r="A116" s="502"/>
      <c r="B116" s="503">
        <v>4600077429</v>
      </c>
      <c r="C116" s="327">
        <v>43438</v>
      </c>
      <c r="D116" s="305">
        <v>43455</v>
      </c>
      <c r="E116" s="305">
        <v>43819</v>
      </c>
      <c r="F116" s="335">
        <v>43455</v>
      </c>
      <c r="G116" s="288" t="s">
        <v>6</v>
      </c>
      <c r="H116" s="305" t="s">
        <v>6</v>
      </c>
      <c r="I116" s="289">
        <f>E116-'[3]ARR Vigentes'!$DF$1</f>
        <v>-243</v>
      </c>
      <c r="J116" s="290" t="str">
        <f t="shared" si="41"/>
        <v>TERMINADO</v>
      </c>
      <c r="K116" s="378" t="s">
        <v>2130</v>
      </c>
      <c r="L116" s="390">
        <v>43439</v>
      </c>
      <c r="M116" s="305">
        <v>43439</v>
      </c>
      <c r="N116" s="305">
        <v>43926</v>
      </c>
      <c r="O116" s="371">
        <f>N116-'[3]ARR Vigentes'!$DF$1</f>
        <v>-136</v>
      </c>
      <c r="P116" s="290" t="str">
        <f t="shared" si="39"/>
        <v>VENCIDO</v>
      </c>
      <c r="Q116" s="292" t="s">
        <v>179</v>
      </c>
      <c r="R116" s="370" t="s">
        <v>965</v>
      </c>
      <c r="S116" s="312" t="s">
        <v>4</v>
      </c>
      <c r="T116" s="380">
        <v>785952</v>
      </c>
      <c r="U116" s="286" t="s">
        <v>148</v>
      </c>
      <c r="V116" s="296" t="s">
        <v>634</v>
      </c>
      <c r="W116" s="296" t="s">
        <v>634</v>
      </c>
      <c r="X116" s="307" t="s">
        <v>633</v>
      </c>
      <c r="Y116" s="298">
        <v>9</v>
      </c>
      <c r="Z116" s="292" t="s">
        <v>11</v>
      </c>
      <c r="AA116" s="292" t="s">
        <v>2118</v>
      </c>
      <c r="AB116" s="299">
        <v>646170</v>
      </c>
      <c r="AC116" s="370" t="s">
        <v>2131</v>
      </c>
      <c r="AD116" s="300">
        <v>43271073</v>
      </c>
      <c r="AE116" s="298">
        <v>3813169</v>
      </c>
      <c r="AF116" s="298">
        <v>3127399724</v>
      </c>
      <c r="AG116" s="426" t="s">
        <v>180</v>
      </c>
      <c r="AH116" s="370" t="s">
        <v>2132</v>
      </c>
      <c r="AI116" s="300">
        <v>43271073</v>
      </c>
      <c r="AJ116" s="298">
        <v>3813169</v>
      </c>
      <c r="AK116" s="298">
        <v>3127399724</v>
      </c>
      <c r="AL116" s="426" t="s">
        <v>180</v>
      </c>
      <c r="AM116" s="301" t="s">
        <v>6</v>
      </c>
      <c r="AN116" s="291" t="s">
        <v>6</v>
      </c>
      <c r="AO116" s="291" t="s">
        <v>6</v>
      </c>
      <c r="AP116" s="301" t="s">
        <v>6</v>
      </c>
      <c r="AQ116" s="399" t="s">
        <v>5</v>
      </c>
      <c r="AR116" s="312" t="s">
        <v>4</v>
      </c>
      <c r="AS116" s="426" t="s">
        <v>3</v>
      </c>
      <c r="AT116" s="426"/>
      <c r="AU116" s="426"/>
      <c r="AV116" s="426"/>
      <c r="AW116" s="288"/>
      <c r="AX116" s="288"/>
      <c r="AY116" s="327">
        <f t="shared" si="44"/>
        <v>43545</v>
      </c>
      <c r="AZ116" s="288"/>
      <c r="BA116" s="305"/>
      <c r="BB116" s="327">
        <f t="shared" si="45"/>
        <v>43637</v>
      </c>
      <c r="BC116" s="288"/>
      <c r="BD116" s="288"/>
      <c r="BE116" s="305">
        <f t="shared" si="46"/>
        <v>43729</v>
      </c>
      <c r="BF116" s="305"/>
      <c r="BG116" s="305"/>
      <c r="BH116" s="305">
        <f t="shared" si="51"/>
        <v>44916</v>
      </c>
      <c r="BI116" s="305"/>
      <c r="BJ116" s="305"/>
      <c r="BK116" s="305">
        <f t="shared" si="42"/>
        <v>45006</v>
      </c>
      <c r="BL116" s="305"/>
      <c r="BM116" s="305"/>
      <c r="BN116" s="305">
        <f t="shared" si="47"/>
        <v>44003</v>
      </c>
      <c r="BO116" s="305"/>
      <c r="BP116" s="305"/>
      <c r="BQ116" s="305">
        <f t="shared" si="48"/>
        <v>44095</v>
      </c>
      <c r="BR116" s="305"/>
      <c r="BS116" s="305"/>
      <c r="BT116" s="305">
        <f t="shared" si="43"/>
        <v>44186</v>
      </c>
      <c r="BU116" s="444">
        <v>201930316290</v>
      </c>
      <c r="BV116" s="484" t="s">
        <v>2</v>
      </c>
      <c r="BW116" s="371"/>
      <c r="BX116" s="371"/>
      <c r="BY116" s="305">
        <f t="shared" si="49"/>
        <v>43820</v>
      </c>
      <c r="BZ116" s="305"/>
      <c r="CA116" s="504" t="s">
        <v>2133</v>
      </c>
      <c r="CB116" s="343" t="s">
        <v>0</v>
      </c>
    </row>
    <row r="117" spans="1:95" s="90" customFormat="1" ht="39.75" customHeight="1" x14ac:dyDescent="0.25">
      <c r="A117" s="505"/>
      <c r="B117" s="503">
        <v>4600077560</v>
      </c>
      <c r="C117" s="305">
        <v>43454</v>
      </c>
      <c r="D117" s="305">
        <v>43461</v>
      </c>
      <c r="E117" s="305">
        <v>43825</v>
      </c>
      <c r="F117" s="335">
        <v>43461</v>
      </c>
      <c r="G117" s="288" t="s">
        <v>6</v>
      </c>
      <c r="H117" s="305" t="s">
        <v>6</v>
      </c>
      <c r="I117" s="289">
        <f>E117-'[3]ARR Vigentes'!$DF$1</f>
        <v>-237</v>
      </c>
      <c r="J117" s="290" t="str">
        <f t="shared" si="41"/>
        <v>TERMINADO</v>
      </c>
      <c r="K117" s="506" t="s">
        <v>66</v>
      </c>
      <c r="L117" s="332" t="s">
        <v>66</v>
      </c>
      <c r="M117" s="332" t="s">
        <v>66</v>
      </c>
      <c r="N117" s="332" t="s">
        <v>66</v>
      </c>
      <c r="O117" s="506" t="s">
        <v>66</v>
      </c>
      <c r="P117" s="506" t="s">
        <v>66</v>
      </c>
      <c r="Q117" s="370" t="s">
        <v>372</v>
      </c>
      <c r="R117" s="370" t="s">
        <v>76</v>
      </c>
      <c r="S117" s="312" t="s">
        <v>4</v>
      </c>
      <c r="T117" s="380">
        <v>97558</v>
      </c>
      <c r="U117" s="393">
        <v>10060220029</v>
      </c>
      <c r="V117" s="507">
        <v>1568</v>
      </c>
      <c r="W117" s="411" t="s">
        <v>75</v>
      </c>
      <c r="X117" s="392">
        <v>3</v>
      </c>
      <c r="Y117" s="298">
        <v>108</v>
      </c>
      <c r="Z117" s="292" t="s">
        <v>74</v>
      </c>
      <c r="AA117" s="292" t="s">
        <v>73</v>
      </c>
      <c r="AB117" s="299">
        <v>170176</v>
      </c>
      <c r="AC117" s="370" t="s">
        <v>371</v>
      </c>
      <c r="AD117" s="300">
        <v>43570858</v>
      </c>
      <c r="AE117" s="298">
        <v>5111024</v>
      </c>
      <c r="AF117" s="298">
        <v>3207512833</v>
      </c>
      <c r="AG117" s="426" t="s">
        <v>370</v>
      </c>
      <c r="AH117" s="370" t="s">
        <v>371</v>
      </c>
      <c r="AI117" s="300">
        <v>43570858</v>
      </c>
      <c r="AJ117" s="298">
        <v>5111024</v>
      </c>
      <c r="AK117" s="298">
        <v>3207512833</v>
      </c>
      <c r="AL117" s="426" t="s">
        <v>370</v>
      </c>
      <c r="AM117" s="301" t="s">
        <v>6</v>
      </c>
      <c r="AN117" s="291" t="s">
        <v>6</v>
      </c>
      <c r="AO117" s="291" t="s">
        <v>6</v>
      </c>
      <c r="AP117" s="301" t="s">
        <v>6</v>
      </c>
      <c r="AQ117" s="399" t="s">
        <v>5</v>
      </c>
      <c r="AR117" s="312" t="s">
        <v>4</v>
      </c>
      <c r="AS117" s="426" t="s">
        <v>3</v>
      </c>
      <c r="AT117" s="426"/>
      <c r="AU117" s="426"/>
      <c r="AV117" s="426"/>
      <c r="AW117" s="335" t="s">
        <v>28</v>
      </c>
      <c r="AX117" s="305">
        <v>43537</v>
      </c>
      <c r="AY117" s="327">
        <f t="shared" si="44"/>
        <v>43551</v>
      </c>
      <c r="AZ117" s="336" t="s">
        <v>27</v>
      </c>
      <c r="BA117" s="305">
        <v>43629</v>
      </c>
      <c r="BB117" s="327">
        <f t="shared" si="45"/>
        <v>43643</v>
      </c>
      <c r="BC117" s="336" t="s">
        <v>26</v>
      </c>
      <c r="BD117" s="305">
        <v>43735</v>
      </c>
      <c r="BE117" s="305">
        <f t="shared" si="46"/>
        <v>43735</v>
      </c>
      <c r="BF117" s="335" t="s">
        <v>25</v>
      </c>
      <c r="BG117" s="305">
        <v>43796</v>
      </c>
      <c r="BH117" s="305">
        <f t="shared" si="51"/>
        <v>44922</v>
      </c>
      <c r="BI117" s="305"/>
      <c r="BJ117" s="305"/>
      <c r="BK117" s="305">
        <f t="shared" si="42"/>
        <v>45012</v>
      </c>
      <c r="BL117" s="305"/>
      <c r="BM117" s="305"/>
      <c r="BN117" s="305">
        <f t="shared" si="47"/>
        <v>44009</v>
      </c>
      <c r="BO117" s="305"/>
      <c r="BP117" s="305"/>
      <c r="BQ117" s="305">
        <f t="shared" si="48"/>
        <v>44101</v>
      </c>
      <c r="BR117" s="305"/>
      <c r="BS117" s="305"/>
      <c r="BT117" s="305">
        <f t="shared" si="43"/>
        <v>44192</v>
      </c>
      <c r="BU117" s="444">
        <v>201930315891</v>
      </c>
      <c r="BV117" s="484" t="s">
        <v>2</v>
      </c>
      <c r="BW117" s="371"/>
      <c r="BX117" s="371"/>
      <c r="BY117" s="305">
        <f t="shared" si="49"/>
        <v>43826</v>
      </c>
      <c r="BZ117" s="305"/>
      <c r="CA117" s="504" t="s">
        <v>2133</v>
      </c>
      <c r="CB117" s="343" t="s">
        <v>0</v>
      </c>
    </row>
    <row r="118" spans="1:95" s="90" customFormat="1" ht="39.75" customHeight="1" x14ac:dyDescent="0.25">
      <c r="A118" s="285"/>
      <c r="B118" s="500">
        <v>4600077581</v>
      </c>
      <c r="C118" s="327">
        <v>43448</v>
      </c>
      <c r="D118" s="327">
        <v>43454</v>
      </c>
      <c r="E118" s="287">
        <v>43818</v>
      </c>
      <c r="F118" s="335">
        <v>43454</v>
      </c>
      <c r="G118" s="304" t="s">
        <v>15</v>
      </c>
      <c r="H118" s="287" t="s">
        <v>15</v>
      </c>
      <c r="I118" s="289">
        <f>E118-'[3]ARR Vigentes'!$DF$1</f>
        <v>-244</v>
      </c>
      <c r="J118" s="290" t="str">
        <f t="shared" si="41"/>
        <v>TERMINADO</v>
      </c>
      <c r="K118" s="331" t="s">
        <v>2134</v>
      </c>
      <c r="L118" s="332">
        <v>43448</v>
      </c>
      <c r="M118" s="287">
        <v>43448</v>
      </c>
      <c r="N118" s="287">
        <v>43935</v>
      </c>
      <c r="O118" s="289">
        <v>315</v>
      </c>
      <c r="P118" s="290" t="str">
        <f t="shared" ref="P118:P124" si="52">IF(O118&gt;80,"VIGENTE",IF(O118&lt;1,"VENCIDO",IF(O118&lt;50,"POR VENCERSE","RENOVAR")))</f>
        <v>VIGENTE</v>
      </c>
      <c r="Q118" s="292" t="s">
        <v>185</v>
      </c>
      <c r="R118" s="418" t="s">
        <v>544</v>
      </c>
      <c r="S118" s="312" t="s">
        <v>4</v>
      </c>
      <c r="T118" s="295">
        <v>785952</v>
      </c>
      <c r="U118" s="286" t="s">
        <v>148</v>
      </c>
      <c r="V118" s="475">
        <v>1060</v>
      </c>
      <c r="W118" s="287">
        <v>36713</v>
      </c>
      <c r="X118" s="295">
        <v>16</v>
      </c>
      <c r="Y118" s="501">
        <v>14</v>
      </c>
      <c r="Z118" s="292" t="s">
        <v>147</v>
      </c>
      <c r="AA118" s="292" t="s">
        <v>2135</v>
      </c>
      <c r="AB118" s="422">
        <v>868700</v>
      </c>
      <c r="AC118" s="292" t="s">
        <v>2136</v>
      </c>
      <c r="AD118" s="300">
        <v>21337216</v>
      </c>
      <c r="AE118" s="291">
        <v>3511011</v>
      </c>
      <c r="AF118" s="291">
        <v>3104497388</v>
      </c>
      <c r="AG118" s="301" t="s">
        <v>6</v>
      </c>
      <c r="AH118" s="292" t="s">
        <v>2136</v>
      </c>
      <c r="AI118" s="300">
        <v>21337216</v>
      </c>
      <c r="AJ118" s="291">
        <v>3511011</v>
      </c>
      <c r="AK118" s="291">
        <v>3104497388</v>
      </c>
      <c r="AL118" s="301" t="s">
        <v>6</v>
      </c>
      <c r="AM118" s="301" t="s">
        <v>2137</v>
      </c>
      <c r="AN118" s="291">
        <v>3511011</v>
      </c>
      <c r="AO118" s="291">
        <v>3104497388</v>
      </c>
      <c r="AP118" s="303" t="s">
        <v>2138</v>
      </c>
      <c r="AQ118" s="341" t="s">
        <v>5</v>
      </c>
      <c r="AR118" s="312" t="s">
        <v>4</v>
      </c>
      <c r="AS118" s="303" t="s">
        <v>3</v>
      </c>
      <c r="AT118" s="303"/>
      <c r="AU118" s="303"/>
      <c r="AV118" s="303"/>
      <c r="AW118" s="288" t="s">
        <v>28</v>
      </c>
      <c r="AX118" s="288"/>
      <c r="AY118" s="327">
        <f t="shared" si="44"/>
        <v>43544</v>
      </c>
      <c r="AZ118" s="288" t="s">
        <v>27</v>
      </c>
      <c r="BA118" s="305"/>
      <c r="BB118" s="327">
        <f t="shared" si="45"/>
        <v>43636</v>
      </c>
      <c r="BC118" s="336" t="s">
        <v>26</v>
      </c>
      <c r="BD118" s="305">
        <v>43735</v>
      </c>
      <c r="BE118" s="305">
        <f t="shared" si="46"/>
        <v>43728</v>
      </c>
      <c r="BF118" s="305"/>
      <c r="BG118" s="305">
        <v>43796</v>
      </c>
      <c r="BH118" s="305">
        <f t="shared" si="51"/>
        <v>44915</v>
      </c>
      <c r="BI118" s="305"/>
      <c r="BJ118" s="305"/>
      <c r="BK118" s="305">
        <f t="shared" si="42"/>
        <v>45005</v>
      </c>
      <c r="BL118" s="305"/>
      <c r="BM118" s="305"/>
      <c r="BN118" s="305">
        <f t="shared" si="47"/>
        <v>44002</v>
      </c>
      <c r="BO118" s="305"/>
      <c r="BP118" s="305"/>
      <c r="BQ118" s="305">
        <f t="shared" si="48"/>
        <v>44094</v>
      </c>
      <c r="BR118" s="305"/>
      <c r="BS118" s="305"/>
      <c r="BT118" s="305">
        <f t="shared" si="43"/>
        <v>44185</v>
      </c>
      <c r="BU118" s="444">
        <v>201930315646</v>
      </c>
      <c r="BV118" s="484" t="s">
        <v>2</v>
      </c>
      <c r="BW118" s="371"/>
      <c r="BX118" s="371"/>
      <c r="BY118" s="305">
        <f t="shared" si="49"/>
        <v>43819</v>
      </c>
      <c r="BZ118" s="305"/>
      <c r="CA118" s="343" t="s">
        <v>2116</v>
      </c>
      <c r="CB118" s="343" t="s">
        <v>0</v>
      </c>
    </row>
    <row r="119" spans="1:95" s="90" customFormat="1" ht="39.75" customHeight="1" x14ac:dyDescent="0.25">
      <c r="A119" s="285"/>
      <c r="B119" s="500">
        <v>4600077548</v>
      </c>
      <c r="C119" s="327">
        <v>43448</v>
      </c>
      <c r="D119" s="327">
        <v>43452</v>
      </c>
      <c r="E119" s="287">
        <v>43816</v>
      </c>
      <c r="F119" s="335">
        <v>43452</v>
      </c>
      <c r="G119" s="304" t="s">
        <v>15</v>
      </c>
      <c r="H119" s="287" t="s">
        <v>15</v>
      </c>
      <c r="I119" s="289">
        <f>E119-'[3]ARR Vigentes'!$DF$1</f>
        <v>-246</v>
      </c>
      <c r="J119" s="290" t="str">
        <f t="shared" si="41"/>
        <v>TERMINADO</v>
      </c>
      <c r="K119" s="331" t="s">
        <v>2139</v>
      </c>
      <c r="L119" s="332">
        <v>43448</v>
      </c>
      <c r="M119" s="287">
        <v>43448</v>
      </c>
      <c r="N119" s="287">
        <v>43935</v>
      </c>
      <c r="O119" s="289">
        <v>315</v>
      </c>
      <c r="P119" s="290" t="str">
        <f t="shared" si="52"/>
        <v>VIGENTE</v>
      </c>
      <c r="Q119" s="292" t="s">
        <v>2140</v>
      </c>
      <c r="R119" s="418" t="s">
        <v>544</v>
      </c>
      <c r="S119" s="312" t="s">
        <v>4</v>
      </c>
      <c r="T119" s="295">
        <v>785952</v>
      </c>
      <c r="U119" s="286" t="s">
        <v>148</v>
      </c>
      <c r="V119" s="475">
        <v>1060</v>
      </c>
      <c r="W119" s="287">
        <v>36713</v>
      </c>
      <c r="X119" s="295">
        <v>16</v>
      </c>
      <c r="Y119" s="501">
        <v>35</v>
      </c>
      <c r="Z119" s="292" t="s">
        <v>147</v>
      </c>
      <c r="AA119" s="292" t="s">
        <v>2135</v>
      </c>
      <c r="AB119" s="422">
        <v>868700</v>
      </c>
      <c r="AC119" s="292" t="s">
        <v>2141</v>
      </c>
      <c r="AD119" s="300">
        <v>32416532</v>
      </c>
      <c r="AE119" s="291" t="s">
        <v>6</v>
      </c>
      <c r="AF119" s="291">
        <v>3202523589</v>
      </c>
      <c r="AG119" s="301" t="s">
        <v>6</v>
      </c>
      <c r="AH119" s="292" t="s">
        <v>2141</v>
      </c>
      <c r="AI119" s="300">
        <v>32416532</v>
      </c>
      <c r="AJ119" s="291" t="s">
        <v>6</v>
      </c>
      <c r="AK119" s="291">
        <v>3202523589</v>
      </c>
      <c r="AL119" s="301" t="s">
        <v>6</v>
      </c>
      <c r="AM119" s="301" t="s">
        <v>6</v>
      </c>
      <c r="AN119" s="291" t="s">
        <v>6</v>
      </c>
      <c r="AO119" s="291" t="s">
        <v>6</v>
      </c>
      <c r="AP119" s="301" t="s">
        <v>6</v>
      </c>
      <c r="AQ119" s="341" t="s">
        <v>5</v>
      </c>
      <c r="AR119" s="312" t="s">
        <v>4</v>
      </c>
      <c r="AS119" s="303" t="s">
        <v>3</v>
      </c>
      <c r="AT119" s="303"/>
      <c r="AU119" s="303"/>
      <c r="AV119" s="303"/>
      <c r="AW119" s="288"/>
      <c r="AX119" s="288"/>
      <c r="AY119" s="327">
        <f t="shared" si="44"/>
        <v>43542</v>
      </c>
      <c r="AZ119" s="288"/>
      <c r="BA119" s="305"/>
      <c r="BB119" s="327">
        <f t="shared" si="45"/>
        <v>43634</v>
      </c>
      <c r="BC119" s="288"/>
      <c r="BD119" s="288"/>
      <c r="BE119" s="305">
        <f t="shared" si="46"/>
        <v>43726</v>
      </c>
      <c r="BF119" s="305"/>
      <c r="BG119" s="305"/>
      <c r="BH119" s="305">
        <f t="shared" si="51"/>
        <v>44913</v>
      </c>
      <c r="BI119" s="305"/>
      <c r="BJ119" s="305"/>
      <c r="BK119" s="305">
        <f t="shared" si="42"/>
        <v>45003</v>
      </c>
      <c r="BL119" s="305"/>
      <c r="BM119" s="305"/>
      <c r="BN119" s="305">
        <f t="shared" si="47"/>
        <v>44000</v>
      </c>
      <c r="BO119" s="305"/>
      <c r="BP119" s="305"/>
      <c r="BQ119" s="305">
        <f t="shared" si="48"/>
        <v>44092</v>
      </c>
      <c r="BR119" s="305"/>
      <c r="BS119" s="305"/>
      <c r="BT119" s="305">
        <f t="shared" si="43"/>
        <v>44183</v>
      </c>
      <c r="BU119" s="444">
        <v>201930315722</v>
      </c>
      <c r="BV119" s="288"/>
      <c r="BW119" s="371"/>
      <c r="BX119" s="371"/>
      <c r="BY119" s="305">
        <f t="shared" si="49"/>
        <v>43817</v>
      </c>
      <c r="BZ119" s="305"/>
      <c r="CA119" s="343" t="s">
        <v>2116</v>
      </c>
      <c r="CB119" s="343" t="s">
        <v>0</v>
      </c>
    </row>
    <row r="120" spans="1:95" s="2" customFormat="1" ht="39.75" customHeight="1" x14ac:dyDescent="0.25">
      <c r="A120" s="738" t="s">
        <v>2142</v>
      </c>
      <c r="B120" s="114">
        <v>4600078422</v>
      </c>
      <c r="C120" s="103">
        <v>43452</v>
      </c>
      <c r="D120" s="103">
        <v>43454</v>
      </c>
      <c r="E120" s="49">
        <v>43818</v>
      </c>
      <c r="F120" s="51">
        <v>43454</v>
      </c>
      <c r="G120" s="50" t="s">
        <v>15</v>
      </c>
      <c r="H120" s="49" t="s">
        <v>15</v>
      </c>
      <c r="I120" s="43">
        <f>E120-'[3]ARR Vigentes'!$DF$1</f>
        <v>-244</v>
      </c>
      <c r="J120" s="42" t="str">
        <f t="shared" si="41"/>
        <v>TERMINADO</v>
      </c>
      <c r="K120" s="145" t="s">
        <v>2143</v>
      </c>
      <c r="L120" s="102">
        <v>43453</v>
      </c>
      <c r="M120" s="49">
        <v>43453</v>
      </c>
      <c r="N120" s="49">
        <v>43940</v>
      </c>
      <c r="O120" s="43">
        <v>315</v>
      </c>
      <c r="P120" s="42" t="str">
        <f t="shared" si="52"/>
        <v>VIGENTE</v>
      </c>
      <c r="Q120" s="95" t="s">
        <v>296</v>
      </c>
      <c r="R120" s="739" t="s">
        <v>2144</v>
      </c>
      <c r="S120" s="283" t="s">
        <v>4</v>
      </c>
      <c r="T120" s="113">
        <v>5045180</v>
      </c>
      <c r="U120" s="142" t="s">
        <v>1631</v>
      </c>
      <c r="V120" s="127">
        <v>2447</v>
      </c>
      <c r="W120" s="49">
        <v>31008</v>
      </c>
      <c r="X120" s="113">
        <v>2</v>
      </c>
      <c r="Y120" s="750" t="s">
        <v>6</v>
      </c>
      <c r="Z120" s="95" t="s">
        <v>11</v>
      </c>
      <c r="AA120" s="95" t="s">
        <v>401</v>
      </c>
      <c r="AB120" s="37">
        <v>275228</v>
      </c>
      <c r="AC120" s="95" t="s">
        <v>2145</v>
      </c>
      <c r="AD120" s="93">
        <v>900622788</v>
      </c>
      <c r="AE120" s="122" t="s">
        <v>6</v>
      </c>
      <c r="AF120" s="122">
        <v>3136131933</v>
      </c>
      <c r="AG120" s="27" t="s">
        <v>2146</v>
      </c>
      <c r="AH120" s="95" t="s">
        <v>2147</v>
      </c>
      <c r="AI120" s="93">
        <v>1037581266</v>
      </c>
      <c r="AJ120" s="122">
        <v>3541254</v>
      </c>
      <c r="AK120" s="122">
        <v>3136131933</v>
      </c>
      <c r="AL120" s="27" t="s">
        <v>2146</v>
      </c>
      <c r="AM120" s="532" t="s">
        <v>2148</v>
      </c>
      <c r="AN120" s="122">
        <v>4457903</v>
      </c>
      <c r="AO120" s="122">
        <v>3188119949</v>
      </c>
      <c r="AP120" s="27" t="s">
        <v>2149</v>
      </c>
      <c r="AQ120" s="128" t="s">
        <v>56</v>
      </c>
      <c r="AR120" s="283" t="s">
        <v>4</v>
      </c>
      <c r="AS120" s="27" t="s">
        <v>55</v>
      </c>
      <c r="AT120" s="27"/>
      <c r="AU120" s="27"/>
      <c r="AV120" s="27"/>
      <c r="AW120" s="747" t="s">
        <v>28</v>
      </c>
      <c r="AX120" s="499">
        <v>43553</v>
      </c>
      <c r="AY120" s="103">
        <f t="shared" si="44"/>
        <v>43544</v>
      </c>
      <c r="AZ120" s="747" t="s">
        <v>27</v>
      </c>
      <c r="BA120" s="499">
        <v>43643</v>
      </c>
      <c r="BB120" s="103">
        <f t="shared" si="45"/>
        <v>43636</v>
      </c>
      <c r="BC120" s="629"/>
      <c r="BD120" s="629"/>
      <c r="BE120" s="499">
        <f t="shared" si="46"/>
        <v>43728</v>
      </c>
      <c r="BF120" s="499"/>
      <c r="BG120" s="499"/>
      <c r="BH120" s="499">
        <f t="shared" si="51"/>
        <v>44915</v>
      </c>
      <c r="BI120" s="499"/>
      <c r="BJ120" s="499"/>
      <c r="BK120" s="499">
        <f t="shared" si="42"/>
        <v>45005</v>
      </c>
      <c r="BL120" s="499"/>
      <c r="BM120" s="499"/>
      <c r="BN120" s="499">
        <f t="shared" si="47"/>
        <v>44002</v>
      </c>
      <c r="BO120" s="499"/>
      <c r="BP120" s="499"/>
      <c r="BQ120" s="499">
        <f t="shared" si="48"/>
        <v>44094</v>
      </c>
      <c r="BR120" s="499"/>
      <c r="BS120" s="499"/>
      <c r="BT120" s="499">
        <f t="shared" si="43"/>
        <v>44185</v>
      </c>
      <c r="BU120" s="548">
        <v>43661</v>
      </c>
      <c r="BV120" s="747" t="s">
        <v>2</v>
      </c>
      <c r="BW120" s="725"/>
      <c r="BX120" s="725"/>
      <c r="BY120" s="499">
        <f t="shared" si="49"/>
        <v>43819</v>
      </c>
      <c r="BZ120" s="499"/>
      <c r="CA120" s="536" t="s">
        <v>1238</v>
      </c>
      <c r="CB120" s="536" t="s">
        <v>0</v>
      </c>
    </row>
    <row r="121" spans="1:95" s="90" customFormat="1" ht="39.75" customHeight="1" x14ac:dyDescent="0.25">
      <c r="A121" s="285"/>
      <c r="B121" s="500">
        <v>4600077659</v>
      </c>
      <c r="C121" s="327">
        <v>43452</v>
      </c>
      <c r="D121" s="327">
        <v>43455</v>
      </c>
      <c r="E121" s="287">
        <v>43819</v>
      </c>
      <c r="F121" s="329">
        <v>43455</v>
      </c>
      <c r="G121" s="304" t="s">
        <v>15</v>
      </c>
      <c r="H121" s="287" t="s">
        <v>15</v>
      </c>
      <c r="I121" s="289">
        <f>E121-'[3]ARR Vigentes'!$DF$1</f>
        <v>-243</v>
      </c>
      <c r="J121" s="290" t="str">
        <f t="shared" si="41"/>
        <v>TERMINADO</v>
      </c>
      <c r="K121" s="331" t="s">
        <v>2150</v>
      </c>
      <c r="L121" s="332">
        <v>43452</v>
      </c>
      <c r="M121" s="287">
        <v>43452</v>
      </c>
      <c r="N121" s="287">
        <v>43939</v>
      </c>
      <c r="O121" s="289">
        <v>315</v>
      </c>
      <c r="P121" s="290" t="str">
        <f t="shared" si="52"/>
        <v>VIGENTE</v>
      </c>
      <c r="Q121" s="292" t="s">
        <v>2112</v>
      </c>
      <c r="R121" s="418" t="s">
        <v>544</v>
      </c>
      <c r="S121" s="312" t="s">
        <v>4</v>
      </c>
      <c r="T121" s="295">
        <v>785952</v>
      </c>
      <c r="U121" s="286" t="s">
        <v>148</v>
      </c>
      <c r="V121" s="475">
        <v>1060</v>
      </c>
      <c r="W121" s="287">
        <v>36713</v>
      </c>
      <c r="X121" s="295">
        <v>16</v>
      </c>
      <c r="Y121" s="501">
        <v>33</v>
      </c>
      <c r="Z121" s="292" t="s">
        <v>147</v>
      </c>
      <c r="AA121" s="292" t="s">
        <v>401</v>
      </c>
      <c r="AB121" s="422">
        <v>261800</v>
      </c>
      <c r="AC121" s="292" t="s">
        <v>2151</v>
      </c>
      <c r="AD121" s="300">
        <v>98516403</v>
      </c>
      <c r="AE121" s="291">
        <v>2779760</v>
      </c>
      <c r="AF121" s="291">
        <v>3103874984</v>
      </c>
      <c r="AG121" s="303" t="s">
        <v>2152</v>
      </c>
      <c r="AH121" s="292" t="s">
        <v>2153</v>
      </c>
      <c r="AI121" s="300">
        <v>72140566</v>
      </c>
      <c r="AJ121" s="291">
        <v>2390970</v>
      </c>
      <c r="AK121" s="291">
        <v>3146674427</v>
      </c>
      <c r="AL121" s="303" t="s">
        <v>2154</v>
      </c>
      <c r="AM121" s="301" t="s">
        <v>6</v>
      </c>
      <c r="AN121" s="291" t="s">
        <v>6</v>
      </c>
      <c r="AO121" s="291" t="s">
        <v>6</v>
      </c>
      <c r="AP121" s="301" t="s">
        <v>6</v>
      </c>
      <c r="AQ121" s="341" t="s">
        <v>5</v>
      </c>
      <c r="AR121" s="312" t="s">
        <v>4</v>
      </c>
      <c r="AS121" s="303" t="s">
        <v>3</v>
      </c>
      <c r="AT121" s="303"/>
      <c r="AU121" s="303"/>
      <c r="AV121" s="303"/>
      <c r="AW121" s="288"/>
      <c r="AX121" s="288"/>
      <c r="AY121" s="327">
        <f t="shared" si="44"/>
        <v>43545</v>
      </c>
      <c r="AZ121" s="288"/>
      <c r="BA121" s="305"/>
      <c r="BB121" s="327">
        <f t="shared" si="45"/>
        <v>43637</v>
      </c>
      <c r="BC121" s="288"/>
      <c r="BD121" s="288"/>
      <c r="BE121" s="305">
        <f t="shared" si="46"/>
        <v>43729</v>
      </c>
      <c r="BF121" s="305"/>
      <c r="BG121" s="305"/>
      <c r="BH121" s="305">
        <f t="shared" si="51"/>
        <v>44916</v>
      </c>
      <c r="BI121" s="305"/>
      <c r="BJ121" s="305"/>
      <c r="BK121" s="305">
        <f t="shared" si="42"/>
        <v>45006</v>
      </c>
      <c r="BL121" s="305"/>
      <c r="BM121" s="305"/>
      <c r="BN121" s="305">
        <f t="shared" si="47"/>
        <v>44003</v>
      </c>
      <c r="BO121" s="305"/>
      <c r="BP121" s="305"/>
      <c r="BQ121" s="305">
        <f t="shared" si="48"/>
        <v>44095</v>
      </c>
      <c r="BR121" s="305"/>
      <c r="BS121" s="305"/>
      <c r="BT121" s="305">
        <f t="shared" si="43"/>
        <v>44186</v>
      </c>
      <c r="BU121" s="444">
        <v>201930315743</v>
      </c>
      <c r="BV121" s="288"/>
      <c r="BW121" s="371"/>
      <c r="BX121" s="371"/>
      <c r="BY121" s="305">
        <f t="shared" si="49"/>
        <v>43820</v>
      </c>
      <c r="BZ121" s="305"/>
      <c r="CA121" s="343" t="s">
        <v>2155</v>
      </c>
      <c r="CB121" s="343" t="s">
        <v>0</v>
      </c>
    </row>
    <row r="122" spans="1:95" s="90" customFormat="1" ht="39.75" customHeight="1" x14ac:dyDescent="0.25">
      <c r="A122" s="502"/>
      <c r="B122" s="500">
        <v>4600078077</v>
      </c>
      <c r="C122" s="327">
        <v>43452</v>
      </c>
      <c r="D122" s="327">
        <v>43455</v>
      </c>
      <c r="E122" s="287">
        <v>43819</v>
      </c>
      <c r="F122" s="329">
        <v>43455</v>
      </c>
      <c r="G122" s="304" t="s">
        <v>15</v>
      </c>
      <c r="H122" s="287" t="s">
        <v>15</v>
      </c>
      <c r="I122" s="289">
        <f>E122-'[3]ARR Vigentes'!$DF$1</f>
        <v>-243</v>
      </c>
      <c r="J122" s="290" t="str">
        <f t="shared" si="41"/>
        <v>TERMINADO</v>
      </c>
      <c r="K122" s="331" t="s">
        <v>2156</v>
      </c>
      <c r="L122" s="332">
        <v>43452</v>
      </c>
      <c r="M122" s="287">
        <v>43452</v>
      </c>
      <c r="N122" s="287">
        <v>43939</v>
      </c>
      <c r="O122" s="289">
        <v>315</v>
      </c>
      <c r="P122" s="290" t="str">
        <f t="shared" si="52"/>
        <v>VIGENTE</v>
      </c>
      <c r="Q122" s="292" t="s">
        <v>2157</v>
      </c>
      <c r="R122" s="370" t="s">
        <v>76</v>
      </c>
      <c r="S122" s="312" t="s">
        <v>4</v>
      </c>
      <c r="T122" s="295">
        <v>103940</v>
      </c>
      <c r="U122" s="286" t="s">
        <v>2158</v>
      </c>
      <c r="V122" s="475">
        <v>2963</v>
      </c>
      <c r="W122" s="287">
        <v>39750</v>
      </c>
      <c r="X122" s="295">
        <v>7</v>
      </c>
      <c r="Y122" s="298" t="s">
        <v>6</v>
      </c>
      <c r="Z122" s="292" t="s">
        <v>11</v>
      </c>
      <c r="AA122" s="292" t="s">
        <v>2159</v>
      </c>
      <c r="AB122" s="422">
        <v>855988</v>
      </c>
      <c r="AC122" s="292" t="s">
        <v>2160</v>
      </c>
      <c r="AD122" s="300">
        <v>32550367</v>
      </c>
      <c r="AE122" s="291" t="s">
        <v>6</v>
      </c>
      <c r="AF122" s="291">
        <v>3218460982</v>
      </c>
      <c r="AG122" s="301" t="s">
        <v>6</v>
      </c>
      <c r="AH122" s="292" t="s">
        <v>2160</v>
      </c>
      <c r="AI122" s="300">
        <v>32550367</v>
      </c>
      <c r="AJ122" s="291" t="s">
        <v>6</v>
      </c>
      <c r="AK122" s="291">
        <v>3218460982</v>
      </c>
      <c r="AL122" s="301" t="s">
        <v>6</v>
      </c>
      <c r="AM122" s="301" t="s">
        <v>6</v>
      </c>
      <c r="AN122" s="291" t="s">
        <v>6</v>
      </c>
      <c r="AO122" s="291" t="s">
        <v>6</v>
      </c>
      <c r="AP122" s="301" t="s">
        <v>6</v>
      </c>
      <c r="AQ122" s="341" t="s">
        <v>56</v>
      </c>
      <c r="AR122" s="312" t="s">
        <v>4</v>
      </c>
      <c r="AS122" s="303" t="s">
        <v>55</v>
      </c>
      <c r="AT122" s="303"/>
      <c r="AU122" s="303"/>
      <c r="AV122" s="303"/>
      <c r="AW122" s="336" t="s">
        <v>28</v>
      </c>
      <c r="AX122" s="305">
        <v>43552</v>
      </c>
      <c r="AY122" s="327">
        <f t="shared" si="44"/>
        <v>43545</v>
      </c>
      <c r="AZ122" s="336" t="s">
        <v>27</v>
      </c>
      <c r="BA122" s="305">
        <v>43644</v>
      </c>
      <c r="BB122" s="327">
        <f t="shared" si="45"/>
        <v>43637</v>
      </c>
      <c r="BC122" s="288"/>
      <c r="BD122" s="288"/>
      <c r="BE122" s="305">
        <f t="shared" si="46"/>
        <v>43729</v>
      </c>
      <c r="BF122" s="305"/>
      <c r="BG122" s="305"/>
      <c r="BH122" s="305">
        <f t="shared" si="51"/>
        <v>44916</v>
      </c>
      <c r="BI122" s="305"/>
      <c r="BJ122" s="305"/>
      <c r="BK122" s="305">
        <f t="shared" si="42"/>
        <v>45006</v>
      </c>
      <c r="BL122" s="305"/>
      <c r="BM122" s="305"/>
      <c r="BN122" s="305">
        <f t="shared" si="47"/>
        <v>44003</v>
      </c>
      <c r="BO122" s="305"/>
      <c r="BP122" s="305"/>
      <c r="BQ122" s="305">
        <f t="shared" si="48"/>
        <v>44095</v>
      </c>
      <c r="BR122" s="305"/>
      <c r="BS122" s="305"/>
      <c r="BT122" s="305">
        <f t="shared" si="43"/>
        <v>44186</v>
      </c>
      <c r="BU122" s="335">
        <v>43661</v>
      </c>
      <c r="BV122" s="336" t="s">
        <v>2</v>
      </c>
      <c r="BW122" s="371"/>
      <c r="BX122" s="371"/>
      <c r="BY122" s="305">
        <f t="shared" si="49"/>
        <v>43820</v>
      </c>
      <c r="BZ122" s="305"/>
      <c r="CA122" s="343" t="s">
        <v>2155</v>
      </c>
      <c r="CB122" s="343" t="s">
        <v>0</v>
      </c>
    </row>
    <row r="123" spans="1:95" s="90" customFormat="1" ht="39.75" customHeight="1" x14ac:dyDescent="0.25">
      <c r="A123" s="505"/>
      <c r="B123" s="503">
        <v>4600077871</v>
      </c>
      <c r="C123" s="305">
        <v>43461</v>
      </c>
      <c r="D123" s="305">
        <v>43474</v>
      </c>
      <c r="E123" s="305">
        <v>43838</v>
      </c>
      <c r="F123" s="335">
        <v>43474</v>
      </c>
      <c r="G123" s="288" t="s">
        <v>6</v>
      </c>
      <c r="H123" s="305" t="s">
        <v>6</v>
      </c>
      <c r="I123" s="289">
        <f>E123-'[3]ARR Vigentes'!$DF$1</f>
        <v>-224</v>
      </c>
      <c r="J123" s="290" t="str">
        <f t="shared" si="41"/>
        <v>TERMINADO</v>
      </c>
      <c r="K123" s="378">
        <v>3001640</v>
      </c>
      <c r="L123" s="332">
        <v>43461</v>
      </c>
      <c r="M123" s="332">
        <v>43461</v>
      </c>
      <c r="N123" s="332">
        <v>43948</v>
      </c>
      <c r="O123" s="371">
        <f>N123-'[3]ARR Vigentes'!$DF$1</f>
        <v>-114</v>
      </c>
      <c r="P123" s="290" t="str">
        <f t="shared" si="52"/>
        <v>VENCIDO</v>
      </c>
      <c r="Q123" s="292" t="s">
        <v>2162</v>
      </c>
      <c r="R123" s="370" t="s">
        <v>76</v>
      </c>
      <c r="S123" s="312" t="s">
        <v>4</v>
      </c>
      <c r="T123" s="380" t="s">
        <v>2163</v>
      </c>
      <c r="U123" s="298" t="s">
        <v>483</v>
      </c>
      <c r="V123" s="296" t="s">
        <v>634</v>
      </c>
      <c r="W123" s="296" t="s">
        <v>634</v>
      </c>
      <c r="X123" s="307" t="s">
        <v>633</v>
      </c>
      <c r="Y123" s="298" t="s">
        <v>6</v>
      </c>
      <c r="Z123" s="292" t="s">
        <v>2164</v>
      </c>
      <c r="AA123" s="292" t="s">
        <v>2165</v>
      </c>
      <c r="AB123" s="299">
        <v>1489215</v>
      </c>
      <c r="AC123" s="370" t="s">
        <v>2166</v>
      </c>
      <c r="AD123" s="300" t="s">
        <v>2167</v>
      </c>
      <c r="AE123" s="291" t="s">
        <v>6</v>
      </c>
      <c r="AF123" s="298">
        <v>3156287650</v>
      </c>
      <c r="AG123" s="426" t="s">
        <v>2168</v>
      </c>
      <c r="AH123" s="370" t="s">
        <v>2169</v>
      </c>
      <c r="AI123" s="300">
        <v>1214726902</v>
      </c>
      <c r="AJ123" s="291" t="s">
        <v>6</v>
      </c>
      <c r="AK123" s="298">
        <v>3156287650</v>
      </c>
      <c r="AL123" s="426" t="s">
        <v>2168</v>
      </c>
      <c r="AM123" s="301" t="s">
        <v>6</v>
      </c>
      <c r="AN123" s="291" t="s">
        <v>6</v>
      </c>
      <c r="AO123" s="291" t="s">
        <v>6</v>
      </c>
      <c r="AP123" s="301" t="s">
        <v>6</v>
      </c>
      <c r="AQ123" s="341" t="s">
        <v>70</v>
      </c>
      <c r="AR123" s="312" t="s">
        <v>4</v>
      </c>
      <c r="AS123" s="303" t="s">
        <v>69</v>
      </c>
      <c r="AT123" s="303"/>
      <c r="AU123" s="303"/>
      <c r="AV123" s="303"/>
      <c r="AW123" s="336" t="s">
        <v>28</v>
      </c>
      <c r="AX123" s="305">
        <v>43600</v>
      </c>
      <c r="AY123" s="327">
        <f t="shared" si="44"/>
        <v>43564</v>
      </c>
      <c r="AZ123" s="336" t="s">
        <v>27</v>
      </c>
      <c r="BA123" s="305">
        <v>43675</v>
      </c>
      <c r="BB123" s="327">
        <f t="shared" si="45"/>
        <v>43655</v>
      </c>
      <c r="BC123" s="336" t="s">
        <v>26</v>
      </c>
      <c r="BD123" s="305">
        <v>43777</v>
      </c>
      <c r="BE123" s="305">
        <f t="shared" si="46"/>
        <v>43747</v>
      </c>
      <c r="BF123" s="305"/>
      <c r="BG123" s="305"/>
      <c r="BH123" s="305">
        <f t="shared" si="51"/>
        <v>44935</v>
      </c>
      <c r="BI123" s="305"/>
      <c r="BJ123" s="305"/>
      <c r="BK123" s="305">
        <f t="shared" si="42"/>
        <v>45025</v>
      </c>
      <c r="BL123" s="305"/>
      <c r="BM123" s="305"/>
      <c r="BN123" s="305">
        <f t="shared" si="47"/>
        <v>44021</v>
      </c>
      <c r="BO123" s="305"/>
      <c r="BP123" s="305"/>
      <c r="BQ123" s="305">
        <f t="shared" si="48"/>
        <v>44113</v>
      </c>
      <c r="BR123" s="305"/>
      <c r="BS123" s="305"/>
      <c r="BT123" s="305">
        <f t="shared" si="43"/>
        <v>44205</v>
      </c>
      <c r="BU123" s="444">
        <v>201930316710</v>
      </c>
      <c r="BV123" s="288"/>
      <c r="BW123" s="371"/>
      <c r="BX123" s="371"/>
      <c r="BY123" s="305">
        <f t="shared" si="49"/>
        <v>43839</v>
      </c>
      <c r="BZ123" s="305"/>
      <c r="CA123" s="343" t="s">
        <v>2161</v>
      </c>
      <c r="CB123" s="343" t="s">
        <v>0</v>
      </c>
    </row>
    <row r="124" spans="1:95" s="90" customFormat="1" ht="39.75" customHeight="1" x14ac:dyDescent="0.25">
      <c r="A124" s="505"/>
      <c r="B124" s="503">
        <v>4600077967</v>
      </c>
      <c r="C124" s="305">
        <v>43454</v>
      </c>
      <c r="D124" s="305">
        <v>43460</v>
      </c>
      <c r="E124" s="305">
        <v>43824</v>
      </c>
      <c r="F124" s="335">
        <v>43460</v>
      </c>
      <c r="G124" s="288" t="s">
        <v>6</v>
      </c>
      <c r="H124" s="305" t="s">
        <v>6</v>
      </c>
      <c r="I124" s="289">
        <f>E124-'[3]ARR Vigentes'!$DF$1</f>
        <v>-238</v>
      </c>
      <c r="J124" s="290" t="str">
        <f t="shared" si="41"/>
        <v>TERMINADO</v>
      </c>
      <c r="K124" s="378" t="s">
        <v>2170</v>
      </c>
      <c r="L124" s="332">
        <v>43454</v>
      </c>
      <c r="M124" s="332">
        <v>43454</v>
      </c>
      <c r="N124" s="332">
        <v>43941</v>
      </c>
      <c r="O124" s="371">
        <f>N124-'[3]ARR Vigentes'!$DF$1</f>
        <v>-121</v>
      </c>
      <c r="P124" s="290" t="str">
        <f t="shared" si="52"/>
        <v>VENCIDO</v>
      </c>
      <c r="Q124" s="370" t="s">
        <v>2171</v>
      </c>
      <c r="R124" s="370" t="s">
        <v>76</v>
      </c>
      <c r="S124" s="312" t="s">
        <v>4</v>
      </c>
      <c r="T124" s="380">
        <v>666413</v>
      </c>
      <c r="U124" s="298">
        <v>80980020045</v>
      </c>
      <c r="V124" s="298">
        <v>6484</v>
      </c>
      <c r="W124" s="383">
        <v>40359</v>
      </c>
      <c r="X124" s="298" t="s">
        <v>2172</v>
      </c>
      <c r="Y124" s="298" t="s">
        <v>6</v>
      </c>
      <c r="Z124" s="292" t="s">
        <v>11</v>
      </c>
      <c r="AA124" s="292" t="s">
        <v>2173</v>
      </c>
      <c r="AB124" s="299">
        <v>326600</v>
      </c>
      <c r="AC124" s="370" t="s">
        <v>2174</v>
      </c>
      <c r="AD124" s="300">
        <v>42745665</v>
      </c>
      <c r="AE124" s="298">
        <v>2866746</v>
      </c>
      <c r="AF124" s="298">
        <v>3116544576</v>
      </c>
      <c r="AG124" s="426" t="s">
        <v>2175</v>
      </c>
      <c r="AH124" s="370" t="s">
        <v>2174</v>
      </c>
      <c r="AI124" s="300">
        <v>42745665</v>
      </c>
      <c r="AJ124" s="298">
        <v>2866746</v>
      </c>
      <c r="AK124" s="298">
        <v>3116544576</v>
      </c>
      <c r="AL124" s="426" t="s">
        <v>2175</v>
      </c>
      <c r="AM124" s="370" t="s">
        <v>2176</v>
      </c>
      <c r="AN124" s="298">
        <v>2866746</v>
      </c>
      <c r="AO124" s="298">
        <v>3122844749</v>
      </c>
      <c r="AP124" s="426" t="s">
        <v>2175</v>
      </c>
      <c r="AQ124" s="341" t="s">
        <v>70</v>
      </c>
      <c r="AR124" s="312" t="s">
        <v>4</v>
      </c>
      <c r="AS124" s="303" t="s">
        <v>69</v>
      </c>
      <c r="AT124" s="303"/>
      <c r="AU124" s="303"/>
      <c r="AV124" s="303"/>
      <c r="AW124" s="336" t="s">
        <v>28</v>
      </c>
      <c r="AX124" s="305">
        <v>43560</v>
      </c>
      <c r="AY124" s="327">
        <f t="shared" si="44"/>
        <v>43550</v>
      </c>
      <c r="AZ124" s="336" t="s">
        <v>27</v>
      </c>
      <c r="BA124" s="305">
        <v>43672</v>
      </c>
      <c r="BB124" s="327">
        <f t="shared" si="45"/>
        <v>43642</v>
      </c>
      <c r="BC124" s="336" t="s">
        <v>26</v>
      </c>
      <c r="BD124" s="305">
        <v>43731</v>
      </c>
      <c r="BE124" s="305">
        <f t="shared" si="46"/>
        <v>43734</v>
      </c>
      <c r="BF124" s="335" t="s">
        <v>25</v>
      </c>
      <c r="BG124" s="305">
        <v>43819</v>
      </c>
      <c r="BH124" s="305">
        <f t="shared" ref="BH124:BH155" si="53">EDATE($F124,12)</f>
        <v>43825</v>
      </c>
      <c r="BI124" s="305"/>
      <c r="BJ124" s="305"/>
      <c r="BK124" s="305">
        <f t="shared" si="42"/>
        <v>45011</v>
      </c>
      <c r="BL124" s="305"/>
      <c r="BM124" s="305"/>
      <c r="BN124" s="305">
        <f t="shared" si="47"/>
        <v>44008</v>
      </c>
      <c r="BO124" s="305"/>
      <c r="BP124" s="305"/>
      <c r="BQ124" s="305">
        <f t="shared" si="48"/>
        <v>44100</v>
      </c>
      <c r="BR124" s="305"/>
      <c r="BS124" s="305"/>
      <c r="BT124" s="305">
        <f t="shared" si="43"/>
        <v>44191</v>
      </c>
      <c r="BU124" s="444">
        <v>201930317063</v>
      </c>
      <c r="BV124" s="288"/>
      <c r="BW124" s="371"/>
      <c r="BX124" s="371"/>
      <c r="BY124" s="305">
        <f t="shared" si="49"/>
        <v>43825</v>
      </c>
      <c r="BZ124" s="305"/>
      <c r="CA124" s="343" t="s">
        <v>2177</v>
      </c>
      <c r="CB124" s="343" t="s">
        <v>0</v>
      </c>
    </row>
    <row r="125" spans="1:95" s="90" customFormat="1" ht="39.75" customHeight="1" x14ac:dyDescent="0.25">
      <c r="A125" s="285" t="s">
        <v>2178</v>
      </c>
      <c r="B125" s="448" t="s">
        <v>2179</v>
      </c>
      <c r="C125" s="327">
        <v>43460</v>
      </c>
      <c r="D125" s="287">
        <v>43511</v>
      </c>
      <c r="E125" s="287">
        <v>43875</v>
      </c>
      <c r="F125" s="329">
        <v>43511</v>
      </c>
      <c r="G125" s="288" t="s">
        <v>6</v>
      </c>
      <c r="H125" s="305" t="s">
        <v>6</v>
      </c>
      <c r="I125" s="289">
        <f>E125-'[3]ARR Vigentes'!$DF$1</f>
        <v>-187</v>
      </c>
      <c r="J125" s="290" t="str">
        <f t="shared" si="41"/>
        <v>TERMINADO</v>
      </c>
      <c r="K125" s="506" t="s">
        <v>66</v>
      </c>
      <c r="L125" s="332" t="s">
        <v>66</v>
      </c>
      <c r="M125" s="332" t="s">
        <v>66</v>
      </c>
      <c r="N125" s="332" t="s">
        <v>66</v>
      </c>
      <c r="O125" s="506" t="s">
        <v>66</v>
      </c>
      <c r="P125" s="506" t="s">
        <v>66</v>
      </c>
      <c r="Q125" s="292" t="s">
        <v>2180</v>
      </c>
      <c r="R125" s="370" t="s">
        <v>76</v>
      </c>
      <c r="S125" s="312" t="s">
        <v>4</v>
      </c>
      <c r="T125" s="295">
        <v>727276</v>
      </c>
      <c r="U125" s="286" t="s">
        <v>2181</v>
      </c>
      <c r="V125" s="286" t="s">
        <v>2182</v>
      </c>
      <c r="W125" s="310">
        <v>35685</v>
      </c>
      <c r="X125" s="295" t="s">
        <v>1512</v>
      </c>
      <c r="Y125" s="298" t="s">
        <v>6</v>
      </c>
      <c r="Z125" s="292" t="s">
        <v>413</v>
      </c>
      <c r="AA125" s="292" t="s">
        <v>2183</v>
      </c>
      <c r="AB125" s="299">
        <v>14433089</v>
      </c>
      <c r="AC125" s="509" t="s">
        <v>2184</v>
      </c>
      <c r="AD125" s="300">
        <v>890901489</v>
      </c>
      <c r="AE125" s="291">
        <v>2163440</v>
      </c>
      <c r="AF125" s="291" t="s">
        <v>6</v>
      </c>
      <c r="AG125" s="303" t="s">
        <v>2185</v>
      </c>
      <c r="AH125" s="292" t="s">
        <v>2186</v>
      </c>
      <c r="AI125" s="311">
        <v>71318912</v>
      </c>
      <c r="AJ125" s="291" t="s">
        <v>6</v>
      </c>
      <c r="AK125" s="291" t="s">
        <v>6</v>
      </c>
      <c r="AL125" s="301" t="s">
        <v>6</v>
      </c>
      <c r="AM125" s="301" t="s">
        <v>6</v>
      </c>
      <c r="AN125" s="291" t="s">
        <v>6</v>
      </c>
      <c r="AO125" s="291" t="s">
        <v>6</v>
      </c>
      <c r="AP125" s="301" t="s">
        <v>6</v>
      </c>
      <c r="AQ125" s="341" t="s">
        <v>56</v>
      </c>
      <c r="AR125" s="312" t="s">
        <v>4</v>
      </c>
      <c r="AS125" s="303" t="s">
        <v>55</v>
      </c>
      <c r="AT125" s="303"/>
      <c r="AU125" s="303"/>
      <c r="AV125" s="303"/>
      <c r="AW125" s="336" t="s">
        <v>28</v>
      </c>
      <c r="AX125" s="305">
        <v>43614</v>
      </c>
      <c r="AY125" s="327">
        <f t="shared" si="44"/>
        <v>43600</v>
      </c>
      <c r="AZ125" s="336" t="s">
        <v>27</v>
      </c>
      <c r="BA125" s="305">
        <v>43699</v>
      </c>
      <c r="BB125" s="327">
        <f t="shared" si="45"/>
        <v>43692</v>
      </c>
      <c r="BC125" s="288"/>
      <c r="BD125" s="288"/>
      <c r="BE125" s="305">
        <f t="shared" si="46"/>
        <v>43784</v>
      </c>
      <c r="BF125" s="452" t="s">
        <v>25</v>
      </c>
      <c r="BG125" s="305">
        <v>43875</v>
      </c>
      <c r="BH125" s="305">
        <f t="shared" si="53"/>
        <v>43876</v>
      </c>
      <c r="BI125" s="305"/>
      <c r="BJ125" s="305"/>
      <c r="BK125" s="305">
        <f t="shared" si="42"/>
        <v>45061</v>
      </c>
      <c r="BL125" s="305"/>
      <c r="BM125" s="305"/>
      <c r="BN125" s="305">
        <f t="shared" si="47"/>
        <v>44058</v>
      </c>
      <c r="BO125" s="305"/>
      <c r="BP125" s="305"/>
      <c r="BQ125" s="305">
        <f t="shared" si="48"/>
        <v>44150</v>
      </c>
      <c r="BR125" s="305"/>
      <c r="BS125" s="305"/>
      <c r="BT125" s="305">
        <f t="shared" si="43"/>
        <v>44242</v>
      </c>
      <c r="BU125" s="444">
        <v>201930386987</v>
      </c>
      <c r="BV125" s="288"/>
      <c r="BW125" s="371"/>
      <c r="BX125" s="371"/>
      <c r="BY125" s="305">
        <f t="shared" si="49"/>
        <v>43876</v>
      </c>
      <c r="BZ125" s="305"/>
      <c r="CA125" s="343" t="s">
        <v>1211</v>
      </c>
      <c r="CB125" s="343" t="s">
        <v>119</v>
      </c>
    </row>
    <row r="126" spans="1:95" s="721" customFormat="1" ht="39.75" customHeight="1" x14ac:dyDescent="0.25">
      <c r="A126" s="285" t="s">
        <v>1680</v>
      </c>
      <c r="B126" s="503">
        <v>4600078134</v>
      </c>
      <c r="C126" s="305">
        <v>43508</v>
      </c>
      <c r="D126" s="305">
        <v>43516</v>
      </c>
      <c r="E126" s="305">
        <v>43880</v>
      </c>
      <c r="F126" s="335">
        <v>43516</v>
      </c>
      <c r="G126" s="288" t="s">
        <v>6</v>
      </c>
      <c r="H126" s="305" t="s">
        <v>15</v>
      </c>
      <c r="I126" s="289">
        <f>E126-'[3]ARR Vigentes'!$DF$1</f>
        <v>-182</v>
      </c>
      <c r="J126" s="290" t="str">
        <f t="shared" si="41"/>
        <v>TERMINADO</v>
      </c>
      <c r="K126" s="506" t="s">
        <v>66</v>
      </c>
      <c r="L126" s="332" t="s">
        <v>66</v>
      </c>
      <c r="M126" s="332" t="s">
        <v>66</v>
      </c>
      <c r="N126" s="332" t="s">
        <v>66</v>
      </c>
      <c r="O126" s="506" t="s">
        <v>66</v>
      </c>
      <c r="P126" s="506" t="s">
        <v>66</v>
      </c>
      <c r="Q126" s="370" t="s">
        <v>2187</v>
      </c>
      <c r="R126" s="418" t="s">
        <v>1683</v>
      </c>
      <c r="S126" s="312" t="s">
        <v>4</v>
      </c>
      <c r="T126" s="380">
        <v>443708</v>
      </c>
      <c r="U126" s="324" t="s">
        <v>1684</v>
      </c>
      <c r="V126" s="324" t="s">
        <v>424</v>
      </c>
      <c r="W126" s="324" t="s">
        <v>1685</v>
      </c>
      <c r="X126" s="380">
        <v>12</v>
      </c>
      <c r="Y126" s="298">
        <v>103</v>
      </c>
      <c r="Z126" s="292" t="s">
        <v>2188</v>
      </c>
      <c r="AA126" s="292" t="s">
        <v>2189</v>
      </c>
      <c r="AB126" s="299">
        <v>199836</v>
      </c>
      <c r="AC126" s="370" t="s">
        <v>1687</v>
      </c>
      <c r="AD126" s="412">
        <v>8277559</v>
      </c>
      <c r="AE126" s="291" t="s">
        <v>6</v>
      </c>
      <c r="AF126" s="298">
        <v>3206158064</v>
      </c>
      <c r="AG126" s="298" t="s">
        <v>1207</v>
      </c>
      <c r="AH126" s="370" t="s">
        <v>1687</v>
      </c>
      <c r="AI126" s="412">
        <v>8277559</v>
      </c>
      <c r="AJ126" s="291" t="s">
        <v>6</v>
      </c>
      <c r="AK126" s="298">
        <v>3206158064</v>
      </c>
      <c r="AL126" s="301" t="s">
        <v>6</v>
      </c>
      <c r="AM126" s="301" t="s">
        <v>6</v>
      </c>
      <c r="AN126" s="291" t="s">
        <v>6</v>
      </c>
      <c r="AO126" s="291" t="s">
        <v>6</v>
      </c>
      <c r="AP126" s="301" t="s">
        <v>6</v>
      </c>
      <c r="AQ126" s="341" t="s">
        <v>70</v>
      </c>
      <c r="AR126" s="312" t="s">
        <v>4</v>
      </c>
      <c r="AS126" s="303" t="s">
        <v>69</v>
      </c>
      <c r="AT126" s="303"/>
      <c r="AU126" s="303"/>
      <c r="AV126" s="303"/>
      <c r="AW126" s="336" t="s">
        <v>28</v>
      </c>
      <c r="AX126" s="305">
        <v>43615</v>
      </c>
      <c r="AY126" s="327">
        <f t="shared" si="44"/>
        <v>43605</v>
      </c>
      <c r="AZ126" s="336" t="s">
        <v>27</v>
      </c>
      <c r="BA126" s="305">
        <v>43675</v>
      </c>
      <c r="BB126" s="327">
        <f t="shared" si="45"/>
        <v>43697</v>
      </c>
      <c r="BC126" s="336" t="s">
        <v>26</v>
      </c>
      <c r="BD126" s="305">
        <v>43788</v>
      </c>
      <c r="BE126" s="305">
        <f t="shared" si="46"/>
        <v>43789</v>
      </c>
      <c r="BF126" s="335" t="s">
        <v>25</v>
      </c>
      <c r="BG126" s="305">
        <v>43873</v>
      </c>
      <c r="BH126" s="305">
        <f t="shared" si="53"/>
        <v>43881</v>
      </c>
      <c r="BI126" s="305"/>
      <c r="BJ126" s="305"/>
      <c r="BK126" s="305">
        <f t="shared" si="42"/>
        <v>45066</v>
      </c>
      <c r="BL126" s="305"/>
      <c r="BM126" s="305"/>
      <c r="BN126" s="305">
        <f t="shared" si="47"/>
        <v>44063</v>
      </c>
      <c r="BO126" s="305"/>
      <c r="BP126" s="305"/>
      <c r="BQ126" s="305">
        <f t="shared" si="48"/>
        <v>44155</v>
      </c>
      <c r="BR126" s="305"/>
      <c r="BS126" s="305"/>
      <c r="BT126" s="305">
        <f t="shared" si="43"/>
        <v>44247</v>
      </c>
      <c r="BU126" s="444">
        <v>201930373110</v>
      </c>
      <c r="BV126" s="288"/>
      <c r="BW126" s="371"/>
      <c r="BX126" s="371"/>
      <c r="BY126" s="305">
        <f t="shared" si="49"/>
        <v>43881</v>
      </c>
      <c r="BZ126" s="305"/>
      <c r="CA126" s="343" t="s">
        <v>1211</v>
      </c>
      <c r="CB126" s="343" t="s">
        <v>119</v>
      </c>
      <c r="CC126" s="90"/>
      <c r="CD126" s="90"/>
      <c r="CE126" s="90"/>
      <c r="CF126" s="90"/>
      <c r="CG126" s="90"/>
      <c r="CH126" s="90"/>
      <c r="CI126" s="90"/>
      <c r="CJ126" s="90"/>
      <c r="CK126" s="90"/>
      <c r="CL126" s="90"/>
      <c r="CM126" s="90"/>
      <c r="CN126" s="90"/>
      <c r="CO126" s="90"/>
      <c r="CP126" s="90"/>
      <c r="CQ126" s="90"/>
    </row>
    <row r="127" spans="1:95" s="90" customFormat="1" ht="39.75" customHeight="1" x14ac:dyDescent="0.25">
      <c r="A127" s="505"/>
      <c r="B127" s="503">
        <v>4600078449</v>
      </c>
      <c r="C127" s="305">
        <v>43515</v>
      </c>
      <c r="D127" s="305">
        <v>43516</v>
      </c>
      <c r="E127" s="305">
        <v>43880</v>
      </c>
      <c r="F127" s="335">
        <v>43516</v>
      </c>
      <c r="G127" s="288" t="s">
        <v>6</v>
      </c>
      <c r="H127" s="305" t="s">
        <v>6</v>
      </c>
      <c r="I127" s="289">
        <f>E127-'[3]ARR Vigentes'!$DF$1</f>
        <v>-182</v>
      </c>
      <c r="J127" s="290" t="str">
        <f t="shared" si="41"/>
        <v>TERMINADO</v>
      </c>
      <c r="K127" s="506" t="s">
        <v>66</v>
      </c>
      <c r="L127" s="332" t="s">
        <v>66</v>
      </c>
      <c r="M127" s="332" t="s">
        <v>66</v>
      </c>
      <c r="N127" s="332" t="s">
        <v>66</v>
      </c>
      <c r="O127" s="506" t="s">
        <v>66</v>
      </c>
      <c r="P127" s="506" t="s">
        <v>66</v>
      </c>
      <c r="Q127" s="370" t="s">
        <v>2190</v>
      </c>
      <c r="R127" s="418" t="s">
        <v>1209</v>
      </c>
      <c r="S127" s="312" t="s">
        <v>4</v>
      </c>
      <c r="T127" s="380">
        <v>5245396</v>
      </c>
      <c r="U127" s="393">
        <v>10060480003</v>
      </c>
      <c r="V127" s="507">
        <v>3161</v>
      </c>
      <c r="W127" s="411" t="s">
        <v>225</v>
      </c>
      <c r="X127" s="392">
        <v>26</v>
      </c>
      <c r="Y127" s="298">
        <v>296</v>
      </c>
      <c r="Z127" s="292" t="s">
        <v>224</v>
      </c>
      <c r="AA127" s="292" t="s">
        <v>2191</v>
      </c>
      <c r="AB127" s="299">
        <v>231602</v>
      </c>
      <c r="AC127" s="370" t="s">
        <v>2192</v>
      </c>
      <c r="AD127" s="300">
        <v>43044470</v>
      </c>
      <c r="AE127" s="291" t="s">
        <v>6</v>
      </c>
      <c r="AF127" s="298">
        <v>3217306362</v>
      </c>
      <c r="AG127" s="298" t="s">
        <v>1207</v>
      </c>
      <c r="AH127" s="370" t="s">
        <v>2192</v>
      </c>
      <c r="AI127" s="300">
        <v>43044470</v>
      </c>
      <c r="AJ127" s="291" t="s">
        <v>6</v>
      </c>
      <c r="AK127" s="298">
        <v>3217306362</v>
      </c>
      <c r="AL127" s="301" t="s">
        <v>6</v>
      </c>
      <c r="AM127" s="301" t="s">
        <v>6</v>
      </c>
      <c r="AN127" s="291" t="s">
        <v>6</v>
      </c>
      <c r="AO127" s="291" t="s">
        <v>6</v>
      </c>
      <c r="AP127" s="301" t="s">
        <v>6</v>
      </c>
      <c r="AQ127" s="341" t="s">
        <v>70</v>
      </c>
      <c r="AR127" s="312" t="s">
        <v>4</v>
      </c>
      <c r="AS127" s="303" t="s">
        <v>69</v>
      </c>
      <c r="AT127" s="303"/>
      <c r="AU127" s="303"/>
      <c r="AV127" s="303"/>
      <c r="AW127" s="336" t="s">
        <v>28</v>
      </c>
      <c r="AX127" s="305">
        <v>43595</v>
      </c>
      <c r="AY127" s="327">
        <f t="shared" si="44"/>
        <v>43605</v>
      </c>
      <c r="AZ127" s="336" t="s">
        <v>27</v>
      </c>
      <c r="BA127" s="305">
        <v>43664</v>
      </c>
      <c r="BB127" s="327">
        <f t="shared" si="45"/>
        <v>43697</v>
      </c>
      <c r="BC127" s="336" t="s">
        <v>26</v>
      </c>
      <c r="BD127" s="305">
        <v>43780</v>
      </c>
      <c r="BE127" s="305">
        <f t="shared" si="46"/>
        <v>43789</v>
      </c>
      <c r="BF127" s="335" t="s">
        <v>25</v>
      </c>
      <c r="BG127" s="305">
        <v>43878</v>
      </c>
      <c r="BH127" s="305">
        <f t="shared" si="53"/>
        <v>43881</v>
      </c>
      <c r="BI127" s="305"/>
      <c r="BJ127" s="305"/>
      <c r="BK127" s="305">
        <f t="shared" si="42"/>
        <v>45066</v>
      </c>
      <c r="BL127" s="305"/>
      <c r="BM127" s="305"/>
      <c r="BN127" s="305">
        <f t="shared" si="47"/>
        <v>44063</v>
      </c>
      <c r="BO127" s="305"/>
      <c r="BP127" s="305"/>
      <c r="BQ127" s="305">
        <f t="shared" si="48"/>
        <v>44155</v>
      </c>
      <c r="BR127" s="305"/>
      <c r="BS127" s="305"/>
      <c r="BT127" s="305">
        <f t="shared" si="43"/>
        <v>44247</v>
      </c>
      <c r="BU127" s="444">
        <v>201930373420</v>
      </c>
      <c r="BV127" s="288"/>
      <c r="BW127" s="371"/>
      <c r="BX127" s="371"/>
      <c r="BY127" s="305">
        <f t="shared" si="49"/>
        <v>43881</v>
      </c>
      <c r="BZ127" s="335" t="s">
        <v>2270</v>
      </c>
      <c r="CA127" s="343" t="s">
        <v>1211</v>
      </c>
      <c r="CB127" s="343" t="s">
        <v>119</v>
      </c>
    </row>
    <row r="128" spans="1:95" s="90" customFormat="1" ht="39.75" customHeight="1" x14ac:dyDescent="0.25">
      <c r="A128" s="285"/>
      <c r="B128" s="503">
        <v>4600078604</v>
      </c>
      <c r="C128" s="305">
        <v>43509</v>
      </c>
      <c r="D128" s="305">
        <v>43515</v>
      </c>
      <c r="E128" s="305">
        <v>43879</v>
      </c>
      <c r="F128" s="335">
        <v>43515</v>
      </c>
      <c r="G128" s="288" t="s">
        <v>6</v>
      </c>
      <c r="H128" s="305" t="s">
        <v>15</v>
      </c>
      <c r="I128" s="289">
        <f>E128-'[3]ARR Vigentes'!$DF$1</f>
        <v>-183</v>
      </c>
      <c r="J128" s="290" t="str">
        <f t="shared" si="41"/>
        <v>TERMINADO</v>
      </c>
      <c r="K128" s="506" t="s">
        <v>66</v>
      </c>
      <c r="L128" s="332" t="s">
        <v>66</v>
      </c>
      <c r="M128" s="332" t="s">
        <v>66</v>
      </c>
      <c r="N128" s="332" t="s">
        <v>66</v>
      </c>
      <c r="O128" s="506" t="s">
        <v>66</v>
      </c>
      <c r="P128" s="506" t="s">
        <v>66</v>
      </c>
      <c r="Q128" s="370" t="s">
        <v>2193</v>
      </c>
      <c r="R128" s="418" t="s">
        <v>1683</v>
      </c>
      <c r="S128" s="312" t="s">
        <v>4</v>
      </c>
      <c r="T128" s="380">
        <v>443708</v>
      </c>
      <c r="U128" s="324" t="s">
        <v>1684</v>
      </c>
      <c r="V128" s="324" t="s">
        <v>424</v>
      </c>
      <c r="W128" s="324" t="s">
        <v>1685</v>
      </c>
      <c r="X128" s="380">
        <v>12</v>
      </c>
      <c r="Y128" s="298">
        <v>125</v>
      </c>
      <c r="Z128" s="292" t="s">
        <v>2194</v>
      </c>
      <c r="AA128" s="292" t="s">
        <v>2189</v>
      </c>
      <c r="AB128" s="299">
        <v>237804</v>
      </c>
      <c r="AC128" s="370" t="s">
        <v>2195</v>
      </c>
      <c r="AD128" s="412">
        <v>1128407229</v>
      </c>
      <c r="AE128" s="291" t="s">
        <v>6</v>
      </c>
      <c r="AF128" s="298">
        <v>3127464545</v>
      </c>
      <c r="AG128" s="336" t="s">
        <v>2196</v>
      </c>
      <c r="AH128" s="370" t="s">
        <v>2195</v>
      </c>
      <c r="AI128" s="412">
        <v>1128407229</v>
      </c>
      <c r="AJ128" s="291" t="s">
        <v>6</v>
      </c>
      <c r="AK128" s="298">
        <v>3127464545</v>
      </c>
      <c r="AL128" s="336" t="s">
        <v>2196</v>
      </c>
      <c r="AM128" s="301" t="s">
        <v>6</v>
      </c>
      <c r="AN128" s="291" t="s">
        <v>6</v>
      </c>
      <c r="AO128" s="291" t="s">
        <v>6</v>
      </c>
      <c r="AP128" s="301" t="s">
        <v>6</v>
      </c>
      <c r="AQ128" s="341" t="s">
        <v>70</v>
      </c>
      <c r="AR128" s="312" t="s">
        <v>4</v>
      </c>
      <c r="AS128" s="303" t="s">
        <v>69</v>
      </c>
      <c r="AT128" s="303"/>
      <c r="AU128" s="303"/>
      <c r="AV128" s="303"/>
      <c r="AW128" s="336" t="s">
        <v>28</v>
      </c>
      <c r="AX128" s="305">
        <v>43602</v>
      </c>
      <c r="AY128" s="327">
        <f t="shared" si="44"/>
        <v>43604</v>
      </c>
      <c r="AZ128" s="336" t="s">
        <v>27</v>
      </c>
      <c r="BA128" s="305">
        <v>43675</v>
      </c>
      <c r="BB128" s="327">
        <f t="shared" si="45"/>
        <v>43696</v>
      </c>
      <c r="BC128" s="336" t="s">
        <v>26</v>
      </c>
      <c r="BD128" s="305">
        <v>43780</v>
      </c>
      <c r="BE128" s="305">
        <f t="shared" si="46"/>
        <v>43788</v>
      </c>
      <c r="BF128" s="452" t="s">
        <v>25</v>
      </c>
      <c r="BG128" s="305">
        <v>43873</v>
      </c>
      <c r="BH128" s="305">
        <f t="shared" si="53"/>
        <v>43880</v>
      </c>
      <c r="BI128" s="335" t="s">
        <v>1220</v>
      </c>
      <c r="BJ128" s="305">
        <v>44012</v>
      </c>
      <c r="BK128" s="305">
        <f t="shared" si="42"/>
        <v>45065</v>
      </c>
      <c r="BL128" s="305"/>
      <c r="BM128" s="305"/>
      <c r="BN128" s="305">
        <f t="shared" si="47"/>
        <v>44062</v>
      </c>
      <c r="BO128" s="305"/>
      <c r="BP128" s="305"/>
      <c r="BQ128" s="305">
        <f t="shared" si="48"/>
        <v>44154</v>
      </c>
      <c r="BR128" s="305"/>
      <c r="BS128" s="305"/>
      <c r="BT128" s="305">
        <f t="shared" si="43"/>
        <v>44246</v>
      </c>
      <c r="BU128" s="444">
        <v>201930374056</v>
      </c>
      <c r="BV128" s="288"/>
      <c r="BW128" s="371"/>
      <c r="BX128" s="371"/>
      <c r="BY128" s="305">
        <f t="shared" si="49"/>
        <v>43880</v>
      </c>
      <c r="BZ128" s="335" t="s">
        <v>2270</v>
      </c>
      <c r="CA128" s="343"/>
      <c r="CB128" s="343" t="s">
        <v>119</v>
      </c>
    </row>
    <row r="129" spans="1:91" s="90" customFormat="1" ht="39.75" customHeight="1" x14ac:dyDescent="0.25">
      <c r="A129" s="505"/>
      <c r="B129" s="511">
        <v>4600077568</v>
      </c>
      <c r="C129" s="305">
        <v>43454</v>
      </c>
      <c r="D129" s="305">
        <v>43521</v>
      </c>
      <c r="E129" s="305">
        <v>43885</v>
      </c>
      <c r="F129" s="335">
        <v>43521</v>
      </c>
      <c r="G129" s="288" t="s">
        <v>6</v>
      </c>
      <c r="H129" s="305" t="s">
        <v>6</v>
      </c>
      <c r="I129" s="289">
        <f>E129-'[3]ARR Vigentes'!$DF$1</f>
        <v>-177</v>
      </c>
      <c r="J129" s="290" t="str">
        <f t="shared" si="41"/>
        <v>TERMINADO</v>
      </c>
      <c r="K129" s="506" t="s">
        <v>66</v>
      </c>
      <c r="L129" s="332" t="s">
        <v>66</v>
      </c>
      <c r="M129" s="332" t="s">
        <v>66</v>
      </c>
      <c r="N129" s="332" t="s">
        <v>66</v>
      </c>
      <c r="O129" s="506" t="s">
        <v>66</v>
      </c>
      <c r="P129" s="506" t="s">
        <v>66</v>
      </c>
      <c r="Q129" s="370" t="s">
        <v>2197</v>
      </c>
      <c r="R129" s="370" t="s">
        <v>76</v>
      </c>
      <c r="S129" s="312" t="s">
        <v>4</v>
      </c>
      <c r="T129" s="380">
        <v>97558</v>
      </c>
      <c r="U129" s="393">
        <v>10060220029</v>
      </c>
      <c r="V129" s="507">
        <v>1568</v>
      </c>
      <c r="W129" s="411" t="s">
        <v>75</v>
      </c>
      <c r="X129" s="392">
        <v>3</v>
      </c>
      <c r="Y129" s="298">
        <v>149</v>
      </c>
      <c r="Z129" s="292" t="s">
        <v>74</v>
      </c>
      <c r="AA129" s="292" t="s">
        <v>73</v>
      </c>
      <c r="AB129" s="299">
        <v>546086</v>
      </c>
      <c r="AC129" s="370" t="s">
        <v>2198</v>
      </c>
      <c r="AD129" s="300">
        <v>42779177</v>
      </c>
      <c r="AE129" s="291" t="s">
        <v>6</v>
      </c>
      <c r="AF129" s="298">
        <v>3132328875</v>
      </c>
      <c r="AG129" s="426" t="s">
        <v>2199</v>
      </c>
      <c r="AH129" s="370" t="s">
        <v>2198</v>
      </c>
      <c r="AI129" s="300">
        <v>42779177</v>
      </c>
      <c r="AJ129" s="291" t="s">
        <v>6</v>
      </c>
      <c r="AK129" s="298">
        <v>3132328875</v>
      </c>
      <c r="AL129" s="426" t="s">
        <v>2199</v>
      </c>
      <c r="AM129" s="301" t="s">
        <v>6</v>
      </c>
      <c r="AN129" s="291" t="s">
        <v>6</v>
      </c>
      <c r="AO129" s="291" t="s">
        <v>6</v>
      </c>
      <c r="AP129" s="301" t="s">
        <v>6</v>
      </c>
      <c r="AQ129" s="341" t="s">
        <v>56</v>
      </c>
      <c r="AR129" s="312" t="s">
        <v>4</v>
      </c>
      <c r="AS129" s="303" t="s">
        <v>55</v>
      </c>
      <c r="AT129" s="303"/>
      <c r="AU129" s="303"/>
      <c r="AV129" s="303"/>
      <c r="AW129" s="336" t="s">
        <v>28</v>
      </c>
      <c r="AX129" s="305">
        <v>43614</v>
      </c>
      <c r="AY129" s="327">
        <f t="shared" si="44"/>
        <v>43610</v>
      </c>
      <c r="AZ129" s="336" t="s">
        <v>27</v>
      </c>
      <c r="BA129" s="305">
        <v>43699</v>
      </c>
      <c r="BB129" s="327">
        <f t="shared" si="45"/>
        <v>43702</v>
      </c>
      <c r="BC129" s="336" t="s">
        <v>26</v>
      </c>
      <c r="BD129" s="305">
        <v>43797</v>
      </c>
      <c r="BE129" s="305">
        <f t="shared" si="46"/>
        <v>43794</v>
      </c>
      <c r="BF129" s="452" t="s">
        <v>25</v>
      </c>
      <c r="BG129" s="305">
        <v>43889</v>
      </c>
      <c r="BH129" s="305">
        <f t="shared" si="53"/>
        <v>43886</v>
      </c>
      <c r="BI129" s="305"/>
      <c r="BJ129" s="305"/>
      <c r="BK129" s="305">
        <f t="shared" si="42"/>
        <v>45071</v>
      </c>
      <c r="BL129" s="305"/>
      <c r="BM129" s="305"/>
      <c r="BN129" s="305">
        <f t="shared" si="47"/>
        <v>44068</v>
      </c>
      <c r="BO129" s="305"/>
      <c r="BP129" s="305"/>
      <c r="BQ129" s="305">
        <f t="shared" si="48"/>
        <v>44160</v>
      </c>
      <c r="BR129" s="305"/>
      <c r="BS129" s="305"/>
      <c r="BT129" s="305">
        <f t="shared" si="43"/>
        <v>44252</v>
      </c>
      <c r="BU129" s="444">
        <v>201930387016</v>
      </c>
      <c r="BV129" s="288"/>
      <c r="BW129" s="371"/>
      <c r="BX129" s="371"/>
      <c r="BY129" s="305">
        <f t="shared" si="49"/>
        <v>43886</v>
      </c>
      <c r="BZ129" s="305"/>
      <c r="CA129" s="343" t="s">
        <v>211</v>
      </c>
      <c r="CB129" s="343" t="s">
        <v>0</v>
      </c>
    </row>
    <row r="130" spans="1:91" s="90" customFormat="1" ht="39.75" customHeight="1" x14ac:dyDescent="0.25">
      <c r="A130" s="505"/>
      <c r="B130" s="511">
        <v>4600077559</v>
      </c>
      <c r="C130" s="305">
        <v>43454</v>
      </c>
      <c r="D130" s="305">
        <v>43521</v>
      </c>
      <c r="E130" s="305">
        <v>43885</v>
      </c>
      <c r="F130" s="335">
        <v>43521</v>
      </c>
      <c r="G130" s="288" t="s">
        <v>6</v>
      </c>
      <c r="H130" s="305" t="s">
        <v>6</v>
      </c>
      <c r="I130" s="289">
        <f>E130-'[3]ARR Vigentes'!$DF$1</f>
        <v>-177</v>
      </c>
      <c r="J130" s="290" t="str">
        <f t="shared" si="41"/>
        <v>TERMINADO</v>
      </c>
      <c r="K130" s="506" t="s">
        <v>66</v>
      </c>
      <c r="L130" s="332" t="s">
        <v>66</v>
      </c>
      <c r="M130" s="332" t="s">
        <v>66</v>
      </c>
      <c r="N130" s="332" t="s">
        <v>66</v>
      </c>
      <c r="O130" s="506" t="s">
        <v>66</v>
      </c>
      <c r="P130" s="506" t="s">
        <v>66</v>
      </c>
      <c r="Q130" s="370" t="s">
        <v>2200</v>
      </c>
      <c r="R130" s="370" t="s">
        <v>76</v>
      </c>
      <c r="S130" s="312" t="s">
        <v>4</v>
      </c>
      <c r="T130" s="380">
        <v>97558</v>
      </c>
      <c r="U130" s="393">
        <v>10060220029</v>
      </c>
      <c r="V130" s="507">
        <v>1568</v>
      </c>
      <c r="W130" s="411" t="s">
        <v>75</v>
      </c>
      <c r="X130" s="392">
        <v>3</v>
      </c>
      <c r="Y130" s="298">
        <v>115</v>
      </c>
      <c r="Z130" s="292" t="s">
        <v>74</v>
      </c>
      <c r="AA130" s="292" t="s">
        <v>73</v>
      </c>
      <c r="AB130" s="299">
        <v>331930</v>
      </c>
      <c r="AC130" s="370" t="s">
        <v>2201</v>
      </c>
      <c r="AD130" s="300">
        <v>4561768</v>
      </c>
      <c r="AE130" s="298">
        <v>5111024</v>
      </c>
      <c r="AF130" s="298">
        <v>3127380102</v>
      </c>
      <c r="AG130" s="426" t="s">
        <v>2202</v>
      </c>
      <c r="AH130" s="370" t="s">
        <v>2201</v>
      </c>
      <c r="AI130" s="300">
        <v>4561768</v>
      </c>
      <c r="AJ130" s="298">
        <v>5111024</v>
      </c>
      <c r="AK130" s="298">
        <v>3127380102</v>
      </c>
      <c r="AL130" s="426" t="s">
        <v>2202</v>
      </c>
      <c r="AM130" s="301" t="s">
        <v>6</v>
      </c>
      <c r="AN130" s="291" t="s">
        <v>6</v>
      </c>
      <c r="AO130" s="291" t="s">
        <v>6</v>
      </c>
      <c r="AP130" s="301" t="s">
        <v>6</v>
      </c>
      <c r="AQ130" s="399" t="s">
        <v>56</v>
      </c>
      <c r="AR130" s="312" t="s">
        <v>4</v>
      </c>
      <c r="AS130" s="426" t="s">
        <v>55</v>
      </c>
      <c r="AT130" s="426"/>
      <c r="AU130" s="312"/>
      <c r="AV130" s="303"/>
      <c r="AW130" s="336" t="s">
        <v>28</v>
      </c>
      <c r="AX130" s="305">
        <v>43614</v>
      </c>
      <c r="AY130" s="327">
        <f t="shared" si="44"/>
        <v>43610</v>
      </c>
      <c r="AZ130" s="336" t="s">
        <v>27</v>
      </c>
      <c r="BA130" s="305">
        <v>43699</v>
      </c>
      <c r="BB130" s="327">
        <f t="shared" si="45"/>
        <v>43702</v>
      </c>
      <c r="BC130" s="336" t="s">
        <v>26</v>
      </c>
      <c r="BD130" s="305">
        <v>43797</v>
      </c>
      <c r="BE130" s="305">
        <f t="shared" si="46"/>
        <v>43794</v>
      </c>
      <c r="BF130" s="452" t="s">
        <v>25</v>
      </c>
      <c r="BG130" s="305">
        <v>43885</v>
      </c>
      <c r="BH130" s="305">
        <f t="shared" si="53"/>
        <v>43886</v>
      </c>
      <c r="BI130" s="305"/>
      <c r="BJ130" s="305"/>
      <c r="BK130" s="305">
        <f t="shared" si="42"/>
        <v>45071</v>
      </c>
      <c r="BL130" s="305"/>
      <c r="BM130" s="305"/>
      <c r="BN130" s="305">
        <f t="shared" si="47"/>
        <v>44068</v>
      </c>
      <c r="BO130" s="305"/>
      <c r="BP130" s="305"/>
      <c r="BQ130" s="305">
        <f t="shared" si="48"/>
        <v>44160</v>
      </c>
      <c r="BR130" s="305"/>
      <c r="BS130" s="305"/>
      <c r="BT130" s="305">
        <f t="shared" si="43"/>
        <v>44252</v>
      </c>
      <c r="BU130" s="444">
        <v>201930387001</v>
      </c>
      <c r="BV130" s="288"/>
      <c r="BW130" s="371"/>
      <c r="BX130" s="371"/>
      <c r="BY130" s="305">
        <f t="shared" si="49"/>
        <v>43886</v>
      </c>
      <c r="BZ130" s="305"/>
      <c r="CA130" s="343"/>
      <c r="CB130" s="343" t="s">
        <v>993</v>
      </c>
    </row>
    <row r="131" spans="1:91" s="90" customFormat="1" ht="39.75" customHeight="1" x14ac:dyDescent="0.25">
      <c r="A131" s="505"/>
      <c r="B131" s="511">
        <v>4600078636</v>
      </c>
      <c r="C131" s="305">
        <v>43516</v>
      </c>
      <c r="D131" s="305">
        <v>43524</v>
      </c>
      <c r="E131" s="305">
        <v>43888</v>
      </c>
      <c r="F131" s="335">
        <v>43524</v>
      </c>
      <c r="G131" s="336" t="s">
        <v>472</v>
      </c>
      <c r="H131" s="305">
        <v>43545</v>
      </c>
      <c r="I131" s="289">
        <f>E131-'[3]ARR Vigentes'!$DF$1</f>
        <v>-174</v>
      </c>
      <c r="J131" s="290" t="str">
        <f t="shared" ref="J131:J162" si="54">IF(I131&gt;130,"VIGENTE",IF(I131&lt;1,"TERMINADO",IF(AND(I131&lt;120,I131&gt;110),"TRAMITES",IF(I131&lt;50,"POR VENCERSE","RENOVAR"))))</f>
        <v>TERMINADO</v>
      </c>
      <c r="K131" s="506" t="s">
        <v>66</v>
      </c>
      <c r="L131" s="332" t="s">
        <v>66</v>
      </c>
      <c r="M131" s="332" t="s">
        <v>66</v>
      </c>
      <c r="N131" s="332" t="s">
        <v>66</v>
      </c>
      <c r="O131" s="506" t="s">
        <v>66</v>
      </c>
      <c r="P131" s="506" t="s">
        <v>66</v>
      </c>
      <c r="Q131" s="370" t="s">
        <v>1223</v>
      </c>
      <c r="R131" s="418" t="s">
        <v>1209</v>
      </c>
      <c r="S131" s="312" t="s">
        <v>4</v>
      </c>
      <c r="T131" s="380">
        <v>5245462</v>
      </c>
      <c r="U131" s="393">
        <v>10060480003</v>
      </c>
      <c r="V131" s="507">
        <v>3161</v>
      </c>
      <c r="W131" s="411" t="s">
        <v>225</v>
      </c>
      <c r="X131" s="392">
        <v>370</v>
      </c>
      <c r="Y131" s="298">
        <v>359</v>
      </c>
      <c r="Z131" s="292" t="s">
        <v>224</v>
      </c>
      <c r="AA131" s="292" t="s">
        <v>2203</v>
      </c>
      <c r="AB131" s="299">
        <v>208350</v>
      </c>
      <c r="AC131" s="370" t="s">
        <v>2204</v>
      </c>
      <c r="AD131" s="300">
        <v>69015942</v>
      </c>
      <c r="AE131" s="291" t="s">
        <v>6</v>
      </c>
      <c r="AF131" s="298">
        <v>3218864088</v>
      </c>
      <c r="AG131" s="298" t="s">
        <v>1207</v>
      </c>
      <c r="AH131" s="370" t="s">
        <v>2204</v>
      </c>
      <c r="AI131" s="300">
        <v>69015942</v>
      </c>
      <c r="AJ131" s="291" t="s">
        <v>6</v>
      </c>
      <c r="AK131" s="298">
        <v>3218864088</v>
      </c>
      <c r="AL131" s="301" t="s">
        <v>6</v>
      </c>
      <c r="AM131" s="301" t="s">
        <v>6</v>
      </c>
      <c r="AN131" s="291" t="s">
        <v>6</v>
      </c>
      <c r="AO131" s="291" t="s">
        <v>6</v>
      </c>
      <c r="AP131" s="301" t="s">
        <v>6</v>
      </c>
      <c r="AQ131" s="399" t="s">
        <v>5</v>
      </c>
      <c r="AR131" s="312" t="s">
        <v>4</v>
      </c>
      <c r="AS131" s="426" t="s">
        <v>3</v>
      </c>
      <c r="AT131" s="426"/>
      <c r="AU131" s="312"/>
      <c r="AV131" s="303"/>
      <c r="AW131" s="336" t="s">
        <v>28</v>
      </c>
      <c r="AX131" s="305">
        <v>43562</v>
      </c>
      <c r="AY131" s="327">
        <f t="shared" si="44"/>
        <v>43613</v>
      </c>
      <c r="AZ131" s="484" t="s">
        <v>27</v>
      </c>
      <c r="BA131" s="305">
        <v>43715</v>
      </c>
      <c r="BB131" s="327">
        <f t="shared" si="45"/>
        <v>43705</v>
      </c>
      <c r="BC131" s="336" t="s">
        <v>26</v>
      </c>
      <c r="BD131" s="305">
        <v>43735</v>
      </c>
      <c r="BE131" s="305">
        <f t="shared" si="46"/>
        <v>43797</v>
      </c>
      <c r="BF131" s="335" t="s">
        <v>25</v>
      </c>
      <c r="BG131" s="305">
        <v>43888</v>
      </c>
      <c r="BH131" s="305">
        <f t="shared" si="53"/>
        <v>43889</v>
      </c>
      <c r="BI131" s="305"/>
      <c r="BJ131" s="305"/>
      <c r="BK131" s="305">
        <f t="shared" si="42"/>
        <v>45074</v>
      </c>
      <c r="BL131" s="305"/>
      <c r="BM131" s="305"/>
      <c r="BN131" s="305">
        <f t="shared" si="47"/>
        <v>44071</v>
      </c>
      <c r="BO131" s="305"/>
      <c r="BP131" s="305"/>
      <c r="BQ131" s="305">
        <f t="shared" si="48"/>
        <v>44163</v>
      </c>
      <c r="BR131" s="305"/>
      <c r="BS131" s="305"/>
      <c r="BT131" s="305">
        <f t="shared" si="43"/>
        <v>44255</v>
      </c>
      <c r="BU131" s="325"/>
      <c r="BV131" s="484" t="s">
        <v>2</v>
      </c>
      <c r="BW131" s="371"/>
      <c r="BX131" s="371"/>
      <c r="BY131" s="305">
        <f t="shared" si="49"/>
        <v>43889</v>
      </c>
      <c r="BZ131" s="305"/>
      <c r="CA131" s="343" t="s">
        <v>1211</v>
      </c>
      <c r="CB131" s="343" t="s">
        <v>2205</v>
      </c>
    </row>
    <row r="132" spans="1:91" s="90" customFormat="1" ht="39.75" customHeight="1" x14ac:dyDescent="0.25">
      <c r="A132" s="505"/>
      <c r="B132" s="511">
        <v>4600078572</v>
      </c>
      <c r="C132" s="305">
        <v>43518</v>
      </c>
      <c r="D132" s="305">
        <v>43523</v>
      </c>
      <c r="E132" s="305">
        <v>43887</v>
      </c>
      <c r="F132" s="335">
        <v>43523</v>
      </c>
      <c r="G132" s="288" t="s">
        <v>6</v>
      </c>
      <c r="H132" s="305" t="s">
        <v>6</v>
      </c>
      <c r="I132" s="289">
        <f>E132-'[3]ARR Vigentes'!$DF$1</f>
        <v>-175</v>
      </c>
      <c r="J132" s="290" t="str">
        <f t="shared" si="54"/>
        <v>TERMINADO</v>
      </c>
      <c r="K132" s="506" t="s">
        <v>66</v>
      </c>
      <c r="L132" s="332" t="s">
        <v>66</v>
      </c>
      <c r="M132" s="332" t="s">
        <v>66</v>
      </c>
      <c r="N132" s="332" t="s">
        <v>66</v>
      </c>
      <c r="O132" s="506" t="s">
        <v>66</v>
      </c>
      <c r="P132" s="506" t="s">
        <v>66</v>
      </c>
      <c r="Q132" s="370" t="s">
        <v>2206</v>
      </c>
      <c r="R132" s="418" t="s">
        <v>1209</v>
      </c>
      <c r="S132" s="312" t="s">
        <v>4</v>
      </c>
      <c r="T132" s="380">
        <v>5245451</v>
      </c>
      <c r="U132" s="393">
        <v>10060480003</v>
      </c>
      <c r="V132" s="507">
        <v>3161</v>
      </c>
      <c r="W132" s="411" t="s">
        <v>225</v>
      </c>
      <c r="X132" s="392">
        <v>26</v>
      </c>
      <c r="Y132" s="298">
        <v>365</v>
      </c>
      <c r="Z132" s="292" t="s">
        <v>224</v>
      </c>
      <c r="AA132" s="292" t="s">
        <v>2207</v>
      </c>
      <c r="AB132" s="299">
        <v>182221</v>
      </c>
      <c r="AC132" s="370" t="s">
        <v>2208</v>
      </c>
      <c r="AD132" s="300">
        <v>71310211</v>
      </c>
      <c r="AE132" s="291" t="s">
        <v>6</v>
      </c>
      <c r="AF132" s="298">
        <v>3008278456</v>
      </c>
      <c r="AG132" s="378" t="s">
        <v>2209</v>
      </c>
      <c r="AH132" s="370" t="s">
        <v>2208</v>
      </c>
      <c r="AI132" s="300">
        <v>71310211</v>
      </c>
      <c r="AJ132" s="291" t="s">
        <v>6</v>
      </c>
      <c r="AK132" s="298">
        <v>3008278456</v>
      </c>
      <c r="AL132" s="378" t="s">
        <v>2209</v>
      </c>
      <c r="AM132" s="301" t="s">
        <v>6</v>
      </c>
      <c r="AN132" s="291" t="s">
        <v>6</v>
      </c>
      <c r="AO132" s="291" t="s">
        <v>6</v>
      </c>
      <c r="AP132" s="301" t="s">
        <v>6</v>
      </c>
      <c r="AQ132" s="399" t="s">
        <v>56</v>
      </c>
      <c r="AR132" s="312" t="s">
        <v>4</v>
      </c>
      <c r="AS132" s="303" t="s">
        <v>55</v>
      </c>
      <c r="AT132" s="303"/>
      <c r="AU132" s="312"/>
      <c r="AV132" s="303"/>
      <c r="AW132" s="336" t="s">
        <v>28</v>
      </c>
      <c r="AX132" s="305">
        <v>43614</v>
      </c>
      <c r="AY132" s="327">
        <f t="shared" si="44"/>
        <v>43612</v>
      </c>
      <c r="AZ132" s="336" t="s">
        <v>27</v>
      </c>
      <c r="BA132" s="305">
        <v>43699</v>
      </c>
      <c r="BB132" s="327">
        <f t="shared" si="45"/>
        <v>43704</v>
      </c>
      <c r="BC132" s="336" t="s">
        <v>26</v>
      </c>
      <c r="BD132" s="305">
        <v>43797</v>
      </c>
      <c r="BE132" s="305">
        <f t="shared" si="46"/>
        <v>43796</v>
      </c>
      <c r="BF132" s="305"/>
      <c r="BG132" s="305"/>
      <c r="BH132" s="305">
        <f t="shared" si="53"/>
        <v>43888</v>
      </c>
      <c r="BI132" s="305"/>
      <c r="BJ132" s="305"/>
      <c r="BK132" s="305">
        <f t="shared" si="42"/>
        <v>45073</v>
      </c>
      <c r="BL132" s="305"/>
      <c r="BM132" s="305"/>
      <c r="BN132" s="305">
        <f t="shared" si="47"/>
        <v>44070</v>
      </c>
      <c r="BO132" s="305"/>
      <c r="BP132" s="305"/>
      <c r="BQ132" s="305">
        <f t="shared" si="48"/>
        <v>44162</v>
      </c>
      <c r="BR132" s="305"/>
      <c r="BS132" s="305"/>
      <c r="BT132" s="305">
        <f t="shared" si="43"/>
        <v>44254</v>
      </c>
      <c r="BU132" s="444">
        <v>201930387020</v>
      </c>
      <c r="BV132" s="288"/>
      <c r="BW132" s="371"/>
      <c r="BX132" s="371"/>
      <c r="BY132" s="305">
        <f t="shared" si="49"/>
        <v>43888</v>
      </c>
      <c r="BZ132" s="305"/>
      <c r="CA132" s="343" t="s">
        <v>1211</v>
      </c>
      <c r="CB132" s="343" t="s">
        <v>2210</v>
      </c>
    </row>
    <row r="133" spans="1:91" ht="39.75" customHeight="1" x14ac:dyDescent="0.25">
      <c r="A133" s="53" t="s">
        <v>1715</v>
      </c>
      <c r="B133" s="190">
        <v>4600078606</v>
      </c>
      <c r="C133" s="26">
        <v>43522</v>
      </c>
      <c r="D133" s="24">
        <v>43525</v>
      </c>
      <c r="E133" s="24">
        <v>43889</v>
      </c>
      <c r="F133" s="61">
        <v>43525</v>
      </c>
      <c r="G133" s="60" t="s">
        <v>6</v>
      </c>
      <c r="H133" s="24" t="s">
        <v>6</v>
      </c>
      <c r="I133" s="48">
        <f>E133-'[3]ARR Vigentes'!$DF$1</f>
        <v>-173</v>
      </c>
      <c r="J133" s="47" t="str">
        <f t="shared" si="54"/>
        <v>TERMINADO</v>
      </c>
      <c r="K133" s="413" t="s">
        <v>2211</v>
      </c>
      <c r="L133" s="138">
        <v>43455</v>
      </c>
      <c r="M133" s="74">
        <v>43454</v>
      </c>
      <c r="N133" s="74">
        <v>43941</v>
      </c>
      <c r="O133" s="48">
        <f>N133-'[3]ARR Vigentes'!$DF$1</f>
        <v>-121</v>
      </c>
      <c r="P133" s="73" t="str">
        <f>IF(O133&gt;80,"VIGENTE",IF(O133&lt;1,"VENCIDO",IF(O133&lt;50,"POR VENCERSE","RENOVAR")))</f>
        <v>VENCIDO</v>
      </c>
      <c r="Q133" s="66" t="s">
        <v>296</v>
      </c>
      <c r="R133" s="36" t="s">
        <v>1630</v>
      </c>
      <c r="S133" s="28" t="s">
        <v>4</v>
      </c>
      <c r="T133" s="72">
        <v>5045180</v>
      </c>
      <c r="U133" s="118" t="s">
        <v>1031</v>
      </c>
      <c r="V133" s="118">
        <v>2447</v>
      </c>
      <c r="W133" s="117">
        <v>31008</v>
      </c>
      <c r="X133" s="72">
        <v>2</v>
      </c>
      <c r="Y133" s="68" t="s">
        <v>6</v>
      </c>
      <c r="Z133" s="66" t="s">
        <v>1718</v>
      </c>
      <c r="AA133" s="66" t="s">
        <v>2212</v>
      </c>
      <c r="AB133" s="67">
        <v>770589</v>
      </c>
      <c r="AC133" s="66" t="s">
        <v>2213</v>
      </c>
      <c r="AD133" s="65" t="s">
        <v>1720</v>
      </c>
      <c r="AE133" s="118">
        <v>3130293</v>
      </c>
      <c r="AF133" s="31" t="s">
        <v>1721</v>
      </c>
      <c r="AG133" s="63" t="s">
        <v>2214</v>
      </c>
      <c r="AH133" s="66" t="s">
        <v>1722</v>
      </c>
      <c r="AI133" s="65">
        <v>8225201</v>
      </c>
      <c r="AJ133" s="118">
        <v>3130293</v>
      </c>
      <c r="AK133" s="31">
        <v>3113515161</v>
      </c>
      <c r="AL133" s="63" t="s">
        <v>2214</v>
      </c>
      <c r="AM133" s="66" t="s">
        <v>2215</v>
      </c>
      <c r="AN133" s="118">
        <v>3130293</v>
      </c>
      <c r="AO133" s="31" t="s">
        <v>6</v>
      </c>
      <c r="AP133" s="30" t="s">
        <v>6</v>
      </c>
      <c r="AQ133" s="64" t="s">
        <v>70</v>
      </c>
      <c r="AR133" s="28" t="s">
        <v>4</v>
      </c>
      <c r="AS133" s="63" t="s">
        <v>69</v>
      </c>
      <c r="AT133" s="28" t="s">
        <v>122</v>
      </c>
      <c r="AU133" s="28" t="s">
        <v>121</v>
      </c>
      <c r="AV133" s="63"/>
      <c r="AW133" s="89" t="s">
        <v>28</v>
      </c>
      <c r="AX133" s="20">
        <v>43585</v>
      </c>
      <c r="AY133" s="26">
        <f t="shared" si="44"/>
        <v>43617</v>
      </c>
      <c r="AZ133" s="89" t="s">
        <v>27</v>
      </c>
      <c r="BA133" s="20">
        <v>43675</v>
      </c>
      <c r="BB133" s="26">
        <f t="shared" si="45"/>
        <v>43709</v>
      </c>
      <c r="BC133" s="89" t="s">
        <v>26</v>
      </c>
      <c r="BD133" s="20">
        <v>43804</v>
      </c>
      <c r="BE133" s="20">
        <f t="shared" si="46"/>
        <v>43800</v>
      </c>
      <c r="BF133" s="86" t="s">
        <v>25</v>
      </c>
      <c r="BG133" s="20">
        <v>43887</v>
      </c>
      <c r="BH133" s="24">
        <f t="shared" si="53"/>
        <v>43891</v>
      </c>
      <c r="BI133" s="24"/>
      <c r="BJ133" s="24"/>
      <c r="BK133" s="24">
        <f t="shared" si="42"/>
        <v>45078</v>
      </c>
      <c r="BL133" s="24"/>
      <c r="BM133" s="24"/>
      <c r="BN133" s="20">
        <f t="shared" si="47"/>
        <v>44075</v>
      </c>
      <c r="BO133" s="24"/>
      <c r="BP133" s="24"/>
      <c r="BQ133" s="20">
        <f t="shared" si="48"/>
        <v>44166</v>
      </c>
      <c r="BR133" s="24"/>
      <c r="BS133" s="24"/>
      <c r="BT133" s="20">
        <f t="shared" ref="BT133:BT164" si="55">EDATE($F133,24)</f>
        <v>44256</v>
      </c>
      <c r="BU133" s="23">
        <v>201930373686</v>
      </c>
      <c r="BV133" s="25"/>
      <c r="BW133" s="21"/>
      <c r="BX133" s="21"/>
      <c r="BY133" s="20">
        <f t="shared" si="49"/>
        <v>43891</v>
      </c>
      <c r="BZ133" s="20"/>
      <c r="CA133" s="19" t="s">
        <v>1211</v>
      </c>
      <c r="CB133" s="18" t="s">
        <v>2216</v>
      </c>
    </row>
    <row r="134" spans="1:91" s="90" customFormat="1" ht="39.75" customHeight="1" x14ac:dyDescent="0.25">
      <c r="A134" s="505"/>
      <c r="B134" s="511">
        <v>4600078605</v>
      </c>
      <c r="C134" s="305">
        <v>43516</v>
      </c>
      <c r="D134" s="305">
        <v>43536</v>
      </c>
      <c r="E134" s="305">
        <v>43901</v>
      </c>
      <c r="F134" s="335">
        <v>43536</v>
      </c>
      <c r="G134" s="288" t="s">
        <v>6</v>
      </c>
      <c r="H134" s="305" t="s">
        <v>6</v>
      </c>
      <c r="I134" s="289">
        <f>E134-'[3]ARR Vigentes'!$DF$1</f>
        <v>-161</v>
      </c>
      <c r="J134" s="290" t="str">
        <f t="shared" si="54"/>
        <v>TERMINADO</v>
      </c>
      <c r="K134" s="506" t="s">
        <v>66</v>
      </c>
      <c r="L134" s="332" t="s">
        <v>66</v>
      </c>
      <c r="M134" s="332" t="s">
        <v>66</v>
      </c>
      <c r="N134" s="332" t="s">
        <v>66</v>
      </c>
      <c r="O134" s="506" t="s">
        <v>66</v>
      </c>
      <c r="P134" s="506" t="s">
        <v>66</v>
      </c>
      <c r="Q134" s="370" t="s">
        <v>2217</v>
      </c>
      <c r="R134" s="370" t="s">
        <v>76</v>
      </c>
      <c r="S134" s="312" t="s">
        <v>4</v>
      </c>
      <c r="T134" s="380">
        <v>5169813</v>
      </c>
      <c r="U134" s="393">
        <v>10180220012</v>
      </c>
      <c r="V134" s="507">
        <v>2116</v>
      </c>
      <c r="W134" s="411" t="s">
        <v>61</v>
      </c>
      <c r="X134" s="298">
        <v>5</v>
      </c>
      <c r="Y134" s="507">
        <v>1181</v>
      </c>
      <c r="Z134" s="292" t="s">
        <v>60</v>
      </c>
      <c r="AA134" s="292" t="s">
        <v>2218</v>
      </c>
      <c r="AB134" s="299">
        <v>142800</v>
      </c>
      <c r="AC134" s="370" t="s">
        <v>2219</v>
      </c>
      <c r="AD134" s="300">
        <v>22018862</v>
      </c>
      <c r="AE134" s="291" t="s">
        <v>6</v>
      </c>
      <c r="AF134" s="298">
        <v>3137637005</v>
      </c>
      <c r="AG134" s="298" t="s">
        <v>1207</v>
      </c>
      <c r="AH134" s="370" t="s">
        <v>2219</v>
      </c>
      <c r="AI134" s="300">
        <v>22018862</v>
      </c>
      <c r="AJ134" s="291" t="s">
        <v>6</v>
      </c>
      <c r="AK134" s="298">
        <v>3137637005</v>
      </c>
      <c r="AL134" s="301" t="s">
        <v>6</v>
      </c>
      <c r="AM134" s="301" t="s">
        <v>6</v>
      </c>
      <c r="AN134" s="291" t="s">
        <v>6</v>
      </c>
      <c r="AO134" s="291" t="s">
        <v>6</v>
      </c>
      <c r="AP134" s="301" t="s">
        <v>6</v>
      </c>
      <c r="AQ134" s="341" t="s">
        <v>5</v>
      </c>
      <c r="AR134" s="312" t="s">
        <v>4</v>
      </c>
      <c r="AS134" s="303" t="s">
        <v>3</v>
      </c>
      <c r="AT134" s="303"/>
      <c r="AU134" s="312"/>
      <c r="AV134" s="303"/>
      <c r="AW134" s="336" t="s">
        <v>28</v>
      </c>
      <c r="AX134" s="305">
        <v>43629</v>
      </c>
      <c r="AY134" s="327">
        <f t="shared" ref="AY134:AY165" si="56">EDATE($F134,3)</f>
        <v>43628</v>
      </c>
      <c r="AZ134" s="336" t="s">
        <v>27</v>
      </c>
      <c r="BA134" s="305">
        <v>43721</v>
      </c>
      <c r="BB134" s="327">
        <f t="shared" ref="BB134:BB165" si="57">EDATE($F134,6)</f>
        <v>43720</v>
      </c>
      <c r="BC134" s="336" t="s">
        <v>26</v>
      </c>
      <c r="BD134" s="305">
        <v>43809</v>
      </c>
      <c r="BE134" s="305">
        <f t="shared" ref="BE134:BE165" si="58">EDATE($F134,9)</f>
        <v>43811</v>
      </c>
      <c r="BF134" s="452" t="s">
        <v>25</v>
      </c>
      <c r="BG134" s="305">
        <v>43871</v>
      </c>
      <c r="BH134" s="305">
        <f t="shared" si="53"/>
        <v>43902</v>
      </c>
      <c r="BI134" s="305"/>
      <c r="BJ134" s="305"/>
      <c r="BK134" s="305">
        <f t="shared" si="42"/>
        <v>45089</v>
      </c>
      <c r="BL134" s="305"/>
      <c r="BM134" s="305"/>
      <c r="BN134" s="305">
        <f t="shared" ref="BN134:BN165" si="59">EDATE($F134,18)</f>
        <v>44086</v>
      </c>
      <c r="BO134" s="305"/>
      <c r="BP134" s="305"/>
      <c r="BQ134" s="305">
        <f t="shared" ref="BQ134:BQ165" si="60">EDATE($F134,21)</f>
        <v>44177</v>
      </c>
      <c r="BR134" s="305"/>
      <c r="BS134" s="305"/>
      <c r="BT134" s="305">
        <f t="shared" si="55"/>
        <v>44267</v>
      </c>
      <c r="BU134" s="325"/>
      <c r="BV134" s="484" t="s">
        <v>2</v>
      </c>
      <c r="BW134" s="371"/>
      <c r="BX134" s="371"/>
      <c r="BY134" s="305">
        <f t="shared" ref="BY134:BY165" si="61">EDATE($F134,12)</f>
        <v>43902</v>
      </c>
      <c r="BZ134" s="305"/>
      <c r="CA134" s="343"/>
      <c r="CB134" s="343" t="s">
        <v>54</v>
      </c>
    </row>
    <row r="135" spans="1:91" s="90" customFormat="1" ht="39.75" customHeight="1" x14ac:dyDescent="0.25">
      <c r="A135" s="505"/>
      <c r="B135" s="511">
        <v>4600078568</v>
      </c>
      <c r="C135" s="305">
        <v>43507</v>
      </c>
      <c r="D135" s="305">
        <v>43556</v>
      </c>
      <c r="E135" s="305">
        <v>43921</v>
      </c>
      <c r="F135" s="335">
        <v>43556</v>
      </c>
      <c r="G135" s="288" t="s">
        <v>6</v>
      </c>
      <c r="H135" s="305" t="s">
        <v>6</v>
      </c>
      <c r="I135" s="289">
        <f>E135-'[3]ARR Vigentes'!$DF$1</f>
        <v>-141</v>
      </c>
      <c r="J135" s="290" t="str">
        <f t="shared" si="54"/>
        <v>TERMINADO</v>
      </c>
      <c r="K135" s="512" t="s">
        <v>2220</v>
      </c>
      <c r="L135" s="332">
        <v>43509</v>
      </c>
      <c r="M135" s="332">
        <v>43509</v>
      </c>
      <c r="N135" s="332">
        <v>43995</v>
      </c>
      <c r="O135" s="371">
        <f>N135-'[3]ARR Vigentes'!$DF$1</f>
        <v>-67</v>
      </c>
      <c r="P135" s="290" t="str">
        <f>IF(O135&gt;80,"VIGENTE",IF(O135&lt;1,"VENCIDO",IF(O135&lt;50,"POR VENCERSE","RENOVAR")))</f>
        <v>VENCIDO</v>
      </c>
      <c r="Q135" s="370" t="s">
        <v>2221</v>
      </c>
      <c r="R135" s="370" t="s">
        <v>76</v>
      </c>
      <c r="S135" s="312" t="s">
        <v>4</v>
      </c>
      <c r="T135" s="380">
        <v>1010752</v>
      </c>
      <c r="U135" s="393">
        <v>16120740034</v>
      </c>
      <c r="V135" s="507">
        <v>2971</v>
      </c>
      <c r="W135" s="411" t="s">
        <v>2222</v>
      </c>
      <c r="X135" s="392">
        <v>8</v>
      </c>
      <c r="Y135" s="298" t="s">
        <v>6</v>
      </c>
      <c r="Z135" s="292" t="s">
        <v>11</v>
      </c>
      <c r="AA135" s="292" t="s">
        <v>2223</v>
      </c>
      <c r="AB135" s="299">
        <v>428556</v>
      </c>
      <c r="AC135" s="370" t="s">
        <v>2224</v>
      </c>
      <c r="AD135" s="300">
        <v>43865720</v>
      </c>
      <c r="AE135" s="298">
        <v>4233463</v>
      </c>
      <c r="AF135" s="298">
        <v>3053220131</v>
      </c>
      <c r="AG135" s="378" t="s">
        <v>2225</v>
      </c>
      <c r="AH135" s="370" t="s">
        <v>2224</v>
      </c>
      <c r="AI135" s="300">
        <v>43865720</v>
      </c>
      <c r="AJ135" s="298">
        <v>4233463</v>
      </c>
      <c r="AK135" s="298">
        <v>3053220131</v>
      </c>
      <c r="AL135" s="378" t="s">
        <v>2225</v>
      </c>
      <c r="AM135" s="301" t="s">
        <v>6</v>
      </c>
      <c r="AN135" s="291" t="s">
        <v>6</v>
      </c>
      <c r="AO135" s="291" t="s">
        <v>6</v>
      </c>
      <c r="AP135" s="301" t="s">
        <v>6</v>
      </c>
      <c r="AQ135" s="341" t="s">
        <v>70</v>
      </c>
      <c r="AR135" s="312" t="s">
        <v>4</v>
      </c>
      <c r="AS135" s="303" t="s">
        <v>69</v>
      </c>
      <c r="AT135" s="312" t="s">
        <v>122</v>
      </c>
      <c r="AU135" s="312" t="s">
        <v>121</v>
      </c>
      <c r="AV135" s="303"/>
      <c r="AW135" s="336" t="s">
        <v>28</v>
      </c>
      <c r="AX135" s="305">
        <v>43590</v>
      </c>
      <c r="AY135" s="327">
        <f t="shared" si="56"/>
        <v>43647</v>
      </c>
      <c r="AZ135" s="336" t="s">
        <v>27</v>
      </c>
      <c r="BA135" s="305">
        <v>43675</v>
      </c>
      <c r="BB135" s="327">
        <f t="shared" si="57"/>
        <v>43739</v>
      </c>
      <c r="BC135" s="336" t="s">
        <v>26</v>
      </c>
      <c r="BD135" s="305">
        <v>43790</v>
      </c>
      <c r="BE135" s="305">
        <f t="shared" si="58"/>
        <v>43831</v>
      </c>
      <c r="BF135" s="335" t="s">
        <v>25</v>
      </c>
      <c r="BG135" s="305">
        <v>43920</v>
      </c>
      <c r="BH135" s="305">
        <f t="shared" si="53"/>
        <v>43922</v>
      </c>
      <c r="BI135" s="335" t="s">
        <v>1220</v>
      </c>
      <c r="BJ135" s="305">
        <v>44040</v>
      </c>
      <c r="BK135" s="305">
        <f t="shared" si="42"/>
        <v>45108</v>
      </c>
      <c r="BL135" s="305"/>
      <c r="BM135" s="305"/>
      <c r="BN135" s="305">
        <f t="shared" si="59"/>
        <v>44105</v>
      </c>
      <c r="BO135" s="305"/>
      <c r="BP135" s="305"/>
      <c r="BQ135" s="305">
        <f t="shared" si="60"/>
        <v>44197</v>
      </c>
      <c r="BR135" s="305"/>
      <c r="BS135" s="305"/>
      <c r="BT135" s="305">
        <f t="shared" si="55"/>
        <v>44287</v>
      </c>
      <c r="BU135" s="444">
        <v>201930373301</v>
      </c>
      <c r="BV135" s="288"/>
      <c r="BW135" s="371"/>
      <c r="BX135" s="371"/>
      <c r="BY135" s="305">
        <f t="shared" si="61"/>
        <v>43922</v>
      </c>
      <c r="BZ135" s="305"/>
      <c r="CA135" s="343"/>
      <c r="CB135" s="343" t="s">
        <v>119</v>
      </c>
    </row>
    <row r="136" spans="1:91" s="90" customFormat="1" ht="39.75" customHeight="1" x14ac:dyDescent="0.25">
      <c r="A136" s="285"/>
      <c r="B136" s="511">
        <v>4600080018</v>
      </c>
      <c r="C136" s="287">
        <v>43577</v>
      </c>
      <c r="D136" s="305">
        <v>43678</v>
      </c>
      <c r="E136" s="305">
        <v>44043</v>
      </c>
      <c r="F136" s="335">
        <v>43678</v>
      </c>
      <c r="G136" s="288" t="s">
        <v>6</v>
      </c>
      <c r="H136" s="288" t="s">
        <v>6</v>
      </c>
      <c r="I136" s="289">
        <f>E136-'[3]ARR Vigentes'!$DF$1</f>
        <v>-19</v>
      </c>
      <c r="J136" s="290" t="str">
        <f t="shared" si="54"/>
        <v>TERMINADO</v>
      </c>
      <c r="K136" s="506" t="s">
        <v>66</v>
      </c>
      <c r="L136" s="332" t="s">
        <v>66</v>
      </c>
      <c r="M136" s="332" t="s">
        <v>66</v>
      </c>
      <c r="N136" s="332" t="s">
        <v>66</v>
      </c>
      <c r="O136" s="506" t="s">
        <v>66</v>
      </c>
      <c r="P136" s="506" t="s">
        <v>66</v>
      </c>
      <c r="Q136" s="391" t="s">
        <v>1187</v>
      </c>
      <c r="R136" s="418" t="s">
        <v>1122</v>
      </c>
      <c r="S136" s="312" t="s">
        <v>4</v>
      </c>
      <c r="T136" s="392">
        <v>5245336</v>
      </c>
      <c r="U136" s="393">
        <v>10060480003</v>
      </c>
      <c r="V136" s="507">
        <v>3161</v>
      </c>
      <c r="W136" s="513" t="s">
        <v>225</v>
      </c>
      <c r="X136" s="392">
        <v>26</v>
      </c>
      <c r="Y136" s="393">
        <v>355</v>
      </c>
      <c r="Z136" s="292" t="s">
        <v>224</v>
      </c>
      <c r="AA136" s="292" t="s">
        <v>1121</v>
      </c>
      <c r="AB136" s="299">
        <v>220576</v>
      </c>
      <c r="AC136" s="391" t="s">
        <v>1186</v>
      </c>
      <c r="AD136" s="319">
        <v>16262368</v>
      </c>
      <c r="AE136" s="291">
        <v>3155254156</v>
      </c>
      <c r="AF136" s="291">
        <v>3182049845</v>
      </c>
      <c r="AG136" s="514" t="s">
        <v>1185</v>
      </c>
      <c r="AH136" s="391" t="s">
        <v>1186</v>
      </c>
      <c r="AI136" s="319">
        <v>16262368</v>
      </c>
      <c r="AJ136" s="291">
        <v>3155254156</v>
      </c>
      <c r="AK136" s="291">
        <v>3182049845</v>
      </c>
      <c r="AL136" s="514" t="s">
        <v>1185</v>
      </c>
      <c r="AM136" s="301" t="s">
        <v>6</v>
      </c>
      <c r="AN136" s="291" t="s">
        <v>6</v>
      </c>
      <c r="AO136" s="291" t="s">
        <v>6</v>
      </c>
      <c r="AP136" s="301" t="s">
        <v>6</v>
      </c>
      <c r="AQ136" s="399" t="s">
        <v>56</v>
      </c>
      <c r="AR136" s="312" t="s">
        <v>4</v>
      </c>
      <c r="AS136" s="426" t="s">
        <v>55</v>
      </c>
      <c r="AT136" s="312" t="s">
        <v>122</v>
      </c>
      <c r="AU136" s="312" t="s">
        <v>121</v>
      </c>
      <c r="AV136" s="303"/>
      <c r="AW136" s="336" t="s">
        <v>28</v>
      </c>
      <c r="AX136" s="305">
        <v>43797</v>
      </c>
      <c r="AY136" s="327">
        <f t="shared" si="56"/>
        <v>43770</v>
      </c>
      <c r="AZ136" s="484" t="s">
        <v>27</v>
      </c>
      <c r="BA136" s="305">
        <v>43889</v>
      </c>
      <c r="BB136" s="327">
        <f t="shared" si="57"/>
        <v>43862</v>
      </c>
      <c r="BC136" s="288"/>
      <c r="BD136" s="288"/>
      <c r="BE136" s="305">
        <f t="shared" si="58"/>
        <v>43952</v>
      </c>
      <c r="BF136" s="305"/>
      <c r="BG136" s="305"/>
      <c r="BH136" s="305">
        <f t="shared" si="53"/>
        <v>44044</v>
      </c>
      <c r="BI136" s="305"/>
      <c r="BJ136" s="305"/>
      <c r="BK136" s="305">
        <f t="shared" ref="BK136:BK167" si="62">EDATE($F136,15)</f>
        <v>44136</v>
      </c>
      <c r="BL136" s="305"/>
      <c r="BM136" s="305"/>
      <c r="BN136" s="305">
        <f t="shared" si="59"/>
        <v>44228</v>
      </c>
      <c r="BO136" s="305"/>
      <c r="BP136" s="305"/>
      <c r="BQ136" s="305">
        <f t="shared" si="60"/>
        <v>44317</v>
      </c>
      <c r="BR136" s="305"/>
      <c r="BS136" s="305"/>
      <c r="BT136" s="305">
        <f t="shared" si="55"/>
        <v>44409</v>
      </c>
      <c r="BU136" s="325"/>
      <c r="BV136" s="484" t="s">
        <v>2</v>
      </c>
      <c r="BW136" s="371"/>
      <c r="BX136" s="371"/>
      <c r="BY136" s="305">
        <f t="shared" si="61"/>
        <v>44044</v>
      </c>
      <c r="BZ136" s="305"/>
      <c r="CA136" s="343"/>
      <c r="CB136" s="343" t="s">
        <v>1117</v>
      </c>
    </row>
    <row r="137" spans="1:91" s="90" customFormat="1" ht="39.75" customHeight="1" x14ac:dyDescent="0.25">
      <c r="A137" s="285"/>
      <c r="B137" s="511">
        <v>4600080003</v>
      </c>
      <c r="C137" s="287">
        <v>43587</v>
      </c>
      <c r="D137" s="305">
        <v>43678</v>
      </c>
      <c r="E137" s="305">
        <v>44043</v>
      </c>
      <c r="F137" s="335">
        <v>43678</v>
      </c>
      <c r="G137" s="288" t="s">
        <v>6</v>
      </c>
      <c r="H137" s="288" t="s">
        <v>6</v>
      </c>
      <c r="I137" s="289">
        <f>E137-'[3]ARR Vigentes'!$DF$1</f>
        <v>-19</v>
      </c>
      <c r="J137" s="290" t="str">
        <f t="shared" si="54"/>
        <v>TERMINADO</v>
      </c>
      <c r="K137" s="506" t="s">
        <v>66</v>
      </c>
      <c r="L137" s="332" t="s">
        <v>66</v>
      </c>
      <c r="M137" s="332" t="s">
        <v>66</v>
      </c>
      <c r="N137" s="332" t="s">
        <v>66</v>
      </c>
      <c r="O137" s="506" t="s">
        <v>66</v>
      </c>
      <c r="P137" s="506" t="s">
        <v>66</v>
      </c>
      <c r="Q137" s="391" t="s">
        <v>1159</v>
      </c>
      <c r="R137" s="418" t="s">
        <v>1122</v>
      </c>
      <c r="S137" s="312" t="s">
        <v>4</v>
      </c>
      <c r="T137" s="392">
        <v>5245148</v>
      </c>
      <c r="U137" s="393">
        <v>10060480003</v>
      </c>
      <c r="V137" s="507">
        <v>3161</v>
      </c>
      <c r="W137" s="513" t="s">
        <v>225</v>
      </c>
      <c r="X137" s="392">
        <v>26</v>
      </c>
      <c r="Y137" s="298">
        <v>31</v>
      </c>
      <c r="Z137" s="292" t="s">
        <v>224</v>
      </c>
      <c r="AA137" s="292" t="s">
        <v>1121</v>
      </c>
      <c r="AB137" s="299">
        <v>240352</v>
      </c>
      <c r="AC137" s="391" t="s">
        <v>1158</v>
      </c>
      <c r="AD137" s="319">
        <v>43284579</v>
      </c>
      <c r="AE137" s="291" t="s">
        <v>6</v>
      </c>
      <c r="AF137" s="291">
        <v>3196442857</v>
      </c>
      <c r="AG137" s="301" t="s">
        <v>6</v>
      </c>
      <c r="AH137" s="391" t="s">
        <v>1158</v>
      </c>
      <c r="AI137" s="319">
        <v>43284579</v>
      </c>
      <c r="AJ137" s="291" t="s">
        <v>6</v>
      </c>
      <c r="AK137" s="291">
        <v>3196442857</v>
      </c>
      <c r="AL137" s="301" t="s">
        <v>6</v>
      </c>
      <c r="AM137" s="301" t="s">
        <v>6</v>
      </c>
      <c r="AN137" s="291" t="s">
        <v>6</v>
      </c>
      <c r="AO137" s="291" t="s">
        <v>6</v>
      </c>
      <c r="AP137" s="301" t="s">
        <v>6</v>
      </c>
      <c r="AQ137" s="399" t="s">
        <v>56</v>
      </c>
      <c r="AR137" s="312" t="s">
        <v>4</v>
      </c>
      <c r="AS137" s="426" t="s">
        <v>55</v>
      </c>
      <c r="AT137" s="312" t="s">
        <v>122</v>
      </c>
      <c r="AU137" s="312" t="s">
        <v>121</v>
      </c>
      <c r="AV137" s="303"/>
      <c r="AW137" s="336" t="s">
        <v>28</v>
      </c>
      <c r="AX137" s="305">
        <v>43797</v>
      </c>
      <c r="AY137" s="327">
        <f t="shared" si="56"/>
        <v>43770</v>
      </c>
      <c r="AZ137" s="484" t="s">
        <v>27</v>
      </c>
      <c r="BA137" s="305">
        <v>43889</v>
      </c>
      <c r="BB137" s="327">
        <f t="shared" si="57"/>
        <v>43862</v>
      </c>
      <c r="BC137" s="288"/>
      <c r="BD137" s="288"/>
      <c r="BE137" s="305">
        <f t="shared" si="58"/>
        <v>43952</v>
      </c>
      <c r="BF137" s="305"/>
      <c r="BG137" s="305"/>
      <c r="BH137" s="305">
        <f t="shared" si="53"/>
        <v>44044</v>
      </c>
      <c r="BI137" s="305"/>
      <c r="BJ137" s="305"/>
      <c r="BK137" s="305">
        <f t="shared" si="62"/>
        <v>44136</v>
      </c>
      <c r="BL137" s="305"/>
      <c r="BM137" s="305"/>
      <c r="BN137" s="305">
        <f t="shared" si="59"/>
        <v>44228</v>
      </c>
      <c r="BO137" s="305"/>
      <c r="BP137" s="305"/>
      <c r="BQ137" s="305">
        <f t="shared" si="60"/>
        <v>44317</v>
      </c>
      <c r="BR137" s="305"/>
      <c r="BS137" s="305"/>
      <c r="BT137" s="305">
        <f t="shared" si="55"/>
        <v>44409</v>
      </c>
      <c r="BU137" s="325"/>
      <c r="BV137" s="484" t="s">
        <v>2</v>
      </c>
      <c r="BW137" s="371"/>
      <c r="BX137" s="371"/>
      <c r="BY137" s="305">
        <f t="shared" si="61"/>
        <v>44044</v>
      </c>
      <c r="BZ137" s="305"/>
      <c r="CA137" s="343"/>
      <c r="CB137" s="343" t="s">
        <v>1117</v>
      </c>
    </row>
    <row r="138" spans="1:91" ht="39.75" customHeight="1" x14ac:dyDescent="0.25">
      <c r="A138" s="104" t="s">
        <v>1550</v>
      </c>
      <c r="B138" s="124">
        <v>4600078584</v>
      </c>
      <c r="C138" s="103">
        <v>43542</v>
      </c>
      <c r="D138" s="24">
        <v>43567</v>
      </c>
      <c r="E138" s="24">
        <v>43932</v>
      </c>
      <c r="F138" s="61">
        <v>43567</v>
      </c>
      <c r="G138" s="60" t="s">
        <v>6</v>
      </c>
      <c r="H138" s="60" t="s">
        <v>6</v>
      </c>
      <c r="I138" s="48">
        <f>E138-'[3]ARR Vigentes'!$DF$1</f>
        <v>-130</v>
      </c>
      <c r="J138" s="47" t="str">
        <f t="shared" si="54"/>
        <v>TERMINADO</v>
      </c>
      <c r="K138" s="515" t="s">
        <v>2226</v>
      </c>
      <c r="L138" s="173">
        <v>43517</v>
      </c>
      <c r="M138" s="173">
        <v>43517</v>
      </c>
      <c r="N138" s="282">
        <v>44003</v>
      </c>
      <c r="O138" s="48">
        <f>N138-'[3]ARR Vigentes'!$DF$1</f>
        <v>-59</v>
      </c>
      <c r="P138" s="42" t="str">
        <f>IF(O138&gt;80,"VIGENTE",IF(O138&lt;1,"VENCIDO",IF(O138&lt;50,"POR VENCERSE","RENOVAR")))</f>
        <v>VENCIDO</v>
      </c>
      <c r="Q138" s="95" t="s">
        <v>2227</v>
      </c>
      <c r="R138" s="100" t="s">
        <v>76</v>
      </c>
      <c r="S138" s="28" t="s">
        <v>4</v>
      </c>
      <c r="T138" s="126">
        <v>1090758</v>
      </c>
      <c r="U138" s="365" t="s">
        <v>520</v>
      </c>
      <c r="V138" s="352">
        <v>3070</v>
      </c>
      <c r="W138" s="347">
        <v>34089</v>
      </c>
      <c r="X138" s="355">
        <v>12</v>
      </c>
      <c r="Y138" s="358" t="s">
        <v>1564</v>
      </c>
      <c r="Z138" s="95" t="s">
        <v>11</v>
      </c>
      <c r="AA138" s="95" t="s">
        <v>2228</v>
      </c>
      <c r="AB138" s="94">
        <v>370231</v>
      </c>
      <c r="AC138" s="95" t="s">
        <v>911</v>
      </c>
      <c r="AD138" s="93">
        <v>43628974</v>
      </c>
      <c r="AE138" s="31" t="s">
        <v>6</v>
      </c>
      <c r="AF138" s="122">
        <v>3108255818</v>
      </c>
      <c r="AG138" s="27" t="s">
        <v>909</v>
      </c>
      <c r="AH138" s="95" t="s">
        <v>911</v>
      </c>
      <c r="AI138" s="93">
        <v>43628974</v>
      </c>
      <c r="AJ138" s="31" t="s">
        <v>6</v>
      </c>
      <c r="AK138" s="122">
        <v>3108255818</v>
      </c>
      <c r="AL138" s="27" t="s">
        <v>909</v>
      </c>
      <c r="AM138" s="30" t="s">
        <v>6</v>
      </c>
      <c r="AN138" s="31" t="s">
        <v>6</v>
      </c>
      <c r="AO138" s="31" t="s">
        <v>6</v>
      </c>
      <c r="AP138" s="30" t="s">
        <v>6</v>
      </c>
      <c r="AQ138" s="64" t="s">
        <v>70</v>
      </c>
      <c r="AR138" s="28" t="s">
        <v>4</v>
      </c>
      <c r="AS138" s="63" t="s">
        <v>69</v>
      </c>
      <c r="AT138" s="28" t="s">
        <v>122</v>
      </c>
      <c r="AU138" s="28" t="s">
        <v>121</v>
      </c>
      <c r="AV138" s="63"/>
      <c r="AW138" s="89" t="s">
        <v>28</v>
      </c>
      <c r="AX138" s="20">
        <v>43675</v>
      </c>
      <c r="AY138" s="26">
        <f t="shared" si="56"/>
        <v>43658</v>
      </c>
      <c r="AZ138" s="89" t="s">
        <v>27</v>
      </c>
      <c r="BA138" s="20">
        <v>43790</v>
      </c>
      <c r="BB138" s="26">
        <f t="shared" si="57"/>
        <v>43750</v>
      </c>
      <c r="BC138" s="89" t="s">
        <v>26</v>
      </c>
      <c r="BD138" s="20">
        <v>43844</v>
      </c>
      <c r="BE138" s="20">
        <f t="shared" si="58"/>
        <v>43842</v>
      </c>
      <c r="BF138" s="86" t="s">
        <v>25</v>
      </c>
      <c r="BG138" s="20">
        <v>43931</v>
      </c>
      <c r="BH138" s="24">
        <f t="shared" si="53"/>
        <v>43933</v>
      </c>
      <c r="BI138" s="24"/>
      <c r="BJ138" s="24"/>
      <c r="BK138" s="24">
        <f t="shared" si="62"/>
        <v>44024</v>
      </c>
      <c r="BL138" s="24"/>
      <c r="BM138" s="24"/>
      <c r="BN138" s="20">
        <f t="shared" si="59"/>
        <v>44116</v>
      </c>
      <c r="BO138" s="24"/>
      <c r="BP138" s="24"/>
      <c r="BQ138" s="20">
        <f t="shared" si="60"/>
        <v>44208</v>
      </c>
      <c r="BR138" s="24"/>
      <c r="BS138" s="24"/>
      <c r="BT138" s="20">
        <f t="shared" si="55"/>
        <v>44298</v>
      </c>
      <c r="BU138" s="91"/>
      <c r="BV138" s="25"/>
      <c r="BW138" s="21"/>
      <c r="BX138" s="21"/>
      <c r="BY138" s="20">
        <f t="shared" si="61"/>
        <v>43933</v>
      </c>
      <c r="BZ138" s="86" t="s">
        <v>2270</v>
      </c>
      <c r="CA138" s="19"/>
      <c r="CB138" s="18" t="s">
        <v>1117</v>
      </c>
    </row>
    <row r="139" spans="1:91" s="90" customFormat="1" ht="39.75" customHeight="1" x14ac:dyDescent="0.25">
      <c r="A139" s="285"/>
      <c r="B139" s="497">
        <v>4600080370</v>
      </c>
      <c r="C139" s="327">
        <v>43559</v>
      </c>
      <c r="D139" s="305">
        <v>43585</v>
      </c>
      <c r="E139" s="305">
        <v>43950</v>
      </c>
      <c r="F139" s="335">
        <v>43585</v>
      </c>
      <c r="G139" s="288" t="s">
        <v>6</v>
      </c>
      <c r="H139" s="288" t="s">
        <v>6</v>
      </c>
      <c r="I139" s="289">
        <f>E139-'[3]ARR Vigentes'!$DF$1</f>
        <v>-112</v>
      </c>
      <c r="J139" s="290" t="str">
        <f t="shared" si="54"/>
        <v>TERMINADO</v>
      </c>
      <c r="K139" s="331" t="s">
        <v>2229</v>
      </c>
      <c r="L139" s="287">
        <v>43557</v>
      </c>
      <c r="M139" s="287">
        <v>43557</v>
      </c>
      <c r="N139" s="287">
        <v>44045</v>
      </c>
      <c r="O139" s="289">
        <f>N139-'[3]ARR Vigentes'!$DF$1</f>
        <v>-17</v>
      </c>
      <c r="P139" s="290" t="str">
        <f>IF(O139&gt;80,"VIGENTE",IF(O139&lt;1,"VENCIDO",IF(O139&lt;50,"POR VENCERSE","RENOVAR")))</f>
        <v>VENCIDO</v>
      </c>
      <c r="Q139" s="292" t="s">
        <v>296</v>
      </c>
      <c r="R139" s="418" t="s">
        <v>1032</v>
      </c>
      <c r="S139" s="312" t="s">
        <v>4</v>
      </c>
      <c r="T139" s="295">
        <v>5045180</v>
      </c>
      <c r="U139" s="297" t="s">
        <v>1031</v>
      </c>
      <c r="V139" s="297">
        <v>2447</v>
      </c>
      <c r="W139" s="314">
        <v>31008</v>
      </c>
      <c r="X139" s="295">
        <v>2</v>
      </c>
      <c r="Y139" s="298" t="s">
        <v>6</v>
      </c>
      <c r="Z139" s="292" t="s">
        <v>11</v>
      </c>
      <c r="AA139" s="292" t="s">
        <v>1589</v>
      </c>
      <c r="AB139" s="299">
        <v>1492795</v>
      </c>
      <c r="AC139" s="292" t="s">
        <v>2230</v>
      </c>
      <c r="AD139" s="300">
        <v>43869275</v>
      </c>
      <c r="AE139" s="291">
        <v>4127628</v>
      </c>
      <c r="AF139" s="291">
        <v>3104931092</v>
      </c>
      <c r="AG139" s="303" t="s">
        <v>2231</v>
      </c>
      <c r="AH139" s="292" t="s">
        <v>2230</v>
      </c>
      <c r="AI139" s="300">
        <v>43869275</v>
      </c>
      <c r="AJ139" s="291">
        <v>4127628</v>
      </c>
      <c r="AK139" s="291">
        <v>3104931092</v>
      </c>
      <c r="AL139" s="303" t="s">
        <v>2231</v>
      </c>
      <c r="AM139" s="301" t="s">
        <v>6</v>
      </c>
      <c r="AN139" s="291" t="s">
        <v>6</v>
      </c>
      <c r="AO139" s="291" t="s">
        <v>6</v>
      </c>
      <c r="AP139" s="301" t="s">
        <v>6</v>
      </c>
      <c r="AQ139" s="514" t="s">
        <v>56</v>
      </c>
      <c r="AR139" s="312" t="s">
        <v>4</v>
      </c>
      <c r="AS139" s="426" t="s">
        <v>55</v>
      </c>
      <c r="AT139" s="426"/>
      <c r="AU139" s="312"/>
      <c r="AV139" s="303"/>
      <c r="AW139" s="336" t="s">
        <v>28</v>
      </c>
      <c r="AX139" s="305">
        <v>43699</v>
      </c>
      <c r="AY139" s="327">
        <f t="shared" si="56"/>
        <v>43676</v>
      </c>
      <c r="AZ139" s="336" t="s">
        <v>27</v>
      </c>
      <c r="BA139" s="305">
        <v>43797</v>
      </c>
      <c r="BB139" s="327">
        <f t="shared" si="57"/>
        <v>43768</v>
      </c>
      <c r="BC139" s="288"/>
      <c r="BD139" s="288"/>
      <c r="BE139" s="305">
        <f t="shared" si="58"/>
        <v>43860</v>
      </c>
      <c r="BF139" s="305"/>
      <c r="BG139" s="305"/>
      <c r="BH139" s="305">
        <f t="shared" si="53"/>
        <v>43951</v>
      </c>
      <c r="BI139" s="305"/>
      <c r="BJ139" s="305"/>
      <c r="BK139" s="305">
        <f t="shared" si="62"/>
        <v>44042</v>
      </c>
      <c r="BL139" s="305"/>
      <c r="BM139" s="305"/>
      <c r="BN139" s="305">
        <f t="shared" si="59"/>
        <v>44134</v>
      </c>
      <c r="BO139" s="305"/>
      <c r="BP139" s="305"/>
      <c r="BQ139" s="305">
        <f t="shared" si="60"/>
        <v>44226</v>
      </c>
      <c r="BR139" s="305"/>
      <c r="BS139" s="305"/>
      <c r="BT139" s="305">
        <f t="shared" si="55"/>
        <v>44316</v>
      </c>
      <c r="BU139" s="444" t="s">
        <v>1068</v>
      </c>
      <c r="BV139" s="288"/>
      <c r="BW139" s="371"/>
      <c r="BX139" s="371"/>
      <c r="BY139" s="305">
        <f t="shared" si="61"/>
        <v>43951</v>
      </c>
      <c r="BZ139" s="305"/>
      <c r="CA139" s="343"/>
      <c r="CB139" s="343" t="s">
        <v>0</v>
      </c>
    </row>
    <row r="140" spans="1:91" ht="39.75" customHeight="1" x14ac:dyDescent="0.25">
      <c r="A140" s="53"/>
      <c r="B140" s="107">
        <v>4600078613</v>
      </c>
      <c r="C140" s="49">
        <v>43518</v>
      </c>
      <c r="D140" s="24">
        <v>43579</v>
      </c>
      <c r="E140" s="24">
        <v>43944</v>
      </c>
      <c r="F140" s="61">
        <v>43579</v>
      </c>
      <c r="G140" s="60" t="s">
        <v>6</v>
      </c>
      <c r="H140" s="60" t="s">
        <v>6</v>
      </c>
      <c r="I140" s="48">
        <f>E140-'[3]ARR Vigentes'!$DF$1</f>
        <v>-118</v>
      </c>
      <c r="J140" s="47" t="str">
        <f t="shared" si="54"/>
        <v>TERMINADO</v>
      </c>
      <c r="K140" s="101" t="s">
        <v>66</v>
      </c>
      <c r="L140" s="102" t="s">
        <v>66</v>
      </c>
      <c r="M140" s="102" t="s">
        <v>66</v>
      </c>
      <c r="N140" s="102" t="s">
        <v>66</v>
      </c>
      <c r="O140" s="101" t="s">
        <v>66</v>
      </c>
      <c r="P140" s="101" t="s">
        <v>66</v>
      </c>
      <c r="Q140" s="144" t="s">
        <v>2232</v>
      </c>
      <c r="R140" s="36" t="s">
        <v>1122</v>
      </c>
      <c r="S140" s="28" t="s">
        <v>4</v>
      </c>
      <c r="T140" s="106">
        <v>5245336</v>
      </c>
      <c r="U140" s="98">
        <v>10060480003</v>
      </c>
      <c r="V140" s="96">
        <v>3161</v>
      </c>
      <c r="W140" s="186" t="s">
        <v>225</v>
      </c>
      <c r="X140" s="106">
        <v>26</v>
      </c>
      <c r="Y140" s="98">
        <v>144</v>
      </c>
      <c r="Z140" s="95" t="s">
        <v>224</v>
      </c>
      <c r="AA140" s="95" t="s">
        <v>1121</v>
      </c>
      <c r="AB140" s="94">
        <v>213818</v>
      </c>
      <c r="AC140" s="144" t="s">
        <v>1598</v>
      </c>
      <c r="AD140" s="123">
        <v>70099810</v>
      </c>
      <c r="AE140" s="31" t="s">
        <v>6</v>
      </c>
      <c r="AF140" s="31">
        <v>3105047379</v>
      </c>
      <c r="AG140" s="30" t="s">
        <v>6</v>
      </c>
      <c r="AH140" s="144" t="s">
        <v>1598</v>
      </c>
      <c r="AI140" s="123">
        <v>70099810</v>
      </c>
      <c r="AJ140" s="31" t="s">
        <v>6</v>
      </c>
      <c r="AK140" s="31">
        <v>3105047379</v>
      </c>
      <c r="AL140" s="30" t="s">
        <v>6</v>
      </c>
      <c r="AM140" s="30" t="s">
        <v>6</v>
      </c>
      <c r="AN140" s="31" t="s">
        <v>6</v>
      </c>
      <c r="AO140" s="31" t="s">
        <v>6</v>
      </c>
      <c r="AP140" s="30" t="s">
        <v>6</v>
      </c>
      <c r="AQ140" s="128" t="s">
        <v>5</v>
      </c>
      <c r="AR140" s="28" t="s">
        <v>4</v>
      </c>
      <c r="AS140" s="27" t="s">
        <v>3</v>
      </c>
      <c r="AT140" s="27"/>
      <c r="AU140" s="28"/>
      <c r="AV140" s="63"/>
      <c r="AW140" s="89" t="s">
        <v>28</v>
      </c>
      <c r="AX140" s="20">
        <v>43562</v>
      </c>
      <c r="AY140" s="26">
        <f t="shared" si="56"/>
        <v>43670</v>
      </c>
      <c r="AZ140" s="89" t="s">
        <v>27</v>
      </c>
      <c r="BA140" s="20">
        <v>43728</v>
      </c>
      <c r="BB140" s="26">
        <f t="shared" si="57"/>
        <v>43762</v>
      </c>
      <c r="BC140" s="89" t="s">
        <v>26</v>
      </c>
      <c r="BD140" s="20">
        <v>43758</v>
      </c>
      <c r="BE140" s="20">
        <f t="shared" si="58"/>
        <v>43854</v>
      </c>
      <c r="BF140" s="86" t="s">
        <v>25</v>
      </c>
      <c r="BG140" s="20">
        <v>43900</v>
      </c>
      <c r="BH140" s="24">
        <f t="shared" si="53"/>
        <v>43945</v>
      </c>
      <c r="BI140" s="24"/>
      <c r="BJ140" s="24"/>
      <c r="BK140" s="24">
        <f t="shared" si="62"/>
        <v>44036</v>
      </c>
      <c r="BL140" s="24"/>
      <c r="BM140" s="24"/>
      <c r="BN140" s="20">
        <f t="shared" si="59"/>
        <v>44128</v>
      </c>
      <c r="BO140" s="24"/>
      <c r="BP140" s="24"/>
      <c r="BQ140" s="20">
        <f t="shared" si="60"/>
        <v>44220</v>
      </c>
      <c r="BR140" s="24"/>
      <c r="BS140" s="24"/>
      <c r="BT140" s="20">
        <f t="shared" si="55"/>
        <v>44310</v>
      </c>
      <c r="BU140" s="91"/>
      <c r="BV140" s="22" t="s">
        <v>2</v>
      </c>
      <c r="BW140" s="21"/>
      <c r="BX140" s="21"/>
      <c r="BY140" s="20">
        <f t="shared" si="61"/>
        <v>43945</v>
      </c>
      <c r="BZ140" s="20"/>
      <c r="CA140" s="19"/>
      <c r="CB140" s="18" t="s">
        <v>1117</v>
      </c>
      <c r="CC140" s="516"/>
      <c r="CD140" s="516"/>
      <c r="CE140" s="516"/>
      <c r="CF140" s="516"/>
      <c r="CG140" s="516"/>
      <c r="CH140" s="516"/>
      <c r="CI140" s="516"/>
      <c r="CJ140" s="516"/>
      <c r="CK140" s="516"/>
      <c r="CL140" s="516"/>
      <c r="CM140" s="516"/>
    </row>
    <row r="141" spans="1:91" s="90" customFormat="1" ht="39.75" customHeight="1" x14ac:dyDescent="0.25">
      <c r="A141" s="285"/>
      <c r="B141" s="511">
        <v>4600080134</v>
      </c>
      <c r="C141" s="287">
        <v>43562</v>
      </c>
      <c r="D141" s="305">
        <v>43567</v>
      </c>
      <c r="E141" s="305">
        <v>43932</v>
      </c>
      <c r="F141" s="335">
        <v>43567</v>
      </c>
      <c r="G141" s="288" t="s">
        <v>6</v>
      </c>
      <c r="H141" s="288" t="s">
        <v>6</v>
      </c>
      <c r="I141" s="289">
        <f>E141-'[3]ARR Vigentes'!$DF$1</f>
        <v>-130</v>
      </c>
      <c r="J141" s="290" t="str">
        <f t="shared" si="54"/>
        <v>TERMINADO</v>
      </c>
      <c r="K141" s="331">
        <v>14492795</v>
      </c>
      <c r="L141" s="332">
        <v>43563</v>
      </c>
      <c r="M141" s="332">
        <v>43563</v>
      </c>
      <c r="N141" s="332">
        <v>44051</v>
      </c>
      <c r="O141" s="289">
        <f>N141-'[3]ARR Vigentes'!$DF$1</f>
        <v>-11</v>
      </c>
      <c r="P141" s="290" t="str">
        <f>IF(O141&gt;80,"VIGENTE",IF(O141&lt;1,"VENCIDO",IF(O141&lt;50,"POR VENCERSE","RENOVAR")))</f>
        <v>VENCIDO</v>
      </c>
      <c r="Q141" s="391" t="s">
        <v>2233</v>
      </c>
      <c r="R141" s="418" t="s">
        <v>1122</v>
      </c>
      <c r="S141" s="312" t="s">
        <v>4</v>
      </c>
      <c r="T141" s="392">
        <v>5245336</v>
      </c>
      <c r="U141" s="393">
        <v>10060480003</v>
      </c>
      <c r="V141" s="507">
        <v>3161</v>
      </c>
      <c r="W141" s="513" t="s">
        <v>225</v>
      </c>
      <c r="X141" s="392">
        <v>26</v>
      </c>
      <c r="Y141" s="393">
        <v>224</v>
      </c>
      <c r="Z141" s="292" t="s">
        <v>224</v>
      </c>
      <c r="AA141" s="292" t="s">
        <v>1121</v>
      </c>
      <c r="AB141" s="299">
        <v>235102</v>
      </c>
      <c r="AC141" s="391" t="s">
        <v>2234</v>
      </c>
      <c r="AD141" s="319">
        <v>43118890</v>
      </c>
      <c r="AE141" s="291" t="s">
        <v>6</v>
      </c>
      <c r="AF141" s="291" t="s">
        <v>6</v>
      </c>
      <c r="AG141" s="301" t="s">
        <v>6</v>
      </c>
      <c r="AH141" s="391" t="s">
        <v>2234</v>
      </c>
      <c r="AI141" s="319">
        <v>43118890</v>
      </c>
      <c r="AJ141" s="291" t="s">
        <v>6</v>
      </c>
      <c r="AK141" s="291" t="s">
        <v>6</v>
      </c>
      <c r="AL141" s="301" t="s">
        <v>6</v>
      </c>
      <c r="AM141" s="301" t="s">
        <v>6</v>
      </c>
      <c r="AN141" s="291" t="s">
        <v>6</v>
      </c>
      <c r="AO141" s="291" t="s">
        <v>6</v>
      </c>
      <c r="AP141" s="301" t="s">
        <v>6</v>
      </c>
      <c r="AQ141" s="399" t="s">
        <v>56</v>
      </c>
      <c r="AR141" s="312" t="s">
        <v>4</v>
      </c>
      <c r="AS141" s="426" t="s">
        <v>55</v>
      </c>
      <c r="AT141" s="312" t="s">
        <v>122</v>
      </c>
      <c r="AU141" s="312" t="s">
        <v>121</v>
      </c>
      <c r="AV141" s="303"/>
      <c r="AW141" s="336" t="s">
        <v>28</v>
      </c>
      <c r="AX141" s="305">
        <v>43699</v>
      </c>
      <c r="AY141" s="327">
        <f t="shared" si="56"/>
        <v>43658</v>
      </c>
      <c r="AZ141" s="336" t="s">
        <v>27</v>
      </c>
      <c r="BA141" s="305">
        <v>43797</v>
      </c>
      <c r="BB141" s="327">
        <f t="shared" si="57"/>
        <v>43750</v>
      </c>
      <c r="BC141" s="484" t="s">
        <v>26</v>
      </c>
      <c r="BD141" s="305">
        <v>43889</v>
      </c>
      <c r="BE141" s="305">
        <f t="shared" si="58"/>
        <v>43842</v>
      </c>
      <c r="BF141" s="305"/>
      <c r="BG141" s="305"/>
      <c r="BH141" s="305">
        <f t="shared" si="53"/>
        <v>43933</v>
      </c>
      <c r="BI141" s="305"/>
      <c r="BJ141" s="305"/>
      <c r="BK141" s="305">
        <f t="shared" si="62"/>
        <v>44024</v>
      </c>
      <c r="BL141" s="305"/>
      <c r="BM141" s="305"/>
      <c r="BN141" s="305">
        <f t="shared" si="59"/>
        <v>44116</v>
      </c>
      <c r="BO141" s="305"/>
      <c r="BP141" s="305"/>
      <c r="BQ141" s="305">
        <f t="shared" si="60"/>
        <v>44208</v>
      </c>
      <c r="BR141" s="305"/>
      <c r="BS141" s="305"/>
      <c r="BT141" s="305">
        <f t="shared" si="55"/>
        <v>44298</v>
      </c>
      <c r="BU141" s="444" t="s">
        <v>1068</v>
      </c>
      <c r="BV141" s="288"/>
      <c r="BW141" s="371"/>
      <c r="BX141" s="371"/>
      <c r="BY141" s="305">
        <f t="shared" si="61"/>
        <v>43933</v>
      </c>
      <c r="BZ141" s="305"/>
      <c r="CA141" s="343"/>
      <c r="CB141" s="343" t="s">
        <v>1117</v>
      </c>
      <c r="CC141" s="306"/>
      <c r="CD141" s="306"/>
      <c r="CE141" s="306"/>
      <c r="CF141" s="306"/>
      <c r="CG141" s="306"/>
      <c r="CH141" s="306"/>
      <c r="CI141" s="306"/>
      <c r="CJ141" s="306"/>
      <c r="CK141" s="306"/>
      <c r="CL141" s="306"/>
      <c r="CM141" s="306"/>
    </row>
    <row r="142" spans="1:91" s="90" customFormat="1" ht="39.75" customHeight="1" x14ac:dyDescent="0.25">
      <c r="A142" s="285" t="s">
        <v>2235</v>
      </c>
      <c r="B142" s="511">
        <v>4600077712</v>
      </c>
      <c r="C142" s="305">
        <v>43528</v>
      </c>
      <c r="D142" s="305">
        <v>43564</v>
      </c>
      <c r="E142" s="305">
        <v>43929</v>
      </c>
      <c r="F142" s="335">
        <v>43564</v>
      </c>
      <c r="G142" s="288" t="s">
        <v>6</v>
      </c>
      <c r="H142" s="288" t="s">
        <v>6</v>
      </c>
      <c r="I142" s="289">
        <f>E142-'[3]ARR Vigentes'!$DF$1</f>
        <v>-133</v>
      </c>
      <c r="J142" s="290" t="str">
        <f t="shared" si="54"/>
        <v>TERMINADO</v>
      </c>
      <c r="K142" s="506" t="s">
        <v>66</v>
      </c>
      <c r="L142" s="332" t="s">
        <v>66</v>
      </c>
      <c r="M142" s="332" t="s">
        <v>66</v>
      </c>
      <c r="N142" s="332" t="s">
        <v>66</v>
      </c>
      <c r="O142" s="506" t="s">
        <v>66</v>
      </c>
      <c r="P142" s="506" t="s">
        <v>66</v>
      </c>
      <c r="Q142" s="370" t="s">
        <v>2236</v>
      </c>
      <c r="R142" s="418" t="s">
        <v>355</v>
      </c>
      <c r="S142" s="312" t="s">
        <v>4</v>
      </c>
      <c r="T142" s="380">
        <v>93223</v>
      </c>
      <c r="U142" s="393">
        <v>10100030004</v>
      </c>
      <c r="V142" s="507">
        <v>3070</v>
      </c>
      <c r="W142" s="390">
        <v>34089</v>
      </c>
      <c r="X142" s="392">
        <v>12</v>
      </c>
      <c r="Y142" s="298" t="s">
        <v>6</v>
      </c>
      <c r="Z142" s="292" t="s">
        <v>401</v>
      </c>
      <c r="AA142" s="292" t="s">
        <v>2237</v>
      </c>
      <c r="AB142" s="299">
        <v>449820</v>
      </c>
      <c r="AC142" s="370" t="s">
        <v>2238</v>
      </c>
      <c r="AD142" s="300" t="s">
        <v>2239</v>
      </c>
      <c r="AE142" s="298">
        <v>3217516</v>
      </c>
      <c r="AF142" s="291" t="s">
        <v>6</v>
      </c>
      <c r="AG142" s="426" t="s">
        <v>2240</v>
      </c>
      <c r="AH142" s="318" t="s">
        <v>2241</v>
      </c>
      <c r="AI142" s="300">
        <v>34549352</v>
      </c>
      <c r="AJ142" s="298">
        <v>3217516</v>
      </c>
      <c r="AK142" s="291" t="s">
        <v>6</v>
      </c>
      <c r="AL142" s="426" t="s">
        <v>2240</v>
      </c>
      <c r="AM142" s="301" t="s">
        <v>6</v>
      </c>
      <c r="AN142" s="291" t="s">
        <v>6</v>
      </c>
      <c r="AO142" s="291" t="s">
        <v>6</v>
      </c>
      <c r="AP142" s="301" t="s">
        <v>6</v>
      </c>
      <c r="AQ142" s="399" t="s">
        <v>56</v>
      </c>
      <c r="AR142" s="312" t="s">
        <v>4</v>
      </c>
      <c r="AS142" s="426" t="s">
        <v>55</v>
      </c>
      <c r="AT142" s="426"/>
      <c r="AU142" s="312"/>
      <c r="AV142" s="303"/>
      <c r="AW142" s="336" t="s">
        <v>28</v>
      </c>
      <c r="AX142" s="305">
        <v>43699</v>
      </c>
      <c r="AY142" s="327">
        <f t="shared" si="56"/>
        <v>43655</v>
      </c>
      <c r="AZ142" s="336" t="s">
        <v>27</v>
      </c>
      <c r="BA142" s="305">
        <v>43797</v>
      </c>
      <c r="BB142" s="327">
        <f t="shared" si="57"/>
        <v>43747</v>
      </c>
      <c r="BC142" s="484" t="s">
        <v>26</v>
      </c>
      <c r="BD142" s="305">
        <v>43889</v>
      </c>
      <c r="BE142" s="305">
        <f t="shared" si="58"/>
        <v>43839</v>
      </c>
      <c r="BF142" s="305"/>
      <c r="BG142" s="305"/>
      <c r="BH142" s="305">
        <f t="shared" si="53"/>
        <v>43930</v>
      </c>
      <c r="BI142" s="305"/>
      <c r="BJ142" s="305"/>
      <c r="BK142" s="305">
        <f t="shared" si="62"/>
        <v>44021</v>
      </c>
      <c r="BL142" s="305"/>
      <c r="BM142" s="305"/>
      <c r="BN142" s="305">
        <f t="shared" si="59"/>
        <v>44113</v>
      </c>
      <c r="BO142" s="305"/>
      <c r="BP142" s="305"/>
      <c r="BQ142" s="305">
        <f t="shared" si="60"/>
        <v>44205</v>
      </c>
      <c r="BR142" s="305"/>
      <c r="BS142" s="305"/>
      <c r="BT142" s="305">
        <f t="shared" si="55"/>
        <v>44295</v>
      </c>
      <c r="BU142" s="444" t="s">
        <v>1068</v>
      </c>
      <c r="BV142" s="288"/>
      <c r="BW142" s="371"/>
      <c r="BX142" s="371"/>
      <c r="BY142" s="305">
        <f t="shared" si="61"/>
        <v>43930</v>
      </c>
      <c r="BZ142" s="305"/>
      <c r="CA142" s="343"/>
      <c r="CB142" s="343" t="s">
        <v>1117</v>
      </c>
    </row>
    <row r="143" spans="1:91" s="90" customFormat="1" ht="39.75" customHeight="1" x14ac:dyDescent="0.25">
      <c r="A143" s="285" t="s">
        <v>2242</v>
      </c>
      <c r="B143" s="517">
        <v>4600078571</v>
      </c>
      <c r="C143" s="287">
        <v>43550</v>
      </c>
      <c r="D143" s="305">
        <v>43585</v>
      </c>
      <c r="E143" s="305">
        <v>43950</v>
      </c>
      <c r="F143" s="335">
        <v>43585</v>
      </c>
      <c r="G143" s="288" t="s">
        <v>6</v>
      </c>
      <c r="H143" s="288" t="s">
        <v>6</v>
      </c>
      <c r="I143" s="289">
        <f>E143-'[3]ARR Vigentes'!$DF$1</f>
        <v>-112</v>
      </c>
      <c r="J143" s="290" t="str">
        <f t="shared" si="54"/>
        <v>TERMINADO</v>
      </c>
      <c r="K143" s="518" t="s">
        <v>2243</v>
      </c>
      <c r="L143" s="287">
        <v>43551</v>
      </c>
      <c r="M143" s="287">
        <v>43551</v>
      </c>
      <c r="N143" s="287">
        <v>44039</v>
      </c>
      <c r="O143" s="289">
        <f>N143-'[1]ARR Terminado'!$BY$1</f>
        <v>270</v>
      </c>
      <c r="P143" s="290" t="str">
        <f>IF(O143&gt;80,"VIGENTE",IF(O143&lt;1,"VENCIDO",IF(O143&lt;50,"POR VENCERSE","RENOVAR")))</f>
        <v>VIGENTE</v>
      </c>
      <c r="Q143" s="292" t="s">
        <v>296</v>
      </c>
      <c r="R143" s="418" t="s">
        <v>2144</v>
      </c>
      <c r="S143" s="312" t="s">
        <v>4</v>
      </c>
      <c r="T143" s="307">
        <v>5045180</v>
      </c>
      <c r="U143" s="296" t="s">
        <v>1631</v>
      </c>
      <c r="V143" s="320">
        <v>2447</v>
      </c>
      <c r="W143" s="310">
        <v>31008</v>
      </c>
      <c r="X143" s="320">
        <v>2</v>
      </c>
      <c r="Y143" s="298" t="s">
        <v>6</v>
      </c>
      <c r="Z143" s="292" t="s">
        <v>401</v>
      </c>
      <c r="AA143" s="292" t="s">
        <v>2244</v>
      </c>
      <c r="AB143" s="301">
        <v>1282588</v>
      </c>
      <c r="AC143" s="301" t="s">
        <v>2245</v>
      </c>
      <c r="AD143" s="300">
        <v>900094867</v>
      </c>
      <c r="AE143" s="291" t="s">
        <v>6</v>
      </c>
      <c r="AF143" s="291">
        <v>3015496484</v>
      </c>
      <c r="AG143" s="303" t="s">
        <v>2246</v>
      </c>
      <c r="AH143" s="519" t="s">
        <v>2247</v>
      </c>
      <c r="AI143" s="447">
        <v>21462033</v>
      </c>
      <c r="AJ143" s="291" t="s">
        <v>6</v>
      </c>
      <c r="AK143" s="291">
        <v>3015496484</v>
      </c>
      <c r="AL143" s="303" t="s">
        <v>2246</v>
      </c>
      <c r="AM143" s="301" t="s">
        <v>2148</v>
      </c>
      <c r="AN143" s="291">
        <v>4457903</v>
      </c>
      <c r="AO143" s="291">
        <v>3188119949</v>
      </c>
      <c r="AP143" s="303" t="s">
        <v>2248</v>
      </c>
      <c r="AQ143" s="341" t="s">
        <v>56</v>
      </c>
      <c r="AR143" s="312" t="s">
        <v>4</v>
      </c>
      <c r="AS143" s="303" t="s">
        <v>55</v>
      </c>
      <c r="AT143" s="312" t="s">
        <v>122</v>
      </c>
      <c r="AU143" s="312" t="s">
        <v>121</v>
      </c>
      <c r="AV143" s="303"/>
      <c r="AW143" s="336" t="s">
        <v>28</v>
      </c>
      <c r="AX143" s="305">
        <v>43699</v>
      </c>
      <c r="AY143" s="327">
        <f t="shared" si="56"/>
        <v>43676</v>
      </c>
      <c r="AZ143" s="336" t="s">
        <v>27</v>
      </c>
      <c r="BA143" s="305">
        <v>43797</v>
      </c>
      <c r="BB143" s="327">
        <f t="shared" si="57"/>
        <v>43768</v>
      </c>
      <c r="BC143" s="484" t="s">
        <v>26</v>
      </c>
      <c r="BD143" s="305">
        <v>43889</v>
      </c>
      <c r="BE143" s="305">
        <f t="shared" si="58"/>
        <v>43860</v>
      </c>
      <c r="BF143" s="305"/>
      <c r="BG143" s="305"/>
      <c r="BH143" s="305">
        <f t="shared" si="53"/>
        <v>43951</v>
      </c>
      <c r="BI143" s="305"/>
      <c r="BJ143" s="305"/>
      <c r="BK143" s="305">
        <f t="shared" si="62"/>
        <v>44042</v>
      </c>
      <c r="BL143" s="305"/>
      <c r="BM143" s="305"/>
      <c r="BN143" s="305">
        <f t="shared" si="59"/>
        <v>44134</v>
      </c>
      <c r="BO143" s="305"/>
      <c r="BP143" s="305"/>
      <c r="BQ143" s="305">
        <f t="shared" si="60"/>
        <v>44226</v>
      </c>
      <c r="BR143" s="305"/>
      <c r="BS143" s="305"/>
      <c r="BT143" s="305">
        <f t="shared" si="55"/>
        <v>44316</v>
      </c>
      <c r="BU143" s="444" t="s">
        <v>1068</v>
      </c>
      <c r="BV143" s="288"/>
      <c r="BW143" s="371"/>
      <c r="BX143" s="371"/>
      <c r="BY143" s="305">
        <f t="shared" si="61"/>
        <v>43951</v>
      </c>
      <c r="BZ143" s="305"/>
      <c r="CA143" s="343"/>
      <c r="CB143" s="343" t="s">
        <v>1117</v>
      </c>
    </row>
    <row r="144" spans="1:91" s="90" customFormat="1" ht="39.75" customHeight="1" x14ac:dyDescent="0.25">
      <c r="A144" s="505"/>
      <c r="B144" s="511">
        <v>4600080343</v>
      </c>
      <c r="C144" s="287">
        <v>43560</v>
      </c>
      <c r="D144" s="305">
        <v>43592</v>
      </c>
      <c r="E144" s="305">
        <v>43957</v>
      </c>
      <c r="F144" s="335">
        <v>43592</v>
      </c>
      <c r="G144" s="288" t="s">
        <v>6</v>
      </c>
      <c r="H144" s="288" t="s">
        <v>6</v>
      </c>
      <c r="I144" s="289">
        <f>E144-'[3]ARR Vigentes'!$DF$1</f>
        <v>-105</v>
      </c>
      <c r="J144" s="290" t="str">
        <f t="shared" si="54"/>
        <v>TERMINADO</v>
      </c>
      <c r="K144" s="506" t="s">
        <v>66</v>
      </c>
      <c r="L144" s="332" t="s">
        <v>66</v>
      </c>
      <c r="M144" s="332" t="s">
        <v>66</v>
      </c>
      <c r="N144" s="332" t="s">
        <v>66</v>
      </c>
      <c r="O144" s="506" t="s">
        <v>66</v>
      </c>
      <c r="P144" s="506" t="s">
        <v>66</v>
      </c>
      <c r="Q144" s="391" t="s">
        <v>2249</v>
      </c>
      <c r="R144" s="370" t="s">
        <v>76</v>
      </c>
      <c r="S144" s="312" t="s">
        <v>4</v>
      </c>
      <c r="T144" s="392">
        <v>804684</v>
      </c>
      <c r="U144" s="393">
        <v>10130340011</v>
      </c>
      <c r="V144" s="507" t="s">
        <v>238</v>
      </c>
      <c r="W144" s="390">
        <v>37178</v>
      </c>
      <c r="X144" s="392">
        <v>24</v>
      </c>
      <c r="Y144" s="298">
        <v>1486</v>
      </c>
      <c r="Z144" s="292" t="s">
        <v>324</v>
      </c>
      <c r="AA144" s="292" t="s">
        <v>323</v>
      </c>
      <c r="AB144" s="299">
        <v>215539</v>
      </c>
      <c r="AC144" s="391" t="s">
        <v>2250</v>
      </c>
      <c r="AD144" s="319">
        <v>43252752</v>
      </c>
      <c r="AE144" s="291">
        <v>4945151</v>
      </c>
      <c r="AF144" s="291">
        <v>3005075401</v>
      </c>
      <c r="AG144" s="303" t="s">
        <v>2251</v>
      </c>
      <c r="AH144" s="391" t="s">
        <v>2250</v>
      </c>
      <c r="AI144" s="319">
        <v>43252752</v>
      </c>
      <c r="AJ144" s="291">
        <v>4945151</v>
      </c>
      <c r="AK144" s="291">
        <v>3005075401</v>
      </c>
      <c r="AL144" s="303" t="s">
        <v>2251</v>
      </c>
      <c r="AM144" s="301" t="s">
        <v>6</v>
      </c>
      <c r="AN144" s="291" t="s">
        <v>6</v>
      </c>
      <c r="AO144" s="291" t="s">
        <v>6</v>
      </c>
      <c r="AP144" s="301" t="s">
        <v>6</v>
      </c>
      <c r="AQ144" s="399" t="s">
        <v>56</v>
      </c>
      <c r="AR144" s="312" t="s">
        <v>4</v>
      </c>
      <c r="AS144" s="426" t="s">
        <v>55</v>
      </c>
      <c r="AT144" s="312" t="s">
        <v>122</v>
      </c>
      <c r="AU144" s="312" t="s">
        <v>121</v>
      </c>
      <c r="AV144" s="303"/>
      <c r="AW144" s="336" t="s">
        <v>28</v>
      </c>
      <c r="AX144" s="305">
        <v>43699</v>
      </c>
      <c r="AY144" s="327">
        <f t="shared" si="56"/>
        <v>43684</v>
      </c>
      <c r="AZ144" s="336" t="s">
        <v>27</v>
      </c>
      <c r="BA144" s="288" t="s">
        <v>2252</v>
      </c>
      <c r="BB144" s="327">
        <f t="shared" si="57"/>
        <v>43776</v>
      </c>
      <c r="BC144" s="484" t="s">
        <v>26</v>
      </c>
      <c r="BD144" s="305">
        <v>43889</v>
      </c>
      <c r="BE144" s="305">
        <f t="shared" si="58"/>
        <v>43868</v>
      </c>
      <c r="BF144" s="305"/>
      <c r="BG144" s="305"/>
      <c r="BH144" s="305">
        <f t="shared" si="53"/>
        <v>43958</v>
      </c>
      <c r="BI144" s="305"/>
      <c r="BJ144" s="305"/>
      <c r="BK144" s="305">
        <f t="shared" si="62"/>
        <v>44050</v>
      </c>
      <c r="BL144" s="305"/>
      <c r="BM144" s="305"/>
      <c r="BN144" s="305">
        <f t="shared" si="59"/>
        <v>44142</v>
      </c>
      <c r="BO144" s="305"/>
      <c r="BP144" s="305"/>
      <c r="BQ144" s="305">
        <f t="shared" si="60"/>
        <v>44234</v>
      </c>
      <c r="BR144" s="305"/>
      <c r="BS144" s="305"/>
      <c r="BT144" s="305">
        <f t="shared" si="55"/>
        <v>44323</v>
      </c>
      <c r="BU144" s="325"/>
      <c r="BV144" s="288"/>
      <c r="BW144" s="371"/>
      <c r="BX144" s="371"/>
      <c r="BY144" s="305">
        <f t="shared" si="61"/>
        <v>43958</v>
      </c>
      <c r="BZ144" s="305"/>
      <c r="CA144" s="343"/>
      <c r="CB144" s="343" t="s">
        <v>1117</v>
      </c>
    </row>
    <row r="145" spans="1:81" s="90" customFormat="1" ht="39.75" customHeight="1" x14ac:dyDescent="0.25">
      <c r="A145" s="505"/>
      <c r="B145" s="511">
        <v>4600080348</v>
      </c>
      <c r="C145" s="305">
        <v>43606</v>
      </c>
      <c r="D145" s="305">
        <v>43614</v>
      </c>
      <c r="E145" s="305">
        <v>43979</v>
      </c>
      <c r="F145" s="335">
        <v>43614</v>
      </c>
      <c r="G145" s="288" t="s">
        <v>6</v>
      </c>
      <c r="H145" s="288" t="s">
        <v>6</v>
      </c>
      <c r="I145" s="289">
        <f>E145-'[3]ARR Vigentes'!$DF$1</f>
        <v>-83</v>
      </c>
      <c r="J145" s="290" t="str">
        <f t="shared" si="54"/>
        <v>TERMINADO</v>
      </c>
      <c r="K145" s="331">
        <v>10007034</v>
      </c>
      <c r="L145" s="332">
        <v>43608</v>
      </c>
      <c r="M145" s="332">
        <v>43608</v>
      </c>
      <c r="N145" s="332">
        <v>44097</v>
      </c>
      <c r="O145" s="289">
        <f>N145-'[1]ARR Terminado'!$BY$1</f>
        <v>328</v>
      </c>
      <c r="P145" s="290" t="str">
        <f>IF(O145&gt;80,"VIGENTE",IF(O145&lt;1,"VENCIDO",IF(O145&lt;50,"POR VENCERSE","RENOVAR")))</f>
        <v>VIGENTE</v>
      </c>
      <c r="Q145" s="370" t="s">
        <v>2253</v>
      </c>
      <c r="R145" s="370" t="s">
        <v>76</v>
      </c>
      <c r="S145" s="312" t="s">
        <v>4</v>
      </c>
      <c r="T145" s="380">
        <v>1010752</v>
      </c>
      <c r="U145" s="393">
        <v>16120740034</v>
      </c>
      <c r="V145" s="507">
        <v>2971</v>
      </c>
      <c r="W145" s="411" t="s">
        <v>2222</v>
      </c>
      <c r="X145" s="392">
        <v>8</v>
      </c>
      <c r="Y145" s="298">
        <v>2</v>
      </c>
      <c r="Z145" s="292" t="s">
        <v>11</v>
      </c>
      <c r="AA145" s="292" t="s">
        <v>2223</v>
      </c>
      <c r="AB145" s="299">
        <v>509981</v>
      </c>
      <c r="AC145" s="370" t="s">
        <v>2254</v>
      </c>
      <c r="AD145" s="300">
        <v>43097412</v>
      </c>
      <c r="AE145" s="298">
        <v>5864864</v>
      </c>
      <c r="AF145" s="291">
        <v>3104622622</v>
      </c>
      <c r="AG145" s="443" t="s">
        <v>2255</v>
      </c>
      <c r="AH145" s="370" t="s">
        <v>2254</v>
      </c>
      <c r="AI145" s="300">
        <v>43097412</v>
      </c>
      <c r="AJ145" s="298">
        <v>5864864</v>
      </c>
      <c r="AK145" s="291">
        <v>3104622622</v>
      </c>
      <c r="AL145" s="443" t="s">
        <v>2255</v>
      </c>
      <c r="AM145" s="301" t="s">
        <v>6</v>
      </c>
      <c r="AN145" s="291" t="s">
        <v>6</v>
      </c>
      <c r="AO145" s="291" t="s">
        <v>6</v>
      </c>
      <c r="AP145" s="301" t="s">
        <v>6</v>
      </c>
      <c r="AQ145" s="399" t="s">
        <v>56</v>
      </c>
      <c r="AR145" s="312" t="s">
        <v>4</v>
      </c>
      <c r="AS145" s="426" t="s">
        <v>55</v>
      </c>
      <c r="AT145" s="312" t="s">
        <v>122</v>
      </c>
      <c r="AU145" s="312" t="s">
        <v>121</v>
      </c>
      <c r="AV145" s="303"/>
      <c r="AW145" s="336" t="s">
        <v>28</v>
      </c>
      <c r="AX145" s="305">
        <v>43699</v>
      </c>
      <c r="AY145" s="327">
        <f t="shared" si="56"/>
        <v>43706</v>
      </c>
      <c r="AZ145" s="336" t="s">
        <v>27</v>
      </c>
      <c r="BA145" s="305">
        <v>43797</v>
      </c>
      <c r="BB145" s="327">
        <f t="shared" si="57"/>
        <v>43798</v>
      </c>
      <c r="BC145" s="484" t="s">
        <v>26</v>
      </c>
      <c r="BD145" s="305">
        <v>43889</v>
      </c>
      <c r="BE145" s="305">
        <f t="shared" si="58"/>
        <v>43890</v>
      </c>
      <c r="BF145" s="305"/>
      <c r="BG145" s="305"/>
      <c r="BH145" s="305">
        <f t="shared" si="53"/>
        <v>43980</v>
      </c>
      <c r="BI145" s="305"/>
      <c r="BJ145" s="305"/>
      <c r="BK145" s="305">
        <f t="shared" si="62"/>
        <v>44072</v>
      </c>
      <c r="BL145" s="305"/>
      <c r="BM145" s="305"/>
      <c r="BN145" s="305">
        <f t="shared" si="59"/>
        <v>44164</v>
      </c>
      <c r="BO145" s="305"/>
      <c r="BP145" s="305"/>
      <c r="BQ145" s="305">
        <f t="shared" si="60"/>
        <v>44255</v>
      </c>
      <c r="BR145" s="305"/>
      <c r="BS145" s="305"/>
      <c r="BT145" s="305">
        <f t="shared" si="55"/>
        <v>44345</v>
      </c>
      <c r="BU145" s="444" t="s">
        <v>1068</v>
      </c>
      <c r="BV145" s="288"/>
      <c r="BW145" s="371"/>
      <c r="BX145" s="371"/>
      <c r="BY145" s="305">
        <f t="shared" si="61"/>
        <v>43980</v>
      </c>
      <c r="BZ145" s="305"/>
      <c r="CA145" s="343"/>
      <c r="CB145" s="343" t="s">
        <v>993</v>
      </c>
    </row>
    <row r="146" spans="1:81" s="90" customFormat="1" ht="39.75" customHeight="1" x14ac:dyDescent="0.25">
      <c r="A146" s="285"/>
      <c r="B146" s="517">
        <v>4600081248</v>
      </c>
      <c r="C146" s="327">
        <v>43615</v>
      </c>
      <c r="D146" s="305">
        <v>43628</v>
      </c>
      <c r="E146" s="305">
        <v>43993</v>
      </c>
      <c r="F146" s="335">
        <v>43628</v>
      </c>
      <c r="G146" s="336" t="s">
        <v>2256</v>
      </c>
      <c r="H146" s="305">
        <v>44039</v>
      </c>
      <c r="I146" s="289">
        <f>E146-'[3]ARR Vigentes'!$DF$1</f>
        <v>-69</v>
      </c>
      <c r="J146" s="290" t="str">
        <f t="shared" si="54"/>
        <v>TERMINADO</v>
      </c>
      <c r="K146" s="506" t="s">
        <v>66</v>
      </c>
      <c r="L146" s="332" t="s">
        <v>66</v>
      </c>
      <c r="M146" s="332" t="s">
        <v>66</v>
      </c>
      <c r="N146" s="332" t="s">
        <v>66</v>
      </c>
      <c r="O146" s="506" t="s">
        <v>66</v>
      </c>
      <c r="P146" s="506" t="s">
        <v>66</v>
      </c>
      <c r="Q146" s="292" t="s">
        <v>273</v>
      </c>
      <c r="R146" s="418" t="s">
        <v>544</v>
      </c>
      <c r="S146" s="312" t="s">
        <v>4</v>
      </c>
      <c r="T146" s="295">
        <v>785952</v>
      </c>
      <c r="U146" s="381" t="s">
        <v>148</v>
      </c>
      <c r="V146" s="475">
        <v>1060</v>
      </c>
      <c r="W146" s="287">
        <v>36713</v>
      </c>
      <c r="X146" s="295">
        <v>16</v>
      </c>
      <c r="Y146" s="298" t="s">
        <v>6</v>
      </c>
      <c r="Z146" s="292" t="s">
        <v>147</v>
      </c>
      <c r="AA146" s="292" t="s">
        <v>2257</v>
      </c>
      <c r="AB146" s="422">
        <v>3123750</v>
      </c>
      <c r="AC146" s="292" t="s">
        <v>697</v>
      </c>
      <c r="AD146" s="300">
        <v>8294398</v>
      </c>
      <c r="AE146" s="291">
        <v>3526368</v>
      </c>
      <c r="AF146" s="297" t="s">
        <v>2258</v>
      </c>
      <c r="AG146" s="443" t="s">
        <v>2259</v>
      </c>
      <c r="AH146" s="292" t="s">
        <v>695</v>
      </c>
      <c r="AI146" s="300">
        <v>43906437</v>
      </c>
      <c r="AJ146" s="291" t="s">
        <v>6</v>
      </c>
      <c r="AK146" s="291">
        <v>3216470582</v>
      </c>
      <c r="AL146" s="443" t="s">
        <v>2259</v>
      </c>
      <c r="AM146" s="301" t="s">
        <v>6</v>
      </c>
      <c r="AN146" s="291" t="s">
        <v>6</v>
      </c>
      <c r="AO146" s="291" t="s">
        <v>6</v>
      </c>
      <c r="AP146" s="301" t="s">
        <v>6</v>
      </c>
      <c r="AQ146" s="341" t="s">
        <v>70</v>
      </c>
      <c r="AR146" s="312" t="s">
        <v>4</v>
      </c>
      <c r="AS146" s="303" t="s">
        <v>69</v>
      </c>
      <c r="AT146" s="312" t="s">
        <v>122</v>
      </c>
      <c r="AU146" s="312" t="s">
        <v>121</v>
      </c>
      <c r="AV146" s="303"/>
      <c r="AW146" s="336" t="s">
        <v>28</v>
      </c>
      <c r="AX146" s="305">
        <v>43677</v>
      </c>
      <c r="AY146" s="327">
        <f t="shared" si="56"/>
        <v>43720</v>
      </c>
      <c r="AZ146" s="336" t="s">
        <v>27</v>
      </c>
      <c r="BA146" s="305">
        <v>43790</v>
      </c>
      <c r="BB146" s="327">
        <f t="shared" si="57"/>
        <v>43811</v>
      </c>
      <c r="BC146" s="484" t="s">
        <v>26</v>
      </c>
      <c r="BD146" s="305">
        <v>43906</v>
      </c>
      <c r="BE146" s="305">
        <f t="shared" si="58"/>
        <v>43902</v>
      </c>
      <c r="BF146" s="335" t="s">
        <v>25</v>
      </c>
      <c r="BG146" s="305">
        <v>43983</v>
      </c>
      <c r="BH146" s="305">
        <f t="shared" si="53"/>
        <v>43994</v>
      </c>
      <c r="BI146" s="305"/>
      <c r="BJ146" s="305"/>
      <c r="BK146" s="305">
        <f t="shared" si="62"/>
        <v>44086</v>
      </c>
      <c r="BL146" s="305"/>
      <c r="BM146" s="305"/>
      <c r="BN146" s="305">
        <f t="shared" si="59"/>
        <v>44177</v>
      </c>
      <c r="BO146" s="305"/>
      <c r="BP146" s="305"/>
      <c r="BQ146" s="305">
        <f t="shared" si="60"/>
        <v>44267</v>
      </c>
      <c r="BR146" s="305"/>
      <c r="BS146" s="305"/>
      <c r="BT146" s="305">
        <f t="shared" si="55"/>
        <v>44359</v>
      </c>
      <c r="BU146" s="325"/>
      <c r="BV146" s="288"/>
      <c r="BW146" s="371"/>
      <c r="BX146" s="371"/>
      <c r="BY146" s="305">
        <f t="shared" si="61"/>
        <v>43994</v>
      </c>
      <c r="BZ146" s="305"/>
      <c r="CA146" s="343" t="s">
        <v>1067</v>
      </c>
      <c r="CB146" s="343" t="s">
        <v>0</v>
      </c>
    </row>
    <row r="147" spans="1:81" s="90" customFormat="1" ht="39.75" customHeight="1" x14ac:dyDescent="0.25">
      <c r="A147" s="505"/>
      <c r="B147" s="511">
        <v>4600078516</v>
      </c>
      <c r="C147" s="305">
        <v>43615</v>
      </c>
      <c r="D147" s="305">
        <v>43627</v>
      </c>
      <c r="E147" s="305">
        <v>43992</v>
      </c>
      <c r="F147" s="335">
        <v>43627</v>
      </c>
      <c r="G147" s="288" t="s">
        <v>6</v>
      </c>
      <c r="H147" s="288" t="s">
        <v>6</v>
      </c>
      <c r="I147" s="289">
        <f>E147-'[3]ARR Vigentes'!$DF$1</f>
        <v>-70</v>
      </c>
      <c r="J147" s="290" t="str">
        <f t="shared" si="54"/>
        <v>TERMINADO</v>
      </c>
      <c r="K147" s="506" t="s">
        <v>66</v>
      </c>
      <c r="L147" s="332" t="s">
        <v>66</v>
      </c>
      <c r="M147" s="332" t="s">
        <v>66</v>
      </c>
      <c r="N147" s="332" t="s">
        <v>66</v>
      </c>
      <c r="O147" s="506" t="s">
        <v>66</v>
      </c>
      <c r="P147" s="506" t="s">
        <v>66</v>
      </c>
      <c r="Q147" s="370" t="s">
        <v>2260</v>
      </c>
      <c r="R147" s="370" t="s">
        <v>76</v>
      </c>
      <c r="S147" s="312" t="s">
        <v>4</v>
      </c>
      <c r="T147" s="380">
        <v>768119</v>
      </c>
      <c r="U147" s="393">
        <v>10140270001</v>
      </c>
      <c r="V147" s="507">
        <v>1</v>
      </c>
      <c r="W147" s="411" t="s">
        <v>663</v>
      </c>
      <c r="X147" s="392" t="s">
        <v>662</v>
      </c>
      <c r="Y147" s="298" t="s">
        <v>2261</v>
      </c>
      <c r="Z147" s="292" t="s">
        <v>116</v>
      </c>
      <c r="AA147" s="292" t="s">
        <v>660</v>
      </c>
      <c r="AB147" s="299">
        <v>166137</v>
      </c>
      <c r="AC147" s="370" t="s">
        <v>2262</v>
      </c>
      <c r="AD147" s="300">
        <v>1152225415</v>
      </c>
      <c r="AE147" s="291" t="s">
        <v>6</v>
      </c>
      <c r="AF147" s="298">
        <v>3007818967</v>
      </c>
      <c r="AG147" s="443" t="s">
        <v>2263</v>
      </c>
      <c r="AH147" s="370" t="s">
        <v>2262</v>
      </c>
      <c r="AI147" s="300">
        <v>1152225415</v>
      </c>
      <c r="AJ147" s="291" t="s">
        <v>6</v>
      </c>
      <c r="AK147" s="298">
        <v>3007818967</v>
      </c>
      <c r="AL147" s="443" t="s">
        <v>2263</v>
      </c>
      <c r="AM147" s="301" t="s">
        <v>6</v>
      </c>
      <c r="AN147" s="291" t="s">
        <v>6</v>
      </c>
      <c r="AO147" s="291" t="s">
        <v>6</v>
      </c>
      <c r="AP147" s="301" t="s">
        <v>6</v>
      </c>
      <c r="AQ147" s="341" t="s">
        <v>5</v>
      </c>
      <c r="AR147" s="312" t="s">
        <v>4</v>
      </c>
      <c r="AS147" s="303" t="s">
        <v>3</v>
      </c>
      <c r="AT147" s="312" t="s">
        <v>122</v>
      </c>
      <c r="AU147" s="312" t="s">
        <v>121</v>
      </c>
      <c r="AV147" s="303"/>
      <c r="AW147" s="336" t="s">
        <v>28</v>
      </c>
      <c r="AX147" s="305">
        <v>43735</v>
      </c>
      <c r="AY147" s="327">
        <f t="shared" si="56"/>
        <v>43719</v>
      </c>
      <c r="AZ147" s="336" t="s">
        <v>27</v>
      </c>
      <c r="BA147" s="305">
        <v>43748</v>
      </c>
      <c r="BB147" s="327">
        <f t="shared" si="57"/>
        <v>43810</v>
      </c>
      <c r="BC147" s="336" t="s">
        <v>26</v>
      </c>
      <c r="BD147" s="305">
        <v>43868</v>
      </c>
      <c r="BE147" s="305">
        <f t="shared" si="58"/>
        <v>43901</v>
      </c>
      <c r="BF147" s="335" t="s">
        <v>25</v>
      </c>
      <c r="BG147" s="305">
        <v>43992</v>
      </c>
      <c r="BH147" s="305">
        <f t="shared" si="53"/>
        <v>43993</v>
      </c>
      <c r="BI147" s="305"/>
      <c r="BJ147" s="305"/>
      <c r="BK147" s="305">
        <f t="shared" si="62"/>
        <v>44085</v>
      </c>
      <c r="BL147" s="305"/>
      <c r="BM147" s="305"/>
      <c r="BN147" s="305">
        <f t="shared" si="59"/>
        <v>44176</v>
      </c>
      <c r="BO147" s="305"/>
      <c r="BP147" s="305"/>
      <c r="BQ147" s="305">
        <f t="shared" si="60"/>
        <v>44266</v>
      </c>
      <c r="BR147" s="305"/>
      <c r="BS147" s="305"/>
      <c r="BT147" s="305">
        <f t="shared" si="55"/>
        <v>44358</v>
      </c>
      <c r="BU147" s="325"/>
      <c r="BV147" s="336" t="s">
        <v>718</v>
      </c>
      <c r="BW147" s="371"/>
      <c r="BX147" s="371"/>
      <c r="BY147" s="305">
        <f t="shared" si="61"/>
        <v>43993</v>
      </c>
      <c r="BZ147" s="305"/>
      <c r="CA147" s="343"/>
      <c r="CB147" s="343" t="s">
        <v>119</v>
      </c>
    </row>
    <row r="148" spans="1:81" s="90" customFormat="1" ht="39.75" customHeight="1" x14ac:dyDescent="0.25">
      <c r="A148" s="285"/>
      <c r="B148" s="517">
        <v>4600081009</v>
      </c>
      <c r="C148" s="327">
        <v>43595</v>
      </c>
      <c r="D148" s="327">
        <v>43627</v>
      </c>
      <c r="E148" s="287">
        <v>43992</v>
      </c>
      <c r="F148" s="329">
        <v>43627</v>
      </c>
      <c r="G148" s="304" t="s">
        <v>15</v>
      </c>
      <c r="H148" s="287" t="s">
        <v>15</v>
      </c>
      <c r="I148" s="289">
        <f>E148-'[3]ARR Vigentes'!$DF$1</f>
        <v>-70</v>
      </c>
      <c r="J148" s="290" t="str">
        <f t="shared" si="54"/>
        <v>TERMINADO</v>
      </c>
      <c r="K148" s="506" t="s">
        <v>66</v>
      </c>
      <c r="L148" s="332" t="s">
        <v>66</v>
      </c>
      <c r="M148" s="332" t="s">
        <v>66</v>
      </c>
      <c r="N148" s="332" t="s">
        <v>66</v>
      </c>
      <c r="O148" s="506" t="s">
        <v>66</v>
      </c>
      <c r="P148" s="506" t="s">
        <v>66</v>
      </c>
      <c r="Q148" s="292" t="s">
        <v>273</v>
      </c>
      <c r="R148" s="418" t="s">
        <v>544</v>
      </c>
      <c r="S148" s="312" t="s">
        <v>4</v>
      </c>
      <c r="T148" s="295">
        <v>785952</v>
      </c>
      <c r="U148" s="286" t="s">
        <v>148</v>
      </c>
      <c r="V148" s="475">
        <v>1060</v>
      </c>
      <c r="W148" s="287">
        <v>36713</v>
      </c>
      <c r="X148" s="295">
        <v>16</v>
      </c>
      <c r="Y148" s="298" t="s">
        <v>6</v>
      </c>
      <c r="Z148" s="292" t="s">
        <v>147</v>
      </c>
      <c r="AA148" s="292" t="s">
        <v>1065</v>
      </c>
      <c r="AB148" s="422">
        <v>261800</v>
      </c>
      <c r="AC148" s="292" t="s">
        <v>2264</v>
      </c>
      <c r="AD148" s="300">
        <v>32256784</v>
      </c>
      <c r="AE148" s="298">
        <v>5050024</v>
      </c>
      <c r="AF148" s="291" t="s">
        <v>6</v>
      </c>
      <c r="AG148" s="520" t="s">
        <v>2265</v>
      </c>
      <c r="AH148" s="292" t="s">
        <v>2264</v>
      </c>
      <c r="AI148" s="300">
        <v>32256784</v>
      </c>
      <c r="AJ148" s="298">
        <v>5050024</v>
      </c>
      <c r="AK148" s="291" t="s">
        <v>6</v>
      </c>
      <c r="AL148" s="520" t="s">
        <v>2265</v>
      </c>
      <c r="AM148" s="301" t="s">
        <v>6</v>
      </c>
      <c r="AN148" s="291" t="s">
        <v>6</v>
      </c>
      <c r="AO148" s="291" t="s">
        <v>6</v>
      </c>
      <c r="AP148" s="301" t="s">
        <v>6</v>
      </c>
      <c r="AQ148" s="341" t="s">
        <v>5</v>
      </c>
      <c r="AR148" s="312" t="s">
        <v>4</v>
      </c>
      <c r="AS148" s="303" t="s">
        <v>3</v>
      </c>
      <c r="AT148" s="312" t="s">
        <v>122</v>
      </c>
      <c r="AU148" s="312" t="s">
        <v>121</v>
      </c>
      <c r="AV148" s="303"/>
      <c r="AW148" s="288"/>
      <c r="AX148" s="288"/>
      <c r="AY148" s="327">
        <f t="shared" si="56"/>
        <v>43719</v>
      </c>
      <c r="AZ148" s="288"/>
      <c r="BA148" s="288"/>
      <c r="BB148" s="327">
        <f t="shared" si="57"/>
        <v>43810</v>
      </c>
      <c r="BC148" s="288"/>
      <c r="BD148" s="288"/>
      <c r="BE148" s="305">
        <f t="shared" si="58"/>
        <v>43901</v>
      </c>
      <c r="BF148" s="305"/>
      <c r="BG148" s="305"/>
      <c r="BH148" s="305">
        <f t="shared" si="53"/>
        <v>43993</v>
      </c>
      <c r="BI148" s="305"/>
      <c r="BJ148" s="305"/>
      <c r="BK148" s="305">
        <f t="shared" si="62"/>
        <v>44085</v>
      </c>
      <c r="BL148" s="305"/>
      <c r="BM148" s="305"/>
      <c r="BN148" s="305">
        <f t="shared" si="59"/>
        <v>44176</v>
      </c>
      <c r="BO148" s="305"/>
      <c r="BP148" s="305"/>
      <c r="BQ148" s="305">
        <f t="shared" si="60"/>
        <v>44266</v>
      </c>
      <c r="BR148" s="305"/>
      <c r="BS148" s="305"/>
      <c r="BT148" s="305">
        <f t="shared" si="55"/>
        <v>44358</v>
      </c>
      <c r="BU148" s="325"/>
      <c r="BV148" s="288"/>
      <c r="BW148" s="371"/>
      <c r="BX148" s="371"/>
      <c r="BY148" s="305">
        <f t="shared" si="61"/>
        <v>43993</v>
      </c>
      <c r="BZ148" s="305"/>
      <c r="CA148" s="343"/>
      <c r="CB148" s="343" t="s">
        <v>68</v>
      </c>
    </row>
    <row r="149" spans="1:81" s="90" customFormat="1" ht="39.75" customHeight="1" x14ac:dyDescent="0.25">
      <c r="A149" s="285"/>
      <c r="B149" s="517">
        <v>4600080676</v>
      </c>
      <c r="C149" s="327">
        <v>43616</v>
      </c>
      <c r="D149" s="327">
        <v>43686</v>
      </c>
      <c r="E149" s="287">
        <v>44051</v>
      </c>
      <c r="F149" s="329">
        <v>43686</v>
      </c>
      <c r="G149" s="304" t="s">
        <v>6</v>
      </c>
      <c r="H149" s="287" t="s">
        <v>6</v>
      </c>
      <c r="I149" s="289">
        <f>E149-'[3]ARR Vigentes'!$DF$1</f>
        <v>-11</v>
      </c>
      <c r="J149" s="290" t="str">
        <f t="shared" si="54"/>
        <v>TERMINADO</v>
      </c>
      <c r="K149" s="506" t="s">
        <v>1033</v>
      </c>
      <c r="L149" s="332">
        <v>43647</v>
      </c>
      <c r="M149" s="332">
        <v>43647</v>
      </c>
      <c r="N149" s="332">
        <v>44136</v>
      </c>
      <c r="O149" s="506">
        <f>N149-$DG$1</f>
        <v>44136</v>
      </c>
      <c r="P149" s="506" t="str">
        <f>IF(O149&gt;80,"VIGENTE",IF(O149&lt;1,"VENCIDO",IF(O149&lt;50,"POR VENCERSE","RENOVAR")))</f>
        <v>VIGENTE</v>
      </c>
      <c r="Q149" s="292" t="s">
        <v>296</v>
      </c>
      <c r="R149" s="418" t="s">
        <v>1032</v>
      </c>
      <c r="S149" s="312" t="s">
        <v>4</v>
      </c>
      <c r="T149" s="295">
        <v>5045180</v>
      </c>
      <c r="U149" s="286" t="s">
        <v>1031</v>
      </c>
      <c r="V149" s="475">
        <v>2447</v>
      </c>
      <c r="W149" s="287">
        <v>31008</v>
      </c>
      <c r="X149" s="295">
        <v>2</v>
      </c>
      <c r="Y149" s="298" t="s">
        <v>6</v>
      </c>
      <c r="Z149" s="292" t="s">
        <v>11</v>
      </c>
      <c r="AA149" s="292" t="s">
        <v>1030</v>
      </c>
      <c r="AB149" s="422">
        <v>1071000</v>
      </c>
      <c r="AC149" s="292" t="s">
        <v>1029</v>
      </c>
      <c r="AD149" s="300" t="s">
        <v>1028</v>
      </c>
      <c r="AE149" s="298" t="s">
        <v>6</v>
      </c>
      <c r="AF149" s="291" t="s">
        <v>6</v>
      </c>
      <c r="AG149" s="520" t="s">
        <v>1026</v>
      </c>
      <c r="AH149" s="292" t="s">
        <v>1027</v>
      </c>
      <c r="AI149" s="300">
        <v>52896729</v>
      </c>
      <c r="AJ149" s="298">
        <v>3300000</v>
      </c>
      <c r="AK149" s="291" t="s">
        <v>6</v>
      </c>
      <c r="AL149" s="520" t="s">
        <v>1026</v>
      </c>
      <c r="AM149" s="301" t="s">
        <v>6</v>
      </c>
      <c r="AN149" s="291" t="s">
        <v>6</v>
      </c>
      <c r="AO149" s="291" t="s">
        <v>6</v>
      </c>
      <c r="AP149" s="301" t="s">
        <v>6</v>
      </c>
      <c r="AQ149" s="341" t="s">
        <v>70</v>
      </c>
      <c r="AR149" s="312" t="s">
        <v>4</v>
      </c>
      <c r="AS149" s="303" t="s">
        <v>69</v>
      </c>
      <c r="AT149" s="312" t="s">
        <v>122</v>
      </c>
      <c r="AU149" s="312" t="s">
        <v>121</v>
      </c>
      <c r="AV149" s="303"/>
      <c r="AW149" s="288"/>
      <c r="AX149" s="288"/>
      <c r="AY149" s="327">
        <f t="shared" si="56"/>
        <v>43778</v>
      </c>
      <c r="AZ149" s="288"/>
      <c r="BA149" s="288"/>
      <c r="BB149" s="327">
        <f t="shared" si="57"/>
        <v>43870</v>
      </c>
      <c r="BC149" s="288"/>
      <c r="BD149" s="288"/>
      <c r="BE149" s="305">
        <f t="shared" si="58"/>
        <v>43960</v>
      </c>
      <c r="BF149" s="305"/>
      <c r="BG149" s="305"/>
      <c r="BH149" s="305">
        <f t="shared" si="53"/>
        <v>44052</v>
      </c>
      <c r="BI149" s="305"/>
      <c r="BJ149" s="305"/>
      <c r="BK149" s="305">
        <f t="shared" si="62"/>
        <v>44144</v>
      </c>
      <c r="BL149" s="305"/>
      <c r="BM149" s="305"/>
      <c r="BN149" s="305">
        <f t="shared" si="59"/>
        <v>44236</v>
      </c>
      <c r="BO149" s="305"/>
      <c r="BP149" s="305"/>
      <c r="BQ149" s="305">
        <f t="shared" si="60"/>
        <v>44325</v>
      </c>
      <c r="BR149" s="305"/>
      <c r="BS149" s="305"/>
      <c r="BT149" s="305">
        <f t="shared" si="55"/>
        <v>44417</v>
      </c>
      <c r="BU149" s="325">
        <v>202030228463</v>
      </c>
      <c r="BV149" s="288"/>
      <c r="BW149" s="371"/>
      <c r="BX149" s="371"/>
      <c r="BY149" s="305">
        <f t="shared" si="61"/>
        <v>44052</v>
      </c>
      <c r="BZ149" s="305"/>
      <c r="CA149" s="343"/>
      <c r="CB149" s="343" t="s">
        <v>0</v>
      </c>
    </row>
    <row r="150" spans="1:81" ht="39.75" customHeight="1" x14ac:dyDescent="0.25">
      <c r="A150" s="53"/>
      <c r="B150" s="124">
        <v>4600081247</v>
      </c>
      <c r="C150" s="26">
        <v>43710</v>
      </c>
      <c r="D150" s="24">
        <v>43713</v>
      </c>
      <c r="E150" s="24">
        <v>44078</v>
      </c>
      <c r="F150" s="61">
        <v>43713</v>
      </c>
      <c r="G150" s="58" t="s">
        <v>2256</v>
      </c>
      <c r="H150" s="60" t="s">
        <v>6</v>
      </c>
      <c r="I150" s="48">
        <f>E150-'[4]ARR Vigentes'!$DF$1</f>
        <v>-87</v>
      </c>
      <c r="J150" s="47" t="str">
        <f t="shared" si="54"/>
        <v>TERMINADO</v>
      </c>
      <c r="K150" s="101" t="s">
        <v>66</v>
      </c>
      <c r="L150" s="102" t="s">
        <v>66</v>
      </c>
      <c r="M150" s="102" t="s">
        <v>66</v>
      </c>
      <c r="N150" s="102" t="s">
        <v>66</v>
      </c>
      <c r="O150" s="101" t="s">
        <v>66</v>
      </c>
      <c r="P150" s="101" t="s">
        <v>66</v>
      </c>
      <c r="Q150" s="95" t="s">
        <v>699</v>
      </c>
      <c r="R150" s="36" t="s">
        <v>544</v>
      </c>
      <c r="S150" s="28" t="s">
        <v>4</v>
      </c>
      <c r="T150" s="113">
        <v>785952</v>
      </c>
      <c r="U150" s="142" t="s">
        <v>148</v>
      </c>
      <c r="V150" s="127">
        <v>1060</v>
      </c>
      <c r="W150" s="49">
        <v>36713</v>
      </c>
      <c r="X150" s="113">
        <v>16</v>
      </c>
      <c r="Y150" s="122">
        <v>54</v>
      </c>
      <c r="Z150" s="38" t="s">
        <v>147</v>
      </c>
      <c r="AA150" s="38" t="s">
        <v>698</v>
      </c>
      <c r="AB150" s="37">
        <v>6307000</v>
      </c>
      <c r="AC150" s="95" t="s">
        <v>697</v>
      </c>
      <c r="AD150" s="93">
        <v>8294398</v>
      </c>
      <c r="AE150" s="31" t="s">
        <v>6</v>
      </c>
      <c r="AF150" s="80">
        <v>3155001600</v>
      </c>
      <c r="AG150" s="116" t="s">
        <v>696</v>
      </c>
      <c r="AH150" s="95" t="s">
        <v>695</v>
      </c>
      <c r="AI150" s="93">
        <v>43906437</v>
      </c>
      <c r="AJ150" s="31" t="s">
        <v>6</v>
      </c>
      <c r="AK150" s="80">
        <v>3216470582</v>
      </c>
      <c r="AL150" s="116" t="s">
        <v>694</v>
      </c>
      <c r="AM150" s="30" t="s">
        <v>693</v>
      </c>
      <c r="AN150" s="31" t="s">
        <v>6</v>
      </c>
      <c r="AO150" s="31" t="s">
        <v>6</v>
      </c>
      <c r="AP150" s="30" t="s">
        <v>6</v>
      </c>
      <c r="AQ150" s="78" t="s">
        <v>5</v>
      </c>
      <c r="AR150" s="28" t="s">
        <v>4</v>
      </c>
      <c r="AS150" s="27" t="s">
        <v>3</v>
      </c>
      <c r="AT150" s="28" t="s">
        <v>122</v>
      </c>
      <c r="AU150" s="28" t="s">
        <v>121</v>
      </c>
      <c r="AV150" s="63"/>
      <c r="AW150" s="89" t="s">
        <v>28</v>
      </c>
      <c r="AX150" s="20">
        <v>43809</v>
      </c>
      <c r="AY150" s="26">
        <f t="shared" si="56"/>
        <v>43804</v>
      </c>
      <c r="AZ150" s="22" t="s">
        <v>27</v>
      </c>
      <c r="BA150" s="20">
        <v>43895</v>
      </c>
      <c r="BB150" s="26">
        <f t="shared" si="57"/>
        <v>43895</v>
      </c>
      <c r="BC150" s="89" t="s">
        <v>26</v>
      </c>
      <c r="BD150" s="20">
        <v>44012</v>
      </c>
      <c r="BE150" s="20">
        <f t="shared" si="58"/>
        <v>43987</v>
      </c>
      <c r="BF150" s="86" t="s">
        <v>25</v>
      </c>
      <c r="BG150" s="20">
        <v>44078</v>
      </c>
      <c r="BH150" s="24">
        <f t="shared" si="53"/>
        <v>44079</v>
      </c>
      <c r="BI150" s="24"/>
      <c r="BJ150" s="24"/>
      <c r="BK150" s="24">
        <f t="shared" si="62"/>
        <v>44170</v>
      </c>
      <c r="BL150" s="24"/>
      <c r="BM150" s="24"/>
      <c r="BN150" s="20">
        <f t="shared" si="59"/>
        <v>44260</v>
      </c>
      <c r="BO150" s="24"/>
      <c r="BP150" s="24"/>
      <c r="BQ150" s="20">
        <f t="shared" si="60"/>
        <v>44352</v>
      </c>
      <c r="BR150" s="24"/>
      <c r="BS150" s="24"/>
      <c r="BT150" s="20">
        <f t="shared" si="55"/>
        <v>44444</v>
      </c>
      <c r="BU150" s="91"/>
      <c r="BV150" s="89" t="s">
        <v>3225</v>
      </c>
      <c r="BW150" s="21"/>
      <c r="BX150" s="21"/>
      <c r="BY150" s="20">
        <f t="shared" si="61"/>
        <v>44079</v>
      </c>
      <c r="BZ150" s="20"/>
      <c r="CA150" s="125" t="s">
        <v>692</v>
      </c>
      <c r="CB150" s="18" t="s">
        <v>68</v>
      </c>
      <c r="CC150" s="2"/>
    </row>
    <row r="151" spans="1:81" ht="39.75" customHeight="1" x14ac:dyDescent="0.25">
      <c r="A151" s="53"/>
      <c r="B151" s="176">
        <v>4600081003</v>
      </c>
      <c r="C151" s="26">
        <v>43605</v>
      </c>
      <c r="D151" s="24">
        <v>43665</v>
      </c>
      <c r="E151" s="24">
        <v>44030</v>
      </c>
      <c r="F151" s="61">
        <v>43665</v>
      </c>
      <c r="G151" s="60" t="s">
        <v>6</v>
      </c>
      <c r="H151" s="60" t="s">
        <v>6</v>
      </c>
      <c r="I151" s="48">
        <f>E151-'[4]ARR Vigentes'!$DF$1</f>
        <v>-135</v>
      </c>
      <c r="J151" s="47" t="str">
        <f t="shared" si="54"/>
        <v>TERMINADO</v>
      </c>
      <c r="K151" s="101" t="s">
        <v>66</v>
      </c>
      <c r="L151" s="102" t="s">
        <v>66</v>
      </c>
      <c r="M151" s="102" t="s">
        <v>66</v>
      </c>
      <c r="N151" s="102" t="s">
        <v>66</v>
      </c>
      <c r="O151" s="101" t="s">
        <v>66</v>
      </c>
      <c r="P151" s="101" t="s">
        <v>66</v>
      </c>
      <c r="Q151" s="95" t="s">
        <v>273</v>
      </c>
      <c r="R151" s="100" t="s">
        <v>965</v>
      </c>
      <c r="S151" s="28" t="s">
        <v>4</v>
      </c>
      <c r="T151" s="119">
        <v>785952</v>
      </c>
      <c r="U151" s="152" t="s">
        <v>148</v>
      </c>
      <c r="V151" s="68">
        <v>1060</v>
      </c>
      <c r="W151" s="175">
        <v>36713</v>
      </c>
      <c r="X151" s="68">
        <v>16</v>
      </c>
      <c r="Y151" s="68" t="s">
        <v>6</v>
      </c>
      <c r="Z151" s="38" t="s">
        <v>147</v>
      </c>
      <c r="AA151" s="38" t="s">
        <v>986</v>
      </c>
      <c r="AB151" s="94">
        <v>261800</v>
      </c>
      <c r="AC151" s="100" t="s">
        <v>985</v>
      </c>
      <c r="AD151" s="65">
        <v>8341514</v>
      </c>
      <c r="AE151" s="80">
        <v>8347541</v>
      </c>
      <c r="AF151" s="31">
        <v>3104432728</v>
      </c>
      <c r="AG151" s="116" t="s">
        <v>982</v>
      </c>
      <c r="AH151" s="100" t="s">
        <v>984</v>
      </c>
      <c r="AI151" s="65">
        <v>43510074</v>
      </c>
      <c r="AJ151" s="31" t="s">
        <v>6</v>
      </c>
      <c r="AK151" s="31">
        <v>3116510989</v>
      </c>
      <c r="AL151" s="116" t="s">
        <v>982</v>
      </c>
      <c r="AM151" s="100" t="s">
        <v>983</v>
      </c>
      <c r="AN151" s="80">
        <v>8347541</v>
      </c>
      <c r="AO151" s="31">
        <v>3104432728</v>
      </c>
      <c r="AP151" s="171" t="s">
        <v>982</v>
      </c>
      <c r="AQ151" s="64" t="s">
        <v>70</v>
      </c>
      <c r="AR151" s="28" t="s">
        <v>4</v>
      </c>
      <c r="AS151" s="63" t="s">
        <v>69</v>
      </c>
      <c r="AT151" s="28" t="s">
        <v>122</v>
      </c>
      <c r="AU151" s="28" t="s">
        <v>121</v>
      </c>
      <c r="AV151" s="63"/>
      <c r="AW151" s="25"/>
      <c r="AX151" s="25"/>
      <c r="AY151" s="26">
        <f t="shared" si="56"/>
        <v>43757</v>
      </c>
      <c r="AZ151" s="25"/>
      <c r="BA151" s="25"/>
      <c r="BB151" s="26">
        <f t="shared" si="57"/>
        <v>43849</v>
      </c>
      <c r="BC151" s="735"/>
      <c r="BD151" s="735"/>
      <c r="BE151" s="20">
        <f t="shared" si="58"/>
        <v>43940</v>
      </c>
      <c r="BF151" s="89" t="s">
        <v>26</v>
      </c>
      <c r="BG151" s="20">
        <v>44012</v>
      </c>
      <c r="BH151" s="24">
        <f t="shared" si="53"/>
        <v>44031</v>
      </c>
      <c r="BI151" s="24"/>
      <c r="BJ151" s="24"/>
      <c r="BK151" s="24">
        <f t="shared" si="62"/>
        <v>44123</v>
      </c>
      <c r="BL151" s="24"/>
      <c r="BM151" s="24"/>
      <c r="BN151" s="20">
        <f t="shared" si="59"/>
        <v>44215</v>
      </c>
      <c r="BO151" s="24"/>
      <c r="BP151" s="24"/>
      <c r="BQ151" s="20">
        <f t="shared" si="60"/>
        <v>44305</v>
      </c>
      <c r="BR151" s="24"/>
      <c r="BS151" s="24"/>
      <c r="BT151" s="20">
        <f t="shared" si="55"/>
        <v>44396</v>
      </c>
      <c r="BU151" s="24">
        <f t="shared" ref="BU151:BU156" si="63">E151-100</f>
        <v>43930</v>
      </c>
      <c r="BV151" s="61">
        <f>E151-60</f>
        <v>43970</v>
      </c>
      <c r="BW151" s="21"/>
      <c r="BX151" s="21"/>
      <c r="BY151" s="20">
        <f t="shared" si="61"/>
        <v>44031</v>
      </c>
      <c r="BZ151" s="20"/>
      <c r="CA151" s="125"/>
      <c r="CB151" s="18" t="s">
        <v>0</v>
      </c>
    </row>
    <row r="152" spans="1:81" ht="39.75" customHeight="1" x14ac:dyDescent="0.25">
      <c r="A152" s="53"/>
      <c r="B152" s="176">
        <v>4600081014</v>
      </c>
      <c r="C152" s="26">
        <v>43627</v>
      </c>
      <c r="D152" s="24">
        <v>43665</v>
      </c>
      <c r="E152" s="24">
        <v>44030</v>
      </c>
      <c r="F152" s="61">
        <v>43665</v>
      </c>
      <c r="G152" s="60" t="s">
        <v>6</v>
      </c>
      <c r="H152" s="60" t="s">
        <v>6</v>
      </c>
      <c r="I152" s="48">
        <f>E152-'[4]ARR Vigentes'!$DF$1</f>
        <v>-135</v>
      </c>
      <c r="J152" s="47" t="str">
        <f t="shared" si="54"/>
        <v>TERMINADO</v>
      </c>
      <c r="K152" s="101" t="s">
        <v>66</v>
      </c>
      <c r="L152" s="102" t="s">
        <v>66</v>
      </c>
      <c r="M152" s="102" t="s">
        <v>66</v>
      </c>
      <c r="N152" s="102" t="s">
        <v>66</v>
      </c>
      <c r="O152" s="101" t="s">
        <v>66</v>
      </c>
      <c r="P152" s="101" t="s">
        <v>66</v>
      </c>
      <c r="Q152" s="95" t="s">
        <v>273</v>
      </c>
      <c r="R152" s="100" t="s">
        <v>965</v>
      </c>
      <c r="S152" s="28" t="s">
        <v>4</v>
      </c>
      <c r="T152" s="119">
        <v>785952</v>
      </c>
      <c r="U152" s="152" t="s">
        <v>148</v>
      </c>
      <c r="V152" s="68">
        <v>1060</v>
      </c>
      <c r="W152" s="175">
        <v>36713</v>
      </c>
      <c r="X152" s="68">
        <v>16</v>
      </c>
      <c r="Y152" s="68" t="s">
        <v>6</v>
      </c>
      <c r="Z152" s="38" t="s">
        <v>147</v>
      </c>
      <c r="AA152" s="38" t="s">
        <v>722</v>
      </c>
      <c r="AB152" s="94">
        <v>261800</v>
      </c>
      <c r="AC152" s="100" t="s">
        <v>981</v>
      </c>
      <c r="AD152" s="65">
        <v>21919637</v>
      </c>
      <c r="AE152" s="80">
        <v>3420826</v>
      </c>
      <c r="AF152" s="31" t="s">
        <v>6</v>
      </c>
      <c r="AG152" s="30" t="s">
        <v>6</v>
      </c>
      <c r="AH152" s="100" t="s">
        <v>980</v>
      </c>
      <c r="AI152" s="65">
        <v>1017195970</v>
      </c>
      <c r="AJ152" s="31" t="s">
        <v>6</v>
      </c>
      <c r="AK152" s="31">
        <v>3045649812</v>
      </c>
      <c r="AL152" s="116" t="s">
        <v>979</v>
      </c>
      <c r="AM152" s="100" t="s">
        <v>978</v>
      </c>
      <c r="AN152" s="80">
        <v>3420826</v>
      </c>
      <c r="AO152" s="31" t="s">
        <v>6</v>
      </c>
      <c r="AP152" s="30" t="s">
        <v>6</v>
      </c>
      <c r="AQ152" s="64" t="s">
        <v>70</v>
      </c>
      <c r="AR152" s="28" t="s">
        <v>4</v>
      </c>
      <c r="AS152" s="63" t="s">
        <v>69</v>
      </c>
      <c r="AT152" s="28" t="s">
        <v>122</v>
      </c>
      <c r="AU152" s="28" t="s">
        <v>121</v>
      </c>
      <c r="AV152" s="63"/>
      <c r="AW152" s="25"/>
      <c r="AX152" s="25"/>
      <c r="AY152" s="26">
        <f t="shared" si="56"/>
        <v>43757</v>
      </c>
      <c r="AZ152" s="25"/>
      <c r="BA152" s="25"/>
      <c r="BB152" s="26">
        <f t="shared" si="57"/>
        <v>43849</v>
      </c>
      <c r="BC152" s="25"/>
      <c r="BD152" s="25"/>
      <c r="BE152" s="20">
        <f t="shared" si="58"/>
        <v>43940</v>
      </c>
      <c r="BF152" s="20"/>
      <c r="BG152" s="20"/>
      <c r="BH152" s="24">
        <f t="shared" si="53"/>
        <v>44031</v>
      </c>
      <c r="BI152" s="24"/>
      <c r="BJ152" s="24"/>
      <c r="BK152" s="24">
        <f t="shared" si="62"/>
        <v>44123</v>
      </c>
      <c r="BL152" s="24"/>
      <c r="BM152" s="24"/>
      <c r="BN152" s="20">
        <f t="shared" si="59"/>
        <v>44215</v>
      </c>
      <c r="BO152" s="24"/>
      <c r="BP152" s="24"/>
      <c r="BQ152" s="20">
        <f t="shared" si="60"/>
        <v>44305</v>
      </c>
      <c r="BR152" s="24"/>
      <c r="BS152" s="24"/>
      <c r="BT152" s="20">
        <f t="shared" si="55"/>
        <v>44396</v>
      </c>
      <c r="BU152" s="24">
        <f t="shared" si="63"/>
        <v>43930</v>
      </c>
      <c r="BV152" s="61">
        <f>E152-60</f>
        <v>43970</v>
      </c>
      <c r="BW152" s="21"/>
      <c r="BX152" s="21"/>
      <c r="BY152" s="20">
        <f t="shared" si="61"/>
        <v>44031</v>
      </c>
      <c r="BZ152" s="20"/>
      <c r="CA152" s="125" t="s">
        <v>570</v>
      </c>
      <c r="CB152" s="18" t="s">
        <v>0</v>
      </c>
    </row>
    <row r="153" spans="1:81" s="17" customFormat="1" ht="39.75" customHeight="1" x14ac:dyDescent="0.25">
      <c r="A153" s="53" t="s">
        <v>1237</v>
      </c>
      <c r="B153" s="107">
        <v>4600078010</v>
      </c>
      <c r="C153" s="20">
        <v>43453</v>
      </c>
      <c r="D153" s="20">
        <v>43455</v>
      </c>
      <c r="E153" s="20">
        <v>43819</v>
      </c>
      <c r="F153" s="86">
        <v>43455</v>
      </c>
      <c r="G153" s="60" t="s">
        <v>6</v>
      </c>
      <c r="H153" s="20" t="s">
        <v>6</v>
      </c>
      <c r="I153" s="48">
        <f>E153-'[4]ARR Vigentes'!$DF$1</f>
        <v>-346</v>
      </c>
      <c r="J153" s="47" t="str">
        <f t="shared" si="54"/>
        <v>TERMINADO</v>
      </c>
      <c r="K153" s="101" t="s">
        <v>66</v>
      </c>
      <c r="L153" s="102" t="s">
        <v>66</v>
      </c>
      <c r="M153" s="102" t="s">
        <v>66</v>
      </c>
      <c r="N153" s="102" t="s">
        <v>66</v>
      </c>
      <c r="O153" s="101" t="s">
        <v>66</v>
      </c>
      <c r="P153" s="101" t="s">
        <v>66</v>
      </c>
      <c r="Q153" s="82" t="s">
        <v>227</v>
      </c>
      <c r="R153" s="82" t="s">
        <v>1209</v>
      </c>
      <c r="S153" s="28" t="s">
        <v>4</v>
      </c>
      <c r="T153" s="99">
        <v>5245258</v>
      </c>
      <c r="U153" s="98">
        <v>10060480003</v>
      </c>
      <c r="V153" s="96">
        <v>3161</v>
      </c>
      <c r="W153" s="97" t="s">
        <v>225</v>
      </c>
      <c r="X153" s="106">
        <v>26</v>
      </c>
      <c r="Y153" s="148">
        <v>147</v>
      </c>
      <c r="Z153" s="38" t="s">
        <v>224</v>
      </c>
      <c r="AA153" s="38" t="s">
        <v>1236</v>
      </c>
      <c r="AB153" s="94">
        <v>215034</v>
      </c>
      <c r="AC153" s="82" t="s">
        <v>1235</v>
      </c>
      <c r="AD153" s="93">
        <v>8392801</v>
      </c>
      <c r="AE153" s="31" t="s">
        <v>6</v>
      </c>
      <c r="AF153" s="80">
        <v>3204794208</v>
      </c>
      <c r="AG153" s="105" t="s">
        <v>1234</v>
      </c>
      <c r="AH153" s="81" t="s">
        <v>1235</v>
      </c>
      <c r="AI153" s="93">
        <v>8392801</v>
      </c>
      <c r="AJ153" s="31" t="s">
        <v>6</v>
      </c>
      <c r="AK153" s="80">
        <v>3204794208</v>
      </c>
      <c r="AL153" s="105" t="s">
        <v>1234</v>
      </c>
      <c r="AM153" s="30" t="s">
        <v>6</v>
      </c>
      <c r="AN153" s="31" t="s">
        <v>6</v>
      </c>
      <c r="AO153" s="31" t="s">
        <v>6</v>
      </c>
      <c r="AP153" s="30" t="s">
        <v>6</v>
      </c>
      <c r="AQ153" s="78" t="s">
        <v>5</v>
      </c>
      <c r="AR153" s="28" t="s">
        <v>4</v>
      </c>
      <c r="AS153" s="105" t="s">
        <v>3</v>
      </c>
      <c r="AT153" s="105"/>
      <c r="AU153" s="105"/>
      <c r="AV153" s="63"/>
      <c r="AW153" s="89" t="s">
        <v>28</v>
      </c>
      <c r="AX153" s="20">
        <v>43545</v>
      </c>
      <c r="AY153" s="26">
        <f t="shared" si="56"/>
        <v>43545</v>
      </c>
      <c r="AZ153" s="89" t="s">
        <v>27</v>
      </c>
      <c r="BA153" s="20">
        <v>43637</v>
      </c>
      <c r="BB153" s="26">
        <f t="shared" si="57"/>
        <v>43637</v>
      </c>
      <c r="BC153" s="89" t="s">
        <v>26</v>
      </c>
      <c r="BD153" s="20">
        <v>43729</v>
      </c>
      <c r="BE153" s="20">
        <f t="shared" si="58"/>
        <v>43729</v>
      </c>
      <c r="BF153" s="86" t="s">
        <v>25</v>
      </c>
      <c r="BG153" s="20">
        <v>43809</v>
      </c>
      <c r="BH153" s="24">
        <f t="shared" si="53"/>
        <v>43820</v>
      </c>
      <c r="BI153" s="24"/>
      <c r="BJ153" s="24"/>
      <c r="BK153" s="24">
        <f t="shared" si="62"/>
        <v>43911</v>
      </c>
      <c r="BL153" s="24"/>
      <c r="BM153" s="24"/>
      <c r="BN153" s="20">
        <f t="shared" si="59"/>
        <v>44003</v>
      </c>
      <c r="BO153" s="24"/>
      <c r="BP153" s="24"/>
      <c r="BQ153" s="20">
        <f t="shared" si="60"/>
        <v>44095</v>
      </c>
      <c r="BR153" s="24"/>
      <c r="BS153" s="24"/>
      <c r="BT153" s="20">
        <f t="shared" si="55"/>
        <v>44186</v>
      </c>
      <c r="BU153" s="24">
        <f t="shared" si="63"/>
        <v>43719</v>
      </c>
      <c r="BV153" s="61">
        <f>E153-60</f>
        <v>43759</v>
      </c>
      <c r="BW153" s="21"/>
      <c r="BX153" s="21"/>
      <c r="BY153" s="20">
        <f t="shared" si="61"/>
        <v>43820</v>
      </c>
      <c r="BZ153" s="20"/>
      <c r="CA153" s="19" t="s">
        <v>1</v>
      </c>
      <c r="CB153" s="18" t="s">
        <v>0</v>
      </c>
    </row>
    <row r="154" spans="1:81" ht="39.75" customHeight="1" x14ac:dyDescent="0.25">
      <c r="A154" s="104"/>
      <c r="B154" s="107">
        <v>4600083620</v>
      </c>
      <c r="C154" s="20">
        <v>43816</v>
      </c>
      <c r="D154" s="24">
        <v>43851</v>
      </c>
      <c r="E154" s="24">
        <v>45311</v>
      </c>
      <c r="F154" s="61">
        <v>43851</v>
      </c>
      <c r="G154" s="58" t="s">
        <v>3236</v>
      </c>
      <c r="H154" s="24">
        <v>44094</v>
      </c>
      <c r="I154" s="48">
        <f>E154-'[4]ARR Vigentes'!$DF$1</f>
        <v>1146</v>
      </c>
      <c r="J154" s="47" t="s">
        <v>2286</v>
      </c>
      <c r="K154" s="101" t="s">
        <v>66</v>
      </c>
      <c r="L154" s="102" t="s">
        <v>66</v>
      </c>
      <c r="M154" s="102" t="s">
        <v>66</v>
      </c>
      <c r="N154" s="102" t="s">
        <v>66</v>
      </c>
      <c r="O154" s="101" t="s">
        <v>66</v>
      </c>
      <c r="P154" s="101" t="s">
        <v>66</v>
      </c>
      <c r="Q154" s="82" t="s">
        <v>3287</v>
      </c>
      <c r="R154" s="100" t="s">
        <v>76</v>
      </c>
      <c r="S154" s="28" t="s">
        <v>4</v>
      </c>
      <c r="T154" s="99" t="s">
        <v>63</v>
      </c>
      <c r="U154" s="98" t="s">
        <v>62</v>
      </c>
      <c r="V154" s="96">
        <v>2116</v>
      </c>
      <c r="W154" s="97" t="s">
        <v>61</v>
      </c>
      <c r="X154" s="68">
        <v>5</v>
      </c>
      <c r="Y154" s="96">
        <v>1229</v>
      </c>
      <c r="Z154" s="38" t="s">
        <v>60</v>
      </c>
      <c r="AA154" s="95" t="s">
        <v>3289</v>
      </c>
      <c r="AB154" s="94">
        <v>123242</v>
      </c>
      <c r="AC154" s="82" t="s">
        <v>3288</v>
      </c>
      <c r="AD154" s="65">
        <v>70124476</v>
      </c>
      <c r="AE154" s="31" t="s">
        <v>6</v>
      </c>
      <c r="AF154" s="80">
        <v>3015894615</v>
      </c>
      <c r="AG154" s="30" t="s">
        <v>6</v>
      </c>
      <c r="AH154" s="82" t="s">
        <v>3288</v>
      </c>
      <c r="AI154" s="154">
        <v>70124476</v>
      </c>
      <c r="AJ154" s="31" t="s">
        <v>6</v>
      </c>
      <c r="AK154" s="80">
        <v>3015894615</v>
      </c>
      <c r="AL154" s="73" t="s">
        <v>6</v>
      </c>
      <c r="AM154" s="30" t="s">
        <v>3287</v>
      </c>
      <c r="AN154" s="31" t="s">
        <v>6</v>
      </c>
      <c r="AO154" s="31" t="s">
        <v>6</v>
      </c>
      <c r="AP154" s="30" t="s">
        <v>6</v>
      </c>
      <c r="AQ154" s="29" t="s">
        <v>5</v>
      </c>
      <c r="AR154" s="28" t="s">
        <v>4</v>
      </c>
      <c r="AS154" s="27" t="s">
        <v>3</v>
      </c>
      <c r="AT154" s="27"/>
      <c r="AU154" s="27"/>
      <c r="AV154" s="63"/>
      <c r="AW154" s="89" t="s">
        <v>28</v>
      </c>
      <c r="AX154" s="20">
        <v>43905</v>
      </c>
      <c r="AY154" s="26">
        <f t="shared" si="56"/>
        <v>43942</v>
      </c>
      <c r="AZ154" s="89" t="s">
        <v>27</v>
      </c>
      <c r="BA154" s="20">
        <v>44015</v>
      </c>
      <c r="BB154" s="26">
        <f t="shared" si="57"/>
        <v>44033</v>
      </c>
      <c r="BC154" s="89" t="s">
        <v>26</v>
      </c>
      <c r="BD154" s="20">
        <v>44124</v>
      </c>
      <c r="BE154" s="20">
        <f t="shared" si="58"/>
        <v>44125</v>
      </c>
      <c r="BF154" s="20"/>
      <c r="BG154" s="20"/>
      <c r="BH154" s="24">
        <f t="shared" si="53"/>
        <v>44217</v>
      </c>
      <c r="BI154" s="24"/>
      <c r="BJ154" s="24"/>
      <c r="BK154" s="24">
        <f t="shared" si="62"/>
        <v>44307</v>
      </c>
      <c r="BL154" s="24"/>
      <c r="BM154" s="24"/>
      <c r="BN154" s="20">
        <f t="shared" si="59"/>
        <v>44398</v>
      </c>
      <c r="BO154" s="24"/>
      <c r="BP154" s="24"/>
      <c r="BQ154" s="20">
        <f t="shared" si="60"/>
        <v>44490</v>
      </c>
      <c r="BR154" s="24"/>
      <c r="BS154" s="24"/>
      <c r="BT154" s="20">
        <f t="shared" si="55"/>
        <v>44582</v>
      </c>
      <c r="BU154" s="24">
        <f t="shared" si="63"/>
        <v>45211</v>
      </c>
      <c r="BV154" s="61">
        <f>E154-60</f>
        <v>45251</v>
      </c>
      <c r="BW154" s="21"/>
      <c r="BX154" s="21"/>
      <c r="BY154" s="20">
        <f t="shared" si="61"/>
        <v>44217</v>
      </c>
      <c r="BZ154" s="20"/>
      <c r="CA154" s="19"/>
      <c r="CB154" s="18" t="s">
        <v>54</v>
      </c>
    </row>
    <row r="155" spans="1:81" s="17" customFormat="1" ht="39.75" customHeight="1" x14ac:dyDescent="0.25">
      <c r="A155" s="104"/>
      <c r="B155" s="107">
        <v>4600083925</v>
      </c>
      <c r="C155" s="20">
        <v>43815</v>
      </c>
      <c r="D155" s="24">
        <v>43817</v>
      </c>
      <c r="E155" s="24">
        <v>44182</v>
      </c>
      <c r="F155" s="61">
        <v>43817</v>
      </c>
      <c r="G155" s="58" t="s">
        <v>3236</v>
      </c>
      <c r="H155" s="24">
        <v>43972</v>
      </c>
      <c r="I155" s="48">
        <f ca="1">E155-'ARR Vigentes'!$DC$1</f>
        <v>-110</v>
      </c>
      <c r="J155" s="47" t="str">
        <f t="shared" ref="J155:J186" ca="1" si="64">IF(I155&gt;130,"VIGENTE",IF(I155&lt;1,"TERMINADO",IF(AND(I155&lt;120,I155&gt;110),"TRAMITES",IF(I155&lt;50,"POR VENCERSE","RENOVAR"))))</f>
        <v>TERMINADO</v>
      </c>
      <c r="K155" s="101" t="s">
        <v>66</v>
      </c>
      <c r="L155" s="102" t="s">
        <v>66</v>
      </c>
      <c r="M155" s="102" t="s">
        <v>66</v>
      </c>
      <c r="N155" s="102" t="s">
        <v>66</v>
      </c>
      <c r="O155" s="101" t="s">
        <v>66</v>
      </c>
      <c r="P155" s="101" t="s">
        <v>66</v>
      </c>
      <c r="Q155" s="82" t="s">
        <v>372</v>
      </c>
      <c r="R155" s="100" t="s">
        <v>76</v>
      </c>
      <c r="S155" s="28" t="s">
        <v>4</v>
      </c>
      <c r="T155" s="99">
        <v>97558</v>
      </c>
      <c r="U155" s="98">
        <v>10060220029</v>
      </c>
      <c r="V155" s="96">
        <v>1568</v>
      </c>
      <c r="W155" s="97" t="s">
        <v>75</v>
      </c>
      <c r="X155" s="106">
        <v>3</v>
      </c>
      <c r="Y155" s="80">
        <v>108</v>
      </c>
      <c r="Z155" s="38" t="s">
        <v>74</v>
      </c>
      <c r="AA155" s="95" t="s">
        <v>73</v>
      </c>
      <c r="AB155" s="94">
        <v>370594</v>
      </c>
      <c r="AC155" s="82" t="s">
        <v>371</v>
      </c>
      <c r="AD155" s="65">
        <v>43570858</v>
      </c>
      <c r="AE155" s="31" t="s">
        <v>6</v>
      </c>
      <c r="AF155" s="80">
        <v>3207512833</v>
      </c>
      <c r="AG155" s="105" t="s">
        <v>370</v>
      </c>
      <c r="AH155" s="82" t="s">
        <v>371</v>
      </c>
      <c r="AI155" s="154">
        <v>43570858</v>
      </c>
      <c r="AJ155" s="31" t="s">
        <v>6</v>
      </c>
      <c r="AK155" s="80">
        <v>3207512833</v>
      </c>
      <c r="AL155" s="89" t="s">
        <v>370</v>
      </c>
      <c r="AM155" s="30" t="s">
        <v>3286</v>
      </c>
      <c r="AN155" s="31" t="s">
        <v>6</v>
      </c>
      <c r="AO155" s="31" t="s">
        <v>6</v>
      </c>
      <c r="AP155" s="30" t="s">
        <v>6</v>
      </c>
      <c r="AQ155" s="78" t="s">
        <v>5</v>
      </c>
      <c r="AR155" s="28" t="s">
        <v>4</v>
      </c>
      <c r="AS155" s="105" t="s">
        <v>3</v>
      </c>
      <c r="AT155" s="105"/>
      <c r="AU155" s="105"/>
      <c r="AV155" s="63"/>
      <c r="AW155" s="58"/>
      <c r="AX155" s="25"/>
      <c r="AY155" s="26">
        <f t="shared" si="56"/>
        <v>43908</v>
      </c>
      <c r="AZ155" s="25"/>
      <c r="BA155" s="25"/>
      <c r="BB155" s="26">
        <f t="shared" si="57"/>
        <v>44000</v>
      </c>
      <c r="BC155" s="25"/>
      <c r="BD155" s="25"/>
      <c r="BE155" s="20">
        <f t="shared" si="58"/>
        <v>44092</v>
      </c>
      <c r="BF155" s="20"/>
      <c r="BG155" s="20"/>
      <c r="BH155" s="24">
        <f t="shared" si="53"/>
        <v>44183</v>
      </c>
      <c r="BI155" s="24"/>
      <c r="BJ155" s="24"/>
      <c r="BK155" s="24">
        <f t="shared" si="62"/>
        <v>44273</v>
      </c>
      <c r="BL155" s="24"/>
      <c r="BM155" s="24"/>
      <c r="BN155" s="20">
        <f t="shared" si="59"/>
        <v>44365</v>
      </c>
      <c r="BO155" s="24"/>
      <c r="BP155" s="24"/>
      <c r="BQ155" s="20">
        <f t="shared" si="60"/>
        <v>44457</v>
      </c>
      <c r="BR155" s="24"/>
      <c r="BS155" s="24"/>
      <c r="BT155" s="20">
        <f t="shared" si="55"/>
        <v>44548</v>
      </c>
      <c r="BU155" s="24">
        <f t="shared" si="63"/>
        <v>44082</v>
      </c>
      <c r="BV155" s="89" t="s">
        <v>3225</v>
      </c>
      <c r="BW155" s="21"/>
      <c r="BX155" s="21"/>
      <c r="BY155" s="20">
        <f t="shared" si="61"/>
        <v>44183</v>
      </c>
      <c r="BZ155" s="20"/>
      <c r="CA155" s="19"/>
      <c r="CB155" s="18" t="s">
        <v>68</v>
      </c>
    </row>
    <row r="156" spans="1:81" ht="39.75" customHeight="1" x14ac:dyDescent="0.25">
      <c r="A156" s="53"/>
      <c r="B156" s="124">
        <v>4600081551</v>
      </c>
      <c r="C156" s="103">
        <v>43605</v>
      </c>
      <c r="D156" s="103">
        <v>43664</v>
      </c>
      <c r="E156" s="49">
        <v>44029</v>
      </c>
      <c r="F156" s="51">
        <v>43664</v>
      </c>
      <c r="G156" s="50" t="s">
        <v>15</v>
      </c>
      <c r="H156" s="49" t="s">
        <v>15</v>
      </c>
      <c r="I156" s="48">
        <f ca="1">E156-'ARR Vigentes'!$DC$1</f>
        <v>-263</v>
      </c>
      <c r="J156" s="47" t="str">
        <f t="shared" ca="1" si="64"/>
        <v>TERMINADO</v>
      </c>
      <c r="K156" s="101" t="s">
        <v>66</v>
      </c>
      <c r="L156" s="102" t="s">
        <v>66</v>
      </c>
      <c r="M156" s="102" t="s">
        <v>66</v>
      </c>
      <c r="N156" s="102" t="s">
        <v>66</v>
      </c>
      <c r="O156" s="101" t="s">
        <v>66</v>
      </c>
      <c r="P156" s="101" t="s">
        <v>66</v>
      </c>
      <c r="Q156" s="95" t="s">
        <v>569</v>
      </c>
      <c r="R156" s="36" t="s">
        <v>544</v>
      </c>
      <c r="S156" s="28" t="s">
        <v>4</v>
      </c>
      <c r="T156" s="113">
        <v>785952</v>
      </c>
      <c r="U156" s="142" t="s">
        <v>148</v>
      </c>
      <c r="V156" s="127">
        <v>1060</v>
      </c>
      <c r="W156" s="49">
        <v>36713</v>
      </c>
      <c r="X156" s="113">
        <v>16</v>
      </c>
      <c r="Y156" s="80">
        <v>49</v>
      </c>
      <c r="Z156" s="38" t="s">
        <v>147</v>
      </c>
      <c r="AA156" s="95" t="s">
        <v>722</v>
      </c>
      <c r="AB156" s="37">
        <v>261800</v>
      </c>
      <c r="AC156" s="95" t="s">
        <v>567</v>
      </c>
      <c r="AD156" s="65">
        <v>98561485</v>
      </c>
      <c r="AE156" s="31" t="s">
        <v>6</v>
      </c>
      <c r="AF156" s="31" t="s">
        <v>6</v>
      </c>
      <c r="AG156" s="30" t="s">
        <v>6</v>
      </c>
      <c r="AH156" s="95" t="s">
        <v>567</v>
      </c>
      <c r="AI156" s="154">
        <v>98561485</v>
      </c>
      <c r="AJ156" s="31" t="s">
        <v>6</v>
      </c>
      <c r="AK156" s="31" t="s">
        <v>6</v>
      </c>
      <c r="AL156" s="30" t="s">
        <v>6</v>
      </c>
      <c r="AM156" s="30" t="s">
        <v>6</v>
      </c>
      <c r="AN156" s="31" t="s">
        <v>6</v>
      </c>
      <c r="AO156" s="31" t="s">
        <v>6</v>
      </c>
      <c r="AP156" s="30" t="s">
        <v>6</v>
      </c>
      <c r="AQ156" s="78" t="s">
        <v>56</v>
      </c>
      <c r="AR156" s="28" t="s">
        <v>4</v>
      </c>
      <c r="AS156" s="105" t="s">
        <v>55</v>
      </c>
      <c r="AT156" s="28" t="s">
        <v>122</v>
      </c>
      <c r="AU156" s="28" t="s">
        <v>121</v>
      </c>
      <c r="AV156" s="63"/>
      <c r="AW156" s="25"/>
      <c r="AX156" s="25"/>
      <c r="AY156" s="26">
        <f t="shared" si="56"/>
        <v>43756</v>
      </c>
      <c r="AZ156" s="25"/>
      <c r="BA156" s="25"/>
      <c r="BB156" s="26">
        <f t="shared" si="57"/>
        <v>43848</v>
      </c>
      <c r="BC156" s="25"/>
      <c r="BD156" s="25"/>
      <c r="BE156" s="20">
        <f t="shared" si="58"/>
        <v>43939</v>
      </c>
      <c r="BF156" s="20"/>
      <c r="BG156" s="20"/>
      <c r="BH156" s="24">
        <f t="shared" ref="BH156:BH187" si="65">EDATE($F156,12)</f>
        <v>44030</v>
      </c>
      <c r="BI156" s="24"/>
      <c r="BJ156" s="24"/>
      <c r="BK156" s="24">
        <f t="shared" si="62"/>
        <v>44122</v>
      </c>
      <c r="BL156" s="24"/>
      <c r="BM156" s="24"/>
      <c r="BN156" s="20">
        <f t="shared" si="59"/>
        <v>44214</v>
      </c>
      <c r="BO156" s="24"/>
      <c r="BP156" s="24"/>
      <c r="BQ156" s="20">
        <f t="shared" si="60"/>
        <v>44304</v>
      </c>
      <c r="BR156" s="24"/>
      <c r="BS156" s="24"/>
      <c r="BT156" s="20">
        <f t="shared" si="55"/>
        <v>44395</v>
      </c>
      <c r="BU156" s="24">
        <f t="shared" si="63"/>
        <v>43929</v>
      </c>
      <c r="BV156" s="61" t="s">
        <v>3225</v>
      </c>
      <c r="BW156" s="21"/>
      <c r="BX156" s="21"/>
      <c r="BY156" s="20">
        <f t="shared" si="61"/>
        <v>44030</v>
      </c>
      <c r="BZ156" s="20"/>
      <c r="CA156" s="19" t="s">
        <v>3234</v>
      </c>
      <c r="CB156" s="18" t="s">
        <v>68</v>
      </c>
    </row>
    <row r="157" spans="1:81" s="90" customFormat="1" ht="45.75" customHeight="1" x14ac:dyDescent="0.25">
      <c r="A157" s="285"/>
      <c r="B157" s="331">
        <v>4600082390</v>
      </c>
      <c r="C157" s="305">
        <v>43689</v>
      </c>
      <c r="D157" s="305">
        <v>43739</v>
      </c>
      <c r="E157" s="305">
        <v>44104</v>
      </c>
      <c r="F157" s="335">
        <v>43739</v>
      </c>
      <c r="G157" s="288" t="s">
        <v>6</v>
      </c>
      <c r="H157" s="288" t="s">
        <v>6</v>
      </c>
      <c r="I157" s="48">
        <f ca="1">E157-'ARR Vigentes'!$DC$1</f>
        <v>-188</v>
      </c>
      <c r="J157" s="47" t="str">
        <f t="shared" ca="1" si="64"/>
        <v>TERMINADO</v>
      </c>
      <c r="K157" s="512" t="s">
        <v>3285</v>
      </c>
      <c r="L157" s="332">
        <v>43691</v>
      </c>
      <c r="M157" s="332">
        <v>43691</v>
      </c>
      <c r="N157" s="332">
        <v>44179</v>
      </c>
      <c r="O157" s="289">
        <f>N157-$DG$1</f>
        <v>44179</v>
      </c>
      <c r="P157" s="290" t="s">
        <v>447</v>
      </c>
      <c r="Q157" s="391" t="s">
        <v>457</v>
      </c>
      <c r="R157" s="370" t="s">
        <v>456</v>
      </c>
      <c r="S157" s="312" t="s">
        <v>4</v>
      </c>
      <c r="T157" s="392">
        <v>1010752</v>
      </c>
      <c r="U157" s="393">
        <v>1612740034</v>
      </c>
      <c r="V157" s="296" t="s">
        <v>455</v>
      </c>
      <c r="W157" s="310">
        <v>39580</v>
      </c>
      <c r="X157" s="307">
        <v>8</v>
      </c>
      <c r="Y157" s="298">
        <v>172</v>
      </c>
      <c r="Z157" s="292" t="s">
        <v>11</v>
      </c>
      <c r="AA157" s="292" t="s">
        <v>454</v>
      </c>
      <c r="AB157" s="299">
        <v>1701700</v>
      </c>
      <c r="AC157" s="292" t="s">
        <v>454</v>
      </c>
      <c r="AD157" s="300" t="s">
        <v>453</v>
      </c>
      <c r="AE157" s="298">
        <v>5113133</v>
      </c>
      <c r="AF157" s="298">
        <v>4448340</v>
      </c>
      <c r="AG157" s="514" t="s">
        <v>451</v>
      </c>
      <c r="AH157" s="370" t="s">
        <v>452</v>
      </c>
      <c r="AI157" s="311">
        <v>71776209</v>
      </c>
      <c r="AJ157" s="298">
        <v>5113133</v>
      </c>
      <c r="AK157" s="298">
        <v>4448340</v>
      </c>
      <c r="AL157" s="520" t="s">
        <v>451</v>
      </c>
      <c r="AM157" s="391" t="s">
        <v>450</v>
      </c>
      <c r="AN157" s="291" t="s">
        <v>6</v>
      </c>
      <c r="AO157" s="291" t="s">
        <v>6</v>
      </c>
      <c r="AP157" s="301" t="s">
        <v>6</v>
      </c>
      <c r="AQ157" s="341" t="s">
        <v>5</v>
      </c>
      <c r="AR157" s="312" t="s">
        <v>4</v>
      </c>
      <c r="AS157" s="303" t="s">
        <v>311</v>
      </c>
      <c r="AT157" s="312" t="s">
        <v>122</v>
      </c>
      <c r="AU157" s="312" t="s">
        <v>121</v>
      </c>
      <c r="AV157" s="303"/>
      <c r="AW157" s="336" t="s">
        <v>28</v>
      </c>
      <c r="AX157" s="305">
        <v>43840</v>
      </c>
      <c r="AY157" s="327">
        <f t="shared" si="56"/>
        <v>43831</v>
      </c>
      <c r="AZ157" s="336" t="s">
        <v>27</v>
      </c>
      <c r="BA157" s="305">
        <v>43931</v>
      </c>
      <c r="BB157" s="327">
        <f t="shared" si="57"/>
        <v>43922</v>
      </c>
      <c r="BC157" s="336" t="s">
        <v>26</v>
      </c>
      <c r="BD157" s="305">
        <v>44022</v>
      </c>
      <c r="BE157" s="305">
        <f t="shared" si="58"/>
        <v>44013</v>
      </c>
      <c r="BF157" s="335" t="s">
        <v>25</v>
      </c>
      <c r="BG157" s="305">
        <v>44103</v>
      </c>
      <c r="BH157" s="305">
        <f t="shared" si="65"/>
        <v>44105</v>
      </c>
      <c r="BI157" s="305"/>
      <c r="BJ157" s="305"/>
      <c r="BK157" s="305">
        <f t="shared" si="62"/>
        <v>44197</v>
      </c>
      <c r="BL157" s="305"/>
      <c r="BM157" s="305"/>
      <c r="BN157" s="305">
        <f t="shared" si="59"/>
        <v>44287</v>
      </c>
      <c r="BO157" s="305"/>
      <c r="BP157" s="305"/>
      <c r="BQ157" s="305">
        <f t="shared" si="60"/>
        <v>44378</v>
      </c>
      <c r="BR157" s="305"/>
      <c r="BS157" s="305"/>
      <c r="BT157" s="305">
        <f t="shared" si="55"/>
        <v>44470</v>
      </c>
      <c r="BU157" s="444">
        <v>20030222133</v>
      </c>
      <c r="BV157" s="335">
        <f>E157-60</f>
        <v>44044</v>
      </c>
      <c r="BW157" s="371"/>
      <c r="BX157" s="371"/>
      <c r="BY157" s="305">
        <f t="shared" si="61"/>
        <v>44105</v>
      </c>
      <c r="BZ157" s="305"/>
      <c r="CA157" s="343"/>
      <c r="CB157" s="343" t="s">
        <v>68</v>
      </c>
    </row>
    <row r="158" spans="1:81" s="90" customFormat="1" ht="45.75" customHeight="1" x14ac:dyDescent="0.25">
      <c r="A158" s="285"/>
      <c r="B158" s="331">
        <v>4600083885</v>
      </c>
      <c r="C158" s="305">
        <v>43815</v>
      </c>
      <c r="D158" s="305">
        <v>43818</v>
      </c>
      <c r="E158" s="305">
        <v>44183</v>
      </c>
      <c r="F158" s="335">
        <v>43815</v>
      </c>
      <c r="G158" s="288" t="s">
        <v>6</v>
      </c>
      <c r="H158" s="288" t="s">
        <v>6</v>
      </c>
      <c r="I158" s="48">
        <f ca="1">E158-'ARR Vigentes'!$DC$1</f>
        <v>-109</v>
      </c>
      <c r="J158" s="47" t="str">
        <f t="shared" ca="1" si="64"/>
        <v>TERMINADO</v>
      </c>
      <c r="K158" s="512" t="s">
        <v>66</v>
      </c>
      <c r="L158" s="332" t="s">
        <v>66</v>
      </c>
      <c r="M158" s="332" t="s">
        <v>66</v>
      </c>
      <c r="N158" s="332" t="s">
        <v>66</v>
      </c>
      <c r="O158" s="289" t="s">
        <v>66</v>
      </c>
      <c r="P158" s="290" t="s">
        <v>66</v>
      </c>
      <c r="Q158" s="391" t="s">
        <v>342</v>
      </c>
      <c r="R158" s="370" t="s">
        <v>76</v>
      </c>
      <c r="S158" s="312" t="s">
        <v>4</v>
      </c>
      <c r="T158" s="392">
        <v>97558</v>
      </c>
      <c r="U158" s="393">
        <v>10060220029</v>
      </c>
      <c r="V158" s="296">
        <v>1568</v>
      </c>
      <c r="W158" s="310" t="s">
        <v>75</v>
      </c>
      <c r="X158" s="307">
        <v>3</v>
      </c>
      <c r="Y158" s="298">
        <v>148</v>
      </c>
      <c r="Z158" s="292" t="s">
        <v>74</v>
      </c>
      <c r="AA158" s="292" t="s">
        <v>73</v>
      </c>
      <c r="AB158" s="299">
        <v>507501</v>
      </c>
      <c r="AC158" s="292" t="s">
        <v>341</v>
      </c>
      <c r="AD158" s="300">
        <v>78108896</v>
      </c>
      <c r="AE158" s="298" t="s">
        <v>6</v>
      </c>
      <c r="AF158" s="298">
        <v>3136440200</v>
      </c>
      <c r="AG158" s="514" t="s">
        <v>6</v>
      </c>
      <c r="AH158" s="370" t="s">
        <v>341</v>
      </c>
      <c r="AI158" s="311">
        <v>78108896</v>
      </c>
      <c r="AJ158" s="298" t="s">
        <v>6</v>
      </c>
      <c r="AK158" s="298">
        <v>3136440200</v>
      </c>
      <c r="AL158" s="520" t="s">
        <v>6</v>
      </c>
      <c r="AM158" s="391" t="s">
        <v>340</v>
      </c>
      <c r="AN158" s="291" t="s">
        <v>6</v>
      </c>
      <c r="AO158" s="291" t="s">
        <v>6</v>
      </c>
      <c r="AP158" s="301" t="s">
        <v>6</v>
      </c>
      <c r="AQ158" s="341" t="s">
        <v>56</v>
      </c>
      <c r="AR158" s="312" t="s">
        <v>4</v>
      </c>
      <c r="AS158" s="303" t="s">
        <v>55</v>
      </c>
      <c r="AT158" s="312"/>
      <c r="AU158" s="312"/>
      <c r="AV158" s="303"/>
      <c r="AW158" s="336" t="s">
        <v>28</v>
      </c>
      <c r="AX158" s="305">
        <v>43921</v>
      </c>
      <c r="AY158" s="327">
        <f t="shared" si="56"/>
        <v>43906</v>
      </c>
      <c r="AZ158" s="336" t="s">
        <v>27</v>
      </c>
      <c r="BA158" s="305">
        <v>44043</v>
      </c>
      <c r="BB158" s="327">
        <f t="shared" si="57"/>
        <v>43998</v>
      </c>
      <c r="BC158" s="336" t="s">
        <v>26</v>
      </c>
      <c r="BD158" s="305">
        <v>44096</v>
      </c>
      <c r="BE158" s="305">
        <f t="shared" si="58"/>
        <v>44090</v>
      </c>
      <c r="BF158" s="335"/>
      <c r="BG158" s="305"/>
      <c r="BH158" s="305">
        <f t="shared" si="65"/>
        <v>44181</v>
      </c>
      <c r="BI158" s="305"/>
      <c r="BJ158" s="305"/>
      <c r="BK158" s="305">
        <f t="shared" si="62"/>
        <v>44271</v>
      </c>
      <c r="BL158" s="305"/>
      <c r="BM158" s="305"/>
      <c r="BN158" s="305">
        <f t="shared" si="59"/>
        <v>44363</v>
      </c>
      <c r="BO158" s="305"/>
      <c r="BP158" s="305"/>
      <c r="BQ158" s="305">
        <f t="shared" si="60"/>
        <v>44455</v>
      </c>
      <c r="BR158" s="305"/>
      <c r="BS158" s="305"/>
      <c r="BT158" s="305">
        <f t="shared" si="55"/>
        <v>44546</v>
      </c>
      <c r="BU158" s="444">
        <f>E158-100</f>
        <v>44083</v>
      </c>
      <c r="BV158" s="335">
        <f>E158-60</f>
        <v>44123</v>
      </c>
      <c r="BW158" s="371"/>
      <c r="BX158" s="371"/>
      <c r="BY158" s="305">
        <f t="shared" si="61"/>
        <v>44181</v>
      </c>
      <c r="BZ158" s="305"/>
      <c r="CA158" s="343"/>
      <c r="CB158" s="343" t="s">
        <v>68</v>
      </c>
    </row>
    <row r="159" spans="1:81" ht="45.75" customHeight="1" x14ac:dyDescent="0.25">
      <c r="A159" s="53" t="s">
        <v>464</v>
      </c>
      <c r="B159" s="75">
        <v>4600083570</v>
      </c>
      <c r="C159" s="24">
        <v>43794</v>
      </c>
      <c r="D159" s="24">
        <v>43801</v>
      </c>
      <c r="E159" s="24">
        <v>44166</v>
      </c>
      <c r="F159" s="61">
        <v>43801</v>
      </c>
      <c r="G159" s="60" t="s">
        <v>6</v>
      </c>
      <c r="H159" s="60" t="s">
        <v>6</v>
      </c>
      <c r="I159" s="48">
        <f ca="1">E159-'ARR Vigentes'!$DC$1</f>
        <v>-126</v>
      </c>
      <c r="J159" s="47" t="str">
        <f t="shared" ca="1" si="64"/>
        <v>TERMINADO</v>
      </c>
      <c r="K159" s="101" t="s">
        <v>66</v>
      </c>
      <c r="L159" s="102" t="s">
        <v>66</v>
      </c>
      <c r="M159" s="102" t="s">
        <v>66</v>
      </c>
      <c r="N159" s="102" t="s">
        <v>66</v>
      </c>
      <c r="O159" s="101" t="s">
        <v>66</v>
      </c>
      <c r="P159" s="101" t="s">
        <v>66</v>
      </c>
      <c r="Q159" s="144" t="s">
        <v>458</v>
      </c>
      <c r="R159" s="100" t="s">
        <v>456</v>
      </c>
      <c r="S159" s="28" t="s">
        <v>4</v>
      </c>
      <c r="T159" s="106">
        <v>202742</v>
      </c>
      <c r="U159" s="98">
        <v>10140090014</v>
      </c>
      <c r="V159" s="130" t="s">
        <v>463</v>
      </c>
      <c r="W159" s="132">
        <v>36145</v>
      </c>
      <c r="X159" s="110" t="s">
        <v>462</v>
      </c>
      <c r="Y159" s="68" t="s">
        <v>461</v>
      </c>
      <c r="Z159" s="38" t="s">
        <v>116</v>
      </c>
      <c r="AA159" s="38" t="s">
        <v>115</v>
      </c>
      <c r="AB159" s="94">
        <v>158000</v>
      </c>
      <c r="AC159" s="95" t="s">
        <v>460</v>
      </c>
      <c r="AD159" s="65">
        <v>43567519</v>
      </c>
      <c r="AE159" s="68">
        <v>4947257</v>
      </c>
      <c r="AF159" s="68">
        <v>3007522313</v>
      </c>
      <c r="AG159" s="171" t="s">
        <v>459</v>
      </c>
      <c r="AH159" s="100" t="s">
        <v>460</v>
      </c>
      <c r="AI159" s="154">
        <v>43567519</v>
      </c>
      <c r="AJ159" s="68">
        <v>4947257</v>
      </c>
      <c r="AK159" s="68">
        <v>3007522313</v>
      </c>
      <c r="AL159" s="116" t="s">
        <v>459</v>
      </c>
      <c r="AM159" s="144" t="s">
        <v>458</v>
      </c>
      <c r="AN159" s="31" t="s">
        <v>6</v>
      </c>
      <c r="AO159" s="31" t="s">
        <v>6</v>
      </c>
      <c r="AP159" s="30" t="s">
        <v>6</v>
      </c>
      <c r="AQ159" s="64" t="s">
        <v>5</v>
      </c>
      <c r="AR159" s="28" t="s">
        <v>4</v>
      </c>
      <c r="AS159" s="63" t="s">
        <v>311</v>
      </c>
      <c r="AT159" s="28" t="s">
        <v>122</v>
      </c>
      <c r="AU159" s="28" t="s">
        <v>121</v>
      </c>
      <c r="AV159" s="63"/>
      <c r="AW159" s="89" t="s">
        <v>28</v>
      </c>
      <c r="AX159" s="20">
        <v>43892</v>
      </c>
      <c r="AY159" s="26">
        <f t="shared" si="56"/>
        <v>43892</v>
      </c>
      <c r="AZ159" s="25"/>
      <c r="BA159" s="25"/>
      <c r="BB159" s="26">
        <f t="shared" si="57"/>
        <v>43984</v>
      </c>
      <c r="BC159" s="89" t="s">
        <v>26</v>
      </c>
      <c r="BD159" s="20">
        <v>44092</v>
      </c>
      <c r="BE159" s="20">
        <f t="shared" si="58"/>
        <v>44076</v>
      </c>
      <c r="BF159" s="86" t="s">
        <v>25</v>
      </c>
      <c r="BG159" s="20">
        <v>44166</v>
      </c>
      <c r="BH159" s="24">
        <f t="shared" si="65"/>
        <v>44167</v>
      </c>
      <c r="BI159" s="24"/>
      <c r="BJ159" s="24"/>
      <c r="BK159" s="24">
        <f t="shared" si="62"/>
        <v>44257</v>
      </c>
      <c r="BL159" s="24"/>
      <c r="BM159" s="24"/>
      <c r="BN159" s="20">
        <f t="shared" si="59"/>
        <v>44349</v>
      </c>
      <c r="BO159" s="24"/>
      <c r="BP159" s="24"/>
      <c r="BQ159" s="20">
        <f t="shared" si="60"/>
        <v>44441</v>
      </c>
      <c r="BR159" s="24"/>
      <c r="BS159" s="24"/>
      <c r="BT159" s="20">
        <f t="shared" si="55"/>
        <v>44532</v>
      </c>
      <c r="BU159" s="23">
        <v>202020066621</v>
      </c>
      <c r="BV159" s="61" t="s">
        <v>2</v>
      </c>
      <c r="BW159" s="21"/>
      <c r="BX159" s="21"/>
      <c r="BY159" s="20">
        <f t="shared" si="61"/>
        <v>44167</v>
      </c>
      <c r="BZ159" s="20"/>
      <c r="CA159" s="125" t="s">
        <v>2133</v>
      </c>
      <c r="CB159" s="18" t="s">
        <v>68</v>
      </c>
    </row>
    <row r="160" spans="1:81" ht="39.75" customHeight="1" x14ac:dyDescent="0.25">
      <c r="A160" s="104"/>
      <c r="B160" s="107">
        <v>4600078526</v>
      </c>
      <c r="C160" s="20">
        <v>43508</v>
      </c>
      <c r="D160" s="24">
        <v>43685</v>
      </c>
      <c r="E160" s="20">
        <v>44050</v>
      </c>
      <c r="F160" s="61">
        <v>43685</v>
      </c>
      <c r="G160" s="58" t="s">
        <v>472</v>
      </c>
      <c r="H160" s="20" t="s">
        <v>6</v>
      </c>
      <c r="I160" s="48">
        <f ca="1">E160-'ARR Vigentes'!$DC$1</f>
        <v>-242</v>
      </c>
      <c r="J160" s="47" t="str">
        <f t="shared" ca="1" si="64"/>
        <v>TERMINADO</v>
      </c>
      <c r="K160" s="101" t="s">
        <v>66</v>
      </c>
      <c r="L160" s="102" t="s">
        <v>66</v>
      </c>
      <c r="M160" s="102" t="s">
        <v>66</v>
      </c>
      <c r="N160" s="102" t="s">
        <v>66</v>
      </c>
      <c r="O160" s="101" t="s">
        <v>66</v>
      </c>
      <c r="P160" s="101" t="s">
        <v>66</v>
      </c>
      <c r="Q160" s="82" t="s">
        <v>1215</v>
      </c>
      <c r="R160" s="100" t="s">
        <v>76</v>
      </c>
      <c r="S160" s="28" t="s">
        <v>4</v>
      </c>
      <c r="T160" s="99">
        <v>768119</v>
      </c>
      <c r="U160" s="98">
        <v>10140270001</v>
      </c>
      <c r="V160" s="96">
        <v>1</v>
      </c>
      <c r="W160" s="97" t="s">
        <v>663</v>
      </c>
      <c r="X160" s="106" t="s">
        <v>662</v>
      </c>
      <c r="Y160" s="80" t="s">
        <v>1214</v>
      </c>
      <c r="Z160" s="38" t="s">
        <v>116</v>
      </c>
      <c r="AA160" s="38" t="s">
        <v>116</v>
      </c>
      <c r="AB160" s="94">
        <v>250000</v>
      </c>
      <c r="AC160" s="82" t="s">
        <v>1213</v>
      </c>
      <c r="AD160" s="65">
        <v>63355582</v>
      </c>
      <c r="AE160" s="31" t="s">
        <v>6</v>
      </c>
      <c r="AF160" s="80">
        <v>3145147536</v>
      </c>
      <c r="AG160" s="105" t="s">
        <v>1212</v>
      </c>
      <c r="AH160" s="82" t="s">
        <v>1213</v>
      </c>
      <c r="AI160" s="154">
        <v>63355582</v>
      </c>
      <c r="AJ160" s="31" t="s">
        <v>6</v>
      </c>
      <c r="AK160" s="80">
        <v>3145147536</v>
      </c>
      <c r="AL160" s="85" t="s">
        <v>1212</v>
      </c>
      <c r="AM160" s="30" t="s">
        <v>6</v>
      </c>
      <c r="AN160" s="31" t="s">
        <v>6</v>
      </c>
      <c r="AO160" s="31" t="s">
        <v>6</v>
      </c>
      <c r="AP160" s="30" t="s">
        <v>6</v>
      </c>
      <c r="AQ160" s="78" t="s">
        <v>5</v>
      </c>
      <c r="AR160" s="28" t="s">
        <v>4</v>
      </c>
      <c r="AS160" s="105" t="s">
        <v>3</v>
      </c>
      <c r="AT160" s="28" t="s">
        <v>122</v>
      </c>
      <c r="AU160" s="28" t="s">
        <v>121</v>
      </c>
      <c r="AV160" s="63"/>
      <c r="AW160" s="89" t="s">
        <v>28</v>
      </c>
      <c r="AX160" s="20">
        <v>43796</v>
      </c>
      <c r="AY160" s="26">
        <f t="shared" si="56"/>
        <v>43777</v>
      </c>
      <c r="AZ160" s="89" t="s">
        <v>27</v>
      </c>
      <c r="BA160" s="20">
        <v>43868</v>
      </c>
      <c r="BB160" s="26">
        <f t="shared" si="57"/>
        <v>43869</v>
      </c>
      <c r="BC160" s="25"/>
      <c r="BD160" s="25"/>
      <c r="BE160" s="20">
        <f t="shared" si="58"/>
        <v>43959</v>
      </c>
      <c r="BF160" s="20"/>
      <c r="BG160" s="20"/>
      <c r="BH160" s="24">
        <f t="shared" si="65"/>
        <v>44051</v>
      </c>
      <c r="BI160" s="24"/>
      <c r="BJ160" s="24"/>
      <c r="BK160" s="24">
        <f t="shared" si="62"/>
        <v>44143</v>
      </c>
      <c r="BL160" s="24"/>
      <c r="BM160" s="24"/>
      <c r="BN160" s="20">
        <f t="shared" si="59"/>
        <v>44235</v>
      </c>
      <c r="BO160" s="24"/>
      <c r="BP160" s="24"/>
      <c r="BQ160" s="20">
        <f t="shared" si="60"/>
        <v>44324</v>
      </c>
      <c r="BR160" s="24"/>
      <c r="BS160" s="24"/>
      <c r="BT160" s="20">
        <f t="shared" si="55"/>
        <v>44416</v>
      </c>
      <c r="BU160" s="24">
        <f>E160-100</f>
        <v>43950</v>
      </c>
      <c r="BV160" s="61" t="s">
        <v>718</v>
      </c>
      <c r="BW160" s="21"/>
      <c r="BX160" s="21"/>
      <c r="BY160" s="20">
        <f t="shared" si="61"/>
        <v>44051</v>
      </c>
      <c r="BZ160" s="20"/>
      <c r="CA160" s="19" t="s">
        <v>1211</v>
      </c>
      <c r="CB160" s="18" t="s">
        <v>119</v>
      </c>
    </row>
    <row r="161" spans="1:95" ht="39.75" customHeight="1" x14ac:dyDescent="0.25">
      <c r="A161" s="53"/>
      <c r="B161" s="107">
        <v>4600080004</v>
      </c>
      <c r="C161" s="49">
        <v>43560</v>
      </c>
      <c r="D161" s="24">
        <v>43617</v>
      </c>
      <c r="E161" s="24">
        <v>44105</v>
      </c>
      <c r="F161" s="61">
        <v>43617</v>
      </c>
      <c r="G161" s="151" t="s">
        <v>664</v>
      </c>
      <c r="H161" s="24">
        <v>43983</v>
      </c>
      <c r="I161" s="48">
        <f ca="1">E161-'ARR Vigentes'!$DC$1</f>
        <v>-187</v>
      </c>
      <c r="J161" s="47" t="str">
        <f t="shared" ca="1" si="64"/>
        <v>TERMINADO</v>
      </c>
      <c r="K161" s="191">
        <v>14492801</v>
      </c>
      <c r="L161" s="102">
        <v>43563</v>
      </c>
      <c r="M161" s="102">
        <v>43563</v>
      </c>
      <c r="N161" s="102">
        <v>44051</v>
      </c>
      <c r="O161" s="181">
        <f>N161-'[1]ARR Terminado'!$BY$1</f>
        <v>282</v>
      </c>
      <c r="P161" s="42" t="str">
        <f>IF(O161&gt;80,"VIGENTE",IF(O161&lt;1,"VENCIDO",IF(O161&lt;50,"POR VENCERSE","RENOVAR")))</f>
        <v>VIGENTE</v>
      </c>
      <c r="Q161" s="144" t="s">
        <v>1171</v>
      </c>
      <c r="R161" s="36" t="s">
        <v>1122</v>
      </c>
      <c r="S161" s="28" t="s">
        <v>4</v>
      </c>
      <c r="T161" s="106">
        <v>5245154</v>
      </c>
      <c r="U161" s="98">
        <v>10060480003</v>
      </c>
      <c r="V161" s="96">
        <v>3161</v>
      </c>
      <c r="W161" s="186" t="s">
        <v>225</v>
      </c>
      <c r="X161" s="106">
        <v>26</v>
      </c>
      <c r="Y161" s="68" t="s">
        <v>6</v>
      </c>
      <c r="Z161" s="95" t="s">
        <v>224</v>
      </c>
      <c r="AA161" s="95" t="s">
        <v>1121</v>
      </c>
      <c r="AB161" s="94">
        <v>233352</v>
      </c>
      <c r="AC161" s="144" t="s">
        <v>1170</v>
      </c>
      <c r="AD161" s="65">
        <v>15274798</v>
      </c>
      <c r="AE161" s="31" t="s">
        <v>6</v>
      </c>
      <c r="AF161" s="31">
        <v>3193132180</v>
      </c>
      <c r="AG161" s="171" t="s">
        <v>1169</v>
      </c>
      <c r="AH161" s="144" t="s">
        <v>1170</v>
      </c>
      <c r="AI161" s="154">
        <v>15274798</v>
      </c>
      <c r="AJ161" s="31" t="s">
        <v>6</v>
      </c>
      <c r="AK161" s="31">
        <v>3193132180</v>
      </c>
      <c r="AL161" s="171" t="s">
        <v>1169</v>
      </c>
      <c r="AM161" s="30" t="s">
        <v>6</v>
      </c>
      <c r="AN161" s="31" t="s">
        <v>6</v>
      </c>
      <c r="AO161" s="31" t="s">
        <v>6</v>
      </c>
      <c r="AP161" s="30" t="s">
        <v>6</v>
      </c>
      <c r="AQ161" s="78" t="s">
        <v>56</v>
      </c>
      <c r="AR161" s="28" t="s">
        <v>4</v>
      </c>
      <c r="AS161" s="105" t="s">
        <v>55</v>
      </c>
      <c r="AT161" s="28" t="s">
        <v>122</v>
      </c>
      <c r="AU161" s="28" t="s">
        <v>121</v>
      </c>
      <c r="AV161" s="63"/>
      <c r="AW161" s="89" t="s">
        <v>28</v>
      </c>
      <c r="AX161" s="20">
        <v>43797</v>
      </c>
      <c r="AY161" s="26">
        <f t="shared" si="56"/>
        <v>43709</v>
      </c>
      <c r="AZ161" s="25"/>
      <c r="BA161" s="25"/>
      <c r="BB161" s="26">
        <f t="shared" si="57"/>
        <v>43800</v>
      </c>
      <c r="BC161" s="89" t="s">
        <v>27</v>
      </c>
      <c r="BD161" s="20">
        <v>43889</v>
      </c>
      <c r="BE161" s="20">
        <f t="shared" si="58"/>
        <v>43891</v>
      </c>
      <c r="BF161" s="86" t="s">
        <v>26</v>
      </c>
      <c r="BG161" s="20">
        <v>43979</v>
      </c>
      <c r="BH161" s="24">
        <f t="shared" si="65"/>
        <v>43983</v>
      </c>
      <c r="BI161" s="61" t="s">
        <v>25</v>
      </c>
      <c r="BJ161" s="24">
        <v>44104</v>
      </c>
      <c r="BK161" s="24">
        <f t="shared" si="62"/>
        <v>44075</v>
      </c>
      <c r="BL161" s="24"/>
      <c r="BM161" s="24"/>
      <c r="BN161" s="20">
        <f t="shared" si="59"/>
        <v>44166</v>
      </c>
      <c r="BO161" s="24"/>
      <c r="BP161" s="24"/>
      <c r="BQ161" s="20">
        <f t="shared" si="60"/>
        <v>44256</v>
      </c>
      <c r="BR161" s="24"/>
      <c r="BS161" s="24"/>
      <c r="BT161" s="20">
        <f t="shared" si="55"/>
        <v>44348</v>
      </c>
      <c r="BU161" s="61" t="s">
        <v>1068</v>
      </c>
      <c r="BV161" s="89" t="s">
        <v>2</v>
      </c>
      <c r="BW161" s="21"/>
      <c r="BX161" s="21"/>
      <c r="BY161" s="20">
        <f t="shared" si="61"/>
        <v>43983</v>
      </c>
      <c r="BZ161" s="20"/>
      <c r="CA161" s="19"/>
      <c r="CB161" s="18" t="s">
        <v>1117</v>
      </c>
    </row>
    <row r="162" spans="1:95" ht="39.75" customHeight="1" x14ac:dyDescent="0.25">
      <c r="A162" s="104"/>
      <c r="B162" s="107">
        <v>4600078523</v>
      </c>
      <c r="C162" s="20">
        <v>43609</v>
      </c>
      <c r="D162" s="24">
        <v>43661</v>
      </c>
      <c r="E162" s="24">
        <v>44104</v>
      </c>
      <c r="F162" s="61">
        <v>43661</v>
      </c>
      <c r="G162" s="58" t="s">
        <v>664</v>
      </c>
      <c r="H162" s="24">
        <v>44026</v>
      </c>
      <c r="I162" s="48">
        <f ca="1">E162-'ARR Vigentes'!$DC$1</f>
        <v>-188</v>
      </c>
      <c r="J162" s="47" t="str">
        <f t="shared" ca="1" si="64"/>
        <v>TERMINADO</v>
      </c>
      <c r="K162" s="101" t="s">
        <v>66</v>
      </c>
      <c r="L162" s="102" t="s">
        <v>66</v>
      </c>
      <c r="M162" s="102" t="s">
        <v>66</v>
      </c>
      <c r="N162" s="102" t="s">
        <v>66</v>
      </c>
      <c r="O162" s="101" t="s">
        <v>66</v>
      </c>
      <c r="P162" s="101" t="s">
        <v>66</v>
      </c>
      <c r="Q162" s="82" t="s">
        <v>1116</v>
      </c>
      <c r="R162" s="100" t="s">
        <v>76</v>
      </c>
      <c r="S162" s="28" t="s">
        <v>4</v>
      </c>
      <c r="T162" s="99">
        <v>768119</v>
      </c>
      <c r="U162" s="98">
        <v>10140270001</v>
      </c>
      <c r="V162" s="96">
        <v>1</v>
      </c>
      <c r="W162" s="97" t="s">
        <v>663</v>
      </c>
      <c r="X162" s="106" t="s">
        <v>662</v>
      </c>
      <c r="Y162" s="80" t="s">
        <v>1115</v>
      </c>
      <c r="Z162" s="38" t="s">
        <v>116</v>
      </c>
      <c r="AA162" s="38" t="s">
        <v>660</v>
      </c>
      <c r="AB162" s="94">
        <v>155137</v>
      </c>
      <c r="AC162" s="82" t="s">
        <v>1114</v>
      </c>
      <c r="AD162" s="65">
        <v>43750007</v>
      </c>
      <c r="AE162" s="31" t="s">
        <v>6</v>
      </c>
      <c r="AF162" s="80">
        <v>3052276772</v>
      </c>
      <c r="AG162" s="30" t="s">
        <v>6</v>
      </c>
      <c r="AH162" s="82" t="s">
        <v>1114</v>
      </c>
      <c r="AI162" s="154">
        <v>43750007</v>
      </c>
      <c r="AJ162" s="31" t="s">
        <v>6</v>
      </c>
      <c r="AK162" s="80">
        <v>3052276772</v>
      </c>
      <c r="AL162" s="30" t="s">
        <v>6</v>
      </c>
      <c r="AM162" s="30" t="s">
        <v>6</v>
      </c>
      <c r="AN162" s="31" t="s">
        <v>6</v>
      </c>
      <c r="AO162" s="31" t="s">
        <v>6</v>
      </c>
      <c r="AP162" s="30" t="s">
        <v>6</v>
      </c>
      <c r="AQ162" s="78" t="s">
        <v>70</v>
      </c>
      <c r="AR162" s="28" t="s">
        <v>4</v>
      </c>
      <c r="AS162" s="63" t="s">
        <v>69</v>
      </c>
      <c r="AT162" s="28" t="s">
        <v>122</v>
      </c>
      <c r="AU162" s="28" t="s">
        <v>121</v>
      </c>
      <c r="AV162" s="63"/>
      <c r="AW162" s="89" t="s">
        <v>28</v>
      </c>
      <c r="AX162" s="20">
        <v>43790</v>
      </c>
      <c r="AY162" s="26">
        <f t="shared" si="56"/>
        <v>43753</v>
      </c>
      <c r="AZ162" s="89" t="s">
        <v>27</v>
      </c>
      <c r="BA162" s="20">
        <v>44012</v>
      </c>
      <c r="BB162" s="26">
        <f t="shared" si="57"/>
        <v>43845</v>
      </c>
      <c r="BC162" s="89" t="s">
        <v>26</v>
      </c>
      <c r="BD162" s="20">
        <v>43934</v>
      </c>
      <c r="BE162" s="20">
        <f t="shared" si="58"/>
        <v>43936</v>
      </c>
      <c r="BF162" s="89" t="s">
        <v>25</v>
      </c>
      <c r="BG162" s="20">
        <v>44042</v>
      </c>
      <c r="BH162" s="24">
        <f t="shared" si="65"/>
        <v>44027</v>
      </c>
      <c r="BI162" s="24"/>
      <c r="BJ162" s="24"/>
      <c r="BK162" s="24">
        <f t="shared" si="62"/>
        <v>44119</v>
      </c>
      <c r="BL162" s="24"/>
      <c r="BM162" s="24"/>
      <c r="BN162" s="20">
        <f t="shared" si="59"/>
        <v>44211</v>
      </c>
      <c r="BO162" s="24"/>
      <c r="BP162" s="24"/>
      <c r="BQ162" s="20">
        <f t="shared" si="60"/>
        <v>44301</v>
      </c>
      <c r="BR162" s="24"/>
      <c r="BS162" s="24"/>
      <c r="BT162" s="20">
        <f t="shared" si="55"/>
        <v>44392</v>
      </c>
      <c r="BU162" s="24">
        <f t="shared" ref="BU162:BU184" si="66">E162-100</f>
        <v>44004</v>
      </c>
      <c r="BV162" s="89" t="s">
        <v>718</v>
      </c>
      <c r="BW162" s="21"/>
      <c r="BX162" s="21"/>
      <c r="BY162" s="20">
        <f t="shared" si="61"/>
        <v>44027</v>
      </c>
      <c r="BZ162" s="20"/>
      <c r="CA162" s="19"/>
      <c r="CB162" s="18" t="s">
        <v>119</v>
      </c>
    </row>
    <row r="163" spans="1:95" ht="39.75" customHeight="1" x14ac:dyDescent="0.25">
      <c r="A163" s="104"/>
      <c r="B163" s="107">
        <v>4600078531</v>
      </c>
      <c r="C163" s="20">
        <v>43613</v>
      </c>
      <c r="D163" s="24">
        <v>43627</v>
      </c>
      <c r="E163" s="24">
        <v>44104</v>
      </c>
      <c r="F163" s="61">
        <v>43627</v>
      </c>
      <c r="G163" s="58" t="s">
        <v>664</v>
      </c>
      <c r="H163" s="24">
        <v>43992</v>
      </c>
      <c r="I163" s="48">
        <f ca="1">E163-'ARR Vigentes'!$DC$1</f>
        <v>-188</v>
      </c>
      <c r="J163" s="47" t="str">
        <f t="shared" ca="1" si="64"/>
        <v>TERMINADO</v>
      </c>
      <c r="K163" s="101" t="s">
        <v>66</v>
      </c>
      <c r="L163" s="102" t="s">
        <v>66</v>
      </c>
      <c r="M163" s="102" t="s">
        <v>66</v>
      </c>
      <c r="N163" s="102" t="s">
        <v>66</v>
      </c>
      <c r="O163" s="101" t="s">
        <v>66</v>
      </c>
      <c r="P163" s="101" t="s">
        <v>66</v>
      </c>
      <c r="Q163" s="82" t="s">
        <v>1113</v>
      </c>
      <c r="R163" s="100" t="s">
        <v>76</v>
      </c>
      <c r="S163" s="28" t="s">
        <v>4</v>
      </c>
      <c r="T163" s="99">
        <v>768119</v>
      </c>
      <c r="U163" s="98">
        <v>10140270001</v>
      </c>
      <c r="V163" s="96">
        <v>1</v>
      </c>
      <c r="W163" s="97" t="s">
        <v>663</v>
      </c>
      <c r="X163" s="106" t="s">
        <v>662</v>
      </c>
      <c r="Y163" s="80" t="s">
        <v>1112</v>
      </c>
      <c r="Z163" s="38" t="s">
        <v>116</v>
      </c>
      <c r="AA163" s="38" t="s">
        <v>660</v>
      </c>
      <c r="AB163" s="94">
        <v>148137</v>
      </c>
      <c r="AC163" s="82" t="s">
        <v>1111</v>
      </c>
      <c r="AD163" s="65">
        <v>70117764</v>
      </c>
      <c r="AE163" s="31" t="s">
        <v>6</v>
      </c>
      <c r="AF163" s="80">
        <v>3148819372</v>
      </c>
      <c r="AG163" s="30" t="s">
        <v>6</v>
      </c>
      <c r="AH163" s="82" t="s">
        <v>1110</v>
      </c>
      <c r="AI163" s="154">
        <v>70117764</v>
      </c>
      <c r="AJ163" s="31" t="s">
        <v>6</v>
      </c>
      <c r="AK163" s="80">
        <v>3148819372</v>
      </c>
      <c r="AL163" s="30" t="s">
        <v>6</v>
      </c>
      <c r="AM163" s="30" t="s">
        <v>6</v>
      </c>
      <c r="AN163" s="31" t="s">
        <v>6</v>
      </c>
      <c r="AO163" s="31" t="s">
        <v>6</v>
      </c>
      <c r="AP163" s="30" t="s">
        <v>6</v>
      </c>
      <c r="AQ163" s="78" t="s">
        <v>5</v>
      </c>
      <c r="AR163" s="28" t="s">
        <v>4</v>
      </c>
      <c r="AS163" s="27" t="s">
        <v>3</v>
      </c>
      <c r="AT163" s="28" t="s">
        <v>122</v>
      </c>
      <c r="AU163" s="28" t="s">
        <v>121</v>
      </c>
      <c r="AV163" s="63"/>
      <c r="AW163" s="89" t="s">
        <v>28</v>
      </c>
      <c r="AX163" s="20">
        <v>43735</v>
      </c>
      <c r="AY163" s="26">
        <f t="shared" si="56"/>
        <v>43719</v>
      </c>
      <c r="AZ163" s="89" t="s">
        <v>27</v>
      </c>
      <c r="BA163" s="20">
        <v>43809</v>
      </c>
      <c r="BB163" s="26">
        <f t="shared" si="57"/>
        <v>43810</v>
      </c>
      <c r="BC163" s="89" t="s">
        <v>26</v>
      </c>
      <c r="BD163" s="20">
        <v>43503</v>
      </c>
      <c r="BE163" s="20">
        <f t="shared" si="58"/>
        <v>43901</v>
      </c>
      <c r="BF163" s="86" t="s">
        <v>25</v>
      </c>
      <c r="BG163" s="20">
        <v>44012</v>
      </c>
      <c r="BH163" s="24">
        <f t="shared" si="65"/>
        <v>43993</v>
      </c>
      <c r="BI163" s="61" t="s">
        <v>1220</v>
      </c>
      <c r="BJ163" s="24">
        <v>44104</v>
      </c>
      <c r="BK163" s="24">
        <f t="shared" si="62"/>
        <v>44085</v>
      </c>
      <c r="BL163" s="24"/>
      <c r="BM163" s="24"/>
      <c r="BN163" s="20">
        <f t="shared" si="59"/>
        <v>44176</v>
      </c>
      <c r="BO163" s="24"/>
      <c r="BP163" s="24"/>
      <c r="BQ163" s="20">
        <f t="shared" si="60"/>
        <v>44266</v>
      </c>
      <c r="BR163" s="24"/>
      <c r="BS163" s="24"/>
      <c r="BT163" s="20">
        <f t="shared" si="55"/>
        <v>44358</v>
      </c>
      <c r="BU163" s="24">
        <f t="shared" si="66"/>
        <v>44004</v>
      </c>
      <c r="BV163" s="61" t="s">
        <v>718</v>
      </c>
      <c r="BW163" s="21"/>
      <c r="BX163" s="21"/>
      <c r="BY163" s="20">
        <f t="shared" si="61"/>
        <v>43993</v>
      </c>
      <c r="BZ163" s="20"/>
      <c r="CA163" s="19"/>
      <c r="CB163" s="18" t="s">
        <v>119</v>
      </c>
    </row>
    <row r="164" spans="1:95" ht="39.75" customHeight="1" x14ac:dyDescent="0.25">
      <c r="A164" s="104"/>
      <c r="B164" s="107">
        <v>4600078528</v>
      </c>
      <c r="C164" s="20">
        <v>43613</v>
      </c>
      <c r="D164" s="24">
        <v>43627</v>
      </c>
      <c r="E164" s="24">
        <v>44104</v>
      </c>
      <c r="F164" s="61">
        <v>43627</v>
      </c>
      <c r="G164" s="58" t="s">
        <v>664</v>
      </c>
      <c r="H164" s="24">
        <v>43993</v>
      </c>
      <c r="I164" s="48">
        <f ca="1">E164-'ARR Vigentes'!$DC$1</f>
        <v>-188</v>
      </c>
      <c r="J164" s="47" t="str">
        <f t="shared" ca="1" si="64"/>
        <v>TERMINADO</v>
      </c>
      <c r="K164" s="101" t="s">
        <v>66</v>
      </c>
      <c r="L164" s="102" t="s">
        <v>66</v>
      </c>
      <c r="M164" s="102" t="s">
        <v>66</v>
      </c>
      <c r="N164" s="102" t="s">
        <v>66</v>
      </c>
      <c r="O164" s="101" t="s">
        <v>66</v>
      </c>
      <c r="P164" s="101" t="s">
        <v>66</v>
      </c>
      <c r="Q164" s="82" t="s">
        <v>1109</v>
      </c>
      <c r="R164" s="100" t="s">
        <v>76</v>
      </c>
      <c r="S164" s="28" t="s">
        <v>4</v>
      </c>
      <c r="T164" s="99">
        <v>768119</v>
      </c>
      <c r="U164" s="98">
        <v>10140270001</v>
      </c>
      <c r="V164" s="96">
        <v>1</v>
      </c>
      <c r="W164" s="97" t="s">
        <v>663</v>
      </c>
      <c r="X164" s="106" t="s">
        <v>662</v>
      </c>
      <c r="Y164" s="80" t="s">
        <v>1108</v>
      </c>
      <c r="Z164" s="38" t="s">
        <v>116</v>
      </c>
      <c r="AA164" s="38" t="s">
        <v>660</v>
      </c>
      <c r="AB164" s="94">
        <v>104137</v>
      </c>
      <c r="AC164" s="82" t="s">
        <v>1107</v>
      </c>
      <c r="AD164" s="65">
        <v>8287733</v>
      </c>
      <c r="AE164" s="31" t="s">
        <v>6</v>
      </c>
      <c r="AF164" s="80">
        <v>3107164840</v>
      </c>
      <c r="AG164" s="30" t="s">
        <v>6</v>
      </c>
      <c r="AH164" s="82" t="s">
        <v>1107</v>
      </c>
      <c r="AI164" s="154">
        <v>8287733</v>
      </c>
      <c r="AJ164" s="31" t="s">
        <v>6</v>
      </c>
      <c r="AK164" s="80">
        <v>3107164840</v>
      </c>
      <c r="AL164" s="30" t="s">
        <v>6</v>
      </c>
      <c r="AM164" s="30" t="s">
        <v>6</v>
      </c>
      <c r="AN164" s="31" t="s">
        <v>6</v>
      </c>
      <c r="AO164" s="31" t="s">
        <v>6</v>
      </c>
      <c r="AP164" s="30" t="s">
        <v>6</v>
      </c>
      <c r="AQ164" s="78" t="s">
        <v>70</v>
      </c>
      <c r="AR164" s="28" t="s">
        <v>4</v>
      </c>
      <c r="AS164" s="63" t="s">
        <v>69</v>
      </c>
      <c r="AT164" s="28" t="s">
        <v>122</v>
      </c>
      <c r="AU164" s="28" t="s">
        <v>121</v>
      </c>
      <c r="AV164" s="63"/>
      <c r="AW164" s="89" t="s">
        <v>28</v>
      </c>
      <c r="AX164" s="20">
        <v>43677</v>
      </c>
      <c r="AY164" s="26">
        <f t="shared" si="56"/>
        <v>43719</v>
      </c>
      <c r="AZ164" s="89" t="s">
        <v>27</v>
      </c>
      <c r="BA164" s="20">
        <v>43790</v>
      </c>
      <c r="BB164" s="26">
        <f t="shared" si="57"/>
        <v>43810</v>
      </c>
      <c r="BC164" s="22" t="s">
        <v>26</v>
      </c>
      <c r="BD164" s="20">
        <v>43903</v>
      </c>
      <c r="BE164" s="20">
        <f t="shared" si="58"/>
        <v>43901</v>
      </c>
      <c r="BF164" s="86" t="s">
        <v>25</v>
      </c>
      <c r="BG164" s="20">
        <v>44012</v>
      </c>
      <c r="BH164" s="24">
        <f t="shared" si="65"/>
        <v>43993</v>
      </c>
      <c r="BI164" s="61" t="s">
        <v>1220</v>
      </c>
      <c r="BJ164" s="24">
        <v>44103</v>
      </c>
      <c r="BK164" s="24">
        <f t="shared" si="62"/>
        <v>44085</v>
      </c>
      <c r="BL164" s="24"/>
      <c r="BM164" s="24"/>
      <c r="BN164" s="20">
        <f t="shared" si="59"/>
        <v>44176</v>
      </c>
      <c r="BO164" s="24"/>
      <c r="BP164" s="24"/>
      <c r="BQ164" s="20">
        <f t="shared" si="60"/>
        <v>44266</v>
      </c>
      <c r="BR164" s="24"/>
      <c r="BS164" s="24"/>
      <c r="BT164" s="20">
        <f t="shared" si="55"/>
        <v>44358</v>
      </c>
      <c r="BU164" s="24">
        <f t="shared" si="66"/>
        <v>44004</v>
      </c>
      <c r="BV164" s="89" t="s">
        <v>718</v>
      </c>
      <c r="BW164" s="21"/>
      <c r="BX164" s="21"/>
      <c r="BY164" s="20">
        <f t="shared" si="61"/>
        <v>43993</v>
      </c>
      <c r="BZ164" s="86" t="s">
        <v>2270</v>
      </c>
      <c r="CA164" s="19"/>
      <c r="CB164" s="18" t="s">
        <v>119</v>
      </c>
    </row>
    <row r="165" spans="1:95" s="17" customFormat="1" ht="39.75" customHeight="1" x14ac:dyDescent="0.25">
      <c r="A165" s="104"/>
      <c r="B165" s="107">
        <v>4600078532</v>
      </c>
      <c r="C165" s="20">
        <v>43615</v>
      </c>
      <c r="D165" s="24">
        <v>43731</v>
      </c>
      <c r="E165" s="24">
        <v>44104</v>
      </c>
      <c r="F165" s="61">
        <v>43626</v>
      </c>
      <c r="G165" s="58" t="s">
        <v>664</v>
      </c>
      <c r="H165" s="24">
        <v>44096</v>
      </c>
      <c r="I165" s="48">
        <f ca="1">E165-'ARR Vigentes'!$DC$1</f>
        <v>-188</v>
      </c>
      <c r="J165" s="47" t="str">
        <f t="shared" ca="1" si="64"/>
        <v>TERMINADO</v>
      </c>
      <c r="K165" s="101" t="s">
        <v>66</v>
      </c>
      <c r="L165" s="102" t="s">
        <v>66</v>
      </c>
      <c r="M165" s="102" t="s">
        <v>66</v>
      </c>
      <c r="N165" s="102" t="s">
        <v>66</v>
      </c>
      <c r="O165" s="101" t="s">
        <v>66</v>
      </c>
      <c r="P165" s="101" t="s">
        <v>66</v>
      </c>
      <c r="Q165" s="82" t="s">
        <v>1104</v>
      </c>
      <c r="R165" s="100" t="s">
        <v>76</v>
      </c>
      <c r="S165" s="28" t="s">
        <v>4</v>
      </c>
      <c r="T165" s="99">
        <v>768119</v>
      </c>
      <c r="U165" s="98">
        <v>10140270001</v>
      </c>
      <c r="V165" s="96">
        <v>1</v>
      </c>
      <c r="W165" s="97" t="s">
        <v>663</v>
      </c>
      <c r="X165" s="106" t="s">
        <v>662</v>
      </c>
      <c r="Y165" s="80" t="s">
        <v>1103</v>
      </c>
      <c r="Z165" s="38" t="s">
        <v>116</v>
      </c>
      <c r="AA165" s="38" t="s">
        <v>660</v>
      </c>
      <c r="AB165" s="94">
        <v>251137</v>
      </c>
      <c r="AC165" s="82" t="s">
        <v>1102</v>
      </c>
      <c r="AD165" s="65">
        <v>43824094</v>
      </c>
      <c r="AE165" s="31" t="s">
        <v>6</v>
      </c>
      <c r="AF165" s="80">
        <v>3218911475</v>
      </c>
      <c r="AG165" s="30" t="s">
        <v>6</v>
      </c>
      <c r="AH165" s="82" t="s">
        <v>1102</v>
      </c>
      <c r="AI165" s="154">
        <v>43824094</v>
      </c>
      <c r="AJ165" s="31" t="s">
        <v>6</v>
      </c>
      <c r="AK165" s="80">
        <v>3218911475</v>
      </c>
      <c r="AL165" s="30" t="s">
        <v>6</v>
      </c>
      <c r="AM165" s="30" t="s">
        <v>6</v>
      </c>
      <c r="AN165" s="31" t="s">
        <v>6</v>
      </c>
      <c r="AO165" s="31" t="s">
        <v>6</v>
      </c>
      <c r="AP165" s="30" t="s">
        <v>6</v>
      </c>
      <c r="AQ165" s="78" t="s">
        <v>56</v>
      </c>
      <c r="AR165" s="28" t="s">
        <v>4</v>
      </c>
      <c r="AS165" s="105" t="s">
        <v>55</v>
      </c>
      <c r="AT165" s="28" t="s">
        <v>122</v>
      </c>
      <c r="AU165" s="28" t="s">
        <v>121</v>
      </c>
      <c r="AV165" s="63"/>
      <c r="AW165" s="89" t="s">
        <v>28</v>
      </c>
      <c r="AX165" s="20">
        <v>43812</v>
      </c>
      <c r="AY165" s="26">
        <f t="shared" si="56"/>
        <v>43718</v>
      </c>
      <c r="AZ165" s="25"/>
      <c r="BA165" s="25"/>
      <c r="BB165" s="26">
        <f t="shared" si="57"/>
        <v>43809</v>
      </c>
      <c r="BC165" s="89" t="s">
        <v>27</v>
      </c>
      <c r="BD165" s="20">
        <v>43905</v>
      </c>
      <c r="BE165" s="20">
        <f t="shared" si="58"/>
        <v>43900</v>
      </c>
      <c r="BF165" s="20"/>
      <c r="BG165" s="20"/>
      <c r="BH165" s="24">
        <f t="shared" si="65"/>
        <v>43992</v>
      </c>
      <c r="BI165" s="61" t="s">
        <v>25</v>
      </c>
      <c r="BJ165" s="24">
        <v>44096</v>
      </c>
      <c r="BK165" s="24">
        <f t="shared" si="62"/>
        <v>44084</v>
      </c>
      <c r="BL165" s="24"/>
      <c r="BM165" s="24"/>
      <c r="BN165" s="20">
        <f t="shared" si="59"/>
        <v>44175</v>
      </c>
      <c r="BO165" s="24"/>
      <c r="BP165" s="24"/>
      <c r="BQ165" s="20">
        <f t="shared" si="60"/>
        <v>44265</v>
      </c>
      <c r="BR165" s="24"/>
      <c r="BS165" s="24"/>
      <c r="BT165" s="20">
        <f t="shared" ref="BT165:BT196" si="67">EDATE($F165,24)</f>
        <v>44357</v>
      </c>
      <c r="BU165" s="24">
        <f t="shared" si="66"/>
        <v>44004</v>
      </c>
      <c r="BV165" s="22" t="s">
        <v>718</v>
      </c>
      <c r="BW165" s="21"/>
      <c r="BX165" s="21"/>
      <c r="BY165" s="20">
        <f t="shared" si="61"/>
        <v>43992</v>
      </c>
      <c r="BZ165" s="86" t="s">
        <v>2270</v>
      </c>
      <c r="CA165" s="19"/>
      <c r="CB165" s="18" t="s">
        <v>119</v>
      </c>
    </row>
    <row r="166" spans="1:95" ht="39.75" customHeight="1" x14ac:dyDescent="0.25">
      <c r="A166" s="53" t="s">
        <v>1101</v>
      </c>
      <c r="B166" s="167">
        <v>4600081212</v>
      </c>
      <c r="C166" s="103">
        <v>43615</v>
      </c>
      <c r="D166" s="24">
        <v>43644</v>
      </c>
      <c r="E166" s="24">
        <v>44131</v>
      </c>
      <c r="F166" s="61">
        <v>43644</v>
      </c>
      <c r="G166" s="58" t="s">
        <v>664</v>
      </c>
      <c r="H166" s="24">
        <v>44010</v>
      </c>
      <c r="I166" s="48">
        <f ca="1">E166-'ARR Vigentes'!$DC$1</f>
        <v>-161</v>
      </c>
      <c r="J166" s="47" t="str">
        <f t="shared" ca="1" si="64"/>
        <v>TERMINADO</v>
      </c>
      <c r="K166" s="101" t="s">
        <v>66</v>
      </c>
      <c r="L166" s="102" t="s">
        <v>66</v>
      </c>
      <c r="M166" s="102" t="s">
        <v>66</v>
      </c>
      <c r="N166" s="102" t="s">
        <v>66</v>
      </c>
      <c r="O166" s="101" t="s">
        <v>66</v>
      </c>
      <c r="P166" s="101" t="s">
        <v>66</v>
      </c>
      <c r="Q166" s="82" t="s">
        <v>1100</v>
      </c>
      <c r="R166" s="36" t="s">
        <v>653</v>
      </c>
      <c r="S166" s="28" t="s">
        <v>4</v>
      </c>
      <c r="T166" s="106">
        <v>5245310</v>
      </c>
      <c r="U166" s="83">
        <v>10060480003</v>
      </c>
      <c r="V166" s="180">
        <v>3161</v>
      </c>
      <c r="W166" s="20">
        <v>38635</v>
      </c>
      <c r="X166" s="184">
        <v>26</v>
      </c>
      <c r="Y166" s="80">
        <v>201</v>
      </c>
      <c r="Z166" s="95" t="s">
        <v>224</v>
      </c>
      <c r="AA166" s="95" t="s">
        <v>652</v>
      </c>
      <c r="AB166" s="94">
        <v>235686</v>
      </c>
      <c r="AC166" s="165" t="s">
        <v>1099</v>
      </c>
      <c r="AD166" s="65">
        <v>21906091</v>
      </c>
      <c r="AE166" s="179">
        <v>5217600</v>
      </c>
      <c r="AF166" s="80">
        <v>3137877415</v>
      </c>
      <c r="AG166" s="30" t="s">
        <v>6</v>
      </c>
      <c r="AH166" s="165" t="s">
        <v>1099</v>
      </c>
      <c r="AI166" s="154">
        <v>21906091</v>
      </c>
      <c r="AJ166" s="179">
        <v>5217600</v>
      </c>
      <c r="AK166" s="80">
        <v>3137877415</v>
      </c>
      <c r="AL166" s="30" t="s">
        <v>6</v>
      </c>
      <c r="AM166" s="30" t="s">
        <v>6</v>
      </c>
      <c r="AN166" s="31" t="s">
        <v>6</v>
      </c>
      <c r="AO166" s="31" t="s">
        <v>6</v>
      </c>
      <c r="AP166" s="30" t="s">
        <v>6</v>
      </c>
      <c r="AQ166" s="78" t="s">
        <v>56</v>
      </c>
      <c r="AR166" s="28" t="s">
        <v>4</v>
      </c>
      <c r="AS166" s="105" t="s">
        <v>55</v>
      </c>
      <c r="AT166" s="28" t="s">
        <v>122</v>
      </c>
      <c r="AU166" s="28" t="s">
        <v>121</v>
      </c>
      <c r="AV166" s="63"/>
      <c r="AW166" s="89" t="s">
        <v>28</v>
      </c>
      <c r="AX166" s="20">
        <v>43797</v>
      </c>
      <c r="AY166" s="26">
        <f t="shared" ref="AY166:AY197" si="68">EDATE($F166,3)</f>
        <v>43736</v>
      </c>
      <c r="AZ166" s="25"/>
      <c r="BA166" s="25"/>
      <c r="BB166" s="26">
        <f t="shared" ref="BB166:BB197" si="69">EDATE($F166,6)</f>
        <v>43827</v>
      </c>
      <c r="BC166" s="89" t="s">
        <v>27</v>
      </c>
      <c r="BD166" s="20">
        <v>43889</v>
      </c>
      <c r="BE166" s="20">
        <f t="shared" ref="BE166:BE197" si="70">EDATE($F166,9)</f>
        <v>43918</v>
      </c>
      <c r="BF166" s="86" t="s">
        <v>26</v>
      </c>
      <c r="BG166" s="20">
        <v>44043</v>
      </c>
      <c r="BH166" s="24">
        <f t="shared" si="65"/>
        <v>44010</v>
      </c>
      <c r="BI166" s="61" t="s">
        <v>25</v>
      </c>
      <c r="BJ166" s="24">
        <v>44104</v>
      </c>
      <c r="BK166" s="24">
        <f t="shared" si="62"/>
        <v>44102</v>
      </c>
      <c r="BL166" s="24"/>
      <c r="BM166" s="24"/>
      <c r="BN166" s="20">
        <f t="shared" ref="BN166:BN197" si="71">EDATE($F166,18)</f>
        <v>44193</v>
      </c>
      <c r="BO166" s="24"/>
      <c r="BP166" s="24"/>
      <c r="BQ166" s="20">
        <f t="shared" ref="BQ166:BQ197" si="72">EDATE($F166,21)</f>
        <v>44283</v>
      </c>
      <c r="BR166" s="24"/>
      <c r="BS166" s="24"/>
      <c r="BT166" s="20">
        <f t="shared" si="67"/>
        <v>44375</v>
      </c>
      <c r="BU166" s="24">
        <f t="shared" si="66"/>
        <v>44031</v>
      </c>
      <c r="BV166" s="22" t="s">
        <v>2</v>
      </c>
      <c r="BW166" s="21"/>
      <c r="BX166" s="21"/>
      <c r="BY166" s="20">
        <f t="shared" ref="BY166:BY197" si="73">EDATE($F166,12)</f>
        <v>44010</v>
      </c>
      <c r="BZ166" s="20"/>
      <c r="CA166" s="19"/>
      <c r="CB166" s="18" t="s">
        <v>119</v>
      </c>
    </row>
    <row r="167" spans="1:95" ht="39.75" customHeight="1" x14ac:dyDescent="0.25">
      <c r="A167" s="104"/>
      <c r="B167" s="107">
        <v>4600078529</v>
      </c>
      <c r="C167" s="20">
        <v>43615</v>
      </c>
      <c r="D167" s="24">
        <v>43626</v>
      </c>
      <c r="E167" s="24">
        <v>44104</v>
      </c>
      <c r="F167" s="61">
        <v>43626</v>
      </c>
      <c r="G167" s="61" t="s">
        <v>664</v>
      </c>
      <c r="H167" s="24">
        <v>43991</v>
      </c>
      <c r="I167" s="48">
        <f ca="1">E167-'ARR Vigentes'!$DC$1</f>
        <v>-188</v>
      </c>
      <c r="J167" s="47" t="str">
        <f t="shared" ca="1" si="64"/>
        <v>TERMINADO</v>
      </c>
      <c r="K167" s="101" t="s">
        <v>66</v>
      </c>
      <c r="L167" s="102" t="s">
        <v>66</v>
      </c>
      <c r="M167" s="102" t="s">
        <v>66</v>
      </c>
      <c r="N167" s="102" t="s">
        <v>66</v>
      </c>
      <c r="O167" s="101" t="s">
        <v>66</v>
      </c>
      <c r="P167" s="101" t="s">
        <v>66</v>
      </c>
      <c r="Q167" s="82" t="s">
        <v>1098</v>
      </c>
      <c r="R167" s="100" t="s">
        <v>76</v>
      </c>
      <c r="S167" s="28" t="s">
        <v>4</v>
      </c>
      <c r="T167" s="99">
        <v>768119</v>
      </c>
      <c r="U167" s="98">
        <v>10140270001</v>
      </c>
      <c r="V167" s="96">
        <v>1</v>
      </c>
      <c r="W167" s="97" t="s">
        <v>663</v>
      </c>
      <c r="X167" s="106" t="s">
        <v>662</v>
      </c>
      <c r="Y167" s="80" t="s">
        <v>1097</v>
      </c>
      <c r="Z167" s="38" t="s">
        <v>116</v>
      </c>
      <c r="AA167" s="38" t="s">
        <v>660</v>
      </c>
      <c r="AB167" s="94">
        <v>153137</v>
      </c>
      <c r="AC167" s="82" t="s">
        <v>1096</v>
      </c>
      <c r="AD167" s="65">
        <v>43818827</v>
      </c>
      <c r="AE167" s="80">
        <v>2629118</v>
      </c>
      <c r="AF167" s="80">
        <v>3106244011</v>
      </c>
      <c r="AG167" s="30" t="s">
        <v>6</v>
      </c>
      <c r="AH167" s="82" t="s">
        <v>1096</v>
      </c>
      <c r="AI167" s="154">
        <v>43818827</v>
      </c>
      <c r="AJ167" s="80">
        <v>2629118</v>
      </c>
      <c r="AK167" s="80">
        <v>3106244011</v>
      </c>
      <c r="AL167" s="30" t="s">
        <v>6</v>
      </c>
      <c r="AM167" s="30" t="s">
        <v>6</v>
      </c>
      <c r="AN167" s="31" t="s">
        <v>6</v>
      </c>
      <c r="AO167" s="31" t="s">
        <v>6</v>
      </c>
      <c r="AP167" s="30" t="s">
        <v>6</v>
      </c>
      <c r="AQ167" s="78" t="s">
        <v>56</v>
      </c>
      <c r="AR167" s="28" t="s">
        <v>4</v>
      </c>
      <c r="AS167" s="105" t="s">
        <v>55</v>
      </c>
      <c r="AT167" s="28" t="s">
        <v>122</v>
      </c>
      <c r="AU167" s="28" t="s">
        <v>121</v>
      </c>
      <c r="AV167" s="63"/>
      <c r="AW167" s="89" t="s">
        <v>28</v>
      </c>
      <c r="AX167" s="20">
        <v>43797</v>
      </c>
      <c r="AY167" s="26">
        <f t="shared" si="68"/>
        <v>43718</v>
      </c>
      <c r="AZ167" s="25"/>
      <c r="BA167" s="25"/>
      <c r="BB167" s="26">
        <f t="shared" si="69"/>
        <v>43809</v>
      </c>
      <c r="BC167" s="89" t="s">
        <v>27</v>
      </c>
      <c r="BD167" s="20">
        <v>43889</v>
      </c>
      <c r="BE167" s="20">
        <f t="shared" si="70"/>
        <v>43900</v>
      </c>
      <c r="BF167" s="86" t="s">
        <v>26</v>
      </c>
      <c r="BG167" s="20">
        <v>43979</v>
      </c>
      <c r="BH167" s="24">
        <f t="shared" si="65"/>
        <v>43992</v>
      </c>
      <c r="BI167" s="61" t="s">
        <v>25</v>
      </c>
      <c r="BJ167" s="24">
        <v>44096</v>
      </c>
      <c r="BK167" s="24">
        <f t="shared" si="62"/>
        <v>44084</v>
      </c>
      <c r="BL167" s="24"/>
      <c r="BM167" s="24"/>
      <c r="BN167" s="20">
        <f t="shared" si="71"/>
        <v>44175</v>
      </c>
      <c r="BO167" s="24"/>
      <c r="BP167" s="24"/>
      <c r="BQ167" s="20">
        <f t="shared" si="72"/>
        <v>44265</v>
      </c>
      <c r="BR167" s="24"/>
      <c r="BS167" s="24"/>
      <c r="BT167" s="20">
        <f t="shared" si="67"/>
        <v>44357</v>
      </c>
      <c r="BU167" s="24">
        <f t="shared" si="66"/>
        <v>44004</v>
      </c>
      <c r="BV167" s="22" t="s">
        <v>718</v>
      </c>
      <c r="BW167" s="21"/>
      <c r="BX167" s="21"/>
      <c r="BY167" s="20">
        <f t="shared" si="73"/>
        <v>43992</v>
      </c>
      <c r="BZ167" s="20"/>
      <c r="CA167" s="19"/>
      <c r="CB167" s="18" t="s">
        <v>119</v>
      </c>
    </row>
    <row r="168" spans="1:95" ht="39.75" customHeight="1" x14ac:dyDescent="0.25">
      <c r="A168" s="104"/>
      <c r="B168" s="107">
        <v>4600078525</v>
      </c>
      <c r="C168" s="20">
        <v>43615</v>
      </c>
      <c r="D168" s="24">
        <v>43627</v>
      </c>
      <c r="E168" s="24">
        <v>44104</v>
      </c>
      <c r="F168" s="61">
        <v>43627</v>
      </c>
      <c r="G168" s="58" t="s">
        <v>664</v>
      </c>
      <c r="H168" s="24">
        <v>43991</v>
      </c>
      <c r="I168" s="48">
        <f ca="1">E168-'ARR Vigentes'!$DC$1</f>
        <v>-188</v>
      </c>
      <c r="J168" s="47" t="str">
        <f t="shared" ca="1" si="64"/>
        <v>TERMINADO</v>
      </c>
      <c r="K168" s="101" t="s">
        <v>66</v>
      </c>
      <c r="L168" s="102" t="s">
        <v>66</v>
      </c>
      <c r="M168" s="102" t="s">
        <v>66</v>
      </c>
      <c r="N168" s="102" t="s">
        <v>66</v>
      </c>
      <c r="O168" s="101" t="s">
        <v>66</v>
      </c>
      <c r="P168" s="101" t="s">
        <v>66</v>
      </c>
      <c r="Q168" s="82" t="s">
        <v>1095</v>
      </c>
      <c r="R168" s="100" t="s">
        <v>76</v>
      </c>
      <c r="S168" s="28" t="s">
        <v>4</v>
      </c>
      <c r="T168" s="99">
        <v>768119</v>
      </c>
      <c r="U168" s="98">
        <v>10140270001</v>
      </c>
      <c r="V168" s="96">
        <v>1</v>
      </c>
      <c r="W168" s="97" t="s">
        <v>663</v>
      </c>
      <c r="X168" s="106" t="s">
        <v>662</v>
      </c>
      <c r="Y168" s="80" t="s">
        <v>1094</v>
      </c>
      <c r="Z168" s="38" t="s">
        <v>116</v>
      </c>
      <c r="AA168" s="38" t="s">
        <v>660</v>
      </c>
      <c r="AB168" s="94">
        <v>263137</v>
      </c>
      <c r="AC168" s="82" t="s">
        <v>1093</v>
      </c>
      <c r="AD168" s="65">
        <v>43105363</v>
      </c>
      <c r="AE168" s="80">
        <v>2611210</v>
      </c>
      <c r="AF168" s="80">
        <v>3136602493</v>
      </c>
      <c r="AG168" s="30" t="s">
        <v>6</v>
      </c>
      <c r="AH168" s="82" t="s">
        <v>1093</v>
      </c>
      <c r="AI168" s="154">
        <v>43105363</v>
      </c>
      <c r="AJ168" s="80">
        <v>2611210</v>
      </c>
      <c r="AK168" s="80">
        <v>3136602493</v>
      </c>
      <c r="AL168" s="30" t="s">
        <v>6</v>
      </c>
      <c r="AM168" s="30" t="s">
        <v>6</v>
      </c>
      <c r="AN168" s="31" t="s">
        <v>6</v>
      </c>
      <c r="AO168" s="31" t="s">
        <v>6</v>
      </c>
      <c r="AP168" s="30" t="s">
        <v>6</v>
      </c>
      <c r="AQ168" s="78" t="s">
        <v>70</v>
      </c>
      <c r="AR168" s="28" t="s">
        <v>4</v>
      </c>
      <c r="AS168" s="63" t="s">
        <v>69</v>
      </c>
      <c r="AT168" s="28" t="s">
        <v>122</v>
      </c>
      <c r="AU168" s="28" t="s">
        <v>121</v>
      </c>
      <c r="AV168" s="63"/>
      <c r="AW168" s="89" t="s">
        <v>28</v>
      </c>
      <c r="AX168" s="20">
        <v>43677</v>
      </c>
      <c r="AY168" s="26">
        <f t="shared" si="68"/>
        <v>43719</v>
      </c>
      <c r="AZ168" s="89" t="s">
        <v>27</v>
      </c>
      <c r="BA168" s="20">
        <v>43790</v>
      </c>
      <c r="BB168" s="26">
        <f t="shared" si="69"/>
        <v>43810</v>
      </c>
      <c r="BC168" s="697" t="s">
        <v>26</v>
      </c>
      <c r="BD168" s="196">
        <v>43906</v>
      </c>
      <c r="BE168" s="20">
        <f t="shared" si="70"/>
        <v>43901</v>
      </c>
      <c r="BF168" s="89" t="s">
        <v>25</v>
      </c>
      <c r="BG168" s="20">
        <v>44012</v>
      </c>
      <c r="BH168" s="24">
        <f t="shared" si="65"/>
        <v>43993</v>
      </c>
      <c r="BI168" s="61" t="s">
        <v>1220</v>
      </c>
      <c r="BJ168" s="24">
        <v>44103</v>
      </c>
      <c r="BK168" s="24">
        <f t="shared" ref="BK168:BK199" si="74">EDATE($F168,15)</f>
        <v>44085</v>
      </c>
      <c r="BL168" s="24"/>
      <c r="BM168" s="24"/>
      <c r="BN168" s="20">
        <f t="shared" si="71"/>
        <v>44176</v>
      </c>
      <c r="BO168" s="24"/>
      <c r="BP168" s="24"/>
      <c r="BQ168" s="20">
        <f t="shared" si="72"/>
        <v>44266</v>
      </c>
      <c r="BR168" s="24"/>
      <c r="BS168" s="24"/>
      <c r="BT168" s="20">
        <f t="shared" si="67"/>
        <v>44358</v>
      </c>
      <c r="BU168" s="24">
        <f t="shared" si="66"/>
        <v>44004</v>
      </c>
      <c r="BV168" s="89" t="s">
        <v>718</v>
      </c>
      <c r="BW168" s="21"/>
      <c r="BX168" s="21"/>
      <c r="BY168" s="20">
        <f t="shared" si="73"/>
        <v>43993</v>
      </c>
      <c r="BZ168" s="20"/>
      <c r="CA168" s="19" t="s">
        <v>1067</v>
      </c>
      <c r="CB168" s="18" t="s">
        <v>0</v>
      </c>
    </row>
    <row r="169" spans="1:95" ht="39.75" customHeight="1" x14ac:dyDescent="0.25">
      <c r="A169" s="104"/>
      <c r="B169" s="107">
        <v>4600078533</v>
      </c>
      <c r="C169" s="20">
        <v>43615</v>
      </c>
      <c r="D169" s="24">
        <v>43648</v>
      </c>
      <c r="E169" s="24">
        <v>44104</v>
      </c>
      <c r="F169" s="61">
        <v>43648</v>
      </c>
      <c r="G169" s="58" t="s">
        <v>664</v>
      </c>
      <c r="H169" s="24">
        <v>44026</v>
      </c>
      <c r="I169" s="48">
        <f ca="1">E169-'ARR Vigentes'!$DC$1</f>
        <v>-188</v>
      </c>
      <c r="J169" s="47" t="str">
        <f t="shared" ca="1" si="64"/>
        <v>TERMINADO</v>
      </c>
      <c r="K169" s="101" t="s">
        <v>66</v>
      </c>
      <c r="L169" s="102" t="s">
        <v>66</v>
      </c>
      <c r="M169" s="102" t="s">
        <v>66</v>
      </c>
      <c r="N169" s="102" t="s">
        <v>66</v>
      </c>
      <c r="O169" s="101" t="s">
        <v>66</v>
      </c>
      <c r="P169" s="101" t="s">
        <v>66</v>
      </c>
      <c r="Q169" s="82" t="s">
        <v>1092</v>
      </c>
      <c r="R169" s="100" t="s">
        <v>76</v>
      </c>
      <c r="S169" s="28" t="s">
        <v>4</v>
      </c>
      <c r="T169" s="99">
        <v>768119</v>
      </c>
      <c r="U169" s="98">
        <v>10140270001</v>
      </c>
      <c r="V169" s="96">
        <v>1</v>
      </c>
      <c r="W169" s="97" t="s">
        <v>663</v>
      </c>
      <c r="X169" s="106" t="s">
        <v>662</v>
      </c>
      <c r="Y169" s="80" t="s">
        <v>1091</v>
      </c>
      <c r="Z169" s="38" t="s">
        <v>116</v>
      </c>
      <c r="AA169" s="38" t="s">
        <v>660</v>
      </c>
      <c r="AB169" s="94">
        <v>145137</v>
      </c>
      <c r="AC169" s="82" t="s">
        <v>1090</v>
      </c>
      <c r="AD169" s="65">
        <v>1027940570</v>
      </c>
      <c r="AE169" s="31" t="s">
        <v>6</v>
      </c>
      <c r="AF169" s="80">
        <v>3218104143</v>
      </c>
      <c r="AG169" s="30" t="s">
        <v>6</v>
      </c>
      <c r="AH169" s="82" t="s">
        <v>1090</v>
      </c>
      <c r="AI169" s="154">
        <v>1027940570</v>
      </c>
      <c r="AJ169" s="31" t="s">
        <v>6</v>
      </c>
      <c r="AK169" s="80">
        <v>3218104143</v>
      </c>
      <c r="AL169" s="30" t="s">
        <v>6</v>
      </c>
      <c r="AM169" s="30" t="s">
        <v>6</v>
      </c>
      <c r="AN169" s="31" t="s">
        <v>6</v>
      </c>
      <c r="AO169" s="31" t="s">
        <v>6</v>
      </c>
      <c r="AP169" s="30" t="s">
        <v>6</v>
      </c>
      <c r="AQ169" s="78" t="s">
        <v>5</v>
      </c>
      <c r="AR169" s="28" t="s">
        <v>4</v>
      </c>
      <c r="AS169" s="27" t="s">
        <v>3</v>
      </c>
      <c r="AT169" s="27"/>
      <c r="AU169" s="28"/>
      <c r="AV169" s="63"/>
      <c r="AW169" s="89" t="s">
        <v>28</v>
      </c>
      <c r="AX169" s="20">
        <v>43735</v>
      </c>
      <c r="AY169" s="26">
        <f t="shared" si="68"/>
        <v>43740</v>
      </c>
      <c r="AZ169" s="89" t="s">
        <v>27</v>
      </c>
      <c r="BA169" s="20">
        <v>43809</v>
      </c>
      <c r="BB169" s="26">
        <f t="shared" si="69"/>
        <v>43832</v>
      </c>
      <c r="BC169" s="89" t="s">
        <v>26</v>
      </c>
      <c r="BD169" s="20">
        <v>43868</v>
      </c>
      <c r="BE169" s="20">
        <f t="shared" si="70"/>
        <v>43923</v>
      </c>
      <c r="BF169" s="86" t="s">
        <v>25</v>
      </c>
      <c r="BG169" s="20">
        <v>44012</v>
      </c>
      <c r="BH169" s="24">
        <f t="shared" si="65"/>
        <v>44014</v>
      </c>
      <c r="BI169" s="61" t="s">
        <v>1220</v>
      </c>
      <c r="BJ169" s="24">
        <v>44104</v>
      </c>
      <c r="BK169" s="24">
        <f t="shared" si="74"/>
        <v>44106</v>
      </c>
      <c r="BL169" s="24"/>
      <c r="BM169" s="24"/>
      <c r="BN169" s="20">
        <f t="shared" si="71"/>
        <v>44198</v>
      </c>
      <c r="BO169" s="24"/>
      <c r="BP169" s="24"/>
      <c r="BQ169" s="20">
        <f t="shared" si="72"/>
        <v>44288</v>
      </c>
      <c r="BR169" s="24"/>
      <c r="BS169" s="24"/>
      <c r="BT169" s="20">
        <f t="shared" si="67"/>
        <v>44379</v>
      </c>
      <c r="BU169" s="24">
        <f t="shared" si="66"/>
        <v>44004</v>
      </c>
      <c r="BV169" s="61" t="s">
        <v>718</v>
      </c>
      <c r="BW169" s="21"/>
      <c r="BX169" s="21"/>
      <c r="BY169" s="20">
        <f t="shared" si="73"/>
        <v>44014</v>
      </c>
      <c r="BZ169" s="20"/>
      <c r="CA169" s="19" t="s">
        <v>1067</v>
      </c>
      <c r="CB169" s="18" t="s">
        <v>0</v>
      </c>
    </row>
    <row r="170" spans="1:95" ht="39.75" customHeight="1" x14ac:dyDescent="0.25">
      <c r="A170" s="104"/>
      <c r="B170" s="107">
        <v>4600078521</v>
      </c>
      <c r="C170" s="20">
        <v>43615</v>
      </c>
      <c r="D170" s="24">
        <v>43627</v>
      </c>
      <c r="E170" s="24">
        <v>44104</v>
      </c>
      <c r="F170" s="61">
        <v>43627</v>
      </c>
      <c r="G170" s="58" t="s">
        <v>664</v>
      </c>
      <c r="H170" s="24">
        <v>43991</v>
      </c>
      <c r="I170" s="48">
        <f ca="1">E170-'ARR Vigentes'!$DC$1</f>
        <v>-188</v>
      </c>
      <c r="J170" s="47" t="str">
        <f t="shared" ca="1" si="64"/>
        <v>TERMINADO</v>
      </c>
      <c r="K170" s="101" t="s">
        <v>66</v>
      </c>
      <c r="L170" s="102" t="s">
        <v>66</v>
      </c>
      <c r="M170" s="102" t="s">
        <v>66</v>
      </c>
      <c r="N170" s="102" t="s">
        <v>66</v>
      </c>
      <c r="O170" s="101" t="s">
        <v>66</v>
      </c>
      <c r="P170" s="101" t="s">
        <v>66</v>
      </c>
      <c r="Q170" s="82" t="s">
        <v>1089</v>
      </c>
      <c r="R170" s="100" t="s">
        <v>76</v>
      </c>
      <c r="S170" s="28" t="s">
        <v>4</v>
      </c>
      <c r="T170" s="99">
        <v>768119</v>
      </c>
      <c r="U170" s="98">
        <v>10140270001</v>
      </c>
      <c r="V170" s="96">
        <v>1</v>
      </c>
      <c r="W170" s="97" t="s">
        <v>663</v>
      </c>
      <c r="X170" s="106" t="s">
        <v>662</v>
      </c>
      <c r="Y170" s="80" t="s">
        <v>1088</v>
      </c>
      <c r="Z170" s="38" t="s">
        <v>116</v>
      </c>
      <c r="AA170" s="38" t="s">
        <v>660</v>
      </c>
      <c r="AB170" s="94">
        <v>188137</v>
      </c>
      <c r="AC170" s="82" t="s">
        <v>1087</v>
      </c>
      <c r="AD170" s="65">
        <v>43021604</v>
      </c>
      <c r="AE170" s="31" t="s">
        <v>6</v>
      </c>
      <c r="AF170" s="80">
        <v>3122263755</v>
      </c>
      <c r="AG170" s="30" t="s">
        <v>6</v>
      </c>
      <c r="AH170" s="82" t="s">
        <v>1087</v>
      </c>
      <c r="AI170" s="154">
        <v>43021604</v>
      </c>
      <c r="AJ170" s="31" t="s">
        <v>6</v>
      </c>
      <c r="AK170" s="80">
        <v>3122263755</v>
      </c>
      <c r="AL170" s="30" t="s">
        <v>6</v>
      </c>
      <c r="AM170" s="30" t="s">
        <v>6</v>
      </c>
      <c r="AN170" s="31" t="s">
        <v>6</v>
      </c>
      <c r="AO170" s="31" t="s">
        <v>6</v>
      </c>
      <c r="AP170" s="30" t="s">
        <v>6</v>
      </c>
      <c r="AQ170" s="78" t="s">
        <v>5</v>
      </c>
      <c r="AR170" s="28" t="s">
        <v>4</v>
      </c>
      <c r="AS170" s="27" t="s">
        <v>3</v>
      </c>
      <c r="AT170" s="28" t="s">
        <v>122</v>
      </c>
      <c r="AU170" s="28" t="s">
        <v>121</v>
      </c>
      <c r="AV170" s="63"/>
      <c r="AW170" s="89" t="s">
        <v>28</v>
      </c>
      <c r="AX170" s="20">
        <v>43735</v>
      </c>
      <c r="AY170" s="26">
        <f t="shared" si="68"/>
        <v>43719</v>
      </c>
      <c r="AZ170" s="89" t="s">
        <v>27</v>
      </c>
      <c r="BA170" s="20">
        <v>43799</v>
      </c>
      <c r="BB170" s="26">
        <f t="shared" si="69"/>
        <v>43810</v>
      </c>
      <c r="BC170" s="89" t="s">
        <v>26</v>
      </c>
      <c r="BD170" s="20">
        <v>43868</v>
      </c>
      <c r="BE170" s="20">
        <f t="shared" si="70"/>
        <v>43901</v>
      </c>
      <c r="BF170" s="86" t="s">
        <v>25</v>
      </c>
      <c r="BG170" s="20">
        <v>44012</v>
      </c>
      <c r="BH170" s="24">
        <f t="shared" si="65"/>
        <v>43993</v>
      </c>
      <c r="BI170" s="61" t="s">
        <v>1220</v>
      </c>
      <c r="BJ170" s="24">
        <v>44104</v>
      </c>
      <c r="BK170" s="24">
        <f t="shared" si="74"/>
        <v>44085</v>
      </c>
      <c r="BL170" s="24"/>
      <c r="BM170" s="24"/>
      <c r="BN170" s="20">
        <f t="shared" si="71"/>
        <v>44176</v>
      </c>
      <c r="BO170" s="24"/>
      <c r="BP170" s="24"/>
      <c r="BQ170" s="20">
        <f t="shared" si="72"/>
        <v>44266</v>
      </c>
      <c r="BR170" s="24"/>
      <c r="BS170" s="24"/>
      <c r="BT170" s="20">
        <f t="shared" si="67"/>
        <v>44358</v>
      </c>
      <c r="BU170" s="24">
        <f t="shared" si="66"/>
        <v>44004</v>
      </c>
      <c r="BV170" s="61" t="s">
        <v>718</v>
      </c>
      <c r="BW170" s="21"/>
      <c r="BX170" s="21"/>
      <c r="BY170" s="20">
        <f t="shared" si="73"/>
        <v>43993</v>
      </c>
      <c r="BZ170" s="20"/>
      <c r="CA170" s="19" t="s">
        <v>1067</v>
      </c>
      <c r="CB170" s="18" t="s">
        <v>0</v>
      </c>
    </row>
    <row r="171" spans="1:95" s="170" customFormat="1" ht="39.75" customHeight="1" x14ac:dyDescent="0.25">
      <c r="A171" s="104"/>
      <c r="B171" s="107">
        <v>4600078535</v>
      </c>
      <c r="C171" s="20">
        <v>43615</v>
      </c>
      <c r="D171" s="24">
        <v>43626</v>
      </c>
      <c r="E171" s="24">
        <v>44104</v>
      </c>
      <c r="F171" s="61">
        <v>43626</v>
      </c>
      <c r="G171" s="58" t="s">
        <v>664</v>
      </c>
      <c r="H171" s="24">
        <v>43991</v>
      </c>
      <c r="I171" s="48">
        <f ca="1">E171-'ARR Vigentes'!$DC$1</f>
        <v>-188</v>
      </c>
      <c r="J171" s="47" t="str">
        <f t="shared" ca="1" si="64"/>
        <v>TERMINADO</v>
      </c>
      <c r="K171" s="101" t="s">
        <v>66</v>
      </c>
      <c r="L171" s="102" t="s">
        <v>66</v>
      </c>
      <c r="M171" s="102" t="s">
        <v>66</v>
      </c>
      <c r="N171" s="102" t="s">
        <v>66</v>
      </c>
      <c r="O171" s="101" t="s">
        <v>66</v>
      </c>
      <c r="P171" s="101" t="s">
        <v>66</v>
      </c>
      <c r="Q171" s="82" t="s">
        <v>1086</v>
      </c>
      <c r="R171" s="100" t="s">
        <v>76</v>
      </c>
      <c r="S171" s="28" t="s">
        <v>4</v>
      </c>
      <c r="T171" s="99">
        <v>768119</v>
      </c>
      <c r="U171" s="98">
        <v>10140270001</v>
      </c>
      <c r="V171" s="96">
        <v>1</v>
      </c>
      <c r="W171" s="97" t="s">
        <v>663</v>
      </c>
      <c r="X171" s="106" t="s">
        <v>662</v>
      </c>
      <c r="Y171" s="80" t="s">
        <v>1085</v>
      </c>
      <c r="Z171" s="38" t="s">
        <v>116</v>
      </c>
      <c r="AA171" s="38" t="s">
        <v>660</v>
      </c>
      <c r="AB171" s="94">
        <v>160137</v>
      </c>
      <c r="AC171" s="82" t="s">
        <v>1084</v>
      </c>
      <c r="AD171" s="65">
        <v>43976049</v>
      </c>
      <c r="AE171" s="31" t="s">
        <v>6</v>
      </c>
      <c r="AF171" s="80">
        <v>3195452820</v>
      </c>
      <c r="AG171" s="30" t="s">
        <v>6</v>
      </c>
      <c r="AH171" s="82" t="s">
        <v>1084</v>
      </c>
      <c r="AI171" s="154">
        <v>43976049</v>
      </c>
      <c r="AJ171" s="31" t="s">
        <v>6</v>
      </c>
      <c r="AK171" s="80">
        <v>3195452820</v>
      </c>
      <c r="AL171" s="30" t="s">
        <v>6</v>
      </c>
      <c r="AM171" s="30" t="s">
        <v>6</v>
      </c>
      <c r="AN171" s="31" t="s">
        <v>6</v>
      </c>
      <c r="AO171" s="31" t="s">
        <v>6</v>
      </c>
      <c r="AP171" s="30" t="s">
        <v>6</v>
      </c>
      <c r="AQ171" s="78" t="s">
        <v>56</v>
      </c>
      <c r="AR171" s="28" t="s">
        <v>4</v>
      </c>
      <c r="AS171" s="105" t="s">
        <v>55</v>
      </c>
      <c r="AT171" s="28" t="s">
        <v>122</v>
      </c>
      <c r="AU171" s="28" t="s">
        <v>121</v>
      </c>
      <c r="AV171" s="63"/>
      <c r="AW171" s="89" t="s">
        <v>28</v>
      </c>
      <c r="AX171" s="20">
        <v>43797</v>
      </c>
      <c r="AY171" s="26">
        <f t="shared" si="68"/>
        <v>43718</v>
      </c>
      <c r="AZ171" s="25"/>
      <c r="BA171" s="25"/>
      <c r="BB171" s="26">
        <f t="shared" si="69"/>
        <v>43809</v>
      </c>
      <c r="BC171" s="25" t="s">
        <v>27</v>
      </c>
      <c r="BD171" s="20">
        <v>43889</v>
      </c>
      <c r="BE171" s="20">
        <f t="shared" si="70"/>
        <v>43900</v>
      </c>
      <c r="BF171" s="20"/>
      <c r="BG171" s="20"/>
      <c r="BH171" s="24">
        <f t="shared" si="65"/>
        <v>43992</v>
      </c>
      <c r="BI171" s="61" t="s">
        <v>25</v>
      </c>
      <c r="BJ171" s="24">
        <v>44096</v>
      </c>
      <c r="BK171" s="24">
        <f t="shared" si="74"/>
        <v>44084</v>
      </c>
      <c r="BL171" s="24"/>
      <c r="BM171" s="24"/>
      <c r="BN171" s="20">
        <f t="shared" si="71"/>
        <v>44175</v>
      </c>
      <c r="BO171" s="24"/>
      <c r="BP171" s="24"/>
      <c r="BQ171" s="20">
        <f t="shared" si="72"/>
        <v>44265</v>
      </c>
      <c r="BR171" s="24"/>
      <c r="BS171" s="24"/>
      <c r="BT171" s="20">
        <f t="shared" si="67"/>
        <v>44357</v>
      </c>
      <c r="BU171" s="24">
        <f t="shared" si="66"/>
        <v>44004</v>
      </c>
      <c r="BV171" s="89" t="s">
        <v>718</v>
      </c>
      <c r="BW171" s="21"/>
      <c r="BX171" s="21"/>
      <c r="BY171" s="20">
        <f t="shared" si="73"/>
        <v>43992</v>
      </c>
      <c r="BZ171" s="20"/>
      <c r="CA171" s="19" t="s">
        <v>1067</v>
      </c>
      <c r="CB171" s="18" t="s">
        <v>0</v>
      </c>
      <c r="CC171" s="17"/>
      <c r="CD171" s="17"/>
      <c r="CE171" s="17"/>
      <c r="CF171" s="17"/>
      <c r="CG171" s="17"/>
      <c r="CH171" s="17"/>
      <c r="CI171" s="17"/>
      <c r="CJ171" s="17"/>
      <c r="CK171" s="17"/>
      <c r="CL171" s="17"/>
      <c r="CM171" s="17"/>
      <c r="CN171" s="17"/>
      <c r="CO171" s="17"/>
      <c r="CP171" s="17"/>
      <c r="CQ171" s="17"/>
    </row>
    <row r="172" spans="1:95" ht="39.75" customHeight="1" x14ac:dyDescent="0.25">
      <c r="A172" s="104"/>
      <c r="B172" s="107">
        <v>4600078514</v>
      </c>
      <c r="C172" s="20">
        <v>43615</v>
      </c>
      <c r="D172" s="24">
        <v>43625</v>
      </c>
      <c r="E172" s="24">
        <v>44104</v>
      </c>
      <c r="F172" s="183">
        <v>43626</v>
      </c>
      <c r="G172" s="58" t="s">
        <v>664</v>
      </c>
      <c r="H172" s="24">
        <v>43991</v>
      </c>
      <c r="I172" s="48">
        <f ca="1">E172-'ARR Vigentes'!$DC$1</f>
        <v>-188</v>
      </c>
      <c r="J172" s="47" t="str">
        <f t="shared" ca="1" si="64"/>
        <v>TERMINADO</v>
      </c>
      <c r="K172" s="101" t="s">
        <v>66</v>
      </c>
      <c r="L172" s="102" t="s">
        <v>66</v>
      </c>
      <c r="M172" s="102" t="s">
        <v>66</v>
      </c>
      <c r="N172" s="102" t="s">
        <v>66</v>
      </c>
      <c r="O172" s="101" t="s">
        <v>66</v>
      </c>
      <c r="P172" s="101" t="s">
        <v>66</v>
      </c>
      <c r="Q172" s="82" t="s">
        <v>1083</v>
      </c>
      <c r="R172" s="100" t="s">
        <v>76</v>
      </c>
      <c r="S172" s="28" t="s">
        <v>4</v>
      </c>
      <c r="T172" s="99">
        <v>768119</v>
      </c>
      <c r="U172" s="98">
        <v>10140270001</v>
      </c>
      <c r="V172" s="96">
        <v>1</v>
      </c>
      <c r="W172" s="97" t="s">
        <v>663</v>
      </c>
      <c r="X172" s="106" t="s">
        <v>662</v>
      </c>
      <c r="Y172" s="80" t="s">
        <v>1082</v>
      </c>
      <c r="Z172" s="38" t="s">
        <v>116</v>
      </c>
      <c r="AA172" s="38" t="s">
        <v>660</v>
      </c>
      <c r="AB172" s="94">
        <v>305000</v>
      </c>
      <c r="AC172" s="82" t="s">
        <v>1081</v>
      </c>
      <c r="AD172" s="65">
        <v>1023525105</v>
      </c>
      <c r="AE172" s="31" t="s">
        <v>6</v>
      </c>
      <c r="AF172" s="80">
        <v>3005223476</v>
      </c>
      <c r="AG172" s="30" t="s">
        <v>6</v>
      </c>
      <c r="AH172" s="82" t="s">
        <v>1081</v>
      </c>
      <c r="AI172" s="154">
        <v>1023525105</v>
      </c>
      <c r="AJ172" s="31" t="s">
        <v>6</v>
      </c>
      <c r="AK172" s="80">
        <v>3005223476</v>
      </c>
      <c r="AL172" s="30" t="s">
        <v>6</v>
      </c>
      <c r="AM172" s="30" t="s">
        <v>6</v>
      </c>
      <c r="AN172" s="31" t="s">
        <v>6</v>
      </c>
      <c r="AO172" s="31" t="s">
        <v>6</v>
      </c>
      <c r="AP172" s="30" t="s">
        <v>6</v>
      </c>
      <c r="AQ172" s="78" t="s">
        <v>56</v>
      </c>
      <c r="AR172" s="28" t="s">
        <v>4</v>
      </c>
      <c r="AS172" s="105" t="s">
        <v>55</v>
      </c>
      <c r="AT172" s="105"/>
      <c r="AU172" s="28"/>
      <c r="AV172" s="63"/>
      <c r="AW172" s="89" t="s">
        <v>28</v>
      </c>
      <c r="AX172" s="20">
        <v>43797</v>
      </c>
      <c r="AY172" s="26">
        <f t="shared" si="68"/>
        <v>43718</v>
      </c>
      <c r="AZ172" s="25"/>
      <c r="BA172" s="25"/>
      <c r="BB172" s="26">
        <f t="shared" si="69"/>
        <v>43809</v>
      </c>
      <c r="BC172" s="89" t="s">
        <v>27</v>
      </c>
      <c r="BD172" s="20">
        <v>43889</v>
      </c>
      <c r="BE172" s="20">
        <f t="shared" si="70"/>
        <v>43900</v>
      </c>
      <c r="BF172" s="86" t="s">
        <v>26</v>
      </c>
      <c r="BG172" s="20">
        <v>43979</v>
      </c>
      <c r="BH172" s="24">
        <f t="shared" si="65"/>
        <v>43992</v>
      </c>
      <c r="BI172" s="61" t="s">
        <v>25</v>
      </c>
      <c r="BJ172" s="24">
        <v>44096</v>
      </c>
      <c r="BK172" s="24">
        <f t="shared" si="74"/>
        <v>44084</v>
      </c>
      <c r="BL172" s="24"/>
      <c r="BM172" s="24"/>
      <c r="BN172" s="20">
        <f t="shared" si="71"/>
        <v>44175</v>
      </c>
      <c r="BO172" s="24"/>
      <c r="BP172" s="24"/>
      <c r="BQ172" s="20">
        <f t="shared" si="72"/>
        <v>44265</v>
      </c>
      <c r="BR172" s="24"/>
      <c r="BS172" s="24"/>
      <c r="BT172" s="20">
        <f t="shared" si="67"/>
        <v>44357</v>
      </c>
      <c r="BU172" s="24">
        <f t="shared" si="66"/>
        <v>44004</v>
      </c>
      <c r="BV172" s="22" t="s">
        <v>718</v>
      </c>
      <c r="BW172" s="21"/>
      <c r="BX172" s="21"/>
      <c r="BY172" s="20">
        <f t="shared" si="73"/>
        <v>43992</v>
      </c>
      <c r="BZ172" s="20"/>
      <c r="CA172" s="19" t="s">
        <v>1067</v>
      </c>
      <c r="CB172" s="18" t="s">
        <v>0</v>
      </c>
    </row>
    <row r="173" spans="1:95" ht="39.75" customHeight="1" x14ac:dyDescent="0.25">
      <c r="A173" s="104"/>
      <c r="B173" s="107">
        <v>4600078517</v>
      </c>
      <c r="C173" s="20">
        <v>43615</v>
      </c>
      <c r="D173" s="24">
        <v>43627</v>
      </c>
      <c r="E173" s="24">
        <v>44104</v>
      </c>
      <c r="F173" s="61">
        <v>43627</v>
      </c>
      <c r="G173" s="58" t="s">
        <v>664</v>
      </c>
      <c r="H173" s="24">
        <v>43991</v>
      </c>
      <c r="I173" s="48">
        <f ca="1">E173-'ARR Vigentes'!$DC$1</f>
        <v>-188</v>
      </c>
      <c r="J173" s="47" t="str">
        <f t="shared" ca="1" si="64"/>
        <v>TERMINADO</v>
      </c>
      <c r="K173" s="101" t="s">
        <v>66</v>
      </c>
      <c r="L173" s="102" t="s">
        <v>66</v>
      </c>
      <c r="M173" s="102" t="s">
        <v>66</v>
      </c>
      <c r="N173" s="102" t="s">
        <v>66</v>
      </c>
      <c r="O173" s="101" t="s">
        <v>66</v>
      </c>
      <c r="P173" s="101" t="s">
        <v>66</v>
      </c>
      <c r="Q173" s="82" t="s">
        <v>1080</v>
      </c>
      <c r="R173" s="100" t="s">
        <v>76</v>
      </c>
      <c r="S173" s="28" t="s">
        <v>4</v>
      </c>
      <c r="T173" s="99">
        <v>768119</v>
      </c>
      <c r="U173" s="98">
        <v>10140270001</v>
      </c>
      <c r="V173" s="96">
        <v>1</v>
      </c>
      <c r="W173" s="97" t="s">
        <v>663</v>
      </c>
      <c r="X173" s="106" t="s">
        <v>662</v>
      </c>
      <c r="Y173" s="80" t="s">
        <v>1079</v>
      </c>
      <c r="Z173" s="38" t="s">
        <v>116</v>
      </c>
      <c r="AA173" s="38" t="s">
        <v>660</v>
      </c>
      <c r="AB173" s="94">
        <v>90137</v>
      </c>
      <c r="AC173" s="82" t="s">
        <v>1078</v>
      </c>
      <c r="AD173" s="65">
        <v>21365822</v>
      </c>
      <c r="AE173" s="31" t="s">
        <v>6</v>
      </c>
      <c r="AF173" s="80">
        <v>3227939854</v>
      </c>
      <c r="AG173" s="30" t="s">
        <v>6</v>
      </c>
      <c r="AH173" s="82" t="s">
        <v>1078</v>
      </c>
      <c r="AI173" s="154">
        <v>21365822</v>
      </c>
      <c r="AJ173" s="31" t="s">
        <v>6</v>
      </c>
      <c r="AK173" s="80">
        <v>3227939854</v>
      </c>
      <c r="AL173" s="30" t="s">
        <v>6</v>
      </c>
      <c r="AM173" s="30" t="s">
        <v>6</v>
      </c>
      <c r="AN173" s="31" t="s">
        <v>6</v>
      </c>
      <c r="AO173" s="31" t="s">
        <v>6</v>
      </c>
      <c r="AP173" s="30" t="s">
        <v>6</v>
      </c>
      <c r="AQ173" s="78" t="s">
        <v>70</v>
      </c>
      <c r="AR173" s="28" t="s">
        <v>4</v>
      </c>
      <c r="AS173" s="63" t="s">
        <v>69</v>
      </c>
      <c r="AT173" s="28" t="s">
        <v>122</v>
      </c>
      <c r="AU173" s="28" t="s">
        <v>121</v>
      </c>
      <c r="AV173" s="63"/>
      <c r="AW173" s="89" t="s">
        <v>28</v>
      </c>
      <c r="AX173" s="20">
        <v>43790</v>
      </c>
      <c r="AY173" s="26">
        <f t="shared" si="68"/>
        <v>43719</v>
      </c>
      <c r="AZ173" s="89" t="s">
        <v>27</v>
      </c>
      <c r="BA173" s="20">
        <v>43790</v>
      </c>
      <c r="BB173" s="26">
        <f t="shared" si="69"/>
        <v>43810</v>
      </c>
      <c r="BC173" s="89" t="s">
        <v>26</v>
      </c>
      <c r="BD173" s="20">
        <v>43840</v>
      </c>
      <c r="BE173" s="20">
        <f t="shared" si="70"/>
        <v>43901</v>
      </c>
      <c r="BF173" s="86" t="s">
        <v>25</v>
      </c>
      <c r="BG173" s="20">
        <v>44012</v>
      </c>
      <c r="BH173" s="24">
        <f t="shared" si="65"/>
        <v>43993</v>
      </c>
      <c r="BI173" s="61" t="s">
        <v>1220</v>
      </c>
      <c r="BJ173" s="24">
        <v>44103</v>
      </c>
      <c r="BK173" s="24">
        <f t="shared" si="74"/>
        <v>44085</v>
      </c>
      <c r="BL173" s="24"/>
      <c r="BM173" s="24"/>
      <c r="BN173" s="20">
        <f t="shared" si="71"/>
        <v>44176</v>
      </c>
      <c r="BO173" s="24"/>
      <c r="BP173" s="24"/>
      <c r="BQ173" s="20">
        <f t="shared" si="72"/>
        <v>44266</v>
      </c>
      <c r="BR173" s="24"/>
      <c r="BS173" s="24"/>
      <c r="BT173" s="20">
        <f t="shared" si="67"/>
        <v>44358</v>
      </c>
      <c r="BU173" s="24">
        <f t="shared" si="66"/>
        <v>44004</v>
      </c>
      <c r="BV173" s="89" t="s">
        <v>718</v>
      </c>
      <c r="BW173" s="21"/>
      <c r="BX173" s="21"/>
      <c r="BY173" s="20">
        <f t="shared" si="73"/>
        <v>43993</v>
      </c>
      <c r="BZ173" s="20"/>
      <c r="CA173" s="19" t="s">
        <v>1067</v>
      </c>
      <c r="CB173" s="18" t="s">
        <v>0</v>
      </c>
    </row>
    <row r="174" spans="1:95" ht="39.75" customHeight="1" x14ac:dyDescent="0.25">
      <c r="A174" s="104"/>
      <c r="B174" s="107">
        <v>4600078515</v>
      </c>
      <c r="C174" s="20">
        <v>43615</v>
      </c>
      <c r="D174" s="24">
        <v>43627</v>
      </c>
      <c r="E174" s="24">
        <v>44104</v>
      </c>
      <c r="F174" s="61">
        <v>43627</v>
      </c>
      <c r="G174" s="58" t="s">
        <v>664</v>
      </c>
      <c r="H174" s="24">
        <v>43991</v>
      </c>
      <c r="I174" s="48">
        <f ca="1">E174-'ARR Vigentes'!$DC$1</f>
        <v>-188</v>
      </c>
      <c r="J174" s="47" t="str">
        <f t="shared" ca="1" si="64"/>
        <v>TERMINADO</v>
      </c>
      <c r="K174" s="101" t="s">
        <v>66</v>
      </c>
      <c r="L174" s="102" t="s">
        <v>66</v>
      </c>
      <c r="M174" s="102" t="s">
        <v>66</v>
      </c>
      <c r="N174" s="102" t="s">
        <v>66</v>
      </c>
      <c r="O174" s="101" t="s">
        <v>66</v>
      </c>
      <c r="P174" s="101" t="s">
        <v>66</v>
      </c>
      <c r="Q174" s="82" t="s">
        <v>1077</v>
      </c>
      <c r="R174" s="100" t="s">
        <v>76</v>
      </c>
      <c r="S174" s="28" t="s">
        <v>4</v>
      </c>
      <c r="T174" s="99">
        <v>768119</v>
      </c>
      <c r="U174" s="98">
        <v>10140270001</v>
      </c>
      <c r="V174" s="96">
        <v>1</v>
      </c>
      <c r="W174" s="97" t="s">
        <v>663</v>
      </c>
      <c r="X174" s="106" t="s">
        <v>662</v>
      </c>
      <c r="Y174" s="80" t="s">
        <v>1076</v>
      </c>
      <c r="Z174" s="38" t="s">
        <v>116</v>
      </c>
      <c r="AA174" s="38" t="s">
        <v>660</v>
      </c>
      <c r="AB174" s="94">
        <v>152137</v>
      </c>
      <c r="AC174" s="82" t="s">
        <v>1075</v>
      </c>
      <c r="AD174" s="65">
        <v>21437562</v>
      </c>
      <c r="AE174" s="31" t="s">
        <v>6</v>
      </c>
      <c r="AF174" s="80">
        <v>3114615726</v>
      </c>
      <c r="AG174" s="171" t="s">
        <v>658</v>
      </c>
      <c r="AH174" s="82" t="s">
        <v>1075</v>
      </c>
      <c r="AI174" s="154">
        <v>21437562</v>
      </c>
      <c r="AJ174" s="31" t="s">
        <v>6</v>
      </c>
      <c r="AK174" s="80">
        <v>3114615726</v>
      </c>
      <c r="AL174" s="116" t="s">
        <v>658</v>
      </c>
      <c r="AM174" s="30" t="s">
        <v>6</v>
      </c>
      <c r="AN174" s="31" t="s">
        <v>6</v>
      </c>
      <c r="AO174" s="31" t="s">
        <v>6</v>
      </c>
      <c r="AP174" s="30" t="s">
        <v>6</v>
      </c>
      <c r="AQ174" s="78" t="s">
        <v>70</v>
      </c>
      <c r="AR174" s="28" t="s">
        <v>4</v>
      </c>
      <c r="AS174" s="63" t="s">
        <v>69</v>
      </c>
      <c r="AT174" s="28" t="s">
        <v>122</v>
      </c>
      <c r="AU174" s="28" t="s">
        <v>121</v>
      </c>
      <c r="AV174" s="63"/>
      <c r="AW174" s="89" t="s">
        <v>28</v>
      </c>
      <c r="AX174" s="20">
        <v>43677</v>
      </c>
      <c r="AY174" s="26">
        <f t="shared" si="68"/>
        <v>43719</v>
      </c>
      <c r="AZ174" s="89" t="s">
        <v>27</v>
      </c>
      <c r="BA174" s="20">
        <v>43790</v>
      </c>
      <c r="BB174" s="26">
        <f t="shared" si="69"/>
        <v>43810</v>
      </c>
      <c r="BC174" s="182" t="s">
        <v>26</v>
      </c>
      <c r="BD174" s="20">
        <v>43906</v>
      </c>
      <c r="BE174" s="20">
        <f t="shared" si="70"/>
        <v>43901</v>
      </c>
      <c r="BF174" s="86" t="s">
        <v>25</v>
      </c>
      <c r="BG174" s="20">
        <v>44012</v>
      </c>
      <c r="BH174" s="24">
        <f t="shared" si="65"/>
        <v>43993</v>
      </c>
      <c r="BI174" s="61" t="s">
        <v>1220</v>
      </c>
      <c r="BJ174" s="24">
        <v>44098</v>
      </c>
      <c r="BK174" s="24">
        <f t="shared" si="74"/>
        <v>44085</v>
      </c>
      <c r="BL174" s="24"/>
      <c r="BM174" s="24"/>
      <c r="BN174" s="20">
        <f t="shared" si="71"/>
        <v>44176</v>
      </c>
      <c r="BO174" s="24"/>
      <c r="BP174" s="24"/>
      <c r="BQ174" s="20">
        <f t="shared" si="72"/>
        <v>44266</v>
      </c>
      <c r="BR174" s="24"/>
      <c r="BS174" s="24"/>
      <c r="BT174" s="20">
        <f t="shared" si="67"/>
        <v>44358</v>
      </c>
      <c r="BU174" s="24">
        <f t="shared" si="66"/>
        <v>44004</v>
      </c>
      <c r="BV174" s="89" t="s">
        <v>2</v>
      </c>
      <c r="BW174" s="21"/>
      <c r="BX174" s="21"/>
      <c r="BY174" s="20">
        <f t="shared" si="73"/>
        <v>43993</v>
      </c>
      <c r="BZ174" s="20"/>
      <c r="CA174" s="19" t="s">
        <v>3478</v>
      </c>
      <c r="CB174" s="18" t="s">
        <v>0</v>
      </c>
    </row>
    <row r="175" spans="1:95" ht="39.75" customHeight="1" x14ac:dyDescent="0.25">
      <c r="A175" s="53"/>
      <c r="B175" s="124">
        <v>4600081011</v>
      </c>
      <c r="C175" s="103">
        <v>43819</v>
      </c>
      <c r="D175" s="103">
        <v>44123</v>
      </c>
      <c r="E175" s="49">
        <v>44029</v>
      </c>
      <c r="F175" s="51">
        <v>43664</v>
      </c>
      <c r="G175" s="50" t="s">
        <v>15</v>
      </c>
      <c r="H175" s="49" t="s">
        <v>15</v>
      </c>
      <c r="I175" s="48">
        <f ca="1">E175-'ARR Vigentes'!$DC$1</f>
        <v>-263</v>
      </c>
      <c r="J175" s="47" t="str">
        <f t="shared" ca="1" si="64"/>
        <v>TERMINADO</v>
      </c>
      <c r="K175" s="101" t="s">
        <v>66</v>
      </c>
      <c r="L175" s="102" t="s">
        <v>66</v>
      </c>
      <c r="M175" s="102" t="s">
        <v>66</v>
      </c>
      <c r="N175" s="102" t="s">
        <v>66</v>
      </c>
      <c r="O175" s="101" t="s">
        <v>66</v>
      </c>
      <c r="P175" s="101" t="s">
        <v>66</v>
      </c>
      <c r="Q175" s="95" t="s">
        <v>1066</v>
      </c>
      <c r="R175" s="36" t="s">
        <v>544</v>
      </c>
      <c r="S175" s="28" t="s">
        <v>4</v>
      </c>
      <c r="T175" s="113">
        <v>785952</v>
      </c>
      <c r="U175" s="142" t="s">
        <v>148</v>
      </c>
      <c r="V175" s="127">
        <v>1060</v>
      </c>
      <c r="W175" s="49">
        <v>36713</v>
      </c>
      <c r="X175" s="113">
        <v>16</v>
      </c>
      <c r="Y175" s="122">
        <v>66</v>
      </c>
      <c r="Z175" s="38" t="s">
        <v>147</v>
      </c>
      <c r="AA175" s="95" t="s">
        <v>1065</v>
      </c>
      <c r="AB175" s="37">
        <v>261800</v>
      </c>
      <c r="AC175" s="95" t="s">
        <v>1064</v>
      </c>
      <c r="AD175" s="65">
        <v>43582199</v>
      </c>
      <c r="AE175" s="31" t="s">
        <v>6</v>
      </c>
      <c r="AF175" s="31">
        <v>3044904061</v>
      </c>
      <c r="AG175" s="30" t="s">
        <v>6</v>
      </c>
      <c r="AH175" s="95" t="s">
        <v>1064</v>
      </c>
      <c r="AI175" s="154">
        <v>43582199</v>
      </c>
      <c r="AJ175" s="31" t="s">
        <v>6</v>
      </c>
      <c r="AK175" s="31">
        <v>3044904061</v>
      </c>
      <c r="AL175" s="30" t="s">
        <v>6</v>
      </c>
      <c r="AM175" s="30" t="s">
        <v>6</v>
      </c>
      <c r="AN175" s="31" t="s">
        <v>6</v>
      </c>
      <c r="AO175" s="31" t="s">
        <v>6</v>
      </c>
      <c r="AP175" s="30" t="s">
        <v>6</v>
      </c>
      <c r="AQ175" s="78" t="s">
        <v>56</v>
      </c>
      <c r="AR175" s="28" t="s">
        <v>4</v>
      </c>
      <c r="AS175" s="105" t="s">
        <v>55</v>
      </c>
      <c r="AT175" s="28" t="s">
        <v>122</v>
      </c>
      <c r="AU175" s="28" t="s">
        <v>121</v>
      </c>
      <c r="AV175" s="63"/>
      <c r="AW175" s="25"/>
      <c r="AX175" s="25"/>
      <c r="AY175" s="26">
        <f t="shared" si="68"/>
        <v>43756</v>
      </c>
      <c r="AZ175" s="25"/>
      <c r="BA175" s="25"/>
      <c r="BB175" s="26">
        <f t="shared" si="69"/>
        <v>43848</v>
      </c>
      <c r="BC175" s="25"/>
      <c r="BD175" s="25"/>
      <c r="BE175" s="20">
        <f t="shared" si="70"/>
        <v>43939</v>
      </c>
      <c r="BF175" s="20"/>
      <c r="BG175" s="20"/>
      <c r="BH175" s="24">
        <f t="shared" si="65"/>
        <v>44030</v>
      </c>
      <c r="BI175" s="24"/>
      <c r="BJ175" s="24"/>
      <c r="BK175" s="24">
        <f t="shared" si="74"/>
        <v>44122</v>
      </c>
      <c r="BL175" s="24"/>
      <c r="BM175" s="24"/>
      <c r="BN175" s="20">
        <f t="shared" si="71"/>
        <v>44214</v>
      </c>
      <c r="BO175" s="24"/>
      <c r="BP175" s="24"/>
      <c r="BQ175" s="20">
        <f t="shared" si="72"/>
        <v>44304</v>
      </c>
      <c r="BR175" s="24"/>
      <c r="BS175" s="24"/>
      <c r="BT175" s="20">
        <f t="shared" si="67"/>
        <v>44395</v>
      </c>
      <c r="BU175" s="24">
        <f t="shared" si="66"/>
        <v>43929</v>
      </c>
      <c r="BV175" s="61">
        <f t="shared" ref="BV175:BV184" si="75">E175-60</f>
        <v>43969</v>
      </c>
      <c r="BW175" s="21"/>
      <c r="BX175" s="21"/>
      <c r="BY175" s="20">
        <f t="shared" si="73"/>
        <v>44030</v>
      </c>
      <c r="BZ175" s="20"/>
      <c r="CA175" s="19" t="s">
        <v>3234</v>
      </c>
      <c r="CB175" s="18" t="s">
        <v>68</v>
      </c>
    </row>
    <row r="176" spans="1:95" ht="39.75" customHeight="1" x14ac:dyDescent="0.25">
      <c r="A176" s="53"/>
      <c r="B176" s="124">
        <v>4600081066</v>
      </c>
      <c r="C176" s="103">
        <v>43627</v>
      </c>
      <c r="D176" s="103">
        <v>43664</v>
      </c>
      <c r="E176" s="49">
        <v>44029</v>
      </c>
      <c r="F176" s="51">
        <v>43664</v>
      </c>
      <c r="G176" s="50" t="s">
        <v>15</v>
      </c>
      <c r="H176" s="49" t="s">
        <v>15</v>
      </c>
      <c r="I176" s="48">
        <f ca="1">E176-'ARR Vigentes'!$DC$1</f>
        <v>-263</v>
      </c>
      <c r="J176" s="47" t="str">
        <f t="shared" ca="1" si="64"/>
        <v>TERMINADO</v>
      </c>
      <c r="K176" s="101" t="s">
        <v>66</v>
      </c>
      <c r="L176" s="102" t="s">
        <v>66</v>
      </c>
      <c r="M176" s="102" t="s">
        <v>66</v>
      </c>
      <c r="N176" s="102" t="s">
        <v>66</v>
      </c>
      <c r="O176" s="101" t="s">
        <v>66</v>
      </c>
      <c r="P176" s="101" t="s">
        <v>66</v>
      </c>
      <c r="Q176" s="95" t="s">
        <v>273</v>
      </c>
      <c r="R176" s="36" t="s">
        <v>544</v>
      </c>
      <c r="S176" s="28" t="s">
        <v>4</v>
      </c>
      <c r="T176" s="113">
        <v>785952</v>
      </c>
      <c r="U176" s="142" t="s">
        <v>148</v>
      </c>
      <c r="V176" s="127">
        <v>1060</v>
      </c>
      <c r="W176" s="49">
        <v>36713</v>
      </c>
      <c r="X176" s="113">
        <v>16</v>
      </c>
      <c r="Y176" s="146" t="s">
        <v>6</v>
      </c>
      <c r="Z176" s="38" t="s">
        <v>147</v>
      </c>
      <c r="AA176" s="95" t="s">
        <v>1060</v>
      </c>
      <c r="AB176" s="37">
        <v>261800</v>
      </c>
      <c r="AC176" s="95" t="s">
        <v>1063</v>
      </c>
      <c r="AD176" s="65">
        <v>1017124551</v>
      </c>
      <c r="AE176" s="31" t="s">
        <v>6</v>
      </c>
      <c r="AF176" s="31">
        <v>3053520804</v>
      </c>
      <c r="AG176" s="171" t="s">
        <v>1062</v>
      </c>
      <c r="AH176" s="95" t="s">
        <v>1063</v>
      </c>
      <c r="AI176" s="154">
        <v>1017124551</v>
      </c>
      <c r="AJ176" s="31" t="s">
        <v>6</v>
      </c>
      <c r="AK176" s="31">
        <v>3053520804</v>
      </c>
      <c r="AL176" s="116" t="s">
        <v>1062</v>
      </c>
      <c r="AM176" s="30" t="s">
        <v>6</v>
      </c>
      <c r="AN176" s="31" t="s">
        <v>6</v>
      </c>
      <c r="AO176" s="31" t="s">
        <v>6</v>
      </c>
      <c r="AP176" s="30" t="s">
        <v>6</v>
      </c>
      <c r="AQ176" s="78" t="s">
        <v>56</v>
      </c>
      <c r="AR176" s="28" t="s">
        <v>4</v>
      </c>
      <c r="AS176" s="105" t="s">
        <v>55</v>
      </c>
      <c r="AT176" s="105"/>
      <c r="AU176" s="28"/>
      <c r="AV176" s="63"/>
      <c r="AW176" s="25"/>
      <c r="AX176" s="25"/>
      <c r="AY176" s="26">
        <f t="shared" si="68"/>
        <v>43756</v>
      </c>
      <c r="AZ176" s="25"/>
      <c r="BA176" s="25"/>
      <c r="BB176" s="26">
        <f t="shared" si="69"/>
        <v>43848</v>
      </c>
      <c r="BC176" s="25"/>
      <c r="BD176" s="25"/>
      <c r="BE176" s="20">
        <f t="shared" si="70"/>
        <v>43939</v>
      </c>
      <c r="BF176" s="20"/>
      <c r="BG176" s="20"/>
      <c r="BH176" s="24">
        <f t="shared" si="65"/>
        <v>44030</v>
      </c>
      <c r="BI176" s="24"/>
      <c r="BJ176" s="24"/>
      <c r="BK176" s="24">
        <f t="shared" si="74"/>
        <v>44122</v>
      </c>
      <c r="BL176" s="24"/>
      <c r="BM176" s="24"/>
      <c r="BN176" s="20">
        <f t="shared" si="71"/>
        <v>44214</v>
      </c>
      <c r="BO176" s="24"/>
      <c r="BP176" s="24"/>
      <c r="BQ176" s="20">
        <f t="shared" si="72"/>
        <v>44304</v>
      </c>
      <c r="BR176" s="24"/>
      <c r="BS176" s="24"/>
      <c r="BT176" s="20">
        <f t="shared" si="67"/>
        <v>44395</v>
      </c>
      <c r="BU176" s="24">
        <f t="shared" si="66"/>
        <v>43929</v>
      </c>
      <c r="BV176" s="61">
        <f t="shared" si="75"/>
        <v>43969</v>
      </c>
      <c r="BW176" s="21"/>
      <c r="BX176" s="21"/>
      <c r="BY176" s="20">
        <f t="shared" si="73"/>
        <v>44030</v>
      </c>
      <c r="BZ176" s="20"/>
      <c r="CA176" s="19" t="s">
        <v>3234</v>
      </c>
      <c r="CB176" s="18" t="s">
        <v>68</v>
      </c>
    </row>
    <row r="177" spans="1:95" ht="39.75" customHeight="1" x14ac:dyDescent="0.25">
      <c r="A177" s="53"/>
      <c r="B177" s="124">
        <v>4600081090</v>
      </c>
      <c r="C177" s="103">
        <v>43627</v>
      </c>
      <c r="D177" s="103">
        <v>43659</v>
      </c>
      <c r="E177" s="49">
        <v>44024</v>
      </c>
      <c r="F177" s="51">
        <v>43659</v>
      </c>
      <c r="G177" s="50" t="s">
        <v>15</v>
      </c>
      <c r="H177" s="49" t="s">
        <v>15</v>
      </c>
      <c r="I177" s="48">
        <f ca="1">E177-'ARR Vigentes'!$DC$1</f>
        <v>-268</v>
      </c>
      <c r="J177" s="47" t="str">
        <f t="shared" ca="1" si="64"/>
        <v>TERMINADO</v>
      </c>
      <c r="K177" s="101" t="s">
        <v>66</v>
      </c>
      <c r="L177" s="102" t="s">
        <v>66</v>
      </c>
      <c r="M177" s="102" t="s">
        <v>66</v>
      </c>
      <c r="N177" s="102" t="s">
        <v>66</v>
      </c>
      <c r="O177" s="101" t="s">
        <v>66</v>
      </c>
      <c r="P177" s="101" t="s">
        <v>66</v>
      </c>
      <c r="Q177" s="95" t="s">
        <v>1061</v>
      </c>
      <c r="R177" s="36" t="s">
        <v>544</v>
      </c>
      <c r="S177" s="28" t="s">
        <v>4</v>
      </c>
      <c r="T177" s="113">
        <v>785952</v>
      </c>
      <c r="U177" s="142" t="s">
        <v>148</v>
      </c>
      <c r="V177" s="127">
        <v>1060</v>
      </c>
      <c r="W177" s="49">
        <v>36713</v>
      </c>
      <c r="X177" s="113">
        <v>16</v>
      </c>
      <c r="Y177" s="122">
        <v>38</v>
      </c>
      <c r="Z177" s="38" t="s">
        <v>147</v>
      </c>
      <c r="AA177" s="95" t="s">
        <v>1060</v>
      </c>
      <c r="AB177" s="37">
        <v>261800</v>
      </c>
      <c r="AC177" s="95" t="s">
        <v>1059</v>
      </c>
      <c r="AD177" s="65">
        <v>8305696</v>
      </c>
      <c r="AE177" s="80">
        <v>3206646617</v>
      </c>
      <c r="AF177" s="31">
        <v>3002269779</v>
      </c>
      <c r="AG177" s="171" t="s">
        <v>1058</v>
      </c>
      <c r="AH177" s="95" t="s">
        <v>1059</v>
      </c>
      <c r="AI177" s="154">
        <v>8305696</v>
      </c>
      <c r="AJ177" s="80">
        <v>3206646617</v>
      </c>
      <c r="AK177" s="31">
        <v>3002269779</v>
      </c>
      <c r="AL177" s="116" t="s">
        <v>1058</v>
      </c>
      <c r="AM177" s="30" t="s">
        <v>6</v>
      </c>
      <c r="AN177" s="31" t="s">
        <v>6</v>
      </c>
      <c r="AO177" s="31" t="s">
        <v>6</v>
      </c>
      <c r="AP177" s="30" t="s">
        <v>6</v>
      </c>
      <c r="AQ177" s="78" t="s">
        <v>56</v>
      </c>
      <c r="AR177" s="28" t="s">
        <v>4</v>
      </c>
      <c r="AS177" s="105" t="s">
        <v>55</v>
      </c>
      <c r="AT177" s="105"/>
      <c r="AU177" s="28"/>
      <c r="AV177" s="63"/>
      <c r="AW177" s="25"/>
      <c r="AX177" s="25"/>
      <c r="AY177" s="26">
        <f t="shared" si="68"/>
        <v>43751</v>
      </c>
      <c r="AZ177" s="25"/>
      <c r="BA177" s="25"/>
      <c r="BB177" s="26">
        <f t="shared" si="69"/>
        <v>43843</v>
      </c>
      <c r="BC177" s="25"/>
      <c r="BD177" s="25"/>
      <c r="BE177" s="20">
        <f t="shared" si="70"/>
        <v>43934</v>
      </c>
      <c r="BF177" s="20"/>
      <c r="BG177" s="20"/>
      <c r="BH177" s="24">
        <f t="shared" si="65"/>
        <v>44025</v>
      </c>
      <c r="BI177" s="24"/>
      <c r="BJ177" s="24"/>
      <c r="BK177" s="24">
        <f t="shared" si="74"/>
        <v>44117</v>
      </c>
      <c r="BL177" s="24"/>
      <c r="BM177" s="24"/>
      <c r="BN177" s="20">
        <f t="shared" si="71"/>
        <v>44209</v>
      </c>
      <c r="BO177" s="24"/>
      <c r="BP177" s="24"/>
      <c r="BQ177" s="20">
        <f t="shared" si="72"/>
        <v>44299</v>
      </c>
      <c r="BR177" s="24"/>
      <c r="BS177" s="24"/>
      <c r="BT177" s="20">
        <f t="shared" si="67"/>
        <v>44390</v>
      </c>
      <c r="BU177" s="24">
        <f t="shared" si="66"/>
        <v>43924</v>
      </c>
      <c r="BV177" s="61">
        <f t="shared" si="75"/>
        <v>43964</v>
      </c>
      <c r="BW177" s="21"/>
      <c r="BX177" s="21"/>
      <c r="BY177" s="20">
        <f t="shared" si="73"/>
        <v>44025</v>
      </c>
      <c r="BZ177" s="20"/>
      <c r="CA177" s="19" t="s">
        <v>3234</v>
      </c>
      <c r="CB177" s="18" t="s">
        <v>68</v>
      </c>
    </row>
    <row r="178" spans="1:95" ht="39.75" customHeight="1" x14ac:dyDescent="0.25">
      <c r="A178" s="53"/>
      <c r="B178" s="124">
        <v>4600081349</v>
      </c>
      <c r="C178" s="103">
        <v>43660</v>
      </c>
      <c r="D178" s="103">
        <v>43664</v>
      </c>
      <c r="E178" s="49">
        <v>44029</v>
      </c>
      <c r="F178" s="51">
        <v>43664</v>
      </c>
      <c r="G178" s="50" t="s">
        <v>15</v>
      </c>
      <c r="H178" s="49" t="s">
        <v>15</v>
      </c>
      <c r="I178" s="48">
        <f ca="1">E178-'ARR Vigentes'!$DC$1</f>
        <v>-263</v>
      </c>
      <c r="J178" s="47" t="str">
        <f t="shared" ca="1" si="64"/>
        <v>TERMINADO</v>
      </c>
      <c r="K178" s="101" t="s">
        <v>66</v>
      </c>
      <c r="L178" s="102" t="s">
        <v>66</v>
      </c>
      <c r="M178" s="102" t="s">
        <v>66</v>
      </c>
      <c r="N178" s="102" t="s">
        <v>66</v>
      </c>
      <c r="O178" s="101" t="s">
        <v>66</v>
      </c>
      <c r="P178" s="101" t="s">
        <v>66</v>
      </c>
      <c r="Q178" s="95" t="s">
        <v>1057</v>
      </c>
      <c r="R178" s="36" t="s">
        <v>544</v>
      </c>
      <c r="S178" s="28" t="s">
        <v>4</v>
      </c>
      <c r="T178" s="113">
        <v>785952</v>
      </c>
      <c r="U178" s="142" t="s">
        <v>148</v>
      </c>
      <c r="V178" s="127">
        <v>1060</v>
      </c>
      <c r="W178" s="49">
        <v>36713</v>
      </c>
      <c r="X178" s="113">
        <v>16</v>
      </c>
      <c r="Y178" s="140">
        <v>32</v>
      </c>
      <c r="Z178" s="38" t="s">
        <v>147</v>
      </c>
      <c r="AA178" s="95" t="s">
        <v>722</v>
      </c>
      <c r="AB178" s="37">
        <v>261800</v>
      </c>
      <c r="AC178" s="95" t="s">
        <v>1056</v>
      </c>
      <c r="AD178" s="65">
        <v>4797241</v>
      </c>
      <c r="AE178" s="31" t="s">
        <v>6</v>
      </c>
      <c r="AF178" s="31">
        <v>3013760423</v>
      </c>
      <c r="AG178" s="30" t="s">
        <v>6</v>
      </c>
      <c r="AH178" s="95" t="s">
        <v>1056</v>
      </c>
      <c r="AI178" s="154">
        <v>4797241</v>
      </c>
      <c r="AJ178" s="31" t="s">
        <v>6</v>
      </c>
      <c r="AK178" s="31">
        <v>3013760423</v>
      </c>
      <c r="AL178" s="30" t="s">
        <v>6</v>
      </c>
      <c r="AM178" s="30" t="s">
        <v>6</v>
      </c>
      <c r="AN178" s="31" t="s">
        <v>6</v>
      </c>
      <c r="AO178" s="31" t="s">
        <v>6</v>
      </c>
      <c r="AP178" s="30" t="s">
        <v>6</v>
      </c>
      <c r="AQ178" s="78" t="s">
        <v>56</v>
      </c>
      <c r="AR178" s="28" t="s">
        <v>4</v>
      </c>
      <c r="AS178" s="105" t="s">
        <v>55</v>
      </c>
      <c r="AT178" s="28" t="s">
        <v>122</v>
      </c>
      <c r="AU178" s="28" t="s">
        <v>121</v>
      </c>
      <c r="AV178" s="63"/>
      <c r="AW178" s="25"/>
      <c r="AX178" s="25"/>
      <c r="AY178" s="26">
        <f t="shared" si="68"/>
        <v>43756</v>
      </c>
      <c r="AZ178" s="25"/>
      <c r="BA178" s="25"/>
      <c r="BB178" s="26">
        <f t="shared" si="69"/>
        <v>43848</v>
      </c>
      <c r="BC178" s="25"/>
      <c r="BD178" s="25"/>
      <c r="BE178" s="20">
        <f t="shared" si="70"/>
        <v>43939</v>
      </c>
      <c r="BF178" s="20"/>
      <c r="BG178" s="20"/>
      <c r="BH178" s="24">
        <f t="shared" si="65"/>
        <v>44030</v>
      </c>
      <c r="BI178" s="24"/>
      <c r="BJ178" s="24"/>
      <c r="BK178" s="24">
        <f t="shared" si="74"/>
        <v>44122</v>
      </c>
      <c r="BL178" s="24"/>
      <c r="BM178" s="24"/>
      <c r="BN178" s="20">
        <f t="shared" si="71"/>
        <v>44214</v>
      </c>
      <c r="BO178" s="24"/>
      <c r="BP178" s="24"/>
      <c r="BQ178" s="20">
        <f t="shared" si="72"/>
        <v>44304</v>
      </c>
      <c r="BR178" s="24"/>
      <c r="BS178" s="24"/>
      <c r="BT178" s="20">
        <f t="shared" si="67"/>
        <v>44395</v>
      </c>
      <c r="BU178" s="24">
        <f t="shared" si="66"/>
        <v>43929</v>
      </c>
      <c r="BV178" s="61">
        <f t="shared" si="75"/>
        <v>43969</v>
      </c>
      <c r="BW178" s="21"/>
      <c r="BX178" s="21"/>
      <c r="BY178" s="20">
        <f t="shared" si="73"/>
        <v>44030</v>
      </c>
      <c r="BZ178" s="20"/>
      <c r="CA178" s="19" t="s">
        <v>3234</v>
      </c>
      <c r="CB178" s="18" t="s">
        <v>68</v>
      </c>
    </row>
    <row r="179" spans="1:95" ht="39.75" customHeight="1" x14ac:dyDescent="0.25">
      <c r="A179" s="53"/>
      <c r="B179" s="124">
        <v>4600081083</v>
      </c>
      <c r="C179" s="103">
        <v>43605</v>
      </c>
      <c r="D179" s="103">
        <v>43651</v>
      </c>
      <c r="E179" s="49">
        <v>44016</v>
      </c>
      <c r="F179" s="51">
        <v>43651</v>
      </c>
      <c r="G179" s="50" t="s">
        <v>15</v>
      </c>
      <c r="H179" s="49" t="s">
        <v>15</v>
      </c>
      <c r="I179" s="48">
        <f ca="1">E179-'ARR Vigentes'!$DC$1</f>
        <v>-276</v>
      </c>
      <c r="J179" s="47" t="str">
        <f t="shared" ca="1" si="64"/>
        <v>TERMINADO</v>
      </c>
      <c r="K179" s="101" t="s">
        <v>66</v>
      </c>
      <c r="L179" s="102" t="s">
        <v>66</v>
      </c>
      <c r="M179" s="102" t="s">
        <v>66</v>
      </c>
      <c r="N179" s="102" t="s">
        <v>66</v>
      </c>
      <c r="O179" s="101" t="s">
        <v>66</v>
      </c>
      <c r="P179" s="101" t="s">
        <v>66</v>
      </c>
      <c r="Q179" s="95" t="s">
        <v>1055</v>
      </c>
      <c r="R179" s="36" t="s">
        <v>544</v>
      </c>
      <c r="S179" s="28" t="s">
        <v>4</v>
      </c>
      <c r="T179" s="113">
        <v>785952</v>
      </c>
      <c r="U179" s="142" t="s">
        <v>148</v>
      </c>
      <c r="V179" s="127">
        <v>1060</v>
      </c>
      <c r="W179" s="49">
        <v>36713</v>
      </c>
      <c r="X179" s="113">
        <v>16</v>
      </c>
      <c r="Y179" s="140">
        <v>47</v>
      </c>
      <c r="Z179" s="38" t="s">
        <v>147</v>
      </c>
      <c r="AA179" s="95" t="s">
        <v>722</v>
      </c>
      <c r="AB179" s="37">
        <v>261800</v>
      </c>
      <c r="AC179" s="95" t="s">
        <v>1054</v>
      </c>
      <c r="AD179" s="65">
        <v>43972367</v>
      </c>
      <c r="AE179" s="31" t="s">
        <v>6</v>
      </c>
      <c r="AF179" s="80">
        <v>3103727554</v>
      </c>
      <c r="AG179" s="171" t="s">
        <v>1053</v>
      </c>
      <c r="AH179" s="95" t="s">
        <v>1054</v>
      </c>
      <c r="AI179" s="154">
        <v>43972367</v>
      </c>
      <c r="AJ179" s="31" t="s">
        <v>6</v>
      </c>
      <c r="AK179" s="80">
        <v>3103727554</v>
      </c>
      <c r="AL179" s="116" t="s">
        <v>1053</v>
      </c>
      <c r="AM179" s="30" t="s">
        <v>6</v>
      </c>
      <c r="AN179" s="31" t="s">
        <v>6</v>
      </c>
      <c r="AO179" s="31" t="s">
        <v>6</v>
      </c>
      <c r="AP179" s="30" t="s">
        <v>6</v>
      </c>
      <c r="AQ179" s="78" t="s">
        <v>5</v>
      </c>
      <c r="AR179" s="28" t="s">
        <v>4</v>
      </c>
      <c r="AS179" s="27" t="s">
        <v>3</v>
      </c>
      <c r="AT179" s="28" t="s">
        <v>122</v>
      </c>
      <c r="AU179" s="28" t="s">
        <v>121</v>
      </c>
      <c r="AV179" s="63"/>
      <c r="AW179" s="25"/>
      <c r="AX179" s="25"/>
      <c r="AY179" s="26">
        <f t="shared" si="68"/>
        <v>43743</v>
      </c>
      <c r="AZ179" s="25"/>
      <c r="BA179" s="25"/>
      <c r="BB179" s="26">
        <f t="shared" si="69"/>
        <v>43835</v>
      </c>
      <c r="BC179" s="25"/>
      <c r="BD179" s="25"/>
      <c r="BE179" s="20">
        <f t="shared" si="70"/>
        <v>43926</v>
      </c>
      <c r="BF179" s="20"/>
      <c r="BG179" s="20"/>
      <c r="BH179" s="24">
        <f t="shared" si="65"/>
        <v>44017</v>
      </c>
      <c r="BI179" s="24"/>
      <c r="BJ179" s="24"/>
      <c r="BK179" s="24">
        <f t="shared" si="74"/>
        <v>44109</v>
      </c>
      <c r="BL179" s="24"/>
      <c r="BM179" s="24"/>
      <c r="BN179" s="20">
        <f t="shared" si="71"/>
        <v>44201</v>
      </c>
      <c r="BO179" s="24"/>
      <c r="BP179" s="24"/>
      <c r="BQ179" s="20">
        <f t="shared" si="72"/>
        <v>44291</v>
      </c>
      <c r="BR179" s="24"/>
      <c r="BS179" s="24"/>
      <c r="BT179" s="20">
        <f t="shared" si="67"/>
        <v>44382</v>
      </c>
      <c r="BU179" s="24">
        <f t="shared" si="66"/>
        <v>43916</v>
      </c>
      <c r="BV179" s="61">
        <f t="shared" si="75"/>
        <v>43956</v>
      </c>
      <c r="BW179" s="21"/>
      <c r="BX179" s="21"/>
      <c r="BY179" s="20">
        <f t="shared" si="73"/>
        <v>44017</v>
      </c>
      <c r="BZ179" s="20"/>
      <c r="CA179" s="125" t="s">
        <v>570</v>
      </c>
      <c r="CB179" s="18" t="s">
        <v>68</v>
      </c>
    </row>
    <row r="180" spans="1:95" ht="39.75" customHeight="1" x14ac:dyDescent="0.25">
      <c r="A180" s="53"/>
      <c r="B180" s="124">
        <v>4600081142</v>
      </c>
      <c r="C180" s="103">
        <v>43605</v>
      </c>
      <c r="D180" s="103">
        <v>43651</v>
      </c>
      <c r="E180" s="49">
        <v>44016</v>
      </c>
      <c r="F180" s="51">
        <v>43651</v>
      </c>
      <c r="G180" s="50" t="s">
        <v>15</v>
      </c>
      <c r="H180" s="49" t="s">
        <v>15</v>
      </c>
      <c r="I180" s="48">
        <f ca="1">E180-'ARR Vigentes'!$DC$1</f>
        <v>-276</v>
      </c>
      <c r="J180" s="47" t="str">
        <f t="shared" ca="1" si="64"/>
        <v>TERMINADO</v>
      </c>
      <c r="K180" s="101" t="s">
        <v>66</v>
      </c>
      <c r="L180" s="102" t="s">
        <v>66</v>
      </c>
      <c r="M180" s="102" t="s">
        <v>66</v>
      </c>
      <c r="N180" s="102" t="s">
        <v>66</v>
      </c>
      <c r="O180" s="101" t="s">
        <v>66</v>
      </c>
      <c r="P180" s="101" t="s">
        <v>66</v>
      </c>
      <c r="Q180" s="95" t="s">
        <v>273</v>
      </c>
      <c r="R180" s="36" t="s">
        <v>544</v>
      </c>
      <c r="S180" s="28" t="s">
        <v>4</v>
      </c>
      <c r="T180" s="113">
        <v>785952</v>
      </c>
      <c r="U180" s="142" t="s">
        <v>148</v>
      </c>
      <c r="V180" s="127">
        <v>1060</v>
      </c>
      <c r="W180" s="49">
        <v>36713</v>
      </c>
      <c r="X180" s="113">
        <v>16</v>
      </c>
      <c r="Y180" s="146" t="s">
        <v>6</v>
      </c>
      <c r="Z180" s="38" t="s">
        <v>147</v>
      </c>
      <c r="AA180" s="95" t="s">
        <v>722</v>
      </c>
      <c r="AB180" s="37">
        <v>261800</v>
      </c>
      <c r="AC180" s="95" t="s">
        <v>1052</v>
      </c>
      <c r="AD180" s="65">
        <v>26378911</v>
      </c>
      <c r="AE180" s="31" t="s">
        <v>6</v>
      </c>
      <c r="AF180" s="80">
        <v>3127123189</v>
      </c>
      <c r="AG180" s="30" t="s">
        <v>6</v>
      </c>
      <c r="AH180" s="95" t="s">
        <v>1052</v>
      </c>
      <c r="AI180" s="154">
        <v>26378911</v>
      </c>
      <c r="AJ180" s="31" t="s">
        <v>6</v>
      </c>
      <c r="AK180" s="80">
        <v>3127123189</v>
      </c>
      <c r="AL180" s="30" t="s">
        <v>6</v>
      </c>
      <c r="AM180" s="30" t="s">
        <v>6</v>
      </c>
      <c r="AN180" s="31" t="s">
        <v>6</v>
      </c>
      <c r="AO180" s="31" t="s">
        <v>6</v>
      </c>
      <c r="AP180" s="30" t="s">
        <v>6</v>
      </c>
      <c r="AQ180" s="78" t="s">
        <v>5</v>
      </c>
      <c r="AR180" s="28" t="s">
        <v>4</v>
      </c>
      <c r="AS180" s="27" t="s">
        <v>3</v>
      </c>
      <c r="AT180" s="28" t="s">
        <v>122</v>
      </c>
      <c r="AU180" s="28" t="s">
        <v>121</v>
      </c>
      <c r="AV180" s="63"/>
      <c r="AW180" s="25"/>
      <c r="AX180" s="25"/>
      <c r="AY180" s="26">
        <f t="shared" si="68"/>
        <v>43743</v>
      </c>
      <c r="AZ180" s="25"/>
      <c r="BA180" s="25"/>
      <c r="BB180" s="26">
        <f t="shared" si="69"/>
        <v>43835</v>
      </c>
      <c r="BC180" s="25"/>
      <c r="BD180" s="25"/>
      <c r="BE180" s="20">
        <f t="shared" si="70"/>
        <v>43926</v>
      </c>
      <c r="BF180" s="20"/>
      <c r="BG180" s="20"/>
      <c r="BH180" s="24">
        <f t="shared" si="65"/>
        <v>44017</v>
      </c>
      <c r="BI180" s="24"/>
      <c r="BJ180" s="24"/>
      <c r="BK180" s="24">
        <f t="shared" si="74"/>
        <v>44109</v>
      </c>
      <c r="BL180" s="24"/>
      <c r="BM180" s="24"/>
      <c r="BN180" s="20">
        <f t="shared" si="71"/>
        <v>44201</v>
      </c>
      <c r="BO180" s="24"/>
      <c r="BP180" s="24"/>
      <c r="BQ180" s="20">
        <f t="shared" si="72"/>
        <v>44291</v>
      </c>
      <c r="BR180" s="24"/>
      <c r="BS180" s="24"/>
      <c r="BT180" s="20">
        <f t="shared" si="67"/>
        <v>44382</v>
      </c>
      <c r="BU180" s="24">
        <f t="shared" si="66"/>
        <v>43916</v>
      </c>
      <c r="BV180" s="61">
        <f t="shared" si="75"/>
        <v>43956</v>
      </c>
      <c r="BW180" s="21"/>
      <c r="BX180" s="21"/>
      <c r="BY180" s="20">
        <f t="shared" si="73"/>
        <v>44017</v>
      </c>
      <c r="BZ180" s="20"/>
      <c r="CA180" s="125" t="s">
        <v>570</v>
      </c>
      <c r="CB180" s="18" t="s">
        <v>68</v>
      </c>
    </row>
    <row r="181" spans="1:95" ht="39.75" customHeight="1" x14ac:dyDescent="0.25">
      <c r="A181" s="53"/>
      <c r="B181" s="124">
        <v>4600081141</v>
      </c>
      <c r="C181" s="103">
        <v>43605</v>
      </c>
      <c r="D181" s="103">
        <v>43651</v>
      </c>
      <c r="E181" s="49">
        <v>44016</v>
      </c>
      <c r="F181" s="51">
        <v>43651</v>
      </c>
      <c r="G181" s="50" t="s">
        <v>15</v>
      </c>
      <c r="H181" s="49" t="s">
        <v>15</v>
      </c>
      <c r="I181" s="48">
        <f ca="1">E181-'ARR Vigentes'!$DC$1</f>
        <v>-276</v>
      </c>
      <c r="J181" s="47" t="str">
        <f t="shared" ca="1" si="64"/>
        <v>TERMINADO</v>
      </c>
      <c r="K181" s="101" t="s">
        <v>66</v>
      </c>
      <c r="L181" s="102" t="s">
        <v>66</v>
      </c>
      <c r="M181" s="102" t="s">
        <v>66</v>
      </c>
      <c r="N181" s="102" t="s">
        <v>66</v>
      </c>
      <c r="O181" s="101" t="s">
        <v>66</v>
      </c>
      <c r="P181" s="101" t="s">
        <v>66</v>
      </c>
      <c r="Q181" s="95" t="s">
        <v>1051</v>
      </c>
      <c r="R181" s="36" t="s">
        <v>544</v>
      </c>
      <c r="S181" s="28" t="s">
        <v>4</v>
      </c>
      <c r="T181" s="113">
        <v>785952</v>
      </c>
      <c r="U181" s="142" t="s">
        <v>148</v>
      </c>
      <c r="V181" s="127">
        <v>1060</v>
      </c>
      <c r="W181" s="49">
        <v>36713</v>
      </c>
      <c r="X181" s="113">
        <v>16</v>
      </c>
      <c r="Y181" s="80">
        <v>27</v>
      </c>
      <c r="Z181" s="38" t="s">
        <v>147</v>
      </c>
      <c r="AA181" s="95" t="s">
        <v>722</v>
      </c>
      <c r="AB181" s="37">
        <v>261800</v>
      </c>
      <c r="AC181" s="95" t="s">
        <v>1050</v>
      </c>
      <c r="AD181" s="65">
        <v>43261420</v>
      </c>
      <c r="AE181" s="31" t="s">
        <v>6</v>
      </c>
      <c r="AF181" s="80">
        <v>3113339856</v>
      </c>
      <c r="AG181" s="30" t="s">
        <v>6</v>
      </c>
      <c r="AH181" s="95" t="s">
        <v>1050</v>
      </c>
      <c r="AI181" s="154">
        <v>43261420</v>
      </c>
      <c r="AJ181" s="31" t="s">
        <v>6</v>
      </c>
      <c r="AK181" s="80">
        <v>3113339856</v>
      </c>
      <c r="AL181" s="30" t="s">
        <v>6</v>
      </c>
      <c r="AM181" s="30" t="s">
        <v>6</v>
      </c>
      <c r="AN181" s="31" t="s">
        <v>6</v>
      </c>
      <c r="AO181" s="31" t="s">
        <v>6</v>
      </c>
      <c r="AP181" s="30" t="s">
        <v>6</v>
      </c>
      <c r="AQ181" s="78" t="s">
        <v>5</v>
      </c>
      <c r="AR181" s="28" t="s">
        <v>4</v>
      </c>
      <c r="AS181" s="27" t="s">
        <v>3</v>
      </c>
      <c r="AT181" s="28" t="s">
        <v>122</v>
      </c>
      <c r="AU181" s="28" t="s">
        <v>121</v>
      </c>
      <c r="AV181" s="63"/>
      <c r="AW181" s="25"/>
      <c r="AX181" s="25"/>
      <c r="AY181" s="26">
        <f t="shared" si="68"/>
        <v>43743</v>
      </c>
      <c r="AZ181" s="25"/>
      <c r="BA181" s="25"/>
      <c r="BB181" s="26">
        <f t="shared" si="69"/>
        <v>43835</v>
      </c>
      <c r="BC181" s="25"/>
      <c r="BD181" s="25"/>
      <c r="BE181" s="20">
        <f t="shared" si="70"/>
        <v>43926</v>
      </c>
      <c r="BF181" s="20"/>
      <c r="BG181" s="20"/>
      <c r="BH181" s="24">
        <f t="shared" si="65"/>
        <v>44017</v>
      </c>
      <c r="BI181" s="24"/>
      <c r="BJ181" s="24"/>
      <c r="BK181" s="24">
        <f t="shared" si="74"/>
        <v>44109</v>
      </c>
      <c r="BL181" s="24"/>
      <c r="BM181" s="24"/>
      <c r="BN181" s="20">
        <f t="shared" si="71"/>
        <v>44201</v>
      </c>
      <c r="BO181" s="24"/>
      <c r="BP181" s="24"/>
      <c r="BQ181" s="20">
        <f t="shared" si="72"/>
        <v>44291</v>
      </c>
      <c r="BR181" s="24"/>
      <c r="BS181" s="24"/>
      <c r="BT181" s="20">
        <f t="shared" si="67"/>
        <v>44382</v>
      </c>
      <c r="BU181" s="24">
        <f t="shared" si="66"/>
        <v>43916</v>
      </c>
      <c r="BV181" s="61">
        <f t="shared" si="75"/>
        <v>43956</v>
      </c>
      <c r="BW181" s="21"/>
      <c r="BX181" s="21"/>
      <c r="BY181" s="20">
        <f t="shared" si="73"/>
        <v>44017</v>
      </c>
      <c r="BZ181" s="20"/>
      <c r="CA181" s="125" t="s">
        <v>570</v>
      </c>
      <c r="CB181" s="18" t="s">
        <v>68</v>
      </c>
    </row>
    <row r="182" spans="1:95" ht="39.75" customHeight="1" x14ac:dyDescent="0.25">
      <c r="A182" s="53"/>
      <c r="B182" s="124">
        <v>4600081143</v>
      </c>
      <c r="C182" s="103">
        <v>43627</v>
      </c>
      <c r="D182" s="103">
        <v>43651</v>
      </c>
      <c r="E182" s="49">
        <v>44016</v>
      </c>
      <c r="F182" s="51">
        <v>43651</v>
      </c>
      <c r="G182" s="50" t="s">
        <v>15</v>
      </c>
      <c r="H182" s="49" t="s">
        <v>15</v>
      </c>
      <c r="I182" s="48">
        <f ca="1">E182-'ARR Vigentes'!$DC$1</f>
        <v>-276</v>
      </c>
      <c r="J182" s="47" t="str">
        <f t="shared" ca="1" si="64"/>
        <v>TERMINADO</v>
      </c>
      <c r="K182" s="101" t="s">
        <v>66</v>
      </c>
      <c r="L182" s="102" t="s">
        <v>66</v>
      </c>
      <c r="M182" s="102" t="s">
        <v>66</v>
      </c>
      <c r="N182" s="102" t="s">
        <v>66</v>
      </c>
      <c r="O182" s="101" t="s">
        <v>66</v>
      </c>
      <c r="P182" s="101" t="s">
        <v>66</v>
      </c>
      <c r="Q182" s="95" t="s">
        <v>1049</v>
      </c>
      <c r="R182" s="36" t="s">
        <v>544</v>
      </c>
      <c r="S182" s="28" t="s">
        <v>4</v>
      </c>
      <c r="T182" s="113">
        <v>785952</v>
      </c>
      <c r="U182" s="142" t="s">
        <v>148</v>
      </c>
      <c r="V182" s="127">
        <v>1060</v>
      </c>
      <c r="W182" s="49">
        <v>36713</v>
      </c>
      <c r="X182" s="113">
        <v>16</v>
      </c>
      <c r="Y182" s="80">
        <v>34</v>
      </c>
      <c r="Z182" s="38" t="s">
        <v>147</v>
      </c>
      <c r="AA182" s="95" t="s">
        <v>722</v>
      </c>
      <c r="AB182" s="37">
        <v>261800</v>
      </c>
      <c r="AC182" s="95" t="s">
        <v>1048</v>
      </c>
      <c r="AD182" s="65">
        <v>41941533</v>
      </c>
      <c r="AE182" s="31" t="s">
        <v>6</v>
      </c>
      <c r="AF182" s="80">
        <v>3108782481</v>
      </c>
      <c r="AG182" s="30" t="s">
        <v>6</v>
      </c>
      <c r="AH182" s="95" t="s">
        <v>1048</v>
      </c>
      <c r="AI182" s="154">
        <v>41941533</v>
      </c>
      <c r="AJ182" s="31" t="s">
        <v>6</v>
      </c>
      <c r="AK182" s="80">
        <v>3108782481</v>
      </c>
      <c r="AL182" s="30" t="s">
        <v>6</v>
      </c>
      <c r="AM182" s="30" t="s">
        <v>6</v>
      </c>
      <c r="AN182" s="31" t="s">
        <v>6</v>
      </c>
      <c r="AO182" s="31" t="s">
        <v>6</v>
      </c>
      <c r="AP182" s="30" t="s">
        <v>6</v>
      </c>
      <c r="AQ182" s="78" t="s">
        <v>5</v>
      </c>
      <c r="AR182" s="28" t="s">
        <v>4</v>
      </c>
      <c r="AS182" s="27" t="s">
        <v>3</v>
      </c>
      <c r="AT182" s="28" t="s">
        <v>122</v>
      </c>
      <c r="AU182" s="28" t="s">
        <v>121</v>
      </c>
      <c r="AV182" s="63"/>
      <c r="AW182" s="25"/>
      <c r="AX182" s="25"/>
      <c r="AY182" s="26">
        <f t="shared" si="68"/>
        <v>43743</v>
      </c>
      <c r="AZ182" s="25"/>
      <c r="BA182" s="25"/>
      <c r="BB182" s="26">
        <f t="shared" si="69"/>
        <v>43835</v>
      </c>
      <c r="BC182" s="25"/>
      <c r="BD182" s="25"/>
      <c r="BE182" s="20">
        <f t="shared" si="70"/>
        <v>43926</v>
      </c>
      <c r="BF182" s="20"/>
      <c r="BG182" s="20"/>
      <c r="BH182" s="24">
        <f t="shared" si="65"/>
        <v>44017</v>
      </c>
      <c r="BI182" s="24"/>
      <c r="BJ182" s="24"/>
      <c r="BK182" s="24">
        <f t="shared" si="74"/>
        <v>44109</v>
      </c>
      <c r="BL182" s="24"/>
      <c r="BM182" s="24"/>
      <c r="BN182" s="20">
        <f t="shared" si="71"/>
        <v>44201</v>
      </c>
      <c r="BO182" s="24"/>
      <c r="BP182" s="24"/>
      <c r="BQ182" s="20">
        <f t="shared" si="72"/>
        <v>44291</v>
      </c>
      <c r="BR182" s="24"/>
      <c r="BS182" s="24"/>
      <c r="BT182" s="20">
        <f t="shared" si="67"/>
        <v>44382</v>
      </c>
      <c r="BU182" s="24">
        <f t="shared" si="66"/>
        <v>43916</v>
      </c>
      <c r="BV182" s="61">
        <f t="shared" si="75"/>
        <v>43956</v>
      </c>
      <c r="BW182" s="21"/>
      <c r="BX182" s="21"/>
      <c r="BY182" s="20">
        <f t="shared" si="73"/>
        <v>44017</v>
      </c>
      <c r="BZ182" s="20"/>
      <c r="CA182" s="125" t="s">
        <v>570</v>
      </c>
      <c r="CB182" s="18" t="s">
        <v>68</v>
      </c>
    </row>
    <row r="183" spans="1:95" ht="39.75" customHeight="1" x14ac:dyDescent="0.25">
      <c r="A183" s="53"/>
      <c r="B183" s="124">
        <v>4600081012</v>
      </c>
      <c r="C183" s="103">
        <v>43605</v>
      </c>
      <c r="D183" s="103">
        <v>43651</v>
      </c>
      <c r="E183" s="49">
        <v>44016</v>
      </c>
      <c r="F183" s="51">
        <v>43651</v>
      </c>
      <c r="G183" s="50" t="s">
        <v>15</v>
      </c>
      <c r="H183" s="49" t="s">
        <v>15</v>
      </c>
      <c r="I183" s="48">
        <f ca="1">E183-'ARR Vigentes'!$DC$1</f>
        <v>-276</v>
      </c>
      <c r="J183" s="47" t="str">
        <f t="shared" ca="1" si="64"/>
        <v>TERMINADO</v>
      </c>
      <c r="K183" s="101" t="s">
        <v>66</v>
      </c>
      <c r="L183" s="102" t="s">
        <v>66</v>
      </c>
      <c r="M183" s="102" t="s">
        <v>66</v>
      </c>
      <c r="N183" s="102" t="s">
        <v>66</v>
      </c>
      <c r="O183" s="101" t="s">
        <v>66</v>
      </c>
      <c r="P183" s="101" t="s">
        <v>66</v>
      </c>
      <c r="Q183" s="95" t="s">
        <v>273</v>
      </c>
      <c r="R183" s="36" t="s">
        <v>544</v>
      </c>
      <c r="S183" s="28" t="s">
        <v>4</v>
      </c>
      <c r="T183" s="113">
        <v>785952</v>
      </c>
      <c r="U183" s="142" t="s">
        <v>148</v>
      </c>
      <c r="V183" s="127">
        <v>1060</v>
      </c>
      <c r="W183" s="49">
        <v>36713</v>
      </c>
      <c r="X183" s="113">
        <v>16</v>
      </c>
      <c r="Y183" s="68" t="s">
        <v>6</v>
      </c>
      <c r="Z183" s="38" t="s">
        <v>147</v>
      </c>
      <c r="AA183" s="95" t="s">
        <v>722</v>
      </c>
      <c r="AB183" s="37">
        <v>261800</v>
      </c>
      <c r="AC183" s="95" t="s">
        <v>1047</v>
      </c>
      <c r="AD183" s="65">
        <v>43523284</v>
      </c>
      <c r="AE183" s="80">
        <v>5031199</v>
      </c>
      <c r="AF183" s="80">
        <v>2659430</v>
      </c>
      <c r="AG183" s="30" t="s">
        <v>6</v>
      </c>
      <c r="AH183" s="95" t="s">
        <v>1047</v>
      </c>
      <c r="AI183" s="154">
        <v>43523284</v>
      </c>
      <c r="AJ183" s="80">
        <v>5031199</v>
      </c>
      <c r="AK183" s="80">
        <v>2659430</v>
      </c>
      <c r="AL183" s="30" t="s">
        <v>6</v>
      </c>
      <c r="AM183" s="30" t="s">
        <v>6</v>
      </c>
      <c r="AN183" s="31" t="s">
        <v>6</v>
      </c>
      <c r="AO183" s="31" t="s">
        <v>6</v>
      </c>
      <c r="AP183" s="30" t="s">
        <v>6</v>
      </c>
      <c r="AQ183" s="78" t="s">
        <v>5</v>
      </c>
      <c r="AR183" s="28" t="s">
        <v>4</v>
      </c>
      <c r="AS183" s="27" t="s">
        <v>3</v>
      </c>
      <c r="AT183" s="28" t="s">
        <v>122</v>
      </c>
      <c r="AU183" s="28" t="s">
        <v>121</v>
      </c>
      <c r="AV183" s="63"/>
      <c r="AW183" s="25"/>
      <c r="AX183" s="25"/>
      <c r="AY183" s="26">
        <f t="shared" si="68"/>
        <v>43743</v>
      </c>
      <c r="AZ183" s="25"/>
      <c r="BA183" s="25"/>
      <c r="BB183" s="26">
        <f t="shared" si="69"/>
        <v>43835</v>
      </c>
      <c r="BC183" s="25"/>
      <c r="BD183" s="25"/>
      <c r="BE183" s="20">
        <f t="shared" si="70"/>
        <v>43926</v>
      </c>
      <c r="BF183" s="20"/>
      <c r="BG183" s="20"/>
      <c r="BH183" s="24">
        <f t="shared" si="65"/>
        <v>44017</v>
      </c>
      <c r="BI183" s="24"/>
      <c r="BJ183" s="24"/>
      <c r="BK183" s="24">
        <f t="shared" si="74"/>
        <v>44109</v>
      </c>
      <c r="BL183" s="24"/>
      <c r="BM183" s="24"/>
      <c r="BN183" s="20">
        <f t="shared" si="71"/>
        <v>44201</v>
      </c>
      <c r="BO183" s="24"/>
      <c r="BP183" s="24"/>
      <c r="BQ183" s="20">
        <f t="shared" si="72"/>
        <v>44291</v>
      </c>
      <c r="BR183" s="24"/>
      <c r="BS183" s="24"/>
      <c r="BT183" s="20">
        <f t="shared" si="67"/>
        <v>44382</v>
      </c>
      <c r="BU183" s="24">
        <f t="shared" si="66"/>
        <v>43916</v>
      </c>
      <c r="BV183" s="61">
        <f t="shared" si="75"/>
        <v>43956</v>
      </c>
      <c r="BW183" s="21"/>
      <c r="BX183" s="21"/>
      <c r="BY183" s="20">
        <f t="shared" si="73"/>
        <v>44017</v>
      </c>
      <c r="BZ183" s="20"/>
      <c r="CA183" s="125" t="s">
        <v>570</v>
      </c>
      <c r="CB183" s="18" t="s">
        <v>68</v>
      </c>
    </row>
    <row r="184" spans="1:95" ht="39.75" customHeight="1" x14ac:dyDescent="0.25">
      <c r="A184" s="53"/>
      <c r="B184" s="124">
        <v>4600081140</v>
      </c>
      <c r="C184" s="103">
        <v>43605</v>
      </c>
      <c r="D184" s="103">
        <v>43651</v>
      </c>
      <c r="E184" s="49">
        <v>44016</v>
      </c>
      <c r="F184" s="51">
        <v>43651</v>
      </c>
      <c r="G184" s="50" t="s">
        <v>15</v>
      </c>
      <c r="H184" s="49" t="s">
        <v>15</v>
      </c>
      <c r="I184" s="48">
        <f ca="1">E184-'ARR Vigentes'!$DC$1</f>
        <v>-276</v>
      </c>
      <c r="J184" s="47" t="str">
        <f t="shared" ca="1" si="64"/>
        <v>TERMINADO</v>
      </c>
      <c r="K184" s="101" t="s">
        <v>66</v>
      </c>
      <c r="L184" s="102" t="s">
        <v>66</v>
      </c>
      <c r="M184" s="102" t="s">
        <v>66</v>
      </c>
      <c r="N184" s="102" t="s">
        <v>66</v>
      </c>
      <c r="O184" s="101" t="s">
        <v>66</v>
      </c>
      <c r="P184" s="101" t="s">
        <v>66</v>
      </c>
      <c r="Q184" s="95" t="s">
        <v>1046</v>
      </c>
      <c r="R184" s="36" t="s">
        <v>544</v>
      </c>
      <c r="S184" s="28" t="s">
        <v>4</v>
      </c>
      <c r="T184" s="113">
        <v>785952</v>
      </c>
      <c r="U184" s="142" t="s">
        <v>148</v>
      </c>
      <c r="V184" s="127">
        <v>1060</v>
      </c>
      <c r="W184" s="49">
        <v>36713</v>
      </c>
      <c r="X184" s="113">
        <v>16</v>
      </c>
      <c r="Y184" s="80">
        <v>30</v>
      </c>
      <c r="Z184" s="38" t="s">
        <v>147</v>
      </c>
      <c r="AA184" s="95" t="s">
        <v>722</v>
      </c>
      <c r="AB184" s="37">
        <v>261800</v>
      </c>
      <c r="AC184" s="95" t="s">
        <v>1045</v>
      </c>
      <c r="AD184" s="65">
        <v>43572362</v>
      </c>
      <c r="AE184" s="31" t="s">
        <v>6</v>
      </c>
      <c r="AF184" s="80">
        <v>3104630935</v>
      </c>
      <c r="AG184" s="171" t="s">
        <v>1044</v>
      </c>
      <c r="AH184" s="95" t="s">
        <v>1045</v>
      </c>
      <c r="AI184" s="154">
        <v>43572362</v>
      </c>
      <c r="AJ184" s="31" t="s">
        <v>6</v>
      </c>
      <c r="AK184" s="80">
        <v>3104630935</v>
      </c>
      <c r="AL184" s="116" t="s">
        <v>1044</v>
      </c>
      <c r="AM184" s="30" t="s">
        <v>6</v>
      </c>
      <c r="AN184" s="31" t="s">
        <v>6</v>
      </c>
      <c r="AO184" s="31" t="s">
        <v>6</v>
      </c>
      <c r="AP184" s="30" t="s">
        <v>6</v>
      </c>
      <c r="AQ184" s="78" t="s">
        <v>5</v>
      </c>
      <c r="AR184" s="28" t="s">
        <v>4</v>
      </c>
      <c r="AS184" s="27" t="s">
        <v>3</v>
      </c>
      <c r="AT184" s="28" t="s">
        <v>122</v>
      </c>
      <c r="AU184" s="28" t="s">
        <v>121</v>
      </c>
      <c r="AV184" s="63"/>
      <c r="AW184" s="25"/>
      <c r="AX184" s="25"/>
      <c r="AY184" s="26">
        <f t="shared" si="68"/>
        <v>43743</v>
      </c>
      <c r="AZ184" s="25"/>
      <c r="BA184" s="25"/>
      <c r="BB184" s="26">
        <f t="shared" si="69"/>
        <v>43835</v>
      </c>
      <c r="BC184" s="25"/>
      <c r="BD184" s="25"/>
      <c r="BE184" s="20">
        <f t="shared" si="70"/>
        <v>43926</v>
      </c>
      <c r="BF184" s="20"/>
      <c r="BG184" s="20"/>
      <c r="BH184" s="24">
        <f t="shared" si="65"/>
        <v>44017</v>
      </c>
      <c r="BI184" s="24"/>
      <c r="BJ184" s="24"/>
      <c r="BK184" s="24">
        <f t="shared" si="74"/>
        <v>44109</v>
      </c>
      <c r="BL184" s="24"/>
      <c r="BM184" s="24"/>
      <c r="BN184" s="20">
        <f t="shared" si="71"/>
        <v>44201</v>
      </c>
      <c r="BO184" s="24"/>
      <c r="BP184" s="24"/>
      <c r="BQ184" s="20">
        <f t="shared" si="72"/>
        <v>44291</v>
      </c>
      <c r="BR184" s="24"/>
      <c r="BS184" s="24"/>
      <c r="BT184" s="20">
        <f t="shared" si="67"/>
        <v>44382</v>
      </c>
      <c r="BU184" s="24">
        <f t="shared" si="66"/>
        <v>43916</v>
      </c>
      <c r="BV184" s="61">
        <f t="shared" si="75"/>
        <v>43956</v>
      </c>
      <c r="BW184" s="21"/>
      <c r="BX184" s="21"/>
      <c r="BY184" s="20">
        <f t="shared" si="73"/>
        <v>44017</v>
      </c>
      <c r="BZ184" s="20"/>
      <c r="CA184" s="19" t="s">
        <v>3234</v>
      </c>
      <c r="CB184" s="18" t="s">
        <v>68</v>
      </c>
    </row>
    <row r="185" spans="1:95" s="2" customFormat="1" ht="39.75" customHeight="1" x14ac:dyDescent="0.25">
      <c r="A185" s="143"/>
      <c r="B185" s="57">
        <v>4600080902</v>
      </c>
      <c r="C185" s="103">
        <v>43689</v>
      </c>
      <c r="D185" s="499">
        <v>43717</v>
      </c>
      <c r="E185" s="499">
        <v>44082</v>
      </c>
      <c r="F185" s="548">
        <v>43717</v>
      </c>
      <c r="G185" s="629" t="s">
        <v>6</v>
      </c>
      <c r="H185" s="629" t="s">
        <v>6</v>
      </c>
      <c r="I185" s="43">
        <f ca="1">E185-'ARR Vigentes'!$DC$1</f>
        <v>-210</v>
      </c>
      <c r="J185" s="42" t="str">
        <f t="shared" ca="1" si="64"/>
        <v>TERMINADO</v>
      </c>
      <c r="K185" s="101" t="s">
        <v>66</v>
      </c>
      <c r="L185" s="102" t="s">
        <v>66</v>
      </c>
      <c r="M185" s="102" t="s">
        <v>66</v>
      </c>
      <c r="N185" s="102" t="s">
        <v>66</v>
      </c>
      <c r="O185" s="101" t="s">
        <v>66</v>
      </c>
      <c r="P185" s="101" t="s">
        <v>66</v>
      </c>
      <c r="Q185" s="95" t="s">
        <v>1022</v>
      </c>
      <c r="R185" s="758" t="s">
        <v>76</v>
      </c>
      <c r="S185" s="283" t="s">
        <v>4</v>
      </c>
      <c r="T185" s="113">
        <v>5245178</v>
      </c>
      <c r="U185" s="126">
        <v>10060480003</v>
      </c>
      <c r="V185" s="126">
        <v>3161</v>
      </c>
      <c r="W185" s="129">
        <v>38635</v>
      </c>
      <c r="X185" s="113">
        <v>26</v>
      </c>
      <c r="Y185" s="750">
        <v>61</v>
      </c>
      <c r="Z185" s="95" t="s">
        <v>224</v>
      </c>
      <c r="AA185" s="95" t="s">
        <v>656</v>
      </c>
      <c r="AB185" s="94">
        <v>238019</v>
      </c>
      <c r="AC185" s="95" t="s">
        <v>1021</v>
      </c>
      <c r="AD185" s="93">
        <v>43002690</v>
      </c>
      <c r="AE185" s="122">
        <v>3204794208</v>
      </c>
      <c r="AF185" s="122">
        <v>3003267399</v>
      </c>
      <c r="AG185" s="27" t="s">
        <v>1020</v>
      </c>
      <c r="AH185" s="95" t="s">
        <v>1021</v>
      </c>
      <c r="AI185" s="278">
        <v>43002690</v>
      </c>
      <c r="AJ185" s="122">
        <v>3204794208</v>
      </c>
      <c r="AK185" s="122">
        <v>3003267399</v>
      </c>
      <c r="AL185" s="169" t="s">
        <v>1020</v>
      </c>
      <c r="AM185" s="532" t="s">
        <v>6</v>
      </c>
      <c r="AN185" s="122" t="s">
        <v>6</v>
      </c>
      <c r="AO185" s="122" t="s">
        <v>6</v>
      </c>
      <c r="AP185" s="532" t="s">
        <v>6</v>
      </c>
      <c r="AQ185" s="759" t="s">
        <v>5</v>
      </c>
      <c r="AR185" s="283" t="s">
        <v>4</v>
      </c>
      <c r="AS185" s="27" t="s">
        <v>3</v>
      </c>
      <c r="AT185" s="283" t="s">
        <v>122</v>
      </c>
      <c r="AU185" s="283" t="s">
        <v>121</v>
      </c>
      <c r="AV185" s="27"/>
      <c r="AW185" s="747" t="s">
        <v>28</v>
      </c>
      <c r="AX185" s="499">
        <v>43809</v>
      </c>
      <c r="AY185" s="103">
        <f t="shared" si="68"/>
        <v>43808</v>
      </c>
      <c r="AZ185" s="760" t="s">
        <v>27</v>
      </c>
      <c r="BA185" s="499">
        <v>43900</v>
      </c>
      <c r="BB185" s="103">
        <f t="shared" si="69"/>
        <v>43899</v>
      </c>
      <c r="BC185" s="747" t="s">
        <v>26</v>
      </c>
      <c r="BD185" s="499">
        <v>44012</v>
      </c>
      <c r="BE185" s="499">
        <f t="shared" si="70"/>
        <v>43991</v>
      </c>
      <c r="BF185" s="499"/>
      <c r="BG185" s="499"/>
      <c r="BH185" s="499">
        <f t="shared" si="65"/>
        <v>44083</v>
      </c>
      <c r="BI185" s="499"/>
      <c r="BJ185" s="499"/>
      <c r="BK185" s="499">
        <f t="shared" si="74"/>
        <v>44174</v>
      </c>
      <c r="BL185" s="499"/>
      <c r="BM185" s="499"/>
      <c r="BN185" s="499">
        <f t="shared" si="71"/>
        <v>44264</v>
      </c>
      <c r="BO185" s="499"/>
      <c r="BP185" s="499"/>
      <c r="BQ185" s="499">
        <f t="shared" si="72"/>
        <v>44356</v>
      </c>
      <c r="BR185" s="499"/>
      <c r="BS185" s="499"/>
      <c r="BT185" s="499">
        <f t="shared" si="67"/>
        <v>44448</v>
      </c>
      <c r="BU185" s="755">
        <v>202130061046</v>
      </c>
      <c r="BV185" s="548" t="s">
        <v>2</v>
      </c>
      <c r="BW185" s="725"/>
      <c r="BX185" s="725"/>
      <c r="BY185" s="499">
        <f t="shared" si="73"/>
        <v>44083</v>
      </c>
      <c r="BZ185" s="499"/>
      <c r="CA185" s="761"/>
      <c r="CB185" s="536" t="s">
        <v>68</v>
      </c>
    </row>
    <row r="186" spans="1:95" ht="39.75" customHeight="1" x14ac:dyDescent="0.25">
      <c r="A186" s="178" t="s">
        <v>1002</v>
      </c>
      <c r="B186" s="176">
        <v>4600081074</v>
      </c>
      <c r="C186" s="26">
        <v>43605</v>
      </c>
      <c r="D186" s="24">
        <v>43651</v>
      </c>
      <c r="E186" s="24">
        <v>44016</v>
      </c>
      <c r="F186" s="61">
        <v>43651</v>
      </c>
      <c r="G186" s="60" t="s">
        <v>6</v>
      </c>
      <c r="H186" s="60" t="s">
        <v>6</v>
      </c>
      <c r="I186" s="48">
        <f ca="1">E186-'ARR Vigentes'!$DC$1</f>
        <v>-276</v>
      </c>
      <c r="J186" s="47" t="str">
        <f t="shared" ca="1" si="64"/>
        <v>TERMINADO</v>
      </c>
      <c r="K186" s="101" t="s">
        <v>66</v>
      </c>
      <c r="L186" s="102" t="s">
        <v>66</v>
      </c>
      <c r="M186" s="102" t="s">
        <v>66</v>
      </c>
      <c r="N186" s="102" t="s">
        <v>66</v>
      </c>
      <c r="O186" s="101" t="s">
        <v>66</v>
      </c>
      <c r="P186" s="101" t="s">
        <v>66</v>
      </c>
      <c r="Q186" s="95" t="s">
        <v>273</v>
      </c>
      <c r="R186" s="100" t="s">
        <v>965</v>
      </c>
      <c r="S186" s="28" t="s">
        <v>4</v>
      </c>
      <c r="T186" s="119">
        <v>785952</v>
      </c>
      <c r="U186" s="152" t="s">
        <v>148</v>
      </c>
      <c r="V186" s="68">
        <v>1060</v>
      </c>
      <c r="W186" s="175">
        <v>36713</v>
      </c>
      <c r="X186" s="68">
        <v>16</v>
      </c>
      <c r="Y186" s="68" t="s">
        <v>6</v>
      </c>
      <c r="Z186" s="38" t="s">
        <v>147</v>
      </c>
      <c r="AA186" s="38" t="s">
        <v>722</v>
      </c>
      <c r="AB186" s="94">
        <v>261800</v>
      </c>
      <c r="AC186" s="100" t="s">
        <v>1001</v>
      </c>
      <c r="AD186" s="65">
        <v>43081208</v>
      </c>
      <c r="AE186" s="68">
        <v>2609849</v>
      </c>
      <c r="AF186" s="31">
        <v>2605738</v>
      </c>
      <c r="AG186" s="705" t="s">
        <v>1000</v>
      </c>
      <c r="AH186" s="100" t="s">
        <v>1001</v>
      </c>
      <c r="AI186" s="154">
        <v>43081208</v>
      </c>
      <c r="AJ186" s="68">
        <v>2609849</v>
      </c>
      <c r="AK186" s="68">
        <v>2605738</v>
      </c>
      <c r="AL186" s="121" t="s">
        <v>1000</v>
      </c>
      <c r="AM186" s="100" t="s">
        <v>999</v>
      </c>
      <c r="AN186" s="31" t="s">
        <v>6</v>
      </c>
      <c r="AO186" s="68">
        <v>3127971229</v>
      </c>
      <c r="AP186" s="30" t="s">
        <v>6</v>
      </c>
      <c r="AQ186" s="78" t="s">
        <v>70</v>
      </c>
      <c r="AR186" s="28" t="s">
        <v>4</v>
      </c>
      <c r="AS186" s="63" t="s">
        <v>69</v>
      </c>
      <c r="AT186" s="28" t="s">
        <v>122</v>
      </c>
      <c r="AU186" s="28" t="s">
        <v>121</v>
      </c>
      <c r="AV186" s="63"/>
      <c r="AW186" s="25"/>
      <c r="AX186" s="25"/>
      <c r="AY186" s="26">
        <f t="shared" si="68"/>
        <v>43743</v>
      </c>
      <c r="AZ186" s="25"/>
      <c r="BA186" s="25"/>
      <c r="BB186" s="26">
        <f t="shared" si="69"/>
        <v>43835</v>
      </c>
      <c r="BC186" s="735"/>
      <c r="BD186" s="735"/>
      <c r="BE186" s="20">
        <f t="shared" si="70"/>
        <v>43926</v>
      </c>
      <c r="BF186" s="89" t="s">
        <v>26</v>
      </c>
      <c r="BG186" s="20">
        <v>44012</v>
      </c>
      <c r="BH186" s="24">
        <f t="shared" si="65"/>
        <v>44017</v>
      </c>
      <c r="BI186" s="24"/>
      <c r="BJ186" s="24"/>
      <c r="BK186" s="24">
        <f t="shared" si="74"/>
        <v>44109</v>
      </c>
      <c r="BL186" s="24"/>
      <c r="BM186" s="24"/>
      <c r="BN186" s="20">
        <f t="shared" si="71"/>
        <v>44201</v>
      </c>
      <c r="BO186" s="24"/>
      <c r="BP186" s="24"/>
      <c r="BQ186" s="20">
        <f t="shared" si="72"/>
        <v>44291</v>
      </c>
      <c r="BR186" s="24"/>
      <c r="BS186" s="24"/>
      <c r="BT186" s="20">
        <f t="shared" si="67"/>
        <v>44382</v>
      </c>
      <c r="BU186" s="24">
        <f>E186-100</f>
        <v>43916</v>
      </c>
      <c r="BV186" s="61">
        <f>E186-60</f>
        <v>43956</v>
      </c>
      <c r="BW186" s="21"/>
      <c r="BX186" s="21"/>
      <c r="BY186" s="20">
        <f t="shared" si="73"/>
        <v>44017</v>
      </c>
      <c r="BZ186" s="20"/>
      <c r="CA186" s="125" t="s">
        <v>570</v>
      </c>
      <c r="CB186" s="18" t="s">
        <v>0</v>
      </c>
    </row>
    <row r="187" spans="1:95" ht="39.75" customHeight="1" x14ac:dyDescent="0.25">
      <c r="A187" s="53"/>
      <c r="B187" s="176">
        <v>4600081079</v>
      </c>
      <c r="C187" s="26">
        <v>43605</v>
      </c>
      <c r="D187" s="24">
        <v>43664</v>
      </c>
      <c r="E187" s="24">
        <v>44029</v>
      </c>
      <c r="F187" s="61">
        <v>43664</v>
      </c>
      <c r="G187" s="60" t="s">
        <v>6</v>
      </c>
      <c r="H187" s="60" t="s">
        <v>6</v>
      </c>
      <c r="I187" s="48">
        <f ca="1">E187-'ARR Vigentes'!$DC$1</f>
        <v>-263</v>
      </c>
      <c r="J187" s="47" t="str">
        <f t="shared" ref="J187:J218" ca="1" si="76">IF(I187&gt;130,"VIGENTE",IF(I187&lt;1,"TERMINADO",IF(AND(I187&lt;120,I187&gt;110),"TRAMITES",IF(I187&lt;50,"POR VENCERSE","RENOVAR"))))</f>
        <v>TERMINADO</v>
      </c>
      <c r="K187" s="101" t="s">
        <v>66</v>
      </c>
      <c r="L187" s="102" t="s">
        <v>66</v>
      </c>
      <c r="M187" s="102" t="s">
        <v>66</v>
      </c>
      <c r="N187" s="102" t="s">
        <v>66</v>
      </c>
      <c r="O187" s="101" t="s">
        <v>66</v>
      </c>
      <c r="P187" s="101" t="s">
        <v>66</v>
      </c>
      <c r="Q187" s="95" t="s">
        <v>273</v>
      </c>
      <c r="R187" s="100" t="s">
        <v>965</v>
      </c>
      <c r="S187" s="28" t="s">
        <v>4</v>
      </c>
      <c r="T187" s="119">
        <v>785952</v>
      </c>
      <c r="U187" s="152" t="s">
        <v>148</v>
      </c>
      <c r="V187" s="68">
        <v>1060</v>
      </c>
      <c r="W187" s="175">
        <v>36713</v>
      </c>
      <c r="X187" s="68">
        <v>16</v>
      </c>
      <c r="Y187" s="68" t="s">
        <v>6</v>
      </c>
      <c r="Z187" s="38" t="s">
        <v>147</v>
      </c>
      <c r="AA187" s="38" t="s">
        <v>722</v>
      </c>
      <c r="AB187" s="94">
        <v>261800</v>
      </c>
      <c r="AC187" s="100" t="s">
        <v>998</v>
      </c>
      <c r="AD187" s="65">
        <v>29372543</v>
      </c>
      <c r="AE187" s="68">
        <v>5721037</v>
      </c>
      <c r="AF187" s="31">
        <v>3182180607</v>
      </c>
      <c r="AG187" s="30" t="s">
        <v>6</v>
      </c>
      <c r="AH187" s="100" t="s">
        <v>998</v>
      </c>
      <c r="AI187" s="154">
        <v>29372543</v>
      </c>
      <c r="AJ187" s="68">
        <v>5721037</v>
      </c>
      <c r="AK187" s="68">
        <v>3182180607</v>
      </c>
      <c r="AL187" s="30" t="s">
        <v>6</v>
      </c>
      <c r="AM187" s="100" t="s">
        <v>997</v>
      </c>
      <c r="AN187" s="31" t="s">
        <v>6</v>
      </c>
      <c r="AO187" s="68">
        <v>3206595413</v>
      </c>
      <c r="AP187" s="30" t="s">
        <v>6</v>
      </c>
      <c r="AQ187" s="78" t="s">
        <v>56</v>
      </c>
      <c r="AR187" s="28" t="s">
        <v>4</v>
      </c>
      <c r="AS187" s="105" t="s">
        <v>55</v>
      </c>
      <c r="AT187" s="28" t="s">
        <v>122</v>
      </c>
      <c r="AU187" s="28" t="s">
        <v>121</v>
      </c>
      <c r="AV187" s="63"/>
      <c r="AW187" s="25"/>
      <c r="AX187" s="25"/>
      <c r="AY187" s="26">
        <f t="shared" si="68"/>
        <v>43756</v>
      </c>
      <c r="AZ187" s="25"/>
      <c r="BA187" s="25"/>
      <c r="BB187" s="26">
        <f t="shared" si="69"/>
        <v>43848</v>
      </c>
      <c r="BC187" s="25"/>
      <c r="BD187" s="25"/>
      <c r="BE187" s="20">
        <f t="shared" si="70"/>
        <v>43939</v>
      </c>
      <c r="BF187" s="20"/>
      <c r="BG187" s="20"/>
      <c r="BH187" s="24">
        <f t="shared" si="65"/>
        <v>44030</v>
      </c>
      <c r="BI187" s="24"/>
      <c r="BJ187" s="24"/>
      <c r="BK187" s="24">
        <f t="shared" si="74"/>
        <v>44122</v>
      </c>
      <c r="BL187" s="24"/>
      <c r="BM187" s="24"/>
      <c r="BN187" s="20">
        <f t="shared" si="71"/>
        <v>44214</v>
      </c>
      <c r="BO187" s="24"/>
      <c r="BP187" s="24"/>
      <c r="BQ187" s="20">
        <f t="shared" si="72"/>
        <v>44304</v>
      </c>
      <c r="BR187" s="24"/>
      <c r="BS187" s="24"/>
      <c r="BT187" s="20">
        <f t="shared" si="67"/>
        <v>44395</v>
      </c>
      <c r="BU187" s="24">
        <f>E187-100</f>
        <v>43929</v>
      </c>
      <c r="BV187" s="61">
        <f>E187-60</f>
        <v>43969</v>
      </c>
      <c r="BW187" s="21"/>
      <c r="BX187" s="21"/>
      <c r="BY187" s="20">
        <f t="shared" si="73"/>
        <v>44030</v>
      </c>
      <c r="BZ187" s="20"/>
      <c r="CA187" s="125" t="s">
        <v>570</v>
      </c>
      <c r="CB187" s="18" t="s">
        <v>993</v>
      </c>
    </row>
    <row r="188" spans="1:95" ht="39.75" customHeight="1" x14ac:dyDescent="0.25">
      <c r="A188" s="53"/>
      <c r="B188" s="176">
        <v>4600082454</v>
      </c>
      <c r="C188" s="26">
        <v>43693</v>
      </c>
      <c r="D188" s="24">
        <v>43714</v>
      </c>
      <c r="E188" s="24">
        <v>44079</v>
      </c>
      <c r="F188" s="61">
        <v>43714</v>
      </c>
      <c r="G188" s="60" t="s">
        <v>6</v>
      </c>
      <c r="H188" s="60" t="s">
        <v>6</v>
      </c>
      <c r="I188" s="48">
        <f ca="1">E188-'ARR Vigentes'!$DC$1</f>
        <v>-213</v>
      </c>
      <c r="J188" s="47" t="str">
        <f t="shared" ca="1" si="76"/>
        <v>TERMINADO</v>
      </c>
      <c r="K188" s="101" t="s">
        <v>66</v>
      </c>
      <c r="L188" s="102" t="s">
        <v>66</v>
      </c>
      <c r="M188" s="102" t="s">
        <v>66</v>
      </c>
      <c r="N188" s="102" t="s">
        <v>66</v>
      </c>
      <c r="O188" s="101" t="s">
        <v>66</v>
      </c>
      <c r="P188" s="101" t="s">
        <v>66</v>
      </c>
      <c r="Q188" s="95" t="s">
        <v>996</v>
      </c>
      <c r="R188" s="100" t="s">
        <v>965</v>
      </c>
      <c r="S188" s="28" t="s">
        <v>4</v>
      </c>
      <c r="T188" s="119">
        <v>785952</v>
      </c>
      <c r="U188" s="152" t="s">
        <v>148</v>
      </c>
      <c r="V188" s="68">
        <v>1060</v>
      </c>
      <c r="W188" s="175">
        <v>36713</v>
      </c>
      <c r="X188" s="68">
        <v>16</v>
      </c>
      <c r="Y188" s="68">
        <v>72</v>
      </c>
      <c r="Z188" s="38" t="s">
        <v>147</v>
      </c>
      <c r="AA188" s="38" t="s">
        <v>722</v>
      </c>
      <c r="AB188" s="94">
        <v>261800</v>
      </c>
      <c r="AC188" s="100" t="s">
        <v>995</v>
      </c>
      <c r="AD188" s="65">
        <v>70517779</v>
      </c>
      <c r="AE188" s="31" t="s">
        <v>6</v>
      </c>
      <c r="AF188" s="31">
        <v>3127062855</v>
      </c>
      <c r="AG188" s="171" t="s">
        <v>994</v>
      </c>
      <c r="AH188" s="100" t="s">
        <v>995</v>
      </c>
      <c r="AI188" s="154">
        <v>70517779</v>
      </c>
      <c r="AJ188" s="31" t="s">
        <v>6</v>
      </c>
      <c r="AK188" s="31">
        <v>3127062855</v>
      </c>
      <c r="AL188" s="116" t="s">
        <v>994</v>
      </c>
      <c r="AM188" s="30" t="s">
        <v>6</v>
      </c>
      <c r="AN188" s="31" t="s">
        <v>6</v>
      </c>
      <c r="AO188" s="31" t="s">
        <v>6</v>
      </c>
      <c r="AP188" s="30" t="s">
        <v>6</v>
      </c>
      <c r="AQ188" s="78" t="s">
        <v>56</v>
      </c>
      <c r="AR188" s="28" t="s">
        <v>4</v>
      </c>
      <c r="AS188" s="105" t="s">
        <v>55</v>
      </c>
      <c r="AT188" s="28" t="s">
        <v>122</v>
      </c>
      <c r="AU188" s="28" t="s">
        <v>121</v>
      </c>
      <c r="AV188" s="63"/>
      <c r="AW188" s="89" t="s">
        <v>28</v>
      </c>
      <c r="AX188" s="20">
        <v>43812</v>
      </c>
      <c r="AY188" s="26">
        <f t="shared" si="68"/>
        <v>43805</v>
      </c>
      <c r="AZ188" s="89" t="s">
        <v>27</v>
      </c>
      <c r="BA188" s="20">
        <v>43921</v>
      </c>
      <c r="BB188" s="26">
        <f t="shared" si="69"/>
        <v>43896</v>
      </c>
      <c r="BC188" s="89" t="s">
        <v>26</v>
      </c>
      <c r="BD188" s="20">
        <v>44012</v>
      </c>
      <c r="BE188" s="20">
        <f t="shared" si="70"/>
        <v>43988</v>
      </c>
      <c r="BF188" s="20"/>
      <c r="BG188" s="20"/>
      <c r="BH188" s="24">
        <f t="shared" ref="BH188:BH219" si="77">EDATE($F188,12)</f>
        <v>44080</v>
      </c>
      <c r="BI188" s="24"/>
      <c r="BJ188" s="24"/>
      <c r="BK188" s="24">
        <f t="shared" si="74"/>
        <v>44171</v>
      </c>
      <c r="BL188" s="24"/>
      <c r="BM188" s="24"/>
      <c r="BN188" s="20">
        <f t="shared" si="71"/>
        <v>44261</v>
      </c>
      <c r="BO188" s="24"/>
      <c r="BP188" s="24"/>
      <c r="BQ188" s="20">
        <f t="shared" si="72"/>
        <v>44353</v>
      </c>
      <c r="BR188" s="24"/>
      <c r="BS188" s="24"/>
      <c r="BT188" s="20">
        <f t="shared" si="67"/>
        <v>44445</v>
      </c>
      <c r="BU188" s="24">
        <f>E188-100</f>
        <v>43979</v>
      </c>
      <c r="BV188" s="22" t="s">
        <v>718</v>
      </c>
      <c r="BW188" s="21"/>
      <c r="BX188" s="21"/>
      <c r="BY188" s="20">
        <f t="shared" si="73"/>
        <v>44080</v>
      </c>
      <c r="BZ188" s="20"/>
      <c r="CA188" s="125" t="s">
        <v>570</v>
      </c>
      <c r="CB188" s="18" t="s">
        <v>993</v>
      </c>
    </row>
    <row r="189" spans="1:95" s="749" customFormat="1" ht="39.75" customHeight="1" x14ac:dyDescent="0.25">
      <c r="A189" s="143" t="s">
        <v>915</v>
      </c>
      <c r="B189" s="124">
        <v>4600078585</v>
      </c>
      <c r="C189" s="49">
        <v>43602</v>
      </c>
      <c r="D189" s="499">
        <v>43609</v>
      </c>
      <c r="E189" s="499">
        <v>44098</v>
      </c>
      <c r="F189" s="548">
        <v>43609</v>
      </c>
      <c r="G189" s="760" t="s">
        <v>664</v>
      </c>
      <c r="H189" s="499">
        <v>43975</v>
      </c>
      <c r="I189" s="43">
        <f ca="1">E189-'ARR Vigentes'!$DC$1</f>
        <v>-194</v>
      </c>
      <c r="J189" s="42" t="str">
        <f t="shared" ca="1" si="76"/>
        <v>TERMINADO</v>
      </c>
      <c r="K189" s="174" t="s">
        <v>914</v>
      </c>
      <c r="L189" s="173">
        <v>43602</v>
      </c>
      <c r="M189" s="173">
        <v>43602</v>
      </c>
      <c r="N189" s="173">
        <v>44091</v>
      </c>
      <c r="O189" s="43">
        <f ca="1">N189-'ARR Vigentes'!$DC$1</f>
        <v>-201</v>
      </c>
      <c r="P189" s="42" t="str">
        <f ca="1">IF(O189&gt;80,"VIGENTE",IF(O189&lt;1,"VENCIDO",IF(O189&lt;50,"POR VENCERSE","RENOVAR")))</f>
        <v>VENCIDO</v>
      </c>
      <c r="Q189" s="95" t="s">
        <v>913</v>
      </c>
      <c r="R189" s="172" t="s">
        <v>355</v>
      </c>
      <c r="S189" s="283" t="s">
        <v>4</v>
      </c>
      <c r="T189" s="113">
        <v>93223</v>
      </c>
      <c r="U189" s="130">
        <v>10100030004</v>
      </c>
      <c r="V189" s="130">
        <v>3070</v>
      </c>
      <c r="W189" s="103">
        <v>34272</v>
      </c>
      <c r="X189" s="110">
        <v>12</v>
      </c>
      <c r="Y189" s="750" t="s">
        <v>6</v>
      </c>
      <c r="Z189" s="95" t="s">
        <v>11</v>
      </c>
      <c r="AA189" s="95" t="s">
        <v>912</v>
      </c>
      <c r="AB189" s="37">
        <v>1601038</v>
      </c>
      <c r="AC189" s="95" t="s">
        <v>911</v>
      </c>
      <c r="AD189" s="93">
        <v>43628974</v>
      </c>
      <c r="AE189" s="122">
        <v>2686765</v>
      </c>
      <c r="AF189" s="122">
        <v>3108255818</v>
      </c>
      <c r="AG189" s="171" t="s">
        <v>909</v>
      </c>
      <c r="AH189" s="95" t="s">
        <v>911</v>
      </c>
      <c r="AI189" s="278">
        <v>43628974</v>
      </c>
      <c r="AJ189" s="122">
        <v>2686765</v>
      </c>
      <c r="AK189" s="122">
        <v>3108255818</v>
      </c>
      <c r="AL189" s="116" t="s">
        <v>909</v>
      </c>
      <c r="AM189" s="95" t="s">
        <v>910</v>
      </c>
      <c r="AN189" s="122">
        <v>3525418</v>
      </c>
      <c r="AO189" s="122" t="s">
        <v>6</v>
      </c>
      <c r="AP189" s="171" t="s">
        <v>909</v>
      </c>
      <c r="AQ189" s="759" t="s">
        <v>70</v>
      </c>
      <c r="AR189" s="283" t="s">
        <v>4</v>
      </c>
      <c r="AS189" s="27" t="s">
        <v>69</v>
      </c>
      <c r="AT189" s="283" t="s">
        <v>122</v>
      </c>
      <c r="AU189" s="283" t="s">
        <v>121</v>
      </c>
      <c r="AV189" s="27"/>
      <c r="AW189" s="747" t="s">
        <v>28</v>
      </c>
      <c r="AX189" s="499">
        <v>43675</v>
      </c>
      <c r="AY189" s="103">
        <f t="shared" si="68"/>
        <v>43701</v>
      </c>
      <c r="AZ189" s="747" t="s">
        <v>27</v>
      </c>
      <c r="BA189" s="499">
        <v>43790</v>
      </c>
      <c r="BB189" s="103">
        <f t="shared" si="69"/>
        <v>43793</v>
      </c>
      <c r="BC189" s="760" t="s">
        <v>26</v>
      </c>
      <c r="BD189" s="499">
        <v>43873</v>
      </c>
      <c r="BE189" s="499">
        <f t="shared" si="70"/>
        <v>43885</v>
      </c>
      <c r="BF189" s="548" t="s">
        <v>25</v>
      </c>
      <c r="BG189" s="499">
        <v>43973</v>
      </c>
      <c r="BH189" s="499">
        <f t="shared" si="77"/>
        <v>43975</v>
      </c>
      <c r="BI189" s="548" t="s">
        <v>1220</v>
      </c>
      <c r="BJ189" s="499">
        <v>44098</v>
      </c>
      <c r="BK189" s="499">
        <f t="shared" si="74"/>
        <v>44067</v>
      </c>
      <c r="BL189" s="499"/>
      <c r="BM189" s="499"/>
      <c r="BN189" s="499">
        <f t="shared" si="71"/>
        <v>44159</v>
      </c>
      <c r="BO189" s="499"/>
      <c r="BP189" s="499"/>
      <c r="BQ189" s="499">
        <f t="shared" si="72"/>
        <v>44251</v>
      </c>
      <c r="BR189" s="499"/>
      <c r="BS189" s="499"/>
      <c r="BT189" s="499">
        <f t="shared" si="67"/>
        <v>44340</v>
      </c>
      <c r="BU189" s="499">
        <f>E189-100</f>
        <v>43998</v>
      </c>
      <c r="BV189" s="747" t="s">
        <v>2</v>
      </c>
      <c r="BW189" s="725"/>
      <c r="BX189" s="725"/>
      <c r="BY189" s="499">
        <f t="shared" si="73"/>
        <v>43975</v>
      </c>
      <c r="BZ189" s="548" t="s">
        <v>2270</v>
      </c>
      <c r="CA189" s="761"/>
      <c r="CB189" s="536" t="s">
        <v>68</v>
      </c>
      <c r="CC189" s="2"/>
      <c r="CD189" s="2"/>
      <c r="CE189" s="2"/>
      <c r="CF189" s="2"/>
      <c r="CG189" s="2"/>
      <c r="CH189" s="2"/>
      <c r="CI189" s="2"/>
      <c r="CJ189" s="2"/>
      <c r="CK189" s="2"/>
      <c r="CL189" s="2"/>
      <c r="CM189" s="2"/>
      <c r="CN189" s="2"/>
      <c r="CO189" s="2"/>
      <c r="CP189" s="2"/>
      <c r="CQ189" s="2"/>
    </row>
    <row r="190" spans="1:95" ht="39.75" customHeight="1" x14ac:dyDescent="0.25">
      <c r="A190" s="53"/>
      <c r="B190" s="124">
        <v>4600082175</v>
      </c>
      <c r="C190" s="26">
        <v>43704</v>
      </c>
      <c r="D190" s="24">
        <v>43770</v>
      </c>
      <c r="E190" s="24">
        <v>44135</v>
      </c>
      <c r="F190" s="61">
        <v>43770</v>
      </c>
      <c r="G190" s="60" t="s">
        <v>6</v>
      </c>
      <c r="H190" s="60" t="s">
        <v>6</v>
      </c>
      <c r="I190" s="48">
        <f ca="1">E190-'ARR Vigentes'!$DC$1</f>
        <v>-157</v>
      </c>
      <c r="J190" s="47" t="str">
        <f t="shared" ca="1" si="76"/>
        <v>TERMINADO</v>
      </c>
      <c r="K190" s="101" t="s">
        <v>66</v>
      </c>
      <c r="L190" s="102" t="s">
        <v>66</v>
      </c>
      <c r="M190" s="102" t="s">
        <v>66</v>
      </c>
      <c r="N190" s="102" t="s">
        <v>66</v>
      </c>
      <c r="O190" s="101" t="s">
        <v>66</v>
      </c>
      <c r="P190" s="101" t="s">
        <v>66</v>
      </c>
      <c r="Q190" s="95" t="s">
        <v>773</v>
      </c>
      <c r="R190" s="36" t="s">
        <v>544</v>
      </c>
      <c r="S190" s="28" t="s">
        <v>4</v>
      </c>
      <c r="T190" s="113">
        <v>785952</v>
      </c>
      <c r="U190" s="142" t="s">
        <v>148</v>
      </c>
      <c r="V190" s="127">
        <v>1060</v>
      </c>
      <c r="W190" s="49">
        <v>36713</v>
      </c>
      <c r="X190" s="113">
        <v>16</v>
      </c>
      <c r="Y190" s="140">
        <v>69</v>
      </c>
      <c r="Z190" s="38" t="s">
        <v>147</v>
      </c>
      <c r="AA190" s="38" t="s">
        <v>772</v>
      </c>
      <c r="AB190" s="37">
        <v>261800</v>
      </c>
      <c r="AC190" s="95" t="s">
        <v>771</v>
      </c>
      <c r="AD190" s="65">
        <v>43017043</v>
      </c>
      <c r="AE190" s="80">
        <v>2730259</v>
      </c>
      <c r="AF190" s="80">
        <v>4612733</v>
      </c>
      <c r="AG190" s="171" t="s">
        <v>770</v>
      </c>
      <c r="AH190" s="95" t="s">
        <v>771</v>
      </c>
      <c r="AI190" s="154">
        <v>43017043</v>
      </c>
      <c r="AJ190" s="80">
        <v>2730259</v>
      </c>
      <c r="AK190" s="80">
        <v>4612733</v>
      </c>
      <c r="AL190" s="116" t="s">
        <v>770</v>
      </c>
      <c r="AM190" s="30" t="s">
        <v>769</v>
      </c>
      <c r="AN190" s="31" t="s">
        <v>6</v>
      </c>
      <c r="AO190" s="31" t="s">
        <v>6</v>
      </c>
      <c r="AP190" s="30" t="s">
        <v>6</v>
      </c>
      <c r="AQ190" s="78" t="s">
        <v>56</v>
      </c>
      <c r="AR190" s="28" t="s">
        <v>4</v>
      </c>
      <c r="AS190" s="105" t="s">
        <v>55</v>
      </c>
      <c r="AT190" s="28" t="s">
        <v>122</v>
      </c>
      <c r="AU190" s="28" t="s">
        <v>121</v>
      </c>
      <c r="AV190" s="63"/>
      <c r="AW190" s="89" t="s">
        <v>28</v>
      </c>
      <c r="AX190" s="20">
        <v>43860</v>
      </c>
      <c r="AY190" s="26">
        <f t="shared" si="68"/>
        <v>43862</v>
      </c>
      <c r="AZ190" s="89" t="s">
        <v>27</v>
      </c>
      <c r="BA190" s="20">
        <v>43979</v>
      </c>
      <c r="BB190" s="26">
        <f t="shared" si="69"/>
        <v>43952</v>
      </c>
      <c r="BC190" s="89" t="s">
        <v>26</v>
      </c>
      <c r="BD190" s="20">
        <v>44104</v>
      </c>
      <c r="BE190" s="20">
        <f t="shared" si="70"/>
        <v>44044</v>
      </c>
      <c r="BF190" s="20"/>
      <c r="BG190" s="20"/>
      <c r="BH190" s="20">
        <f t="shared" si="77"/>
        <v>44136</v>
      </c>
      <c r="BI190" s="24"/>
      <c r="BJ190" s="24"/>
      <c r="BK190" s="24">
        <f t="shared" si="74"/>
        <v>44228</v>
      </c>
      <c r="BL190" s="24"/>
      <c r="BM190" s="24"/>
      <c r="BN190" s="20">
        <f t="shared" si="71"/>
        <v>44317</v>
      </c>
      <c r="BO190" s="24"/>
      <c r="BP190" s="24"/>
      <c r="BQ190" s="20">
        <f t="shared" si="72"/>
        <v>44409</v>
      </c>
      <c r="BR190" s="24"/>
      <c r="BS190" s="24"/>
      <c r="BT190" s="20">
        <f t="shared" si="67"/>
        <v>44501</v>
      </c>
      <c r="BU190" s="61" t="s">
        <v>1068</v>
      </c>
      <c r="BV190" s="22" t="s">
        <v>2</v>
      </c>
      <c r="BW190" s="21"/>
      <c r="BX190" s="21"/>
      <c r="BY190" s="20">
        <f t="shared" si="73"/>
        <v>44136</v>
      </c>
      <c r="BZ190" s="20"/>
      <c r="CA190" s="19"/>
      <c r="CB190" s="18" t="s">
        <v>68</v>
      </c>
      <c r="CC190" s="2"/>
    </row>
    <row r="191" spans="1:95" ht="39.75" customHeight="1" x14ac:dyDescent="0.25">
      <c r="A191" s="53"/>
      <c r="B191" s="124">
        <v>4600082167</v>
      </c>
      <c r="C191" s="26">
        <v>43710</v>
      </c>
      <c r="D191" s="24">
        <v>43714</v>
      </c>
      <c r="E191" s="24">
        <v>44079</v>
      </c>
      <c r="F191" s="61">
        <v>43714</v>
      </c>
      <c r="G191" s="60" t="s">
        <v>6</v>
      </c>
      <c r="H191" s="60" t="s">
        <v>6</v>
      </c>
      <c r="I191" s="48">
        <f ca="1">E191-'ARR Vigentes'!$DC$1</f>
        <v>-213</v>
      </c>
      <c r="J191" s="47" t="str">
        <f t="shared" ca="1" si="76"/>
        <v>TERMINADO</v>
      </c>
      <c r="K191" s="101" t="s">
        <v>66</v>
      </c>
      <c r="L191" s="102" t="s">
        <v>66</v>
      </c>
      <c r="M191" s="102" t="s">
        <v>66</v>
      </c>
      <c r="N191" s="102" t="s">
        <v>66</v>
      </c>
      <c r="O191" s="101" t="s">
        <v>66</v>
      </c>
      <c r="P191" s="101" t="s">
        <v>66</v>
      </c>
      <c r="Q191" s="95" t="s">
        <v>723</v>
      </c>
      <c r="R191" s="36" t="s">
        <v>544</v>
      </c>
      <c r="S191" s="28" t="s">
        <v>4</v>
      </c>
      <c r="T191" s="113">
        <v>785952</v>
      </c>
      <c r="U191" s="142" t="s">
        <v>148</v>
      </c>
      <c r="V191" s="127">
        <v>1060</v>
      </c>
      <c r="W191" s="49">
        <v>36713</v>
      </c>
      <c r="X191" s="113">
        <v>16</v>
      </c>
      <c r="Y191" s="122">
        <v>3</v>
      </c>
      <c r="Z191" s="38" t="s">
        <v>147</v>
      </c>
      <c r="AA191" s="38" t="s">
        <v>722</v>
      </c>
      <c r="AB191" s="37">
        <v>549780</v>
      </c>
      <c r="AC191" s="95" t="s">
        <v>721</v>
      </c>
      <c r="AD191" s="65">
        <v>43052598</v>
      </c>
      <c r="AE191" s="31" t="s">
        <v>6</v>
      </c>
      <c r="AF191" s="80">
        <v>3127230107</v>
      </c>
      <c r="AG191" s="171" t="s">
        <v>720</v>
      </c>
      <c r="AH191" s="95" t="s">
        <v>721</v>
      </c>
      <c r="AI191" s="154">
        <v>43052598</v>
      </c>
      <c r="AJ191" s="31" t="s">
        <v>6</v>
      </c>
      <c r="AK191" s="80">
        <v>3127230107</v>
      </c>
      <c r="AL191" s="116" t="s">
        <v>720</v>
      </c>
      <c r="AM191" s="30" t="s">
        <v>719</v>
      </c>
      <c r="AN191" s="31" t="s">
        <v>6</v>
      </c>
      <c r="AO191" s="31" t="s">
        <v>6</v>
      </c>
      <c r="AP191" s="30" t="s">
        <v>6</v>
      </c>
      <c r="AQ191" s="78" t="s">
        <v>56</v>
      </c>
      <c r="AR191" s="28" t="s">
        <v>4</v>
      </c>
      <c r="AS191" s="105" t="s">
        <v>55</v>
      </c>
      <c r="AT191" s="28" t="s">
        <v>122</v>
      </c>
      <c r="AU191" s="28" t="s">
        <v>121</v>
      </c>
      <c r="AV191" s="63"/>
      <c r="AW191" s="89" t="s">
        <v>28</v>
      </c>
      <c r="AX191" s="20">
        <v>43812</v>
      </c>
      <c r="AY191" s="26">
        <f t="shared" si="68"/>
        <v>43805</v>
      </c>
      <c r="AZ191" s="89" t="s">
        <v>27</v>
      </c>
      <c r="BA191" s="20">
        <v>43921</v>
      </c>
      <c r="BB191" s="26">
        <f t="shared" si="69"/>
        <v>43896</v>
      </c>
      <c r="BC191" s="25"/>
      <c r="BD191" s="20"/>
      <c r="BE191" s="20">
        <f t="shared" si="70"/>
        <v>43988</v>
      </c>
      <c r="BF191" s="86" t="s">
        <v>25</v>
      </c>
      <c r="BG191" s="20">
        <v>44078</v>
      </c>
      <c r="BH191" s="20">
        <f t="shared" si="77"/>
        <v>44080</v>
      </c>
      <c r="BI191" s="24"/>
      <c r="BJ191" s="24"/>
      <c r="BK191" s="24">
        <f t="shared" si="74"/>
        <v>44171</v>
      </c>
      <c r="BL191" s="24"/>
      <c r="BM191" s="24"/>
      <c r="BN191" s="20">
        <f t="shared" si="71"/>
        <v>44261</v>
      </c>
      <c r="BO191" s="24"/>
      <c r="BP191" s="24"/>
      <c r="BQ191" s="20">
        <f t="shared" si="72"/>
        <v>44353</v>
      </c>
      <c r="BR191" s="24"/>
      <c r="BS191" s="24"/>
      <c r="BT191" s="20">
        <f t="shared" si="67"/>
        <v>44445</v>
      </c>
      <c r="BU191" s="24">
        <f>E191-100</f>
        <v>43979</v>
      </c>
      <c r="BV191" s="22" t="s">
        <v>718</v>
      </c>
      <c r="BW191" s="21"/>
      <c r="BX191" s="21"/>
      <c r="BY191" s="20">
        <f t="shared" si="73"/>
        <v>44080</v>
      </c>
      <c r="BZ191" s="20"/>
      <c r="CA191" s="19"/>
      <c r="CB191" s="18" t="s">
        <v>68</v>
      </c>
      <c r="CC191" s="2"/>
    </row>
    <row r="192" spans="1:95" s="90" customFormat="1" ht="39.75" customHeight="1" x14ac:dyDescent="0.25">
      <c r="A192" s="505"/>
      <c r="B192" s="511">
        <v>4600082563</v>
      </c>
      <c r="C192" s="305">
        <v>43710</v>
      </c>
      <c r="D192" s="305">
        <v>43719</v>
      </c>
      <c r="E192" s="305">
        <v>44084</v>
      </c>
      <c r="F192" s="335">
        <v>43719</v>
      </c>
      <c r="G192" s="288" t="s">
        <v>6</v>
      </c>
      <c r="H192" s="288" t="s">
        <v>6</v>
      </c>
      <c r="I192" s="289">
        <f ca="1">E192-'ARR Vigentes'!$DC$1</f>
        <v>-208</v>
      </c>
      <c r="J192" s="290" t="str">
        <f t="shared" ca="1" si="76"/>
        <v>TERMINADO</v>
      </c>
      <c r="K192" s="506" t="s">
        <v>66</v>
      </c>
      <c r="L192" s="332" t="s">
        <v>66</v>
      </c>
      <c r="M192" s="332" t="s">
        <v>66</v>
      </c>
      <c r="N192" s="332" t="s">
        <v>66</v>
      </c>
      <c r="O192" s="506" t="s">
        <v>66</v>
      </c>
      <c r="P192" s="506" t="s">
        <v>66</v>
      </c>
      <c r="Q192" s="370" t="s">
        <v>674</v>
      </c>
      <c r="R192" s="370" t="s">
        <v>76</v>
      </c>
      <c r="S192" s="312" t="s">
        <v>4</v>
      </c>
      <c r="T192" s="380">
        <v>97558</v>
      </c>
      <c r="U192" s="393">
        <v>10060220029</v>
      </c>
      <c r="V192" s="507">
        <v>1568</v>
      </c>
      <c r="W192" s="411" t="s">
        <v>75</v>
      </c>
      <c r="X192" s="392">
        <v>3</v>
      </c>
      <c r="Y192" s="483">
        <v>118</v>
      </c>
      <c r="Z192" s="292" t="s">
        <v>74</v>
      </c>
      <c r="AA192" s="292" t="s">
        <v>73</v>
      </c>
      <c r="AB192" s="299">
        <v>136447</v>
      </c>
      <c r="AC192" s="370" t="s">
        <v>673</v>
      </c>
      <c r="AD192" s="300">
        <v>3541730</v>
      </c>
      <c r="AE192" s="291" t="s">
        <v>6</v>
      </c>
      <c r="AF192" s="298">
        <v>3145670510</v>
      </c>
      <c r="AG192" s="426" t="s">
        <v>672</v>
      </c>
      <c r="AH192" s="370" t="s">
        <v>673</v>
      </c>
      <c r="AI192" s="311">
        <v>3541730</v>
      </c>
      <c r="AJ192" s="291" t="s">
        <v>6</v>
      </c>
      <c r="AK192" s="298">
        <v>3145670510</v>
      </c>
      <c r="AL192" s="336" t="s">
        <v>672</v>
      </c>
      <c r="AM192" s="301" t="s">
        <v>671</v>
      </c>
      <c r="AN192" s="291" t="s">
        <v>6</v>
      </c>
      <c r="AO192" s="291" t="s">
        <v>6</v>
      </c>
      <c r="AP192" s="301" t="s">
        <v>6</v>
      </c>
      <c r="AQ192" s="399" t="s">
        <v>5</v>
      </c>
      <c r="AR192" s="312" t="s">
        <v>4</v>
      </c>
      <c r="AS192" s="426" t="s">
        <v>3</v>
      </c>
      <c r="AT192" s="312" t="s">
        <v>122</v>
      </c>
      <c r="AU192" s="312" t="s">
        <v>121</v>
      </c>
      <c r="AV192" s="303"/>
      <c r="AW192" s="336" t="s">
        <v>28</v>
      </c>
      <c r="AX192" s="305">
        <v>43809</v>
      </c>
      <c r="AY192" s="327">
        <f t="shared" si="68"/>
        <v>43810</v>
      </c>
      <c r="AZ192" s="336" t="s">
        <v>27</v>
      </c>
      <c r="BA192" s="305">
        <v>43900</v>
      </c>
      <c r="BB192" s="327">
        <f t="shared" si="69"/>
        <v>43901</v>
      </c>
      <c r="BC192" s="336" t="s">
        <v>26</v>
      </c>
      <c r="BD192" s="305">
        <v>44012</v>
      </c>
      <c r="BE192" s="305">
        <f t="shared" si="70"/>
        <v>43993</v>
      </c>
      <c r="BF192" s="335" t="s">
        <v>25</v>
      </c>
      <c r="BG192" s="305">
        <v>44085</v>
      </c>
      <c r="BH192" s="305">
        <f t="shared" si="77"/>
        <v>44085</v>
      </c>
      <c r="BI192" s="305"/>
      <c r="BJ192" s="305"/>
      <c r="BK192" s="305">
        <f t="shared" si="74"/>
        <v>44176</v>
      </c>
      <c r="BL192" s="305"/>
      <c r="BM192" s="305"/>
      <c r="BN192" s="305">
        <f t="shared" si="71"/>
        <v>44266</v>
      </c>
      <c r="BO192" s="305"/>
      <c r="BP192" s="305"/>
      <c r="BQ192" s="305">
        <f t="shared" si="72"/>
        <v>44358</v>
      </c>
      <c r="BR192" s="305"/>
      <c r="BS192" s="305"/>
      <c r="BT192" s="305">
        <f t="shared" si="67"/>
        <v>44450</v>
      </c>
      <c r="BU192" s="444">
        <v>2020130061071</v>
      </c>
      <c r="BV192" s="335" t="s">
        <v>2</v>
      </c>
      <c r="BW192" s="371"/>
      <c r="BX192" s="371"/>
      <c r="BY192" s="305">
        <f t="shared" si="73"/>
        <v>44085</v>
      </c>
      <c r="BZ192" s="305"/>
      <c r="CA192" s="343" t="s">
        <v>670</v>
      </c>
      <c r="CB192" s="343" t="s">
        <v>0</v>
      </c>
    </row>
    <row r="193" spans="1:81" ht="39.75" customHeight="1" x14ac:dyDescent="0.25">
      <c r="A193" s="53"/>
      <c r="B193" s="167">
        <v>4600081478</v>
      </c>
      <c r="C193" s="103">
        <v>43691</v>
      </c>
      <c r="D193" s="24">
        <v>43720</v>
      </c>
      <c r="E193" s="24">
        <v>44085</v>
      </c>
      <c r="F193" s="61">
        <v>43720</v>
      </c>
      <c r="G193" s="60" t="s">
        <v>6</v>
      </c>
      <c r="H193" s="60" t="s">
        <v>6</v>
      </c>
      <c r="I193" s="48">
        <f ca="1">E193-'ARR Vigentes'!$DC$1</f>
        <v>-207</v>
      </c>
      <c r="J193" s="47" t="str">
        <f t="shared" ca="1" si="76"/>
        <v>TERMINADO</v>
      </c>
      <c r="K193" s="101" t="s">
        <v>66</v>
      </c>
      <c r="L193" s="102" t="s">
        <v>66</v>
      </c>
      <c r="M193" s="102" t="s">
        <v>66</v>
      </c>
      <c r="N193" s="102" t="s">
        <v>66</v>
      </c>
      <c r="O193" s="101" t="s">
        <v>66</v>
      </c>
      <c r="P193" s="101" t="s">
        <v>66</v>
      </c>
      <c r="Q193" s="82" t="s">
        <v>669</v>
      </c>
      <c r="R193" s="36" t="s">
        <v>653</v>
      </c>
      <c r="S193" s="28" t="s">
        <v>4</v>
      </c>
      <c r="T193" s="106">
        <v>5245455</v>
      </c>
      <c r="U193" s="83">
        <v>10060480003</v>
      </c>
      <c r="V193" s="83">
        <v>3161</v>
      </c>
      <c r="W193" s="168">
        <v>38635</v>
      </c>
      <c r="X193" s="99">
        <v>26</v>
      </c>
      <c r="Y193" s="80">
        <v>363</v>
      </c>
      <c r="Z193" s="95" t="s">
        <v>224</v>
      </c>
      <c r="AA193" s="95" t="s">
        <v>668</v>
      </c>
      <c r="AB193" s="94">
        <v>218943</v>
      </c>
      <c r="AC193" s="165" t="s">
        <v>667</v>
      </c>
      <c r="AD193" s="65">
        <v>71631857</v>
      </c>
      <c r="AE193" s="31" t="s">
        <v>6</v>
      </c>
      <c r="AF193" s="80">
        <v>3147175193</v>
      </c>
      <c r="AG193" s="171" t="s">
        <v>666</v>
      </c>
      <c r="AH193" s="165" t="s">
        <v>667</v>
      </c>
      <c r="AI193" s="154">
        <v>71631857</v>
      </c>
      <c r="AJ193" s="31" t="s">
        <v>6</v>
      </c>
      <c r="AK193" s="80">
        <v>3147175193</v>
      </c>
      <c r="AL193" s="116" t="s">
        <v>666</v>
      </c>
      <c r="AM193" s="30" t="s">
        <v>665</v>
      </c>
      <c r="AN193" s="31" t="s">
        <v>6</v>
      </c>
      <c r="AO193" s="31" t="s">
        <v>6</v>
      </c>
      <c r="AP193" s="30" t="s">
        <v>6</v>
      </c>
      <c r="AQ193" s="78" t="s">
        <v>5</v>
      </c>
      <c r="AR193" s="28" t="s">
        <v>4</v>
      </c>
      <c r="AS193" s="105" t="s">
        <v>3</v>
      </c>
      <c r="AT193" s="28" t="s">
        <v>122</v>
      </c>
      <c r="AU193" s="28" t="s">
        <v>121</v>
      </c>
      <c r="AV193" s="63"/>
      <c r="AW193" s="89" t="s">
        <v>28</v>
      </c>
      <c r="AX193" s="20">
        <v>43809</v>
      </c>
      <c r="AY193" s="26">
        <f t="shared" si="68"/>
        <v>43811</v>
      </c>
      <c r="AZ193" s="89" t="s">
        <v>27</v>
      </c>
      <c r="BA193" s="20">
        <v>43900</v>
      </c>
      <c r="BB193" s="26">
        <f t="shared" si="69"/>
        <v>43902</v>
      </c>
      <c r="BC193" s="89" t="s">
        <v>26</v>
      </c>
      <c r="BD193" s="20">
        <v>44012</v>
      </c>
      <c r="BE193" s="20">
        <f t="shared" si="70"/>
        <v>43994</v>
      </c>
      <c r="BF193" s="86" t="s">
        <v>25</v>
      </c>
      <c r="BG193" s="20">
        <v>44083</v>
      </c>
      <c r="BH193" s="24">
        <f t="shared" si="77"/>
        <v>44086</v>
      </c>
      <c r="BI193" s="24"/>
      <c r="BJ193" s="24"/>
      <c r="BK193" s="24">
        <f t="shared" si="74"/>
        <v>44177</v>
      </c>
      <c r="BL193" s="24"/>
      <c r="BM193" s="24"/>
      <c r="BN193" s="20">
        <f t="shared" si="71"/>
        <v>44267</v>
      </c>
      <c r="BO193" s="24"/>
      <c r="BP193" s="24"/>
      <c r="BQ193" s="20">
        <f t="shared" si="72"/>
        <v>44359</v>
      </c>
      <c r="BR193" s="24"/>
      <c r="BS193" s="24"/>
      <c r="BT193" s="20">
        <f t="shared" si="67"/>
        <v>44451</v>
      </c>
      <c r="BU193" s="23">
        <v>202030217474</v>
      </c>
      <c r="BV193" s="61" t="s">
        <v>2</v>
      </c>
      <c r="BW193" s="21"/>
      <c r="BX193" s="21"/>
      <c r="BY193" s="20">
        <f t="shared" si="73"/>
        <v>44086</v>
      </c>
      <c r="BZ193" s="20"/>
      <c r="CA193" s="19"/>
      <c r="CB193" s="18" t="s">
        <v>0</v>
      </c>
      <c r="CC193" s="2"/>
    </row>
    <row r="194" spans="1:81" ht="39.75" customHeight="1" x14ac:dyDescent="0.25">
      <c r="A194" s="104"/>
      <c r="B194" s="107">
        <v>4600082856</v>
      </c>
      <c r="C194" s="20">
        <v>43719</v>
      </c>
      <c r="D194" s="24">
        <v>43724</v>
      </c>
      <c r="E194" s="24">
        <v>44104</v>
      </c>
      <c r="F194" s="61">
        <v>43724</v>
      </c>
      <c r="G194" s="58" t="s">
        <v>664</v>
      </c>
      <c r="H194" s="24">
        <v>44051</v>
      </c>
      <c r="I194" s="48">
        <f ca="1">E194-'ARR Vigentes'!$DC$1</f>
        <v>-188</v>
      </c>
      <c r="J194" s="47" t="str">
        <f t="shared" ca="1" si="76"/>
        <v>TERMINADO</v>
      </c>
      <c r="K194" s="101" t="s">
        <v>66</v>
      </c>
      <c r="L194" s="102" t="s">
        <v>66</v>
      </c>
      <c r="M194" s="102" t="s">
        <v>66</v>
      </c>
      <c r="N194" s="102" t="s">
        <v>66</v>
      </c>
      <c r="O194" s="101" t="s">
        <v>66</v>
      </c>
      <c r="P194" s="101" t="s">
        <v>66</v>
      </c>
      <c r="Q194" s="82" t="s">
        <v>657</v>
      </c>
      <c r="R194" s="100" t="s">
        <v>76</v>
      </c>
      <c r="S194" s="28" t="s">
        <v>4</v>
      </c>
      <c r="T194" s="99">
        <v>768119</v>
      </c>
      <c r="U194" s="98">
        <v>10140270001</v>
      </c>
      <c r="V194" s="96">
        <v>1</v>
      </c>
      <c r="W194" s="97" t="s">
        <v>663</v>
      </c>
      <c r="X194" s="106" t="s">
        <v>662</v>
      </c>
      <c r="Y194" s="80" t="s">
        <v>661</v>
      </c>
      <c r="Z194" s="38" t="s">
        <v>116</v>
      </c>
      <c r="AA194" s="38" t="s">
        <v>660</v>
      </c>
      <c r="AB194" s="94">
        <v>166137</v>
      </c>
      <c r="AC194" s="82" t="s">
        <v>659</v>
      </c>
      <c r="AD194" s="65">
        <v>43557264</v>
      </c>
      <c r="AE194" s="80">
        <v>2694950</v>
      </c>
      <c r="AF194" s="80">
        <v>3015837982</v>
      </c>
      <c r="AG194" s="171" t="s">
        <v>658</v>
      </c>
      <c r="AH194" s="82" t="s">
        <v>659</v>
      </c>
      <c r="AI194" s="154">
        <v>43557264</v>
      </c>
      <c r="AJ194" s="80">
        <v>2694950</v>
      </c>
      <c r="AK194" s="80">
        <v>3015837982</v>
      </c>
      <c r="AL194" s="116" t="s">
        <v>658</v>
      </c>
      <c r="AM194" s="30" t="s">
        <v>657</v>
      </c>
      <c r="AN194" s="31" t="s">
        <v>6</v>
      </c>
      <c r="AO194" s="31" t="s">
        <v>6</v>
      </c>
      <c r="AP194" s="30" t="s">
        <v>6</v>
      </c>
      <c r="AQ194" s="78" t="s">
        <v>5</v>
      </c>
      <c r="AR194" s="28" t="s">
        <v>4</v>
      </c>
      <c r="AS194" s="105" t="s">
        <v>3</v>
      </c>
      <c r="AT194" s="28" t="s">
        <v>122</v>
      </c>
      <c r="AU194" s="28" t="s">
        <v>121</v>
      </c>
      <c r="AV194" s="63"/>
      <c r="AW194" s="89" t="s">
        <v>28</v>
      </c>
      <c r="AX194" s="20">
        <v>43809</v>
      </c>
      <c r="AY194" s="26">
        <f t="shared" si="68"/>
        <v>43815</v>
      </c>
      <c r="AZ194" s="89" t="s">
        <v>27</v>
      </c>
      <c r="BA194" s="20">
        <v>43888</v>
      </c>
      <c r="BB194" s="26">
        <f t="shared" si="69"/>
        <v>43906</v>
      </c>
      <c r="BC194" s="89" t="s">
        <v>26</v>
      </c>
      <c r="BD194" s="20">
        <v>44012</v>
      </c>
      <c r="BE194" s="20">
        <f t="shared" si="70"/>
        <v>43998</v>
      </c>
      <c r="BF194" s="86" t="s">
        <v>25</v>
      </c>
      <c r="BG194" s="20">
        <v>44104</v>
      </c>
      <c r="BH194" s="24">
        <f t="shared" si="77"/>
        <v>44090</v>
      </c>
      <c r="BI194" s="24"/>
      <c r="BJ194" s="24"/>
      <c r="BK194" s="24">
        <f t="shared" si="74"/>
        <v>44181</v>
      </c>
      <c r="BL194" s="24"/>
      <c r="BM194" s="24"/>
      <c r="BN194" s="20">
        <f t="shared" si="71"/>
        <v>44271</v>
      </c>
      <c r="BO194" s="24"/>
      <c r="BP194" s="24"/>
      <c r="BQ194" s="20">
        <f t="shared" si="72"/>
        <v>44363</v>
      </c>
      <c r="BR194" s="24"/>
      <c r="BS194" s="24"/>
      <c r="BT194" s="20">
        <f t="shared" si="67"/>
        <v>44455</v>
      </c>
      <c r="BU194" s="24">
        <f>E194-100</f>
        <v>44004</v>
      </c>
      <c r="BV194" s="61" t="s">
        <v>718</v>
      </c>
      <c r="BW194" s="21"/>
      <c r="BX194" s="21"/>
      <c r="BY194" s="20">
        <f t="shared" si="73"/>
        <v>44090</v>
      </c>
      <c r="BZ194" s="20"/>
      <c r="CA194" s="19"/>
      <c r="CB194" s="18" t="s">
        <v>0</v>
      </c>
      <c r="CC194" s="2"/>
    </row>
    <row r="195" spans="1:81" ht="39.75" customHeight="1" x14ac:dyDescent="0.25">
      <c r="A195" s="53"/>
      <c r="B195" s="167">
        <v>4600081874</v>
      </c>
      <c r="C195" s="103">
        <v>43691</v>
      </c>
      <c r="D195" s="24">
        <v>43717</v>
      </c>
      <c r="E195" s="24">
        <v>44082</v>
      </c>
      <c r="F195" s="61">
        <v>43717</v>
      </c>
      <c r="G195" s="151" t="s">
        <v>472</v>
      </c>
      <c r="H195" s="24">
        <v>43795</v>
      </c>
      <c r="I195" s="48">
        <f ca="1">E195-'ARR Vigentes'!$DC$1</f>
        <v>-210</v>
      </c>
      <c r="J195" s="47" t="str">
        <f t="shared" ca="1" si="76"/>
        <v>TERMINADO</v>
      </c>
      <c r="K195" s="101" t="s">
        <v>66</v>
      </c>
      <c r="L195" s="102" t="s">
        <v>66</v>
      </c>
      <c r="M195" s="102" t="s">
        <v>66</v>
      </c>
      <c r="N195" s="102" t="s">
        <v>66</v>
      </c>
      <c r="O195" s="101" t="s">
        <v>66</v>
      </c>
      <c r="P195" s="101" t="s">
        <v>66</v>
      </c>
      <c r="Q195" s="82" t="s">
        <v>654</v>
      </c>
      <c r="R195" s="36" t="s">
        <v>653</v>
      </c>
      <c r="S195" s="28" t="s">
        <v>4</v>
      </c>
      <c r="T195" s="106">
        <v>5245455</v>
      </c>
      <c r="U195" s="83">
        <v>10060480003</v>
      </c>
      <c r="V195" s="83">
        <v>3161</v>
      </c>
      <c r="W195" s="168">
        <v>38635</v>
      </c>
      <c r="X195" s="99">
        <v>26</v>
      </c>
      <c r="Y195" s="80">
        <v>86</v>
      </c>
      <c r="Z195" s="95" t="s">
        <v>224</v>
      </c>
      <c r="AA195" s="95" t="s">
        <v>656</v>
      </c>
      <c r="AB195" s="94">
        <v>230435</v>
      </c>
      <c r="AC195" s="165" t="s">
        <v>655</v>
      </c>
      <c r="AD195" s="65">
        <v>32313095</v>
      </c>
      <c r="AE195" s="31" t="s">
        <v>6</v>
      </c>
      <c r="AF195" s="80">
        <v>3122167683</v>
      </c>
      <c r="AG195" s="30" t="s">
        <v>6</v>
      </c>
      <c r="AH195" s="165" t="s">
        <v>655</v>
      </c>
      <c r="AI195" s="154">
        <v>32313095</v>
      </c>
      <c r="AJ195" s="31" t="s">
        <v>6</v>
      </c>
      <c r="AK195" s="80">
        <v>3122167683</v>
      </c>
      <c r="AL195" s="30" t="s">
        <v>6</v>
      </c>
      <c r="AM195" s="30" t="s">
        <v>654</v>
      </c>
      <c r="AN195" s="31" t="s">
        <v>6</v>
      </c>
      <c r="AO195" s="31" t="s">
        <v>6</v>
      </c>
      <c r="AP195" s="30" t="s">
        <v>6</v>
      </c>
      <c r="AQ195" s="78" t="s">
        <v>5</v>
      </c>
      <c r="AR195" s="28" t="s">
        <v>4</v>
      </c>
      <c r="AS195" s="105" t="s">
        <v>3</v>
      </c>
      <c r="AT195" s="28" t="s">
        <v>122</v>
      </c>
      <c r="AU195" s="28" t="s">
        <v>121</v>
      </c>
      <c r="AV195" s="63"/>
      <c r="AW195" s="89" t="s">
        <v>28</v>
      </c>
      <c r="AX195" s="20">
        <v>43809</v>
      </c>
      <c r="AY195" s="26">
        <f t="shared" si="68"/>
        <v>43808</v>
      </c>
      <c r="AZ195" s="89" t="s">
        <v>27</v>
      </c>
      <c r="BA195" s="20">
        <v>43900</v>
      </c>
      <c r="BB195" s="26">
        <f t="shared" si="69"/>
        <v>43899</v>
      </c>
      <c r="BC195" s="89" t="s">
        <v>26</v>
      </c>
      <c r="BD195" s="20">
        <v>44012</v>
      </c>
      <c r="BE195" s="20">
        <f t="shared" si="70"/>
        <v>43991</v>
      </c>
      <c r="BF195" s="86" t="s">
        <v>25</v>
      </c>
      <c r="BG195" s="20">
        <v>44083</v>
      </c>
      <c r="BH195" s="24">
        <f t="shared" si="77"/>
        <v>44083</v>
      </c>
      <c r="BI195" s="24"/>
      <c r="BJ195" s="24"/>
      <c r="BK195" s="24">
        <f t="shared" si="74"/>
        <v>44174</v>
      </c>
      <c r="BL195" s="24"/>
      <c r="BM195" s="24"/>
      <c r="BN195" s="20">
        <f t="shared" si="71"/>
        <v>44264</v>
      </c>
      <c r="BO195" s="24"/>
      <c r="BP195" s="24"/>
      <c r="BQ195" s="20">
        <f t="shared" si="72"/>
        <v>44356</v>
      </c>
      <c r="BR195" s="24"/>
      <c r="BS195" s="24"/>
      <c r="BT195" s="20">
        <f t="shared" si="67"/>
        <v>44448</v>
      </c>
      <c r="BU195" s="23">
        <v>202030219676</v>
      </c>
      <c r="BV195" s="61" t="s">
        <v>2</v>
      </c>
      <c r="BW195" s="21"/>
      <c r="BX195" s="21"/>
      <c r="BY195" s="20">
        <f t="shared" si="73"/>
        <v>44083</v>
      </c>
      <c r="BZ195" s="20"/>
      <c r="CA195" s="19"/>
      <c r="CB195" s="18" t="s">
        <v>0</v>
      </c>
      <c r="CC195" s="2"/>
    </row>
    <row r="196" spans="1:81" ht="39.75" customHeight="1" x14ac:dyDescent="0.25">
      <c r="A196" s="53"/>
      <c r="B196" s="124">
        <v>4600081278</v>
      </c>
      <c r="C196" s="26">
        <v>43726</v>
      </c>
      <c r="D196" s="24">
        <v>43732</v>
      </c>
      <c r="E196" s="24">
        <v>44097</v>
      </c>
      <c r="F196" s="61">
        <v>43732</v>
      </c>
      <c r="G196" s="60" t="s">
        <v>6</v>
      </c>
      <c r="H196" s="60" t="s">
        <v>6</v>
      </c>
      <c r="I196" s="48">
        <f ca="1">E196-'ARR Vigentes'!$DC$1</f>
        <v>-195</v>
      </c>
      <c r="J196" s="47" t="str">
        <f t="shared" ca="1" si="76"/>
        <v>TERMINADO</v>
      </c>
      <c r="K196" s="101" t="s">
        <v>66</v>
      </c>
      <c r="L196" s="102" t="s">
        <v>66</v>
      </c>
      <c r="M196" s="102" t="s">
        <v>66</v>
      </c>
      <c r="N196" s="102" t="s">
        <v>66</v>
      </c>
      <c r="O196" s="101" t="s">
        <v>66</v>
      </c>
      <c r="P196" s="101" t="s">
        <v>66</v>
      </c>
      <c r="Q196" s="95" t="s">
        <v>612</v>
      </c>
      <c r="R196" s="36" t="s">
        <v>544</v>
      </c>
      <c r="S196" s="28" t="s">
        <v>4</v>
      </c>
      <c r="T196" s="113">
        <v>785952</v>
      </c>
      <c r="U196" s="142" t="s">
        <v>148</v>
      </c>
      <c r="V196" s="127">
        <v>1060</v>
      </c>
      <c r="W196" s="49">
        <v>36713</v>
      </c>
      <c r="X196" s="113">
        <v>16</v>
      </c>
      <c r="Y196" s="122">
        <v>19</v>
      </c>
      <c r="Z196" s="38" t="s">
        <v>147</v>
      </c>
      <c r="AA196" s="38" t="s">
        <v>611</v>
      </c>
      <c r="AB196" s="37">
        <v>1834980</v>
      </c>
      <c r="AC196" s="95" t="s">
        <v>610</v>
      </c>
      <c r="AD196" s="65" t="s">
        <v>609</v>
      </c>
      <c r="AE196" s="80">
        <v>2301159</v>
      </c>
      <c r="AF196" s="80">
        <v>4130067</v>
      </c>
      <c r="AG196" s="171" t="s">
        <v>608</v>
      </c>
      <c r="AH196" s="95" t="s">
        <v>607</v>
      </c>
      <c r="AI196" s="154">
        <v>32318426</v>
      </c>
      <c r="AJ196" s="31" t="s">
        <v>6</v>
      </c>
      <c r="AK196" s="80">
        <v>3112706936</v>
      </c>
      <c r="AL196" s="116" t="s">
        <v>606</v>
      </c>
      <c r="AM196" s="30" t="s">
        <v>605</v>
      </c>
      <c r="AN196" s="31" t="s">
        <v>6</v>
      </c>
      <c r="AO196" s="31" t="s">
        <v>6</v>
      </c>
      <c r="AP196" s="30" t="s">
        <v>6</v>
      </c>
      <c r="AQ196" s="78" t="s">
        <v>5</v>
      </c>
      <c r="AR196" s="28" t="s">
        <v>4</v>
      </c>
      <c r="AS196" s="27" t="s">
        <v>3</v>
      </c>
      <c r="AT196" s="28" t="s">
        <v>122</v>
      </c>
      <c r="AU196" s="28" t="s">
        <v>121</v>
      </c>
      <c r="AV196" s="63"/>
      <c r="AW196" s="89" t="s">
        <v>28</v>
      </c>
      <c r="AX196" s="20">
        <v>43809</v>
      </c>
      <c r="AY196" s="26">
        <f t="shared" si="68"/>
        <v>43823</v>
      </c>
      <c r="AZ196" s="22" t="s">
        <v>27</v>
      </c>
      <c r="BA196" s="20">
        <v>43900</v>
      </c>
      <c r="BB196" s="26">
        <f t="shared" si="69"/>
        <v>43914</v>
      </c>
      <c r="BC196" s="89" t="s">
        <v>26</v>
      </c>
      <c r="BD196" s="20">
        <v>44012</v>
      </c>
      <c r="BE196" s="20">
        <f t="shared" si="70"/>
        <v>44006</v>
      </c>
      <c r="BF196" s="86" t="s">
        <v>25</v>
      </c>
      <c r="BG196" s="20">
        <v>44095</v>
      </c>
      <c r="BH196" s="24">
        <f t="shared" si="77"/>
        <v>44098</v>
      </c>
      <c r="BI196" s="24"/>
      <c r="BJ196" s="24"/>
      <c r="BK196" s="24">
        <f t="shared" si="74"/>
        <v>44189</v>
      </c>
      <c r="BL196" s="24"/>
      <c r="BM196" s="24"/>
      <c r="BN196" s="20">
        <f t="shared" si="71"/>
        <v>44279</v>
      </c>
      <c r="BO196" s="24"/>
      <c r="BP196" s="24"/>
      <c r="BQ196" s="20">
        <f t="shared" si="72"/>
        <v>44371</v>
      </c>
      <c r="BR196" s="24"/>
      <c r="BS196" s="24"/>
      <c r="BT196" s="20">
        <f t="shared" si="67"/>
        <v>44463</v>
      </c>
      <c r="BU196" s="23">
        <v>20030222124</v>
      </c>
      <c r="BV196" s="61">
        <f>E196-60</f>
        <v>44037</v>
      </c>
      <c r="BW196" s="21"/>
      <c r="BX196" s="21"/>
      <c r="BY196" s="20">
        <f t="shared" si="73"/>
        <v>44098</v>
      </c>
      <c r="BZ196" s="20"/>
      <c r="CA196" s="19"/>
      <c r="CB196" s="18" t="s">
        <v>68</v>
      </c>
    </row>
    <row r="197" spans="1:81" ht="39.75" customHeight="1" x14ac:dyDescent="0.25">
      <c r="A197" s="53"/>
      <c r="B197" s="124">
        <v>4600082249</v>
      </c>
      <c r="C197" s="26">
        <v>43734</v>
      </c>
      <c r="D197" s="24">
        <v>43741</v>
      </c>
      <c r="E197" s="24">
        <v>44106</v>
      </c>
      <c r="F197" s="61">
        <v>43741</v>
      </c>
      <c r="G197" s="60" t="s">
        <v>6</v>
      </c>
      <c r="H197" s="60" t="s">
        <v>6</v>
      </c>
      <c r="I197" s="48">
        <f ca="1">E197-'ARR Vigentes'!$DC$1</f>
        <v>-186</v>
      </c>
      <c r="J197" s="47" t="str">
        <f t="shared" ca="1" si="76"/>
        <v>TERMINADO</v>
      </c>
      <c r="K197" s="101" t="s">
        <v>66</v>
      </c>
      <c r="L197" s="102" t="s">
        <v>66</v>
      </c>
      <c r="M197" s="102" t="s">
        <v>66</v>
      </c>
      <c r="N197" s="102" t="s">
        <v>66</v>
      </c>
      <c r="O197" s="101" t="s">
        <v>66</v>
      </c>
      <c r="P197" s="101" t="s">
        <v>66</v>
      </c>
      <c r="Q197" s="95" t="s">
        <v>273</v>
      </c>
      <c r="R197" s="36" t="s">
        <v>544</v>
      </c>
      <c r="S197" s="28" t="s">
        <v>4</v>
      </c>
      <c r="T197" s="113">
        <v>785952</v>
      </c>
      <c r="U197" s="142" t="s">
        <v>148</v>
      </c>
      <c r="V197" s="127">
        <v>1060</v>
      </c>
      <c r="W197" s="49">
        <v>36713</v>
      </c>
      <c r="X197" s="113">
        <v>16</v>
      </c>
      <c r="Y197" s="146" t="s">
        <v>6</v>
      </c>
      <c r="Z197" s="38" t="s">
        <v>147</v>
      </c>
      <c r="AA197" s="38" t="s">
        <v>588</v>
      </c>
      <c r="AB197" s="37">
        <v>286577</v>
      </c>
      <c r="AC197" s="95" t="s">
        <v>587</v>
      </c>
      <c r="AD197" s="65">
        <v>22154479</v>
      </c>
      <c r="AE197" s="80">
        <v>2572688</v>
      </c>
      <c r="AF197" s="31" t="s">
        <v>6</v>
      </c>
      <c r="AG197" s="171" t="s">
        <v>586</v>
      </c>
      <c r="AH197" s="95" t="s">
        <v>587</v>
      </c>
      <c r="AI197" s="154">
        <v>22154479</v>
      </c>
      <c r="AJ197" s="80">
        <v>2572688</v>
      </c>
      <c r="AK197" s="31" t="s">
        <v>6</v>
      </c>
      <c r="AL197" s="116" t="s">
        <v>586</v>
      </c>
      <c r="AM197" s="30" t="s">
        <v>585</v>
      </c>
      <c r="AN197" s="31" t="s">
        <v>6</v>
      </c>
      <c r="AO197" s="31" t="s">
        <v>6</v>
      </c>
      <c r="AP197" s="30" t="s">
        <v>6</v>
      </c>
      <c r="AQ197" s="78" t="s">
        <v>5</v>
      </c>
      <c r="AR197" s="28" t="s">
        <v>4</v>
      </c>
      <c r="AS197" s="27" t="s">
        <v>3</v>
      </c>
      <c r="AT197" s="28" t="s">
        <v>122</v>
      </c>
      <c r="AU197" s="28" t="s">
        <v>121</v>
      </c>
      <c r="AV197" s="63"/>
      <c r="AW197" s="89" t="s">
        <v>28</v>
      </c>
      <c r="AX197" s="20">
        <v>43833</v>
      </c>
      <c r="AY197" s="26">
        <f t="shared" si="68"/>
        <v>43833</v>
      </c>
      <c r="AZ197" s="701"/>
      <c r="BA197" s="701"/>
      <c r="BB197" s="26">
        <f t="shared" si="69"/>
        <v>43924</v>
      </c>
      <c r="BC197" s="89" t="s">
        <v>26</v>
      </c>
      <c r="BD197" s="20">
        <v>44012</v>
      </c>
      <c r="BE197" s="20">
        <f t="shared" si="70"/>
        <v>44015</v>
      </c>
      <c r="BF197" s="86" t="s">
        <v>25</v>
      </c>
      <c r="BG197" s="20">
        <v>44123</v>
      </c>
      <c r="BH197" s="24">
        <f t="shared" si="77"/>
        <v>44107</v>
      </c>
      <c r="BI197" s="24"/>
      <c r="BJ197" s="24"/>
      <c r="BK197" s="24">
        <f t="shared" si="74"/>
        <v>44199</v>
      </c>
      <c r="BL197" s="24"/>
      <c r="BM197" s="24"/>
      <c r="BN197" s="20">
        <f t="shared" si="71"/>
        <v>44289</v>
      </c>
      <c r="BO197" s="24"/>
      <c r="BP197" s="24"/>
      <c r="BQ197" s="20">
        <f t="shared" si="72"/>
        <v>44380</v>
      </c>
      <c r="BR197" s="24"/>
      <c r="BS197" s="24"/>
      <c r="BT197" s="20">
        <f t="shared" ref="BT197:BT232" si="78">EDATE($F197,24)</f>
        <v>44472</v>
      </c>
      <c r="BU197" s="23">
        <v>202030217501</v>
      </c>
      <c r="BV197" s="61" t="s">
        <v>2</v>
      </c>
      <c r="BW197" s="21"/>
      <c r="BX197" s="21"/>
      <c r="BY197" s="20">
        <f t="shared" si="73"/>
        <v>44107</v>
      </c>
      <c r="BZ197" s="20"/>
      <c r="CA197" s="19"/>
      <c r="CB197" s="18" t="s">
        <v>68</v>
      </c>
    </row>
    <row r="198" spans="1:81" ht="39.75" customHeight="1" x14ac:dyDescent="0.25">
      <c r="A198" s="53"/>
      <c r="B198" s="124">
        <v>4600081481</v>
      </c>
      <c r="C198" s="26">
        <v>43726</v>
      </c>
      <c r="D198" s="24">
        <v>43741</v>
      </c>
      <c r="E198" s="24">
        <v>44106</v>
      </c>
      <c r="F198" s="61">
        <v>43741</v>
      </c>
      <c r="G198" s="60" t="s">
        <v>6</v>
      </c>
      <c r="H198" s="60" t="s">
        <v>6</v>
      </c>
      <c r="I198" s="48">
        <f ca="1">E198-'ARR Vigentes'!$DC$1</f>
        <v>-186</v>
      </c>
      <c r="J198" s="47" t="str">
        <f t="shared" ca="1" si="76"/>
        <v>TERMINADO</v>
      </c>
      <c r="K198" s="101" t="s">
        <v>66</v>
      </c>
      <c r="L198" s="102" t="s">
        <v>66</v>
      </c>
      <c r="M198" s="102" t="s">
        <v>66</v>
      </c>
      <c r="N198" s="102" t="s">
        <v>66</v>
      </c>
      <c r="O198" s="101" t="s">
        <v>66</v>
      </c>
      <c r="P198" s="101" t="s">
        <v>66</v>
      </c>
      <c r="Q198" s="95" t="s">
        <v>578</v>
      </c>
      <c r="R198" s="36" t="s">
        <v>544</v>
      </c>
      <c r="S198" s="28" t="s">
        <v>4</v>
      </c>
      <c r="T198" s="113">
        <v>785952</v>
      </c>
      <c r="U198" s="142" t="s">
        <v>148</v>
      </c>
      <c r="V198" s="127">
        <v>1060</v>
      </c>
      <c r="W198" s="49">
        <v>36713</v>
      </c>
      <c r="X198" s="113">
        <v>16</v>
      </c>
      <c r="Y198" s="140">
        <v>5</v>
      </c>
      <c r="Z198" s="38" t="s">
        <v>147</v>
      </c>
      <c r="AA198" s="38" t="s">
        <v>568</v>
      </c>
      <c r="AB198" s="37">
        <v>590240</v>
      </c>
      <c r="AC198" s="95" t="s">
        <v>577</v>
      </c>
      <c r="AD198" s="65">
        <v>32433200</v>
      </c>
      <c r="AE198" s="80">
        <v>2283328</v>
      </c>
      <c r="AF198" s="80">
        <v>3023039</v>
      </c>
      <c r="AG198" s="171" t="s">
        <v>576</v>
      </c>
      <c r="AH198" s="95" t="s">
        <v>577</v>
      </c>
      <c r="AI198" s="154">
        <v>32433200</v>
      </c>
      <c r="AJ198" s="80">
        <v>2283328</v>
      </c>
      <c r="AK198" s="80">
        <v>3023039</v>
      </c>
      <c r="AL198" s="116" t="s">
        <v>576</v>
      </c>
      <c r="AM198" s="30" t="s">
        <v>575</v>
      </c>
      <c r="AN198" s="31" t="s">
        <v>6</v>
      </c>
      <c r="AO198" s="31" t="s">
        <v>6</v>
      </c>
      <c r="AP198" s="30" t="s">
        <v>6</v>
      </c>
      <c r="AQ198" s="78" t="s">
        <v>5</v>
      </c>
      <c r="AR198" s="28" t="s">
        <v>4</v>
      </c>
      <c r="AS198" s="27" t="s">
        <v>3</v>
      </c>
      <c r="AT198" s="28" t="s">
        <v>122</v>
      </c>
      <c r="AU198" s="28" t="s">
        <v>121</v>
      </c>
      <c r="AV198" s="63"/>
      <c r="AW198" s="89" t="s">
        <v>28</v>
      </c>
      <c r="AX198" s="20">
        <v>43840</v>
      </c>
      <c r="AY198" s="26">
        <f t="shared" ref="AY198:AY232" si="79">EDATE($F198,3)</f>
        <v>43833</v>
      </c>
      <c r="AZ198" s="25"/>
      <c r="BA198" s="25"/>
      <c r="BB198" s="26">
        <f t="shared" ref="BB198:BB232" si="80">EDATE($F198,6)</f>
        <v>43924</v>
      </c>
      <c r="BC198" s="25"/>
      <c r="BD198" s="25"/>
      <c r="BE198" s="20">
        <f t="shared" ref="BE198:BE232" si="81">EDATE($F198,9)</f>
        <v>44015</v>
      </c>
      <c r="BF198" s="20"/>
      <c r="BG198" s="20"/>
      <c r="BH198" s="24">
        <f t="shared" si="77"/>
        <v>44107</v>
      </c>
      <c r="BI198" s="24"/>
      <c r="BJ198" s="24"/>
      <c r="BK198" s="24">
        <f t="shared" si="74"/>
        <v>44199</v>
      </c>
      <c r="BL198" s="24"/>
      <c r="BM198" s="24"/>
      <c r="BN198" s="20">
        <f t="shared" ref="BN198:BN232" si="82">EDATE($F198,18)</f>
        <v>44289</v>
      </c>
      <c r="BO198" s="24"/>
      <c r="BP198" s="24"/>
      <c r="BQ198" s="20">
        <f t="shared" ref="BQ198:BQ232" si="83">EDATE($F198,21)</f>
        <v>44380</v>
      </c>
      <c r="BR198" s="24"/>
      <c r="BS198" s="24"/>
      <c r="BT198" s="20">
        <f t="shared" si="78"/>
        <v>44472</v>
      </c>
      <c r="BU198" s="24">
        <f>E198-100</f>
        <v>44006</v>
      </c>
      <c r="BV198" s="61">
        <f>E198-60</f>
        <v>44046</v>
      </c>
      <c r="BW198" s="21"/>
      <c r="BX198" s="21"/>
      <c r="BY198" s="20">
        <f t="shared" ref="BY198:BY232" si="84">EDATE($F198,12)</f>
        <v>44107</v>
      </c>
      <c r="BZ198" s="20"/>
      <c r="CA198" s="164" t="s">
        <v>570</v>
      </c>
      <c r="CB198" s="18" t="s">
        <v>68</v>
      </c>
      <c r="CC198" s="2"/>
    </row>
    <row r="199" spans="1:81" ht="39.75" customHeight="1" x14ac:dyDescent="0.25">
      <c r="A199" s="53"/>
      <c r="B199" s="124">
        <v>4600082786</v>
      </c>
      <c r="C199" s="26">
        <v>43735</v>
      </c>
      <c r="D199" s="24">
        <v>43741</v>
      </c>
      <c r="E199" s="24">
        <v>44106</v>
      </c>
      <c r="F199" s="61">
        <v>43741</v>
      </c>
      <c r="G199" s="60" t="s">
        <v>6</v>
      </c>
      <c r="H199" s="60" t="s">
        <v>6</v>
      </c>
      <c r="I199" s="48">
        <f ca="1">E199-'ARR Vigentes'!$DC$1</f>
        <v>-186</v>
      </c>
      <c r="J199" s="47" t="str">
        <f t="shared" ca="1" si="76"/>
        <v>TERMINADO</v>
      </c>
      <c r="K199" s="101" t="s">
        <v>66</v>
      </c>
      <c r="L199" s="102" t="s">
        <v>66</v>
      </c>
      <c r="M199" s="102" t="s">
        <v>66</v>
      </c>
      <c r="N199" s="102" t="s">
        <v>66</v>
      </c>
      <c r="O199" s="101" t="s">
        <v>66</v>
      </c>
      <c r="P199" s="101" t="s">
        <v>66</v>
      </c>
      <c r="Q199" s="95" t="s">
        <v>569</v>
      </c>
      <c r="R199" s="36" t="s">
        <v>544</v>
      </c>
      <c r="S199" s="28" t="s">
        <v>4</v>
      </c>
      <c r="T199" s="113">
        <v>785952</v>
      </c>
      <c r="U199" s="142" t="s">
        <v>148</v>
      </c>
      <c r="V199" s="127">
        <v>1060</v>
      </c>
      <c r="W199" s="49">
        <v>36713</v>
      </c>
      <c r="X199" s="113">
        <v>16</v>
      </c>
      <c r="Y199" s="122">
        <v>49</v>
      </c>
      <c r="Z199" s="38" t="s">
        <v>147</v>
      </c>
      <c r="AA199" s="38" t="s">
        <v>568</v>
      </c>
      <c r="AB199" s="37">
        <v>261800</v>
      </c>
      <c r="AC199" s="95" t="s">
        <v>567</v>
      </c>
      <c r="AD199" s="65">
        <v>98561485</v>
      </c>
      <c r="AE199" s="31" t="s">
        <v>6</v>
      </c>
      <c r="AF199" s="80">
        <v>3013675841</v>
      </c>
      <c r="AG199" s="171" t="s">
        <v>566</v>
      </c>
      <c r="AH199" s="95" t="s">
        <v>565</v>
      </c>
      <c r="AI199" s="154">
        <v>1152201100</v>
      </c>
      <c r="AJ199" s="31" t="s">
        <v>6</v>
      </c>
      <c r="AK199" s="80">
        <v>3118568649</v>
      </c>
      <c r="AL199" s="116" t="s">
        <v>564</v>
      </c>
      <c r="AM199" s="30" t="s">
        <v>540</v>
      </c>
      <c r="AN199" s="31" t="s">
        <v>6</v>
      </c>
      <c r="AO199" s="31" t="s">
        <v>6</v>
      </c>
      <c r="AP199" s="30" t="s">
        <v>6</v>
      </c>
      <c r="AQ199" s="64" t="s">
        <v>70</v>
      </c>
      <c r="AR199" s="28" t="s">
        <v>4</v>
      </c>
      <c r="AS199" s="63" t="s">
        <v>69</v>
      </c>
      <c r="AT199" s="28" t="s">
        <v>122</v>
      </c>
      <c r="AU199" s="28" t="s">
        <v>121</v>
      </c>
      <c r="AV199" s="63"/>
      <c r="AW199" s="89" t="s">
        <v>28</v>
      </c>
      <c r="AX199" s="20">
        <v>43840</v>
      </c>
      <c r="AY199" s="26">
        <f t="shared" si="79"/>
        <v>43833</v>
      </c>
      <c r="AZ199" s="737" t="s">
        <v>27</v>
      </c>
      <c r="BA199" s="736" t="s">
        <v>3229</v>
      </c>
      <c r="BB199" s="26">
        <f t="shared" si="80"/>
        <v>43924</v>
      </c>
      <c r="BC199" s="89" t="s">
        <v>26</v>
      </c>
      <c r="BD199" s="20">
        <v>44042</v>
      </c>
      <c r="BE199" s="20">
        <f t="shared" si="81"/>
        <v>44015</v>
      </c>
      <c r="BF199" s="86" t="s">
        <v>25</v>
      </c>
      <c r="BG199" s="20">
        <v>44106</v>
      </c>
      <c r="BH199" s="24">
        <f t="shared" si="77"/>
        <v>44107</v>
      </c>
      <c r="BI199" s="24"/>
      <c r="BJ199" s="24"/>
      <c r="BK199" s="24">
        <f t="shared" si="74"/>
        <v>44199</v>
      </c>
      <c r="BL199" s="24"/>
      <c r="BM199" s="24"/>
      <c r="BN199" s="20">
        <f t="shared" si="82"/>
        <v>44289</v>
      </c>
      <c r="BO199" s="24"/>
      <c r="BP199" s="24"/>
      <c r="BQ199" s="20">
        <f t="shared" si="83"/>
        <v>44380</v>
      </c>
      <c r="BR199" s="24"/>
      <c r="BS199" s="24"/>
      <c r="BT199" s="20">
        <f t="shared" si="78"/>
        <v>44472</v>
      </c>
      <c r="BU199" s="24">
        <f>E199-100</f>
        <v>44006</v>
      </c>
      <c r="BV199" s="22" t="s">
        <v>2</v>
      </c>
      <c r="BW199" s="21"/>
      <c r="BX199" s="21"/>
      <c r="BY199" s="20">
        <f t="shared" si="84"/>
        <v>44107</v>
      </c>
      <c r="BZ199" s="20"/>
      <c r="CA199" s="19"/>
      <c r="CB199" s="18" t="s">
        <v>68</v>
      </c>
      <c r="CC199" s="2"/>
    </row>
    <row r="200" spans="1:81" s="2" customFormat="1" ht="39.75" customHeight="1" x14ac:dyDescent="0.25">
      <c r="A200" s="143" t="s">
        <v>553</v>
      </c>
      <c r="B200" s="57">
        <v>4600081094</v>
      </c>
      <c r="C200" s="103">
        <v>43734</v>
      </c>
      <c r="D200" s="499">
        <v>43761</v>
      </c>
      <c r="E200" s="499">
        <v>44126</v>
      </c>
      <c r="F200" s="548">
        <v>43761</v>
      </c>
      <c r="G200" s="629" t="s">
        <v>6</v>
      </c>
      <c r="H200" s="629" t="s">
        <v>15</v>
      </c>
      <c r="I200" s="43">
        <f ca="1">E200-'ARR Vigentes'!$DC$1</f>
        <v>-166</v>
      </c>
      <c r="J200" s="42" t="str">
        <f t="shared" ca="1" si="76"/>
        <v>TERMINADO</v>
      </c>
      <c r="K200" s="166" t="s">
        <v>552</v>
      </c>
      <c r="L200" s="102">
        <v>43734</v>
      </c>
      <c r="M200" s="102">
        <v>43739</v>
      </c>
      <c r="N200" s="102">
        <v>44228</v>
      </c>
      <c r="O200" s="43">
        <f ca="1">N200-'ARR Vigentes'!$DC$1</f>
        <v>-64</v>
      </c>
      <c r="P200" s="42" t="str">
        <f ca="1">IF(O200&gt;80,"VIGENTE",IF(O200&lt;1,"VENCIDO",IF(O200&lt;50,"POR VENCERSE","RENOVAR")))</f>
        <v>VENCIDO</v>
      </c>
      <c r="Q200" s="95" t="s">
        <v>551</v>
      </c>
      <c r="R200" s="739" t="s">
        <v>550</v>
      </c>
      <c r="S200" s="283" t="s">
        <v>4</v>
      </c>
      <c r="T200" s="113">
        <v>1022202</v>
      </c>
      <c r="U200" s="750">
        <v>10200270180</v>
      </c>
      <c r="V200" s="126" t="s">
        <v>549</v>
      </c>
      <c r="W200" s="129">
        <v>39771</v>
      </c>
      <c r="X200" s="113" t="s">
        <v>548</v>
      </c>
      <c r="Y200" s="750" t="s">
        <v>6</v>
      </c>
      <c r="Z200" s="95" t="s">
        <v>547</v>
      </c>
      <c r="AA200" s="95" t="s">
        <v>546</v>
      </c>
      <c r="AB200" s="94">
        <v>1309000</v>
      </c>
      <c r="AC200" s="95" t="s">
        <v>292</v>
      </c>
      <c r="AD200" s="93" t="s">
        <v>291</v>
      </c>
      <c r="AE200" s="750">
        <v>3303000</v>
      </c>
      <c r="AF200" s="750">
        <v>3004947667</v>
      </c>
      <c r="AG200" s="171" t="s">
        <v>517</v>
      </c>
      <c r="AH200" s="95" t="s">
        <v>290</v>
      </c>
      <c r="AI200" s="278">
        <v>39782657</v>
      </c>
      <c r="AJ200" s="750">
        <v>3303000</v>
      </c>
      <c r="AK200" s="750">
        <v>3004947667</v>
      </c>
      <c r="AL200" s="116" t="s">
        <v>517</v>
      </c>
      <c r="AM200" s="136" t="s">
        <v>516</v>
      </c>
      <c r="AN200" s="122" t="s">
        <v>6</v>
      </c>
      <c r="AO200" s="122" t="s">
        <v>6</v>
      </c>
      <c r="AP200" s="532" t="s">
        <v>6</v>
      </c>
      <c r="AQ200" s="762" t="s">
        <v>5</v>
      </c>
      <c r="AR200" s="283" t="s">
        <v>4</v>
      </c>
      <c r="AS200" s="27" t="s">
        <v>3</v>
      </c>
      <c r="AT200" s="283" t="s">
        <v>122</v>
      </c>
      <c r="AU200" s="283" t="s">
        <v>121</v>
      </c>
      <c r="AV200" s="27"/>
      <c r="AW200" s="760" t="s">
        <v>28</v>
      </c>
      <c r="AX200" s="499">
        <v>43863</v>
      </c>
      <c r="AY200" s="103">
        <f t="shared" si="79"/>
        <v>43853</v>
      </c>
      <c r="AZ200" s="757" t="s">
        <v>27</v>
      </c>
      <c r="BA200" s="763" t="s">
        <v>3240</v>
      </c>
      <c r="BB200" s="103">
        <f t="shared" si="80"/>
        <v>43944</v>
      </c>
      <c r="BC200" s="747" t="s">
        <v>26</v>
      </c>
      <c r="BD200" s="499">
        <v>43984</v>
      </c>
      <c r="BE200" s="499">
        <f t="shared" si="81"/>
        <v>44035</v>
      </c>
      <c r="BF200" s="548" t="s">
        <v>25</v>
      </c>
      <c r="BG200" s="499">
        <v>44134</v>
      </c>
      <c r="BH200" s="499">
        <f t="shared" si="77"/>
        <v>44127</v>
      </c>
      <c r="BI200" s="499"/>
      <c r="BJ200" s="499"/>
      <c r="BK200" s="499">
        <f t="shared" ref="BK200:BK232" si="85">EDATE($F200,15)</f>
        <v>44219</v>
      </c>
      <c r="BL200" s="499"/>
      <c r="BM200" s="499"/>
      <c r="BN200" s="499">
        <f t="shared" si="82"/>
        <v>44309</v>
      </c>
      <c r="BO200" s="499"/>
      <c r="BP200" s="499"/>
      <c r="BQ200" s="499">
        <f t="shared" si="83"/>
        <v>44400</v>
      </c>
      <c r="BR200" s="499"/>
      <c r="BS200" s="499"/>
      <c r="BT200" s="499">
        <f t="shared" si="78"/>
        <v>44492</v>
      </c>
      <c r="BU200" s="755">
        <v>20030222141</v>
      </c>
      <c r="BV200" s="548" t="s">
        <v>2</v>
      </c>
      <c r="BW200" s="725"/>
      <c r="BX200" s="725"/>
      <c r="BY200" s="499">
        <f t="shared" si="84"/>
        <v>44127</v>
      </c>
      <c r="BZ200" s="499"/>
      <c r="CA200" s="536"/>
      <c r="CB200" s="536" t="s">
        <v>68</v>
      </c>
    </row>
    <row r="201" spans="1:81" s="2" customFormat="1" ht="39.75" customHeight="1" x14ac:dyDescent="0.25">
      <c r="A201" s="143"/>
      <c r="B201" s="57">
        <v>4600082208</v>
      </c>
      <c r="C201" s="103">
        <v>43740</v>
      </c>
      <c r="D201" s="499">
        <v>43770</v>
      </c>
      <c r="E201" s="499">
        <v>44135</v>
      </c>
      <c r="F201" s="548">
        <v>43770</v>
      </c>
      <c r="G201" s="629" t="s">
        <v>6</v>
      </c>
      <c r="H201" s="629" t="s">
        <v>6</v>
      </c>
      <c r="I201" s="43">
        <f ca="1">E201-'ARR Vigentes'!$DC$1</f>
        <v>-157</v>
      </c>
      <c r="J201" s="42" t="str">
        <f t="shared" ca="1" si="76"/>
        <v>TERMINADO</v>
      </c>
      <c r="K201" s="101" t="s">
        <v>66</v>
      </c>
      <c r="L201" s="102" t="s">
        <v>66</v>
      </c>
      <c r="M201" s="102" t="s">
        <v>66</v>
      </c>
      <c r="N201" s="102" t="s">
        <v>66</v>
      </c>
      <c r="O201" s="101" t="s">
        <v>66</v>
      </c>
      <c r="P201" s="101" t="s">
        <v>66</v>
      </c>
      <c r="Q201" s="95" t="s">
        <v>545</v>
      </c>
      <c r="R201" s="739" t="s">
        <v>544</v>
      </c>
      <c r="S201" s="283" t="s">
        <v>4</v>
      </c>
      <c r="T201" s="113">
        <v>785952</v>
      </c>
      <c r="U201" s="142" t="s">
        <v>148</v>
      </c>
      <c r="V201" s="127">
        <v>1060</v>
      </c>
      <c r="W201" s="49">
        <v>36713</v>
      </c>
      <c r="X201" s="113">
        <v>16</v>
      </c>
      <c r="Y201" s="122">
        <v>77</v>
      </c>
      <c r="Z201" s="95" t="s">
        <v>147</v>
      </c>
      <c r="AA201" s="95" t="s">
        <v>543</v>
      </c>
      <c r="AB201" s="37">
        <v>261800</v>
      </c>
      <c r="AC201" s="95" t="s">
        <v>542</v>
      </c>
      <c r="AD201" s="93">
        <v>52197683</v>
      </c>
      <c r="AE201" s="122" t="s">
        <v>6</v>
      </c>
      <c r="AF201" s="750">
        <v>3178288511</v>
      </c>
      <c r="AG201" s="171" t="s">
        <v>541</v>
      </c>
      <c r="AH201" s="95" t="s">
        <v>542</v>
      </c>
      <c r="AI201" s="278">
        <v>52197683</v>
      </c>
      <c r="AJ201" s="122" t="s">
        <v>6</v>
      </c>
      <c r="AK201" s="750">
        <v>3178288511</v>
      </c>
      <c r="AL201" s="116" t="s">
        <v>541</v>
      </c>
      <c r="AM201" s="532" t="s">
        <v>540</v>
      </c>
      <c r="AN201" s="122" t="s">
        <v>6</v>
      </c>
      <c r="AO201" s="122" t="s">
        <v>6</v>
      </c>
      <c r="AP201" s="532" t="s">
        <v>6</v>
      </c>
      <c r="AQ201" s="762" t="s">
        <v>56</v>
      </c>
      <c r="AR201" s="283" t="s">
        <v>4</v>
      </c>
      <c r="AS201" s="751" t="s">
        <v>55</v>
      </c>
      <c r="AT201" s="283" t="s">
        <v>122</v>
      </c>
      <c r="AU201" s="283" t="s">
        <v>121</v>
      </c>
      <c r="AV201" s="27"/>
      <c r="AW201" s="764" t="s">
        <v>28</v>
      </c>
      <c r="AX201" s="499">
        <v>43851</v>
      </c>
      <c r="AY201" s="103">
        <f t="shared" si="79"/>
        <v>43862</v>
      </c>
      <c r="AZ201" s="747" t="s">
        <v>27</v>
      </c>
      <c r="BA201" s="499">
        <v>43979</v>
      </c>
      <c r="BB201" s="103">
        <f t="shared" si="80"/>
        <v>43952</v>
      </c>
      <c r="BC201" s="629"/>
      <c r="BD201" s="629"/>
      <c r="BE201" s="499">
        <f t="shared" si="81"/>
        <v>44044</v>
      </c>
      <c r="BF201" s="499"/>
      <c r="BG201" s="499"/>
      <c r="BH201" s="499">
        <f t="shared" si="77"/>
        <v>44136</v>
      </c>
      <c r="BI201" s="499"/>
      <c r="BJ201" s="499"/>
      <c r="BK201" s="499">
        <f t="shared" si="85"/>
        <v>44228</v>
      </c>
      <c r="BL201" s="499"/>
      <c r="BM201" s="499"/>
      <c r="BN201" s="499">
        <f t="shared" si="82"/>
        <v>44317</v>
      </c>
      <c r="BO201" s="499"/>
      <c r="BP201" s="499"/>
      <c r="BQ201" s="499">
        <f t="shared" si="83"/>
        <v>44409</v>
      </c>
      <c r="BR201" s="499"/>
      <c r="BS201" s="499"/>
      <c r="BT201" s="499">
        <f t="shared" si="78"/>
        <v>44501</v>
      </c>
      <c r="BU201" s="548" t="s">
        <v>1068</v>
      </c>
      <c r="BV201" s="760" t="s">
        <v>2</v>
      </c>
      <c r="BW201" s="725"/>
      <c r="BX201" s="725"/>
      <c r="BY201" s="499">
        <f t="shared" si="84"/>
        <v>44136</v>
      </c>
      <c r="BZ201" s="499"/>
      <c r="CA201" s="536"/>
      <c r="CB201" s="536" t="s">
        <v>68</v>
      </c>
    </row>
    <row r="202" spans="1:81" s="90" customFormat="1" ht="39.75" customHeight="1" x14ac:dyDescent="0.25">
      <c r="A202" s="285" t="s">
        <v>523</v>
      </c>
      <c r="B202" s="331">
        <v>4600080689</v>
      </c>
      <c r="C202" s="305">
        <v>43735</v>
      </c>
      <c r="D202" s="305">
        <v>43781</v>
      </c>
      <c r="E202" s="305">
        <v>44146</v>
      </c>
      <c r="F202" s="335">
        <v>43782</v>
      </c>
      <c r="G202" s="305" t="s">
        <v>6</v>
      </c>
      <c r="H202" s="305" t="s">
        <v>6</v>
      </c>
      <c r="I202" s="289">
        <f ca="1">E202-'ARR Vigentes'!$DC$1</f>
        <v>-146</v>
      </c>
      <c r="J202" s="290" t="str">
        <f t="shared" ca="1" si="76"/>
        <v>TERMINADO</v>
      </c>
      <c r="K202" s="331" t="s">
        <v>522</v>
      </c>
      <c r="L202" s="390">
        <v>43734</v>
      </c>
      <c r="M202" s="305">
        <v>43739</v>
      </c>
      <c r="N202" s="305">
        <v>44228</v>
      </c>
      <c r="O202" s="289">
        <f ca="1">N202-'ARR Vigentes'!$DC$1</f>
        <v>-64</v>
      </c>
      <c r="P202" s="290" t="str">
        <f ca="1">IF(O202&gt;80,"VIGENTE",IF(O202&lt;1,"VENCIDO",IF(O202&lt;50,"POR VENCERSE","RENOVAR")))</f>
        <v>VENCIDO</v>
      </c>
      <c r="Q202" s="370" t="s">
        <v>521</v>
      </c>
      <c r="R202" s="370" t="s">
        <v>355</v>
      </c>
      <c r="S202" s="294" t="s">
        <v>4</v>
      </c>
      <c r="T202" s="380">
        <v>93223</v>
      </c>
      <c r="U202" s="296" t="s">
        <v>520</v>
      </c>
      <c r="V202" s="297">
        <v>3070</v>
      </c>
      <c r="W202" s="314">
        <v>34272</v>
      </c>
      <c r="X202" s="295">
        <v>12</v>
      </c>
      <c r="Y202" s="298" t="s">
        <v>6</v>
      </c>
      <c r="Z202" s="292" t="s">
        <v>401</v>
      </c>
      <c r="AA202" s="292" t="s">
        <v>519</v>
      </c>
      <c r="AB202" s="299">
        <v>2515730</v>
      </c>
      <c r="AC202" s="370" t="s">
        <v>518</v>
      </c>
      <c r="AD202" s="300">
        <v>830114921</v>
      </c>
      <c r="AE202" s="298">
        <v>3303000</v>
      </c>
      <c r="AF202" s="291">
        <v>3004947667</v>
      </c>
      <c r="AG202" s="514" t="s">
        <v>517</v>
      </c>
      <c r="AH202" s="318" t="s">
        <v>290</v>
      </c>
      <c r="AI202" s="311">
        <v>39782657</v>
      </c>
      <c r="AJ202" s="298">
        <v>3303000</v>
      </c>
      <c r="AK202" s="291">
        <v>3004947667</v>
      </c>
      <c r="AL202" s="520" t="s">
        <v>517</v>
      </c>
      <c r="AM202" s="371" t="s">
        <v>516</v>
      </c>
      <c r="AN202" s="291" t="s">
        <v>6</v>
      </c>
      <c r="AO202" s="291" t="s">
        <v>6</v>
      </c>
      <c r="AP202" s="301" t="s">
        <v>6</v>
      </c>
      <c r="AQ202" s="341" t="s">
        <v>5</v>
      </c>
      <c r="AR202" s="292" t="s">
        <v>4</v>
      </c>
      <c r="AS202" s="303" t="s">
        <v>311</v>
      </c>
      <c r="AT202" s="312" t="s">
        <v>122</v>
      </c>
      <c r="AU202" s="312" t="s">
        <v>121</v>
      </c>
      <c r="AV202" s="303"/>
      <c r="AW202" s="336" t="s">
        <v>28</v>
      </c>
      <c r="AX202" s="305">
        <v>43840</v>
      </c>
      <c r="AY202" s="327">
        <f t="shared" si="79"/>
        <v>43874</v>
      </c>
      <c r="AZ202" s="336" t="s">
        <v>27</v>
      </c>
      <c r="BA202" s="305">
        <v>43931</v>
      </c>
      <c r="BB202" s="327">
        <f t="shared" si="80"/>
        <v>43964</v>
      </c>
      <c r="BC202" s="336" t="s">
        <v>26</v>
      </c>
      <c r="BD202" s="305">
        <v>44022</v>
      </c>
      <c r="BE202" s="305">
        <f t="shared" si="81"/>
        <v>44056</v>
      </c>
      <c r="BF202" s="305"/>
      <c r="BG202" s="305"/>
      <c r="BH202" s="305">
        <f t="shared" si="77"/>
        <v>44148</v>
      </c>
      <c r="BI202" s="305"/>
      <c r="BJ202" s="305"/>
      <c r="BK202" s="305">
        <f t="shared" si="85"/>
        <v>44240</v>
      </c>
      <c r="BL202" s="305"/>
      <c r="BM202" s="305"/>
      <c r="BN202" s="305">
        <f t="shared" si="82"/>
        <v>44329</v>
      </c>
      <c r="BO202" s="305"/>
      <c r="BP202" s="305"/>
      <c r="BQ202" s="305">
        <f t="shared" si="83"/>
        <v>44421</v>
      </c>
      <c r="BR202" s="305"/>
      <c r="BS202" s="305"/>
      <c r="BT202" s="305">
        <f t="shared" si="78"/>
        <v>44513</v>
      </c>
      <c r="BU202" s="444">
        <v>20030222141</v>
      </c>
      <c r="BV202" s="335" t="s">
        <v>2</v>
      </c>
      <c r="BW202" s="371"/>
      <c r="BX202" s="371"/>
      <c r="BY202" s="305">
        <f t="shared" si="84"/>
        <v>44148</v>
      </c>
      <c r="BZ202" s="305"/>
      <c r="CA202" s="343"/>
      <c r="CB202" s="343" t="s">
        <v>68</v>
      </c>
    </row>
    <row r="203" spans="1:81" s="2" customFormat="1" ht="39.75" customHeight="1" x14ac:dyDescent="0.25">
      <c r="A203" s="143"/>
      <c r="B203" s="166">
        <v>4600082451</v>
      </c>
      <c r="C203" s="103">
        <v>43692</v>
      </c>
      <c r="D203" s="499">
        <v>43717</v>
      </c>
      <c r="E203" s="499">
        <v>44082</v>
      </c>
      <c r="F203" s="548">
        <v>43717</v>
      </c>
      <c r="G203" s="747" t="s">
        <v>472</v>
      </c>
      <c r="H203" s="499">
        <v>43788</v>
      </c>
      <c r="I203" s="43">
        <f ca="1">E203-'ARR Vigentes'!$DC$1</f>
        <v>-210</v>
      </c>
      <c r="J203" s="42" t="str">
        <f t="shared" ca="1" si="76"/>
        <v>TERMINADO</v>
      </c>
      <c r="K203" s="101" t="s">
        <v>66</v>
      </c>
      <c r="L203" s="102" t="s">
        <v>66</v>
      </c>
      <c r="M203" s="102" t="s">
        <v>66</v>
      </c>
      <c r="N203" s="102" t="s">
        <v>66</v>
      </c>
      <c r="O203" s="101" t="s">
        <v>66</v>
      </c>
      <c r="P203" s="101" t="s">
        <v>66</v>
      </c>
      <c r="Q203" s="95" t="s">
        <v>468</v>
      </c>
      <c r="R203" s="758" t="s">
        <v>76</v>
      </c>
      <c r="S203" s="283" t="s">
        <v>4</v>
      </c>
      <c r="T203" s="113">
        <v>5245406</v>
      </c>
      <c r="U203" s="126">
        <v>10060480003</v>
      </c>
      <c r="V203" s="126">
        <v>3161</v>
      </c>
      <c r="W203" s="129">
        <v>38635</v>
      </c>
      <c r="X203" s="113">
        <v>26</v>
      </c>
      <c r="Y203" s="750">
        <v>306</v>
      </c>
      <c r="Z203" s="95" t="s">
        <v>224</v>
      </c>
      <c r="AA203" s="95" t="s">
        <v>471</v>
      </c>
      <c r="AB203" s="94">
        <v>216142</v>
      </c>
      <c r="AC203" s="95" t="s">
        <v>470</v>
      </c>
      <c r="AD203" s="93">
        <v>98549740</v>
      </c>
      <c r="AE203" s="122" t="s">
        <v>6</v>
      </c>
      <c r="AF203" s="122">
        <v>3006916563</v>
      </c>
      <c r="AG203" s="171" t="s">
        <v>469</v>
      </c>
      <c r="AH203" s="95" t="s">
        <v>470</v>
      </c>
      <c r="AI203" s="278">
        <v>98549740</v>
      </c>
      <c r="AJ203" s="122" t="s">
        <v>6</v>
      </c>
      <c r="AK203" s="122">
        <v>3006916563</v>
      </c>
      <c r="AL203" s="116" t="s">
        <v>469</v>
      </c>
      <c r="AM203" s="95" t="s">
        <v>468</v>
      </c>
      <c r="AN203" s="122" t="s">
        <v>6</v>
      </c>
      <c r="AO203" s="122" t="s">
        <v>6</v>
      </c>
      <c r="AP203" s="532" t="s">
        <v>6</v>
      </c>
      <c r="AQ203" s="128" t="s">
        <v>5</v>
      </c>
      <c r="AR203" s="283" t="s">
        <v>4</v>
      </c>
      <c r="AS203" s="27" t="s">
        <v>3</v>
      </c>
      <c r="AT203" s="283" t="s">
        <v>122</v>
      </c>
      <c r="AU203" s="283" t="s">
        <v>121</v>
      </c>
      <c r="AV203" s="27"/>
      <c r="AW203" s="629"/>
      <c r="AX203" s="629"/>
      <c r="AY203" s="103">
        <f t="shared" si="79"/>
        <v>43808</v>
      </c>
      <c r="AZ203" s="747" t="s">
        <v>28</v>
      </c>
      <c r="BA203" s="499">
        <v>43840</v>
      </c>
      <c r="BB203" s="103">
        <f t="shared" si="80"/>
        <v>43899</v>
      </c>
      <c r="BC203" s="760" t="s">
        <v>27</v>
      </c>
      <c r="BD203" s="499">
        <v>44012</v>
      </c>
      <c r="BE203" s="499">
        <f t="shared" si="81"/>
        <v>43991</v>
      </c>
      <c r="BF203" s="548" t="s">
        <v>26</v>
      </c>
      <c r="BG203" s="499">
        <v>44083</v>
      </c>
      <c r="BH203" s="499">
        <f t="shared" si="77"/>
        <v>44083</v>
      </c>
      <c r="BI203" s="499"/>
      <c r="BJ203" s="499"/>
      <c r="BK203" s="499">
        <f t="shared" si="85"/>
        <v>44174</v>
      </c>
      <c r="BL203" s="499"/>
      <c r="BM203" s="499"/>
      <c r="BN203" s="499">
        <f t="shared" si="82"/>
        <v>44264</v>
      </c>
      <c r="BO203" s="499"/>
      <c r="BP203" s="499"/>
      <c r="BQ203" s="499">
        <f t="shared" si="83"/>
        <v>44356</v>
      </c>
      <c r="BR203" s="499"/>
      <c r="BS203" s="499"/>
      <c r="BT203" s="499">
        <f t="shared" si="78"/>
        <v>44448</v>
      </c>
      <c r="BU203" s="755">
        <v>202030217488</v>
      </c>
      <c r="BV203" s="548">
        <f>E203-60</f>
        <v>44022</v>
      </c>
      <c r="BW203" s="725"/>
      <c r="BX203" s="725"/>
      <c r="BY203" s="499">
        <f t="shared" si="84"/>
        <v>44083</v>
      </c>
      <c r="BZ203" s="499"/>
      <c r="CA203" s="761"/>
      <c r="CB203" s="536" t="s">
        <v>68</v>
      </c>
    </row>
    <row r="204" spans="1:81" s="2" customFormat="1" ht="45.75" customHeight="1" x14ac:dyDescent="0.25">
      <c r="A204" s="143"/>
      <c r="B204" s="57">
        <v>4600083750</v>
      </c>
      <c r="C204" s="103">
        <v>43805</v>
      </c>
      <c r="D204" s="499">
        <v>43805</v>
      </c>
      <c r="E204" s="499">
        <v>44170</v>
      </c>
      <c r="F204" s="548">
        <v>43805</v>
      </c>
      <c r="G204" s="629" t="s">
        <v>6</v>
      </c>
      <c r="H204" s="629" t="s">
        <v>6</v>
      </c>
      <c r="I204" s="43">
        <f ca="1">E204-'ARR Vigentes'!$DC$1</f>
        <v>-122</v>
      </c>
      <c r="J204" s="42" t="str">
        <f t="shared" ca="1" si="76"/>
        <v>TERMINADO</v>
      </c>
      <c r="K204" s="101" t="s">
        <v>66</v>
      </c>
      <c r="L204" s="102" t="s">
        <v>66</v>
      </c>
      <c r="M204" s="102" t="s">
        <v>66</v>
      </c>
      <c r="N204" s="102" t="s">
        <v>66</v>
      </c>
      <c r="O204" s="101" t="s">
        <v>66</v>
      </c>
      <c r="P204" s="101" t="s">
        <v>66</v>
      </c>
      <c r="Q204" s="95" t="s">
        <v>387</v>
      </c>
      <c r="R204" s="758" t="s">
        <v>76</v>
      </c>
      <c r="S204" s="283" t="s">
        <v>4</v>
      </c>
      <c r="T204" s="113">
        <v>804734</v>
      </c>
      <c r="U204" s="126">
        <v>10130340011</v>
      </c>
      <c r="V204" s="126">
        <v>757</v>
      </c>
      <c r="W204" s="129">
        <v>37172</v>
      </c>
      <c r="X204" s="113">
        <v>24</v>
      </c>
      <c r="Y204" s="750">
        <v>1112</v>
      </c>
      <c r="Z204" s="95" t="s">
        <v>324</v>
      </c>
      <c r="AA204" s="95" t="s">
        <v>386</v>
      </c>
      <c r="AB204" s="94">
        <v>267471</v>
      </c>
      <c r="AC204" s="95" t="s">
        <v>385</v>
      </c>
      <c r="AD204" s="93">
        <v>28020812</v>
      </c>
      <c r="AE204" s="122" t="s">
        <v>6</v>
      </c>
      <c r="AF204" s="122">
        <v>3017776718</v>
      </c>
      <c r="AG204" s="532" t="s">
        <v>6</v>
      </c>
      <c r="AH204" s="95" t="s">
        <v>385</v>
      </c>
      <c r="AI204" s="278">
        <v>28020812</v>
      </c>
      <c r="AJ204" s="122" t="s">
        <v>6</v>
      </c>
      <c r="AK204" s="122">
        <v>3017776718</v>
      </c>
      <c r="AL204" s="42" t="s">
        <v>6</v>
      </c>
      <c r="AM204" s="532" t="s">
        <v>384</v>
      </c>
      <c r="AN204" s="122" t="s">
        <v>6</v>
      </c>
      <c r="AO204" s="122" t="s">
        <v>6</v>
      </c>
      <c r="AP204" s="532" t="s">
        <v>6</v>
      </c>
      <c r="AQ204" s="128" t="s">
        <v>70</v>
      </c>
      <c r="AR204" s="283" t="s">
        <v>4</v>
      </c>
      <c r="AS204" s="27" t="s">
        <v>69</v>
      </c>
      <c r="AT204" s="283" t="s">
        <v>122</v>
      </c>
      <c r="AU204" s="283" t="s">
        <v>121</v>
      </c>
      <c r="AV204" s="27"/>
      <c r="AW204" s="747" t="s">
        <v>28</v>
      </c>
      <c r="AX204" s="499">
        <v>43907</v>
      </c>
      <c r="AY204" s="103">
        <f t="shared" si="79"/>
        <v>43896</v>
      </c>
      <c r="AZ204" s="747" t="s">
        <v>27</v>
      </c>
      <c r="BA204" s="499">
        <v>44012</v>
      </c>
      <c r="BB204" s="103">
        <f t="shared" si="80"/>
        <v>43988</v>
      </c>
      <c r="BC204" s="747" t="s">
        <v>26</v>
      </c>
      <c r="BD204" s="499">
        <v>44092</v>
      </c>
      <c r="BE204" s="499">
        <f t="shared" si="81"/>
        <v>44080</v>
      </c>
      <c r="BF204" s="499"/>
      <c r="BG204" s="499"/>
      <c r="BH204" s="499">
        <f t="shared" si="77"/>
        <v>44171</v>
      </c>
      <c r="BI204" s="499"/>
      <c r="BJ204" s="499"/>
      <c r="BK204" s="499">
        <f t="shared" si="85"/>
        <v>44261</v>
      </c>
      <c r="BL204" s="499"/>
      <c r="BM204" s="499"/>
      <c r="BN204" s="499">
        <f t="shared" si="82"/>
        <v>44353</v>
      </c>
      <c r="BO204" s="499"/>
      <c r="BP204" s="499"/>
      <c r="BQ204" s="499">
        <f t="shared" si="83"/>
        <v>44445</v>
      </c>
      <c r="BR204" s="499"/>
      <c r="BS204" s="499"/>
      <c r="BT204" s="499">
        <f t="shared" si="78"/>
        <v>44536</v>
      </c>
      <c r="BU204" s="755">
        <v>202020064242</v>
      </c>
      <c r="BV204" s="548">
        <f>E204-60</f>
        <v>44110</v>
      </c>
      <c r="BW204" s="725"/>
      <c r="BX204" s="725"/>
      <c r="BY204" s="499">
        <f t="shared" si="84"/>
        <v>44171</v>
      </c>
      <c r="BZ204" s="499"/>
      <c r="CA204" s="536"/>
      <c r="CB204" s="536" t="s">
        <v>68</v>
      </c>
    </row>
    <row r="205" spans="1:81" s="90" customFormat="1" ht="39.75" customHeight="1" x14ac:dyDescent="0.25">
      <c r="A205" s="143"/>
      <c r="B205" s="124">
        <v>4600083923</v>
      </c>
      <c r="C205" s="20">
        <v>43815</v>
      </c>
      <c r="D205" s="24">
        <v>43817</v>
      </c>
      <c r="E205" s="24">
        <v>44182</v>
      </c>
      <c r="F205" s="61">
        <v>43817</v>
      </c>
      <c r="G205" s="58" t="s">
        <v>472</v>
      </c>
      <c r="H205" s="24">
        <v>44182</v>
      </c>
      <c r="I205" s="48">
        <f ca="1">E205-'ARR Vigentes'!$DC$1</f>
        <v>-110</v>
      </c>
      <c r="J205" s="47" t="str">
        <f t="shared" ca="1" si="76"/>
        <v>TERMINADO</v>
      </c>
      <c r="K205" s="101" t="s">
        <v>66</v>
      </c>
      <c r="L205" s="102" t="s">
        <v>66</v>
      </c>
      <c r="M205" s="49" t="s">
        <v>66</v>
      </c>
      <c r="N205" s="49" t="s">
        <v>66</v>
      </c>
      <c r="O205" s="101" t="s">
        <v>66</v>
      </c>
      <c r="P205" s="101" t="s">
        <v>66</v>
      </c>
      <c r="Q205" s="95" t="s">
        <v>369</v>
      </c>
      <c r="R205" s="100" t="s">
        <v>76</v>
      </c>
      <c r="S205" s="28" t="s">
        <v>4</v>
      </c>
      <c r="T205" s="113">
        <v>5245379</v>
      </c>
      <c r="U205" s="142">
        <v>10060480003</v>
      </c>
      <c r="V205" s="71" t="s">
        <v>306</v>
      </c>
      <c r="W205" s="71" t="s">
        <v>225</v>
      </c>
      <c r="X205" s="141">
        <v>26</v>
      </c>
      <c r="Y205" s="122">
        <v>257</v>
      </c>
      <c r="Z205" s="38" t="s">
        <v>224</v>
      </c>
      <c r="AA205" s="95" t="s">
        <v>329</v>
      </c>
      <c r="AB205" s="37">
        <v>247826</v>
      </c>
      <c r="AC205" s="95" t="s">
        <v>368</v>
      </c>
      <c r="AD205" s="65">
        <v>39179419</v>
      </c>
      <c r="AE205" s="31" t="s">
        <v>6</v>
      </c>
      <c r="AF205" s="122">
        <v>3216503044</v>
      </c>
      <c r="AG205" s="30" t="s">
        <v>6</v>
      </c>
      <c r="AH205" s="95" t="s">
        <v>368</v>
      </c>
      <c r="AI205" s="154">
        <v>39179419</v>
      </c>
      <c r="AJ205" s="31" t="s">
        <v>6</v>
      </c>
      <c r="AK205" s="122">
        <v>3216503044</v>
      </c>
      <c r="AL205" s="73" t="s">
        <v>6</v>
      </c>
      <c r="AM205" s="30" t="s">
        <v>367</v>
      </c>
      <c r="AN205" s="31" t="s">
        <v>6</v>
      </c>
      <c r="AO205" s="31" t="s">
        <v>6</v>
      </c>
      <c r="AP205" s="30" t="s">
        <v>6</v>
      </c>
      <c r="AQ205" s="29" t="s">
        <v>70</v>
      </c>
      <c r="AR205" s="28" t="s">
        <v>4</v>
      </c>
      <c r="AS205" s="27" t="s">
        <v>69</v>
      </c>
      <c r="AT205" s="27"/>
      <c r="AU205" s="27"/>
      <c r="AV205" s="63"/>
      <c r="AW205" s="151" t="s">
        <v>28</v>
      </c>
      <c r="AX205" s="20">
        <v>43906</v>
      </c>
      <c r="AY205" s="26">
        <f t="shared" si="79"/>
        <v>43908</v>
      </c>
      <c r="AZ205" s="89" t="s">
        <v>27</v>
      </c>
      <c r="BA205" s="20">
        <v>44012</v>
      </c>
      <c r="BB205" s="26">
        <f t="shared" si="80"/>
        <v>44000</v>
      </c>
      <c r="BC205" s="89" t="s">
        <v>26</v>
      </c>
      <c r="BD205" s="20">
        <v>44098</v>
      </c>
      <c r="BE205" s="20">
        <f t="shared" si="81"/>
        <v>44092</v>
      </c>
      <c r="BF205" s="86" t="s">
        <v>25</v>
      </c>
      <c r="BG205" s="20">
        <v>44182</v>
      </c>
      <c r="BH205" s="24">
        <f t="shared" si="77"/>
        <v>44183</v>
      </c>
      <c r="BI205" s="24"/>
      <c r="BJ205" s="24"/>
      <c r="BK205" s="24">
        <f t="shared" si="85"/>
        <v>44273</v>
      </c>
      <c r="BL205" s="24"/>
      <c r="BM205" s="24"/>
      <c r="BN205" s="20">
        <f t="shared" si="82"/>
        <v>44365</v>
      </c>
      <c r="BO205" s="24"/>
      <c r="BP205" s="24"/>
      <c r="BQ205" s="20">
        <f t="shared" si="83"/>
        <v>44457</v>
      </c>
      <c r="BR205" s="24"/>
      <c r="BS205" s="24"/>
      <c r="BT205" s="20">
        <f t="shared" si="78"/>
        <v>44548</v>
      </c>
      <c r="BU205" s="23">
        <v>202020063732</v>
      </c>
      <c r="BV205" s="89" t="s">
        <v>2</v>
      </c>
      <c r="BW205" s="21"/>
      <c r="BX205" s="21"/>
      <c r="BY205" s="20">
        <f t="shared" si="84"/>
        <v>44183</v>
      </c>
      <c r="BZ205" s="20"/>
      <c r="CA205" s="19"/>
      <c r="CB205" s="18" t="s">
        <v>68</v>
      </c>
    </row>
    <row r="206" spans="1:81" s="90" customFormat="1" ht="39.75" customHeight="1" x14ac:dyDescent="0.25">
      <c r="A206" s="505"/>
      <c r="B206" s="511">
        <v>4600083822</v>
      </c>
      <c r="C206" s="305">
        <v>43815</v>
      </c>
      <c r="D206" s="305">
        <v>43815</v>
      </c>
      <c r="E206" s="305">
        <v>44180</v>
      </c>
      <c r="F206" s="335">
        <v>43815</v>
      </c>
      <c r="G206" s="288" t="s">
        <v>6</v>
      </c>
      <c r="H206" s="288" t="s">
        <v>6</v>
      </c>
      <c r="I206" s="289">
        <f ca="1">E206-'ARR Vigentes'!$DC$1</f>
        <v>-112</v>
      </c>
      <c r="J206" s="290" t="str">
        <f t="shared" ca="1" si="76"/>
        <v>TERMINADO</v>
      </c>
      <c r="K206" s="506" t="s">
        <v>66</v>
      </c>
      <c r="L206" s="332" t="s">
        <v>66</v>
      </c>
      <c r="M206" s="332" t="s">
        <v>66</v>
      </c>
      <c r="N206" s="332" t="s">
        <v>66</v>
      </c>
      <c r="O206" s="506" t="s">
        <v>66</v>
      </c>
      <c r="P206" s="506" t="s">
        <v>66</v>
      </c>
      <c r="Q206" s="370" t="s">
        <v>366</v>
      </c>
      <c r="R206" s="370" t="s">
        <v>76</v>
      </c>
      <c r="S206" s="312" t="s">
        <v>4</v>
      </c>
      <c r="T206" s="380">
        <v>97558</v>
      </c>
      <c r="U206" s="393">
        <v>10060220029</v>
      </c>
      <c r="V206" s="507">
        <v>1568</v>
      </c>
      <c r="W206" s="411" t="s">
        <v>75</v>
      </c>
      <c r="X206" s="392">
        <v>3</v>
      </c>
      <c r="Y206" s="483">
        <v>128</v>
      </c>
      <c r="Z206" s="292" t="s">
        <v>74</v>
      </c>
      <c r="AA206" s="292" t="s">
        <v>73</v>
      </c>
      <c r="AB206" s="299">
        <v>136447</v>
      </c>
      <c r="AC206" s="370" t="s">
        <v>365</v>
      </c>
      <c r="AD206" s="300">
        <v>3410164</v>
      </c>
      <c r="AE206" s="291" t="s">
        <v>6</v>
      </c>
      <c r="AF206" s="298">
        <v>3114169841</v>
      </c>
      <c r="AG206" s="426" t="s">
        <v>364</v>
      </c>
      <c r="AH206" s="370" t="s">
        <v>365</v>
      </c>
      <c r="AI206" s="311">
        <v>3410164</v>
      </c>
      <c r="AJ206" s="291" t="s">
        <v>6</v>
      </c>
      <c r="AK206" s="298">
        <v>3114169841</v>
      </c>
      <c r="AL206" s="336" t="s">
        <v>364</v>
      </c>
      <c r="AM206" s="301" t="s">
        <v>363</v>
      </c>
      <c r="AN206" s="291" t="s">
        <v>6</v>
      </c>
      <c r="AO206" s="291" t="s">
        <v>6</v>
      </c>
      <c r="AP206" s="301" t="s">
        <v>6</v>
      </c>
      <c r="AQ206" s="399" t="s">
        <v>5</v>
      </c>
      <c r="AR206" s="312" t="s">
        <v>4</v>
      </c>
      <c r="AS206" s="426" t="s">
        <v>3</v>
      </c>
      <c r="AT206" s="426"/>
      <c r="AU206" s="426"/>
      <c r="AV206" s="303"/>
      <c r="AW206" s="484" t="s">
        <v>28</v>
      </c>
      <c r="AX206" s="305">
        <v>43900</v>
      </c>
      <c r="AY206" s="327">
        <f t="shared" si="79"/>
        <v>43906</v>
      </c>
      <c r="AZ206" s="336" t="s">
        <v>27</v>
      </c>
      <c r="BA206" s="305">
        <v>44012</v>
      </c>
      <c r="BB206" s="327">
        <f t="shared" si="80"/>
        <v>43998</v>
      </c>
      <c r="BC206" s="336" t="s">
        <v>26</v>
      </c>
      <c r="BD206" s="305">
        <v>44095</v>
      </c>
      <c r="BE206" s="305">
        <f t="shared" si="81"/>
        <v>44090</v>
      </c>
      <c r="BF206" s="335" t="s">
        <v>25</v>
      </c>
      <c r="BG206" s="305">
        <v>44180</v>
      </c>
      <c r="BH206" s="305">
        <f t="shared" si="77"/>
        <v>44181</v>
      </c>
      <c r="BI206" s="305"/>
      <c r="BJ206" s="305"/>
      <c r="BK206" s="305">
        <f t="shared" si="85"/>
        <v>44271</v>
      </c>
      <c r="BL206" s="305"/>
      <c r="BM206" s="305"/>
      <c r="BN206" s="305">
        <f t="shared" si="82"/>
        <v>44363</v>
      </c>
      <c r="BO206" s="305"/>
      <c r="BP206" s="305"/>
      <c r="BQ206" s="305">
        <f t="shared" si="83"/>
        <v>44455</v>
      </c>
      <c r="BR206" s="305"/>
      <c r="BS206" s="305"/>
      <c r="BT206" s="305">
        <f t="shared" si="78"/>
        <v>44546</v>
      </c>
      <c r="BU206" s="444">
        <v>202030300315</v>
      </c>
      <c r="BV206" s="335" t="s">
        <v>2</v>
      </c>
      <c r="BW206" s="371"/>
      <c r="BX206" s="371"/>
      <c r="BY206" s="305">
        <f t="shared" si="84"/>
        <v>44181</v>
      </c>
      <c r="BZ206" s="305"/>
      <c r="CA206" s="343"/>
      <c r="CB206" s="343" t="s">
        <v>68</v>
      </c>
    </row>
    <row r="207" spans="1:81" s="17" customFormat="1" ht="39.75" customHeight="1" x14ac:dyDescent="0.25">
      <c r="A207" s="143"/>
      <c r="B207" s="124">
        <v>4600083330</v>
      </c>
      <c r="C207" s="103">
        <v>43815</v>
      </c>
      <c r="D207" s="24">
        <v>43818</v>
      </c>
      <c r="E207" s="24">
        <v>44183</v>
      </c>
      <c r="F207" s="61">
        <v>43818</v>
      </c>
      <c r="G207" s="58" t="s">
        <v>472</v>
      </c>
      <c r="H207" s="60" t="s">
        <v>6</v>
      </c>
      <c r="I207" s="48">
        <f ca="1">E207-'ARR Vigentes'!$DC$1</f>
        <v>-109</v>
      </c>
      <c r="J207" s="47" t="str">
        <f t="shared" ca="1" si="76"/>
        <v>TERMINADO</v>
      </c>
      <c r="K207" s="101" t="s">
        <v>66</v>
      </c>
      <c r="L207" s="102" t="s">
        <v>66</v>
      </c>
      <c r="M207" s="49" t="s">
        <v>66</v>
      </c>
      <c r="N207" s="49" t="s">
        <v>66</v>
      </c>
      <c r="O207" s="101" t="s">
        <v>66</v>
      </c>
      <c r="P207" s="101" t="s">
        <v>66</v>
      </c>
      <c r="Q207" s="95" t="s">
        <v>362</v>
      </c>
      <c r="R207" s="100" t="s">
        <v>76</v>
      </c>
      <c r="S207" s="28" t="s">
        <v>4</v>
      </c>
      <c r="T207" s="113">
        <v>5245152</v>
      </c>
      <c r="U207" s="142">
        <v>10060480003</v>
      </c>
      <c r="V207" s="71" t="s">
        <v>306</v>
      </c>
      <c r="W207" s="71" t="s">
        <v>225</v>
      </c>
      <c r="X207" s="141">
        <v>26</v>
      </c>
      <c r="Y207" s="122">
        <v>35</v>
      </c>
      <c r="Z207" s="38" t="s">
        <v>224</v>
      </c>
      <c r="AA207" s="95" t="s">
        <v>329</v>
      </c>
      <c r="AB207" s="37">
        <v>22551</v>
      </c>
      <c r="AC207" s="95" t="s">
        <v>361</v>
      </c>
      <c r="AD207" s="65">
        <v>43100360</v>
      </c>
      <c r="AE207" s="31" t="s">
        <v>6</v>
      </c>
      <c r="AF207" s="122">
        <v>3133930377</v>
      </c>
      <c r="AG207" s="105" t="s">
        <v>360</v>
      </c>
      <c r="AH207" s="95" t="s">
        <v>361</v>
      </c>
      <c r="AI207" s="154">
        <v>43100360</v>
      </c>
      <c r="AJ207" s="31" t="s">
        <v>6</v>
      </c>
      <c r="AK207" s="122">
        <v>3133930377</v>
      </c>
      <c r="AL207" s="89" t="s">
        <v>360</v>
      </c>
      <c r="AM207" s="30" t="s">
        <v>359</v>
      </c>
      <c r="AN207" s="31" t="s">
        <v>6</v>
      </c>
      <c r="AO207" s="31" t="s">
        <v>6</v>
      </c>
      <c r="AP207" s="30" t="s">
        <v>6</v>
      </c>
      <c r="AQ207" s="29" t="s">
        <v>56</v>
      </c>
      <c r="AR207" s="28" t="s">
        <v>4</v>
      </c>
      <c r="AS207" s="27" t="s">
        <v>55</v>
      </c>
      <c r="AT207" s="27"/>
      <c r="AU207" s="27"/>
      <c r="AV207" s="63"/>
      <c r="AW207" s="58" t="s">
        <v>28</v>
      </c>
      <c r="AX207" s="20">
        <v>43921</v>
      </c>
      <c r="AY207" s="26">
        <f t="shared" si="79"/>
        <v>43909</v>
      </c>
      <c r="AZ207" s="25"/>
      <c r="BA207" s="25"/>
      <c r="BB207" s="26">
        <f t="shared" si="80"/>
        <v>44001</v>
      </c>
      <c r="BC207" s="89" t="s">
        <v>26</v>
      </c>
      <c r="BD207" s="20">
        <v>44104</v>
      </c>
      <c r="BE207" s="20">
        <f t="shared" si="81"/>
        <v>44093</v>
      </c>
      <c r="BF207" s="20"/>
      <c r="BG207" s="20"/>
      <c r="BH207" s="24">
        <f t="shared" si="77"/>
        <v>44184</v>
      </c>
      <c r="BI207" s="24"/>
      <c r="BJ207" s="24"/>
      <c r="BK207" s="24">
        <f t="shared" si="85"/>
        <v>44274</v>
      </c>
      <c r="BL207" s="24"/>
      <c r="BM207" s="24"/>
      <c r="BN207" s="20">
        <f t="shared" si="82"/>
        <v>44366</v>
      </c>
      <c r="BO207" s="24"/>
      <c r="BP207" s="24"/>
      <c r="BQ207" s="20">
        <f t="shared" si="83"/>
        <v>44458</v>
      </c>
      <c r="BR207" s="24"/>
      <c r="BS207" s="24"/>
      <c r="BT207" s="20">
        <f t="shared" si="78"/>
        <v>44549</v>
      </c>
      <c r="BU207" s="61" t="s">
        <v>1068</v>
      </c>
      <c r="BV207" s="61">
        <f>E207-60</f>
        <v>44123</v>
      </c>
      <c r="BW207" s="21"/>
      <c r="BX207" s="21"/>
      <c r="BY207" s="20">
        <f t="shared" si="84"/>
        <v>44184</v>
      </c>
      <c r="BZ207" s="20"/>
      <c r="CA207" s="19"/>
      <c r="CB207" s="18" t="s">
        <v>68</v>
      </c>
    </row>
    <row r="208" spans="1:81" s="17" customFormat="1" ht="39.75" customHeight="1" x14ac:dyDescent="0.25">
      <c r="A208" s="53" t="s">
        <v>358</v>
      </c>
      <c r="B208" s="107">
        <v>4600083927</v>
      </c>
      <c r="C208" s="20">
        <v>43805</v>
      </c>
      <c r="D208" s="20">
        <v>43805</v>
      </c>
      <c r="E208" s="20">
        <v>44170</v>
      </c>
      <c r="F208" s="61">
        <v>43805</v>
      </c>
      <c r="G208" s="60" t="s">
        <v>6</v>
      </c>
      <c r="H208" s="20" t="s">
        <v>15</v>
      </c>
      <c r="I208" s="48">
        <f ca="1">E208-'ARR Vigentes'!$DC$1</f>
        <v>-122</v>
      </c>
      <c r="J208" s="47" t="str">
        <f t="shared" ca="1" si="76"/>
        <v>TERMINADO</v>
      </c>
      <c r="K208" s="85" t="s">
        <v>357</v>
      </c>
      <c r="L208" s="84">
        <v>43805</v>
      </c>
      <c r="M208" s="20">
        <v>43805</v>
      </c>
      <c r="N208" s="20">
        <v>44292</v>
      </c>
      <c r="O208" s="48">
        <f ca="1">N208-'ARR Vigentes'!$DC$1</f>
        <v>0</v>
      </c>
      <c r="P208" s="137" t="str">
        <f ca="1">IF(O208&gt;80,"VIGENTE",IF(O208&lt;1,"VENCIDO",IF(O208&lt;50,"POR VENCERSE","RENOVAR")))</f>
        <v>VENCIDO</v>
      </c>
      <c r="Q208" s="82" t="s">
        <v>356</v>
      </c>
      <c r="R208" s="82" t="s">
        <v>355</v>
      </c>
      <c r="S208" s="28" t="s">
        <v>4</v>
      </c>
      <c r="T208" s="99">
        <v>93223</v>
      </c>
      <c r="U208" s="83">
        <v>10100020004</v>
      </c>
      <c r="V208" s="83">
        <v>3070</v>
      </c>
      <c r="W208" s="150" t="s">
        <v>354</v>
      </c>
      <c r="X208" s="99">
        <v>12</v>
      </c>
      <c r="Y208" s="146" t="s">
        <v>6</v>
      </c>
      <c r="Z208" s="38" t="s">
        <v>353</v>
      </c>
      <c r="AA208" s="38" t="s">
        <v>352</v>
      </c>
      <c r="AB208" s="37">
        <v>3607911</v>
      </c>
      <c r="AC208" s="82" t="s">
        <v>351</v>
      </c>
      <c r="AD208" s="65" t="s">
        <v>350</v>
      </c>
      <c r="AE208" s="80">
        <v>2318327</v>
      </c>
      <c r="AF208" s="80" t="s">
        <v>6</v>
      </c>
      <c r="AG208" s="105" t="s">
        <v>348</v>
      </c>
      <c r="AH208" s="82" t="s">
        <v>349</v>
      </c>
      <c r="AI208" s="154">
        <v>71381635</v>
      </c>
      <c r="AJ208" s="80">
        <v>2318327</v>
      </c>
      <c r="AK208" s="80" t="s">
        <v>6</v>
      </c>
      <c r="AL208" s="89" t="s">
        <v>348</v>
      </c>
      <c r="AM208" s="82" t="s">
        <v>347</v>
      </c>
      <c r="AN208" s="31" t="s">
        <v>6</v>
      </c>
      <c r="AO208" s="31" t="s">
        <v>6</v>
      </c>
      <c r="AP208" s="30" t="s">
        <v>6</v>
      </c>
      <c r="AQ208" s="64" t="s">
        <v>70</v>
      </c>
      <c r="AR208" s="28" t="s">
        <v>4</v>
      </c>
      <c r="AS208" s="63" t="s">
        <v>69</v>
      </c>
      <c r="AT208" s="63"/>
      <c r="AU208" s="63"/>
      <c r="AV208" s="63"/>
      <c r="AW208" s="58" t="s">
        <v>28</v>
      </c>
      <c r="AX208" s="20">
        <v>43909</v>
      </c>
      <c r="AY208" s="26">
        <f t="shared" si="79"/>
        <v>43896</v>
      </c>
      <c r="AZ208" s="25"/>
      <c r="BA208" s="25"/>
      <c r="BB208" s="26">
        <f t="shared" si="80"/>
        <v>43988</v>
      </c>
      <c r="BC208" s="25"/>
      <c r="BD208" s="25"/>
      <c r="BE208" s="20">
        <f t="shared" si="81"/>
        <v>44080</v>
      </c>
      <c r="BF208" s="20"/>
      <c r="BG208" s="20"/>
      <c r="BH208" s="24">
        <f t="shared" si="77"/>
        <v>44171</v>
      </c>
      <c r="BI208" s="24"/>
      <c r="BJ208" s="24"/>
      <c r="BK208" s="24">
        <f t="shared" si="85"/>
        <v>44261</v>
      </c>
      <c r="BL208" s="24"/>
      <c r="BM208" s="24"/>
      <c r="BN208" s="20">
        <f t="shared" si="82"/>
        <v>44353</v>
      </c>
      <c r="BO208" s="24"/>
      <c r="BP208" s="24"/>
      <c r="BQ208" s="20">
        <f t="shared" si="83"/>
        <v>44445</v>
      </c>
      <c r="BR208" s="24"/>
      <c r="BS208" s="24"/>
      <c r="BT208" s="20">
        <f t="shared" si="78"/>
        <v>44536</v>
      </c>
      <c r="BU208" s="24">
        <f>E208-100</f>
        <v>44070</v>
      </c>
      <c r="BV208" s="61">
        <f>E208-60</f>
        <v>44110</v>
      </c>
      <c r="BW208" s="21"/>
      <c r="BX208" s="21"/>
      <c r="BY208" s="20">
        <f t="shared" si="84"/>
        <v>44171</v>
      </c>
      <c r="BZ208" s="20"/>
      <c r="CA208" s="19"/>
      <c r="CB208" s="18" t="s">
        <v>68</v>
      </c>
    </row>
    <row r="209" spans="1:81" s="17" customFormat="1" ht="39.75" customHeight="1" x14ac:dyDescent="0.25">
      <c r="A209" s="143"/>
      <c r="B209" s="124">
        <v>4600083332</v>
      </c>
      <c r="C209" s="103">
        <v>43815</v>
      </c>
      <c r="D209" s="24">
        <v>43817</v>
      </c>
      <c r="E209" s="24">
        <v>44182</v>
      </c>
      <c r="F209" s="61">
        <v>43817</v>
      </c>
      <c r="G209" s="58" t="s">
        <v>472</v>
      </c>
      <c r="H209" s="24">
        <v>44166</v>
      </c>
      <c r="I209" s="48">
        <f ca="1">E209-'ARR Vigentes'!$DC$1</f>
        <v>-110</v>
      </c>
      <c r="J209" s="47" t="str">
        <f t="shared" ca="1" si="76"/>
        <v>TERMINADO</v>
      </c>
      <c r="K209" s="101" t="s">
        <v>66</v>
      </c>
      <c r="L209" s="102" t="s">
        <v>66</v>
      </c>
      <c r="M209" s="49" t="s">
        <v>66</v>
      </c>
      <c r="N209" s="49" t="s">
        <v>66</v>
      </c>
      <c r="O209" s="101" t="s">
        <v>66</v>
      </c>
      <c r="P209" s="101" t="s">
        <v>66</v>
      </c>
      <c r="Q209" s="95" t="s">
        <v>346</v>
      </c>
      <c r="R209" s="100" t="s">
        <v>76</v>
      </c>
      <c r="S209" s="28" t="s">
        <v>4</v>
      </c>
      <c r="T209" s="113">
        <v>5245165</v>
      </c>
      <c r="U209" s="142">
        <v>10060480003</v>
      </c>
      <c r="V209" s="71" t="s">
        <v>306</v>
      </c>
      <c r="W209" s="71" t="s">
        <v>225</v>
      </c>
      <c r="X209" s="141">
        <v>26</v>
      </c>
      <c r="Y209" s="122">
        <v>48</v>
      </c>
      <c r="Z209" s="38" t="s">
        <v>224</v>
      </c>
      <c r="AA209" s="95" t="s">
        <v>329</v>
      </c>
      <c r="AB209" s="37">
        <v>267425</v>
      </c>
      <c r="AC209" s="95" t="s">
        <v>345</v>
      </c>
      <c r="AD209" s="65">
        <v>43254554</v>
      </c>
      <c r="AE209" s="31" t="s">
        <v>6</v>
      </c>
      <c r="AF209" s="122">
        <v>3207905209</v>
      </c>
      <c r="AG209" s="105" t="s">
        <v>344</v>
      </c>
      <c r="AH209" s="95" t="s">
        <v>345</v>
      </c>
      <c r="AI209" s="154">
        <v>43254554</v>
      </c>
      <c r="AJ209" s="31" t="s">
        <v>6</v>
      </c>
      <c r="AK209" s="122">
        <v>3207905209</v>
      </c>
      <c r="AL209" s="89" t="s">
        <v>344</v>
      </c>
      <c r="AM209" s="30" t="s">
        <v>343</v>
      </c>
      <c r="AN209" s="31" t="s">
        <v>6</v>
      </c>
      <c r="AO209" s="31" t="s">
        <v>6</v>
      </c>
      <c r="AP209" s="30" t="s">
        <v>6</v>
      </c>
      <c r="AQ209" s="29" t="s">
        <v>70</v>
      </c>
      <c r="AR209" s="28" t="s">
        <v>4</v>
      </c>
      <c r="AS209" s="27" t="s">
        <v>69</v>
      </c>
      <c r="AT209" s="27"/>
      <c r="AU209" s="27"/>
      <c r="AV209" s="63"/>
      <c r="AW209" s="58" t="s">
        <v>28</v>
      </c>
      <c r="AX209" s="20">
        <v>43906</v>
      </c>
      <c r="AY209" s="26">
        <f t="shared" si="79"/>
        <v>43908</v>
      </c>
      <c r="AZ209" s="89" t="s">
        <v>27</v>
      </c>
      <c r="BA209" s="20">
        <v>44012</v>
      </c>
      <c r="BB209" s="26">
        <f t="shared" si="80"/>
        <v>44000</v>
      </c>
      <c r="BC209" s="89" t="s">
        <v>26</v>
      </c>
      <c r="BD209" s="20">
        <v>44098</v>
      </c>
      <c r="BE209" s="20">
        <f t="shared" si="81"/>
        <v>44092</v>
      </c>
      <c r="BF209" s="86" t="s">
        <v>25</v>
      </c>
      <c r="BG209" s="20">
        <v>44182</v>
      </c>
      <c r="BH209" s="24">
        <f t="shared" si="77"/>
        <v>44183</v>
      </c>
      <c r="BI209" s="24"/>
      <c r="BJ209" s="24"/>
      <c r="BK209" s="24">
        <f t="shared" si="85"/>
        <v>44273</v>
      </c>
      <c r="BL209" s="24"/>
      <c r="BM209" s="24"/>
      <c r="BN209" s="20">
        <f t="shared" si="82"/>
        <v>44365</v>
      </c>
      <c r="BO209" s="24"/>
      <c r="BP209" s="24"/>
      <c r="BQ209" s="20">
        <f t="shared" si="83"/>
        <v>44457</v>
      </c>
      <c r="BR209" s="24"/>
      <c r="BS209" s="24"/>
      <c r="BT209" s="20">
        <f t="shared" si="78"/>
        <v>44548</v>
      </c>
      <c r="BU209" s="23">
        <v>202020063728</v>
      </c>
      <c r="BV209" s="89" t="s">
        <v>2</v>
      </c>
      <c r="BW209" s="21"/>
      <c r="BX209" s="21"/>
      <c r="BY209" s="20">
        <f t="shared" si="84"/>
        <v>44183</v>
      </c>
      <c r="BZ209" s="20"/>
      <c r="CA209" s="19"/>
      <c r="CB209" s="18" t="s">
        <v>68</v>
      </c>
    </row>
    <row r="210" spans="1:81" ht="39.75" customHeight="1" x14ac:dyDescent="0.25">
      <c r="A210" s="143"/>
      <c r="B210" s="124">
        <v>4600083926</v>
      </c>
      <c r="C210" s="103">
        <v>43817</v>
      </c>
      <c r="D210" s="24">
        <v>43817</v>
      </c>
      <c r="E210" s="24">
        <v>44182</v>
      </c>
      <c r="F210" s="61">
        <v>43817</v>
      </c>
      <c r="G210" s="58" t="s">
        <v>472</v>
      </c>
      <c r="H210" s="24">
        <v>44166</v>
      </c>
      <c r="I210" s="48">
        <f ca="1">E210-'ARR Vigentes'!$DC$1</f>
        <v>-110</v>
      </c>
      <c r="J210" s="47" t="str">
        <f t="shared" ca="1" si="76"/>
        <v>TERMINADO</v>
      </c>
      <c r="K210" s="101" t="s">
        <v>66</v>
      </c>
      <c r="L210" s="102" t="s">
        <v>66</v>
      </c>
      <c r="M210" s="49" t="s">
        <v>66</v>
      </c>
      <c r="N210" s="49" t="s">
        <v>66</v>
      </c>
      <c r="O210" s="101" t="s">
        <v>66</v>
      </c>
      <c r="P210" s="101" t="s">
        <v>66</v>
      </c>
      <c r="Q210" s="95" t="s">
        <v>330</v>
      </c>
      <c r="R210" s="100" t="s">
        <v>76</v>
      </c>
      <c r="S210" s="28" t="s">
        <v>4</v>
      </c>
      <c r="T210" s="113">
        <v>5245379</v>
      </c>
      <c r="U210" s="142">
        <v>10060480003</v>
      </c>
      <c r="V210" s="71" t="s">
        <v>306</v>
      </c>
      <c r="W210" s="71" t="s">
        <v>225</v>
      </c>
      <c r="X210" s="141">
        <v>26</v>
      </c>
      <c r="Y210" s="122">
        <v>257</v>
      </c>
      <c r="Z210" s="38" t="s">
        <v>224</v>
      </c>
      <c r="AA210" s="95" t="s">
        <v>329</v>
      </c>
      <c r="AB210" s="37">
        <v>253381</v>
      </c>
      <c r="AC210" s="95" t="s">
        <v>328</v>
      </c>
      <c r="AD210" s="65">
        <v>24364950</v>
      </c>
      <c r="AE210" s="31">
        <v>2144282</v>
      </c>
      <c r="AF210" s="122">
        <v>3108345137</v>
      </c>
      <c r="AG210" s="63" t="s">
        <v>327</v>
      </c>
      <c r="AH210" s="95" t="s">
        <v>328</v>
      </c>
      <c r="AI210" s="154">
        <v>24364950</v>
      </c>
      <c r="AJ210" s="31">
        <v>2144282</v>
      </c>
      <c r="AK210" s="122">
        <v>3108345137</v>
      </c>
      <c r="AL210" s="115" t="s">
        <v>327</v>
      </c>
      <c r="AM210" s="30" t="s">
        <v>326</v>
      </c>
      <c r="AN210" s="31" t="s">
        <v>6</v>
      </c>
      <c r="AO210" s="31" t="s">
        <v>6</v>
      </c>
      <c r="AP210" s="30" t="s">
        <v>6</v>
      </c>
      <c r="AQ210" s="29" t="s">
        <v>70</v>
      </c>
      <c r="AR210" s="28" t="s">
        <v>4</v>
      </c>
      <c r="AS210" s="27" t="s">
        <v>69</v>
      </c>
      <c r="AT210" s="27"/>
      <c r="AU210" s="27"/>
      <c r="AV210" s="63"/>
      <c r="AW210" s="147" t="s">
        <v>28</v>
      </c>
      <c r="AX210" s="20">
        <v>43906</v>
      </c>
      <c r="AY210" s="26">
        <f t="shared" si="79"/>
        <v>43908</v>
      </c>
      <c r="AZ210" s="89" t="s">
        <v>27</v>
      </c>
      <c r="BA210" s="20">
        <v>44012</v>
      </c>
      <c r="BB210" s="26">
        <f t="shared" si="80"/>
        <v>44000</v>
      </c>
      <c r="BC210" s="89" t="s">
        <v>26</v>
      </c>
      <c r="BD210" s="20">
        <v>44098</v>
      </c>
      <c r="BE210" s="20">
        <f t="shared" si="81"/>
        <v>44092</v>
      </c>
      <c r="BF210" s="86" t="s">
        <v>25</v>
      </c>
      <c r="BG210" s="20">
        <v>44169</v>
      </c>
      <c r="BH210" s="24">
        <f t="shared" si="77"/>
        <v>44183</v>
      </c>
      <c r="BI210" s="24"/>
      <c r="BJ210" s="24"/>
      <c r="BK210" s="24">
        <f t="shared" si="85"/>
        <v>44273</v>
      </c>
      <c r="BL210" s="24"/>
      <c r="BM210" s="24"/>
      <c r="BN210" s="20">
        <f t="shared" si="82"/>
        <v>44365</v>
      </c>
      <c r="BO210" s="24"/>
      <c r="BP210" s="24"/>
      <c r="BQ210" s="20">
        <f t="shared" si="83"/>
        <v>44457</v>
      </c>
      <c r="BR210" s="24"/>
      <c r="BS210" s="24"/>
      <c r="BT210" s="20">
        <f t="shared" si="78"/>
        <v>44548</v>
      </c>
      <c r="BU210" s="23">
        <v>202020064233</v>
      </c>
      <c r="BV210" s="61">
        <f>E210-60</f>
        <v>44122</v>
      </c>
      <c r="BW210" s="21"/>
      <c r="BX210" s="21"/>
      <c r="BY210" s="20">
        <f t="shared" si="84"/>
        <v>44183</v>
      </c>
      <c r="BZ210" s="20"/>
      <c r="CA210" s="19"/>
      <c r="CB210" s="18" t="s">
        <v>54</v>
      </c>
    </row>
    <row r="211" spans="1:81" s="17" customFormat="1" ht="39.75" customHeight="1" x14ac:dyDescent="0.25">
      <c r="A211" s="104"/>
      <c r="B211" s="107">
        <v>4600083895</v>
      </c>
      <c r="C211" s="49">
        <v>43817</v>
      </c>
      <c r="D211" s="24">
        <v>43817</v>
      </c>
      <c r="E211" s="24">
        <v>44182</v>
      </c>
      <c r="F211" s="61">
        <v>43817</v>
      </c>
      <c r="G211" s="58" t="s">
        <v>3236</v>
      </c>
      <c r="H211" s="24">
        <v>44074</v>
      </c>
      <c r="I211" s="48">
        <f ca="1">E211-'ARR Vigentes'!$DC$1</f>
        <v>-110</v>
      </c>
      <c r="J211" s="47" t="str">
        <f t="shared" ca="1" si="76"/>
        <v>TERMINADO</v>
      </c>
      <c r="K211" s="101" t="s">
        <v>66</v>
      </c>
      <c r="L211" s="102" t="s">
        <v>66</v>
      </c>
      <c r="M211" s="102" t="s">
        <v>66</v>
      </c>
      <c r="N211" s="102" t="s">
        <v>66</v>
      </c>
      <c r="O211" s="101" t="s">
        <v>66</v>
      </c>
      <c r="P211" s="101" t="s">
        <v>66</v>
      </c>
      <c r="Q211" s="144" t="s">
        <v>325</v>
      </c>
      <c r="R211" s="100" t="s">
        <v>76</v>
      </c>
      <c r="S211" s="28" t="s">
        <v>4</v>
      </c>
      <c r="T211" s="106">
        <v>804717</v>
      </c>
      <c r="U211" s="98">
        <v>10130340011</v>
      </c>
      <c r="V211" s="96" t="s">
        <v>238</v>
      </c>
      <c r="W211" s="84">
        <v>37178</v>
      </c>
      <c r="X211" s="106">
        <v>24</v>
      </c>
      <c r="Y211" s="146">
        <v>1062</v>
      </c>
      <c r="Z211" s="95" t="s">
        <v>324</v>
      </c>
      <c r="AA211" s="95" t="s">
        <v>323</v>
      </c>
      <c r="AB211" s="94">
        <v>284745</v>
      </c>
      <c r="AC211" s="144" t="s">
        <v>322</v>
      </c>
      <c r="AD211" s="65">
        <v>71941789</v>
      </c>
      <c r="AE211" s="31">
        <v>8295407</v>
      </c>
      <c r="AF211" s="31">
        <v>3218030518</v>
      </c>
      <c r="AG211" s="30" t="s">
        <v>6</v>
      </c>
      <c r="AH211" s="144" t="s">
        <v>322</v>
      </c>
      <c r="AI211" s="154">
        <v>71941789</v>
      </c>
      <c r="AJ211" s="31">
        <v>8295407</v>
      </c>
      <c r="AK211" s="31">
        <v>3218030518</v>
      </c>
      <c r="AL211" s="73" t="s">
        <v>6</v>
      </c>
      <c r="AM211" s="30" t="s">
        <v>321</v>
      </c>
      <c r="AN211" s="31" t="s">
        <v>6</v>
      </c>
      <c r="AO211" s="31" t="s">
        <v>6</v>
      </c>
      <c r="AP211" s="30" t="s">
        <v>6</v>
      </c>
      <c r="AQ211" s="78" t="s">
        <v>70</v>
      </c>
      <c r="AR211" s="28" t="s">
        <v>4</v>
      </c>
      <c r="AS211" s="105" t="s">
        <v>69</v>
      </c>
      <c r="AT211" s="105"/>
      <c r="AU211" s="105"/>
      <c r="AV211" s="63"/>
      <c r="AW211" s="89" t="s">
        <v>28</v>
      </c>
      <c r="AX211" s="20">
        <v>43903</v>
      </c>
      <c r="AY211" s="26">
        <f t="shared" si="79"/>
        <v>43908</v>
      </c>
      <c r="AZ211" s="89" t="s">
        <v>27</v>
      </c>
      <c r="BA211" s="20">
        <v>44012</v>
      </c>
      <c r="BB211" s="26">
        <f t="shared" si="80"/>
        <v>44000</v>
      </c>
      <c r="BC211" s="89" t="s">
        <v>26</v>
      </c>
      <c r="BD211" s="20">
        <v>44062</v>
      </c>
      <c r="BE211" s="20">
        <f t="shared" si="81"/>
        <v>44092</v>
      </c>
      <c r="BF211" s="20"/>
      <c r="BG211" s="20"/>
      <c r="BH211" s="24">
        <f t="shared" si="77"/>
        <v>44183</v>
      </c>
      <c r="BI211" s="24"/>
      <c r="BJ211" s="24"/>
      <c r="BK211" s="24">
        <f t="shared" si="85"/>
        <v>44273</v>
      </c>
      <c r="BL211" s="24"/>
      <c r="BM211" s="24"/>
      <c r="BN211" s="20">
        <f t="shared" si="82"/>
        <v>44365</v>
      </c>
      <c r="BO211" s="24"/>
      <c r="BP211" s="24"/>
      <c r="BQ211" s="20">
        <f t="shared" si="83"/>
        <v>44457</v>
      </c>
      <c r="BR211" s="24"/>
      <c r="BS211" s="24"/>
      <c r="BT211" s="20">
        <f t="shared" si="78"/>
        <v>44548</v>
      </c>
      <c r="BU211" s="24">
        <f>E211-100</f>
        <v>44082</v>
      </c>
      <c r="BV211" s="61">
        <f>E211-60</f>
        <v>44122</v>
      </c>
      <c r="BW211" s="21"/>
      <c r="BX211" s="21"/>
      <c r="BY211" s="20">
        <f t="shared" si="84"/>
        <v>44183</v>
      </c>
      <c r="BZ211" s="20"/>
      <c r="CA211" s="19"/>
      <c r="CB211" s="18" t="s">
        <v>54</v>
      </c>
    </row>
    <row r="212" spans="1:81" ht="39.75" customHeight="1" x14ac:dyDescent="0.25">
      <c r="A212" s="104"/>
      <c r="B212" s="107">
        <v>4600083535</v>
      </c>
      <c r="C212" s="49">
        <v>43815</v>
      </c>
      <c r="D212" s="24">
        <v>43819</v>
      </c>
      <c r="E212" s="24">
        <v>44184</v>
      </c>
      <c r="F212" s="61">
        <v>43819</v>
      </c>
      <c r="G212" s="60" t="s">
        <v>6</v>
      </c>
      <c r="H212" s="60" t="s">
        <v>6</v>
      </c>
      <c r="I212" s="48">
        <f ca="1">E212-'ARR Vigentes'!$DC$1</f>
        <v>-108</v>
      </c>
      <c r="J212" s="47" t="str">
        <f t="shared" ca="1" si="76"/>
        <v>TERMINADO</v>
      </c>
      <c r="K212" s="145" t="s">
        <v>320</v>
      </c>
      <c r="L212" s="102">
        <v>43818</v>
      </c>
      <c r="M212" s="102">
        <v>43815</v>
      </c>
      <c r="N212" s="102">
        <v>44302</v>
      </c>
      <c r="O212" s="101">
        <f ca="1">N212-'ARR Vigentes'!$DC$1</f>
        <v>10</v>
      </c>
      <c r="P212" s="137" t="str">
        <f ca="1">IF(O212&gt;80,"VIGENTE",IF(O212&lt;1,"VENCIDO",IF(O212&lt;50,"POR VENCERSE","RENOVAR")))</f>
        <v>POR VENCERSE</v>
      </c>
      <c r="Q212" s="144" t="s">
        <v>319</v>
      </c>
      <c r="R212" s="100" t="s">
        <v>318</v>
      </c>
      <c r="S212" s="28" t="s">
        <v>4</v>
      </c>
      <c r="T212" s="106">
        <v>93223</v>
      </c>
      <c r="U212" s="98">
        <v>10100030004</v>
      </c>
      <c r="V212" s="96">
        <v>6927</v>
      </c>
      <c r="W212" s="84">
        <v>27381</v>
      </c>
      <c r="X212" s="106">
        <v>4</v>
      </c>
      <c r="Y212" s="68" t="s">
        <v>6</v>
      </c>
      <c r="Z212" s="95" t="s">
        <v>317</v>
      </c>
      <c r="AA212" s="95" t="s">
        <v>317</v>
      </c>
      <c r="AB212" s="94">
        <v>1872802</v>
      </c>
      <c r="AC212" s="144" t="s">
        <v>316</v>
      </c>
      <c r="AD212" s="65" t="s">
        <v>315</v>
      </c>
      <c r="AE212" s="31">
        <v>3080000</v>
      </c>
      <c r="AF212" s="31">
        <v>2750000</v>
      </c>
      <c r="AG212" s="63" t="s">
        <v>313</v>
      </c>
      <c r="AH212" s="144" t="s">
        <v>314</v>
      </c>
      <c r="AI212" s="154">
        <v>39539375</v>
      </c>
      <c r="AJ212" s="31">
        <v>3080000</v>
      </c>
      <c r="AK212" s="31">
        <v>2750000</v>
      </c>
      <c r="AL212" s="115" t="s">
        <v>313</v>
      </c>
      <c r="AM212" s="30" t="s">
        <v>312</v>
      </c>
      <c r="AN212" s="31" t="s">
        <v>6</v>
      </c>
      <c r="AO212" s="31" t="s">
        <v>6</v>
      </c>
      <c r="AP212" s="30" t="s">
        <v>6</v>
      </c>
      <c r="AQ212" s="78" t="s">
        <v>5</v>
      </c>
      <c r="AR212" s="28" t="s">
        <v>4</v>
      </c>
      <c r="AS212" s="105" t="s">
        <v>311</v>
      </c>
      <c r="AT212" s="105"/>
      <c r="AU212" s="105"/>
      <c r="AV212" s="63"/>
      <c r="AW212" s="89" t="s">
        <v>28</v>
      </c>
      <c r="AX212" s="20">
        <v>43900</v>
      </c>
      <c r="AY212" s="26">
        <f t="shared" si="79"/>
        <v>43910</v>
      </c>
      <c r="AZ212" s="89" t="s">
        <v>27</v>
      </c>
      <c r="BA212" s="20">
        <v>44012</v>
      </c>
      <c r="BB212" s="26">
        <f t="shared" si="80"/>
        <v>44002</v>
      </c>
      <c r="BC212" s="89" t="s">
        <v>26</v>
      </c>
      <c r="BD212" s="20">
        <v>44097</v>
      </c>
      <c r="BE212" s="20">
        <f t="shared" si="81"/>
        <v>44094</v>
      </c>
      <c r="BF212" s="86" t="s">
        <v>25</v>
      </c>
      <c r="BG212" s="20">
        <v>44179</v>
      </c>
      <c r="BH212" s="24">
        <f t="shared" si="77"/>
        <v>44185</v>
      </c>
      <c r="BI212" s="24"/>
      <c r="BJ212" s="24"/>
      <c r="BK212" s="24">
        <f t="shared" si="85"/>
        <v>44275</v>
      </c>
      <c r="BL212" s="24"/>
      <c r="BM212" s="24"/>
      <c r="BN212" s="20">
        <f t="shared" si="82"/>
        <v>44367</v>
      </c>
      <c r="BO212" s="24"/>
      <c r="BP212" s="24"/>
      <c r="BQ212" s="20">
        <f t="shared" si="83"/>
        <v>44459</v>
      </c>
      <c r="BR212" s="24"/>
      <c r="BS212" s="24"/>
      <c r="BT212" s="20">
        <f t="shared" si="78"/>
        <v>44550</v>
      </c>
      <c r="BU212" s="23">
        <v>202030300266</v>
      </c>
      <c r="BV212" s="61" t="s">
        <v>2</v>
      </c>
      <c r="BW212" s="21"/>
      <c r="BX212" s="21"/>
      <c r="BY212" s="20">
        <f t="shared" si="84"/>
        <v>44185</v>
      </c>
      <c r="BZ212" s="20"/>
      <c r="CA212" s="19"/>
      <c r="CB212" s="18" t="s">
        <v>54</v>
      </c>
    </row>
    <row r="213" spans="1:81" s="2" customFormat="1" ht="39.75" customHeight="1" x14ac:dyDescent="0.25">
      <c r="A213" s="143"/>
      <c r="B213" s="57">
        <v>4600084041</v>
      </c>
      <c r="C213" s="103">
        <v>43818</v>
      </c>
      <c r="D213" s="499">
        <v>43819</v>
      </c>
      <c r="E213" s="499">
        <v>44184</v>
      </c>
      <c r="F213" s="548">
        <v>43819</v>
      </c>
      <c r="G213" s="629" t="s">
        <v>6</v>
      </c>
      <c r="H213" s="629" t="s">
        <v>6</v>
      </c>
      <c r="I213" s="43">
        <f ca="1">E213-'ARR Vigentes'!$DC$1</f>
        <v>-108</v>
      </c>
      <c r="J213" s="42" t="str">
        <f t="shared" ca="1" si="76"/>
        <v>TERMINADO</v>
      </c>
      <c r="K213" s="101" t="s">
        <v>66</v>
      </c>
      <c r="L213" s="102" t="s">
        <v>66</v>
      </c>
      <c r="M213" s="102" t="s">
        <v>66</v>
      </c>
      <c r="N213" s="102" t="s">
        <v>66</v>
      </c>
      <c r="O213" s="101" t="s">
        <v>66</v>
      </c>
      <c r="P213" s="101" t="s">
        <v>66</v>
      </c>
      <c r="Q213" s="95" t="s">
        <v>307</v>
      </c>
      <c r="R213" s="758" t="s">
        <v>76</v>
      </c>
      <c r="S213" s="283" t="s">
        <v>4</v>
      </c>
      <c r="T213" s="113">
        <v>5245348</v>
      </c>
      <c r="U213" s="126">
        <v>10060480003</v>
      </c>
      <c r="V213" s="126">
        <v>3161</v>
      </c>
      <c r="W213" s="129">
        <v>38635</v>
      </c>
      <c r="X213" s="113">
        <v>26</v>
      </c>
      <c r="Y213" s="750">
        <v>239</v>
      </c>
      <c r="Z213" s="95" t="s">
        <v>224</v>
      </c>
      <c r="AA213" s="95" t="s">
        <v>310</v>
      </c>
      <c r="AB213" s="94">
        <v>300622</v>
      </c>
      <c r="AC213" s="95" t="s">
        <v>309</v>
      </c>
      <c r="AD213" s="93">
        <v>1020426624</v>
      </c>
      <c r="AE213" s="122">
        <v>4833082</v>
      </c>
      <c r="AF213" s="122">
        <v>3505985027</v>
      </c>
      <c r="AG213" s="27" t="s">
        <v>308</v>
      </c>
      <c r="AH213" s="95" t="s">
        <v>309</v>
      </c>
      <c r="AI213" s="278">
        <v>1020426624</v>
      </c>
      <c r="AJ213" s="122">
        <v>4833082</v>
      </c>
      <c r="AK213" s="122">
        <v>3505985027</v>
      </c>
      <c r="AL213" s="169" t="s">
        <v>308</v>
      </c>
      <c r="AM213" s="95" t="s">
        <v>307</v>
      </c>
      <c r="AN213" s="122" t="s">
        <v>6</v>
      </c>
      <c r="AO213" s="122" t="s">
        <v>6</v>
      </c>
      <c r="AP213" s="532" t="s">
        <v>6</v>
      </c>
      <c r="AQ213" s="759" t="s">
        <v>70</v>
      </c>
      <c r="AR213" s="283" t="s">
        <v>4</v>
      </c>
      <c r="AS213" s="27" t="s">
        <v>69</v>
      </c>
      <c r="AT213" s="27"/>
      <c r="AU213" s="27"/>
      <c r="AV213" s="27"/>
      <c r="AW213" s="747" t="s">
        <v>28</v>
      </c>
      <c r="AX213" s="499">
        <v>43877</v>
      </c>
      <c r="AY213" s="103">
        <f t="shared" si="79"/>
        <v>43910</v>
      </c>
      <c r="AZ213" s="747" t="s">
        <v>27</v>
      </c>
      <c r="BA213" s="499">
        <v>44012</v>
      </c>
      <c r="BB213" s="103">
        <f t="shared" si="80"/>
        <v>44002</v>
      </c>
      <c r="BC213" s="747" t="s">
        <v>26</v>
      </c>
      <c r="BD213" s="499">
        <v>44098</v>
      </c>
      <c r="BE213" s="499">
        <f t="shared" si="81"/>
        <v>44094</v>
      </c>
      <c r="BF213" s="548" t="s">
        <v>25</v>
      </c>
      <c r="BG213" s="499">
        <v>44183</v>
      </c>
      <c r="BH213" s="499">
        <f t="shared" si="77"/>
        <v>44185</v>
      </c>
      <c r="BI213" s="499"/>
      <c r="BJ213" s="499"/>
      <c r="BK213" s="499">
        <f t="shared" si="85"/>
        <v>44275</v>
      </c>
      <c r="BL213" s="499"/>
      <c r="BM213" s="499"/>
      <c r="BN213" s="499">
        <f t="shared" si="82"/>
        <v>44367</v>
      </c>
      <c r="BO213" s="499"/>
      <c r="BP213" s="499"/>
      <c r="BQ213" s="499">
        <f t="shared" si="83"/>
        <v>44459</v>
      </c>
      <c r="BR213" s="499"/>
      <c r="BS213" s="499"/>
      <c r="BT213" s="499">
        <f t="shared" si="78"/>
        <v>44550</v>
      </c>
      <c r="BU213" s="755">
        <v>202020064219</v>
      </c>
      <c r="BV213" s="548">
        <f t="shared" ref="BV213:BV230" si="86">E213-60</f>
        <v>44124</v>
      </c>
      <c r="BW213" s="725"/>
      <c r="BX213" s="725"/>
      <c r="BY213" s="499">
        <f t="shared" si="84"/>
        <v>44185</v>
      </c>
      <c r="BZ213" s="499"/>
      <c r="CA213" s="761"/>
      <c r="CB213" s="536" t="s">
        <v>68</v>
      </c>
    </row>
    <row r="214" spans="1:81" ht="39.75" customHeight="1" x14ac:dyDescent="0.25">
      <c r="A214" s="143"/>
      <c r="B214" s="124">
        <v>4600083991</v>
      </c>
      <c r="C214" s="103">
        <v>43819</v>
      </c>
      <c r="D214" s="24">
        <v>43839</v>
      </c>
      <c r="E214" s="24">
        <v>44204</v>
      </c>
      <c r="F214" s="61">
        <v>43839</v>
      </c>
      <c r="G214" s="60" t="s">
        <v>472</v>
      </c>
      <c r="H214" s="24">
        <v>44187</v>
      </c>
      <c r="I214" s="48">
        <f ca="1">E214-'ARR Vigentes'!$DC$1</f>
        <v>-88</v>
      </c>
      <c r="J214" s="47" t="str">
        <f t="shared" ca="1" si="76"/>
        <v>TERMINADO</v>
      </c>
      <c r="K214" s="101" t="s">
        <v>66</v>
      </c>
      <c r="L214" s="102" t="s">
        <v>66</v>
      </c>
      <c r="M214" s="49" t="s">
        <v>66</v>
      </c>
      <c r="N214" s="49" t="s">
        <v>66</v>
      </c>
      <c r="O214" s="101" t="s">
        <v>66</v>
      </c>
      <c r="P214" s="101" t="s">
        <v>66</v>
      </c>
      <c r="Q214" s="95" t="s">
        <v>303</v>
      </c>
      <c r="R214" s="100" t="s">
        <v>76</v>
      </c>
      <c r="S214" s="28" t="s">
        <v>4</v>
      </c>
      <c r="T214" s="113">
        <v>5245441</v>
      </c>
      <c r="U214" s="142">
        <v>10060480003</v>
      </c>
      <c r="V214" s="71" t="s">
        <v>306</v>
      </c>
      <c r="W214" s="71" t="s">
        <v>225</v>
      </c>
      <c r="X214" s="141">
        <v>26</v>
      </c>
      <c r="Y214" s="122">
        <v>349</v>
      </c>
      <c r="Z214" s="38" t="s">
        <v>224</v>
      </c>
      <c r="AA214" s="95" t="s">
        <v>305</v>
      </c>
      <c r="AB214" s="37">
        <v>275086</v>
      </c>
      <c r="AC214" s="95" t="s">
        <v>304</v>
      </c>
      <c r="AD214" s="65">
        <v>71592828</v>
      </c>
      <c r="AE214" s="31">
        <v>2317717</v>
      </c>
      <c r="AF214" s="122">
        <v>3122055265</v>
      </c>
      <c r="AG214" s="30" t="s">
        <v>6</v>
      </c>
      <c r="AH214" s="95" t="s">
        <v>304</v>
      </c>
      <c r="AI214" s="154">
        <v>71592828</v>
      </c>
      <c r="AJ214" s="31">
        <v>2317717</v>
      </c>
      <c r="AK214" s="122">
        <v>3122055265</v>
      </c>
      <c r="AL214" s="73" t="s">
        <v>6</v>
      </c>
      <c r="AM214" s="95" t="s">
        <v>303</v>
      </c>
      <c r="AN214" s="31" t="s">
        <v>6</v>
      </c>
      <c r="AO214" s="31" t="s">
        <v>6</v>
      </c>
      <c r="AP214" s="30" t="s">
        <v>6</v>
      </c>
      <c r="AQ214" s="29" t="s">
        <v>56</v>
      </c>
      <c r="AR214" s="28" t="s">
        <v>4</v>
      </c>
      <c r="AS214" s="27" t="s">
        <v>55</v>
      </c>
      <c r="AT214" s="27"/>
      <c r="AU214" s="27"/>
      <c r="AV214" s="63"/>
      <c r="AW214" s="89" t="s">
        <v>28</v>
      </c>
      <c r="AX214" s="20">
        <v>44043</v>
      </c>
      <c r="AY214" s="26">
        <f t="shared" si="79"/>
        <v>43930</v>
      </c>
      <c r="AZ214" s="25"/>
      <c r="BA214" s="25"/>
      <c r="BB214" s="26">
        <f t="shared" si="80"/>
        <v>44021</v>
      </c>
      <c r="BC214" s="89" t="s">
        <v>26</v>
      </c>
      <c r="BD214" s="20">
        <v>44104</v>
      </c>
      <c r="BE214" s="20">
        <f t="shared" si="81"/>
        <v>44113</v>
      </c>
      <c r="BF214" s="20"/>
      <c r="BG214" s="20"/>
      <c r="BH214" s="24">
        <f t="shared" si="77"/>
        <v>44205</v>
      </c>
      <c r="BI214" s="24"/>
      <c r="BJ214" s="24"/>
      <c r="BK214" s="24">
        <f t="shared" si="85"/>
        <v>44295</v>
      </c>
      <c r="BL214" s="24"/>
      <c r="BM214" s="24"/>
      <c r="BN214" s="20">
        <f t="shared" si="82"/>
        <v>44386</v>
      </c>
      <c r="BO214" s="24"/>
      <c r="BP214" s="24"/>
      <c r="BQ214" s="20">
        <f t="shared" si="83"/>
        <v>44478</v>
      </c>
      <c r="BR214" s="24"/>
      <c r="BS214" s="24"/>
      <c r="BT214" s="20">
        <f t="shared" si="78"/>
        <v>44570</v>
      </c>
      <c r="BU214" s="61" t="s">
        <v>1068</v>
      </c>
      <c r="BV214" s="61">
        <f t="shared" si="86"/>
        <v>44144</v>
      </c>
      <c r="BW214" s="21"/>
      <c r="BX214" s="21"/>
      <c r="BY214" s="20">
        <f t="shared" si="84"/>
        <v>44205</v>
      </c>
      <c r="BZ214" s="20"/>
      <c r="CA214" s="19"/>
      <c r="CB214" s="18" t="s">
        <v>54</v>
      </c>
      <c r="CC214" s="2"/>
    </row>
    <row r="215" spans="1:81" s="90" customFormat="1" ht="39.75" customHeight="1" x14ac:dyDescent="0.25">
      <c r="A215" s="502"/>
      <c r="B215" s="497">
        <v>4600083533</v>
      </c>
      <c r="C215" s="327">
        <v>43819</v>
      </c>
      <c r="D215" s="305">
        <v>43838</v>
      </c>
      <c r="E215" s="305">
        <v>44203</v>
      </c>
      <c r="F215" s="305">
        <v>43838</v>
      </c>
      <c r="G215" s="288" t="s">
        <v>6</v>
      </c>
      <c r="H215" s="288" t="s">
        <v>6</v>
      </c>
      <c r="I215" s="289">
        <f ca="1">E215-'ARR Vigentes'!$DC$1</f>
        <v>-89</v>
      </c>
      <c r="J215" s="290" t="str">
        <f t="shared" ca="1" si="76"/>
        <v>TERMINADO</v>
      </c>
      <c r="K215" s="331" t="s">
        <v>297</v>
      </c>
      <c r="L215" s="332">
        <v>43795</v>
      </c>
      <c r="M215" s="332">
        <v>43794</v>
      </c>
      <c r="N215" s="332">
        <v>44280</v>
      </c>
      <c r="O215" s="289">
        <f ca="1">N215-'ARR Vigentes'!$DC$1</f>
        <v>-12</v>
      </c>
      <c r="P215" s="290" t="str">
        <f ca="1">IF(O215&gt;80,"VIGENTE",IF(O215&lt;1,"VENCIDO",IF(O215&lt;50,"POR VENCERSE","RENOVAR")))</f>
        <v>VENCIDO</v>
      </c>
      <c r="Q215" s="292" t="s">
        <v>296</v>
      </c>
      <c r="R215" s="418" t="s">
        <v>295</v>
      </c>
      <c r="S215" s="312" t="s">
        <v>4</v>
      </c>
      <c r="T215" s="295" t="s">
        <v>294</v>
      </c>
      <c r="U215" s="298">
        <v>5170080003</v>
      </c>
      <c r="V215" s="297">
        <v>2447</v>
      </c>
      <c r="W215" s="314">
        <v>396251</v>
      </c>
      <c r="X215" s="295">
        <v>2</v>
      </c>
      <c r="Y215" s="298" t="s">
        <v>6</v>
      </c>
      <c r="Z215" s="292" t="s">
        <v>33</v>
      </c>
      <c r="AA215" s="292" t="s">
        <v>293</v>
      </c>
      <c r="AB215" s="299">
        <v>849660</v>
      </c>
      <c r="AC215" s="292" t="s">
        <v>292</v>
      </c>
      <c r="AD215" s="300" t="s">
        <v>291</v>
      </c>
      <c r="AE215" s="298">
        <v>3303000</v>
      </c>
      <c r="AF215" s="298">
        <v>3004947667</v>
      </c>
      <c r="AG215" s="514" t="s">
        <v>289</v>
      </c>
      <c r="AH215" s="292" t="s">
        <v>290</v>
      </c>
      <c r="AI215" s="311">
        <v>39782657</v>
      </c>
      <c r="AJ215" s="298">
        <v>3303000</v>
      </c>
      <c r="AK215" s="298">
        <v>3004947667</v>
      </c>
      <c r="AL215" s="520" t="s">
        <v>289</v>
      </c>
      <c r="AM215" s="722" t="s">
        <v>288</v>
      </c>
      <c r="AN215" s="291" t="s">
        <v>6</v>
      </c>
      <c r="AO215" s="291" t="s">
        <v>6</v>
      </c>
      <c r="AP215" s="301" t="s">
        <v>6</v>
      </c>
      <c r="AQ215" s="399" t="s">
        <v>56</v>
      </c>
      <c r="AR215" s="312" t="s">
        <v>4</v>
      </c>
      <c r="AS215" s="303" t="s">
        <v>55</v>
      </c>
      <c r="AT215" s="303"/>
      <c r="AU215" s="303"/>
      <c r="AV215" s="303"/>
      <c r="AW215" s="288"/>
      <c r="AX215" s="288"/>
      <c r="AY215" s="327">
        <f t="shared" si="79"/>
        <v>43929</v>
      </c>
      <c r="AZ215" s="288"/>
      <c r="BA215" s="288"/>
      <c r="BB215" s="327">
        <f t="shared" si="80"/>
        <v>44020</v>
      </c>
      <c r="BC215" s="336" t="s">
        <v>26</v>
      </c>
      <c r="BD215" s="305">
        <v>44096</v>
      </c>
      <c r="BE215" s="305">
        <f t="shared" si="81"/>
        <v>44112</v>
      </c>
      <c r="BF215" s="305"/>
      <c r="BG215" s="305"/>
      <c r="BH215" s="305">
        <f t="shared" si="77"/>
        <v>44204</v>
      </c>
      <c r="BI215" s="305"/>
      <c r="BJ215" s="305"/>
      <c r="BK215" s="305">
        <f t="shared" si="85"/>
        <v>44294</v>
      </c>
      <c r="BL215" s="305"/>
      <c r="BM215" s="305"/>
      <c r="BN215" s="305">
        <f t="shared" si="82"/>
        <v>44385</v>
      </c>
      <c r="BO215" s="305"/>
      <c r="BP215" s="305"/>
      <c r="BQ215" s="305">
        <f t="shared" si="83"/>
        <v>44477</v>
      </c>
      <c r="BR215" s="305"/>
      <c r="BS215" s="305"/>
      <c r="BT215" s="305">
        <f t="shared" si="78"/>
        <v>44569</v>
      </c>
      <c r="BU215" s="335" t="s">
        <v>1068</v>
      </c>
      <c r="BV215" s="335">
        <f t="shared" si="86"/>
        <v>44143</v>
      </c>
      <c r="BW215" s="371"/>
      <c r="BX215" s="371"/>
      <c r="BY215" s="305">
        <f t="shared" si="84"/>
        <v>44204</v>
      </c>
      <c r="BZ215" s="305"/>
      <c r="CA215" s="343"/>
      <c r="CB215" s="343" t="s">
        <v>68</v>
      </c>
    </row>
    <row r="216" spans="1:81" s="17" customFormat="1" ht="39.75" customHeight="1" x14ac:dyDescent="0.25">
      <c r="A216" s="53" t="s">
        <v>283</v>
      </c>
      <c r="B216" s="57">
        <v>4600083897</v>
      </c>
      <c r="C216" s="49">
        <v>43815</v>
      </c>
      <c r="D216" s="24">
        <v>43839</v>
      </c>
      <c r="E216" s="24">
        <v>44204</v>
      </c>
      <c r="F216" s="61">
        <v>43839</v>
      </c>
      <c r="G216" s="58" t="s">
        <v>472</v>
      </c>
      <c r="H216" s="24">
        <v>44187</v>
      </c>
      <c r="I216" s="48">
        <f ca="1">E216-'ARR Vigentes'!$DC$1</f>
        <v>-88</v>
      </c>
      <c r="J216" s="47" t="str">
        <f t="shared" ca="1" si="76"/>
        <v>TERMINADO</v>
      </c>
      <c r="K216" s="46" t="s">
        <v>282</v>
      </c>
      <c r="L216" s="45">
        <v>43822</v>
      </c>
      <c r="M216" s="45">
        <v>43433</v>
      </c>
      <c r="N216" s="44">
        <v>44284</v>
      </c>
      <c r="O216" s="43">
        <f ca="1">N216-'ARR Vigentes'!$DC$1</f>
        <v>-8</v>
      </c>
      <c r="P216" s="56" t="str">
        <f ca="1">IF(O216&gt;80,"VIGENTE",IF(O216&lt;1,"VENCIDO",IF(O216&lt;50,"POR VENCERSE","RENOVAR")))</f>
        <v>VENCIDO</v>
      </c>
      <c r="Q216" s="36" t="s">
        <v>281</v>
      </c>
      <c r="R216" s="36" t="s">
        <v>280</v>
      </c>
      <c r="S216" s="28" t="s">
        <v>4</v>
      </c>
      <c r="T216" s="39">
        <v>5302808</v>
      </c>
      <c r="U216" s="41">
        <v>60980380114</v>
      </c>
      <c r="V216" s="41">
        <v>2711</v>
      </c>
      <c r="W216" s="40">
        <v>40137</v>
      </c>
      <c r="X216" s="39">
        <v>26</v>
      </c>
      <c r="Y216" s="33">
        <v>4</v>
      </c>
      <c r="Z216" s="38" t="s">
        <v>11</v>
      </c>
      <c r="AA216" s="38" t="s">
        <v>10</v>
      </c>
      <c r="AB216" s="37">
        <v>656880</v>
      </c>
      <c r="AC216" s="36" t="s">
        <v>279</v>
      </c>
      <c r="AD216" s="65" t="s">
        <v>278</v>
      </c>
      <c r="AE216" s="31" t="s">
        <v>6</v>
      </c>
      <c r="AF216" s="33">
        <v>3216146866</v>
      </c>
      <c r="AG216" s="32" t="s">
        <v>277</v>
      </c>
      <c r="AH216" s="35" t="s">
        <v>276</v>
      </c>
      <c r="AI216" s="154">
        <v>1045501930</v>
      </c>
      <c r="AJ216" s="31" t="s">
        <v>6</v>
      </c>
      <c r="AK216" s="33">
        <v>3216146866</v>
      </c>
      <c r="AL216" s="135" t="s">
        <v>275</v>
      </c>
      <c r="AM216" s="35" t="s">
        <v>274</v>
      </c>
      <c r="AN216" s="31" t="s">
        <v>6</v>
      </c>
      <c r="AO216" s="31" t="s">
        <v>6</v>
      </c>
      <c r="AP216" s="30" t="s">
        <v>6</v>
      </c>
      <c r="AQ216" s="29" t="s">
        <v>5</v>
      </c>
      <c r="AR216" s="28" t="s">
        <v>4</v>
      </c>
      <c r="AS216" s="27" t="s">
        <v>3</v>
      </c>
      <c r="AT216" s="27"/>
      <c r="AU216" s="27"/>
      <c r="AV216" s="63"/>
      <c r="AW216" s="89" t="s">
        <v>28</v>
      </c>
      <c r="AX216" s="20">
        <v>43905</v>
      </c>
      <c r="AY216" s="26">
        <f t="shared" si="79"/>
        <v>43930</v>
      </c>
      <c r="AZ216" s="89" t="s">
        <v>27</v>
      </c>
      <c r="BA216" s="20">
        <v>44012</v>
      </c>
      <c r="BB216" s="26">
        <f t="shared" si="80"/>
        <v>44021</v>
      </c>
      <c r="BC216" s="89" t="s">
        <v>26</v>
      </c>
      <c r="BD216" s="20">
        <v>44112</v>
      </c>
      <c r="BE216" s="20">
        <f t="shared" si="81"/>
        <v>44113</v>
      </c>
      <c r="BF216" s="86" t="s">
        <v>25</v>
      </c>
      <c r="BG216" s="20">
        <v>44204</v>
      </c>
      <c r="BH216" s="24">
        <f t="shared" si="77"/>
        <v>44205</v>
      </c>
      <c r="BI216" s="24"/>
      <c r="BJ216" s="24"/>
      <c r="BK216" s="24">
        <f t="shared" si="85"/>
        <v>44295</v>
      </c>
      <c r="BL216" s="24"/>
      <c r="BM216" s="24"/>
      <c r="BN216" s="20">
        <f t="shared" si="82"/>
        <v>44386</v>
      </c>
      <c r="BO216" s="24"/>
      <c r="BP216" s="24"/>
      <c r="BQ216" s="20">
        <f t="shared" si="83"/>
        <v>44478</v>
      </c>
      <c r="BR216" s="24"/>
      <c r="BS216" s="24"/>
      <c r="BT216" s="20">
        <f t="shared" si="78"/>
        <v>44570</v>
      </c>
      <c r="BU216" s="24">
        <f>E216-100</f>
        <v>44104</v>
      </c>
      <c r="BV216" s="61">
        <f t="shared" si="86"/>
        <v>44144</v>
      </c>
      <c r="BW216" s="21"/>
      <c r="BX216" s="21"/>
      <c r="BY216" s="20">
        <f t="shared" si="84"/>
        <v>44205</v>
      </c>
      <c r="BZ216" s="20"/>
      <c r="CA216" s="19" t="s">
        <v>211</v>
      </c>
      <c r="CB216" s="18" t="s">
        <v>0</v>
      </c>
      <c r="CC216" s="431"/>
    </row>
    <row r="217" spans="1:81" s="17" customFormat="1" ht="39.75" customHeight="1" x14ac:dyDescent="0.25">
      <c r="A217" s="53"/>
      <c r="B217" s="124">
        <v>4600082572</v>
      </c>
      <c r="C217" s="103">
        <v>43818</v>
      </c>
      <c r="D217" s="24">
        <v>43819</v>
      </c>
      <c r="E217" s="24">
        <v>44184</v>
      </c>
      <c r="F217" s="61">
        <v>43819</v>
      </c>
      <c r="G217" s="58" t="s">
        <v>472</v>
      </c>
      <c r="H217" s="24">
        <v>44187</v>
      </c>
      <c r="I217" s="48">
        <f ca="1">E217-'ARR Vigentes'!$DC$1</f>
        <v>-108</v>
      </c>
      <c r="J217" s="47" t="str">
        <f t="shared" ca="1" si="76"/>
        <v>TERMINADO</v>
      </c>
      <c r="K217" s="101" t="s">
        <v>66</v>
      </c>
      <c r="L217" s="102" t="s">
        <v>66</v>
      </c>
      <c r="M217" s="102" t="s">
        <v>66</v>
      </c>
      <c r="N217" s="102" t="s">
        <v>66</v>
      </c>
      <c r="O217" s="101" t="s">
        <v>66</v>
      </c>
      <c r="P217" s="101" t="s">
        <v>66</v>
      </c>
      <c r="Q217" s="95" t="s">
        <v>273</v>
      </c>
      <c r="R217" s="36" t="s">
        <v>149</v>
      </c>
      <c r="S217" s="28" t="s">
        <v>4</v>
      </c>
      <c r="T217" s="113">
        <v>785952</v>
      </c>
      <c r="U217" s="134">
        <v>16210060002</v>
      </c>
      <c r="V217" s="127">
        <v>1060</v>
      </c>
      <c r="W217" s="49">
        <v>36713</v>
      </c>
      <c r="X217" s="113">
        <v>16</v>
      </c>
      <c r="Y217" s="68" t="s">
        <v>6</v>
      </c>
      <c r="Z217" s="38" t="s">
        <v>147</v>
      </c>
      <c r="AA217" s="95" t="s">
        <v>272</v>
      </c>
      <c r="AB217" s="37">
        <v>95200</v>
      </c>
      <c r="AC217" s="95" t="s">
        <v>271</v>
      </c>
      <c r="AD217" s="65">
        <v>71978502</v>
      </c>
      <c r="AE217" s="31" t="s">
        <v>6</v>
      </c>
      <c r="AF217" s="126">
        <v>3148188968</v>
      </c>
      <c r="AG217" s="63" t="s">
        <v>270</v>
      </c>
      <c r="AH217" s="95" t="s">
        <v>271</v>
      </c>
      <c r="AI217" s="154">
        <v>71978502</v>
      </c>
      <c r="AJ217" s="31" t="s">
        <v>6</v>
      </c>
      <c r="AK217" s="126">
        <v>3148188968</v>
      </c>
      <c r="AL217" s="115" t="s">
        <v>270</v>
      </c>
      <c r="AM217" s="30" t="s">
        <v>269</v>
      </c>
      <c r="AN217" s="31" t="s">
        <v>6</v>
      </c>
      <c r="AO217" s="31" t="s">
        <v>6</v>
      </c>
      <c r="AP217" s="30" t="s">
        <v>6</v>
      </c>
      <c r="AQ217" s="64" t="s">
        <v>70</v>
      </c>
      <c r="AR217" s="28" t="s">
        <v>4</v>
      </c>
      <c r="AS217" s="63" t="s">
        <v>69</v>
      </c>
      <c r="AT217" s="63"/>
      <c r="AU217" s="63"/>
      <c r="AV217" s="63"/>
      <c r="AW217" s="22" t="s">
        <v>28</v>
      </c>
      <c r="AX217" s="20">
        <v>43906</v>
      </c>
      <c r="AY217" s="26">
        <f t="shared" si="79"/>
        <v>43910</v>
      </c>
      <c r="AZ217" s="89" t="s">
        <v>27</v>
      </c>
      <c r="BA217" s="20">
        <v>44012</v>
      </c>
      <c r="BB217" s="26">
        <f t="shared" si="80"/>
        <v>44002</v>
      </c>
      <c r="BC217" s="89" t="s">
        <v>26</v>
      </c>
      <c r="BD217" s="20">
        <v>44098</v>
      </c>
      <c r="BE217" s="20">
        <f t="shared" si="81"/>
        <v>44094</v>
      </c>
      <c r="BF217" s="86" t="s">
        <v>25</v>
      </c>
      <c r="BG217" s="20">
        <v>44184</v>
      </c>
      <c r="BH217" s="24">
        <f t="shared" si="77"/>
        <v>44185</v>
      </c>
      <c r="BI217" s="24"/>
      <c r="BJ217" s="24"/>
      <c r="BK217" s="24">
        <f t="shared" si="85"/>
        <v>44275</v>
      </c>
      <c r="BL217" s="24"/>
      <c r="BM217" s="24"/>
      <c r="BN217" s="20">
        <f t="shared" si="82"/>
        <v>44367</v>
      </c>
      <c r="BO217" s="24"/>
      <c r="BP217" s="24"/>
      <c r="BQ217" s="20">
        <f t="shared" si="83"/>
        <v>44459</v>
      </c>
      <c r="BR217" s="24"/>
      <c r="BS217" s="24"/>
      <c r="BT217" s="20">
        <f t="shared" si="78"/>
        <v>44550</v>
      </c>
      <c r="BU217" s="23">
        <v>202020065089</v>
      </c>
      <c r="BV217" s="61">
        <f t="shared" si="86"/>
        <v>44124</v>
      </c>
      <c r="BW217" s="21"/>
      <c r="BX217" s="21"/>
      <c r="BY217" s="20">
        <f t="shared" si="84"/>
        <v>44185</v>
      </c>
      <c r="BZ217" s="20"/>
      <c r="CA217" s="19" t="s">
        <v>211</v>
      </c>
      <c r="CB217" s="18" t="s">
        <v>0</v>
      </c>
    </row>
    <row r="218" spans="1:81" s="90" customFormat="1" ht="39.75" customHeight="1" x14ac:dyDescent="0.25">
      <c r="A218" s="505"/>
      <c r="B218" s="511">
        <v>4600083924</v>
      </c>
      <c r="C218" s="327">
        <v>43826</v>
      </c>
      <c r="D218" s="305">
        <v>43846</v>
      </c>
      <c r="E218" s="305">
        <v>44211</v>
      </c>
      <c r="F218" s="335">
        <v>43846</v>
      </c>
      <c r="G218" s="288" t="s">
        <v>6</v>
      </c>
      <c r="H218" s="305" t="s">
        <v>6</v>
      </c>
      <c r="I218" s="289">
        <f ca="1">E218-'ARR Vigentes'!$DC$1</f>
        <v>-81</v>
      </c>
      <c r="J218" s="290" t="str">
        <f t="shared" ca="1" si="76"/>
        <v>TERMINADO</v>
      </c>
      <c r="K218" s="506" t="s">
        <v>66</v>
      </c>
      <c r="L218" s="332" t="s">
        <v>66</v>
      </c>
      <c r="M218" s="332" t="s">
        <v>66</v>
      </c>
      <c r="N218" s="332" t="s">
        <v>66</v>
      </c>
      <c r="O218" s="506" t="s">
        <v>66</v>
      </c>
      <c r="P218" s="506" t="s">
        <v>66</v>
      </c>
      <c r="Q218" s="370" t="s">
        <v>263</v>
      </c>
      <c r="R218" s="370" t="s">
        <v>215</v>
      </c>
      <c r="S218" s="312" t="s">
        <v>4</v>
      </c>
      <c r="T218" s="380">
        <v>97558</v>
      </c>
      <c r="U218" s="393">
        <v>10060220029</v>
      </c>
      <c r="V218" s="507">
        <v>1568</v>
      </c>
      <c r="W218" s="411" t="s">
        <v>75</v>
      </c>
      <c r="X218" s="392">
        <v>3</v>
      </c>
      <c r="Y218" s="298">
        <v>123</v>
      </c>
      <c r="Z218" s="292" t="s">
        <v>74</v>
      </c>
      <c r="AA218" s="292" t="s">
        <v>73</v>
      </c>
      <c r="AB218" s="299">
        <v>136447</v>
      </c>
      <c r="AC218" s="370" t="s">
        <v>265</v>
      </c>
      <c r="AD218" s="300">
        <v>70088429</v>
      </c>
      <c r="AE218" s="291">
        <v>5582416</v>
      </c>
      <c r="AF218" s="298">
        <v>3148153981</v>
      </c>
      <c r="AG218" s="426" t="s">
        <v>264</v>
      </c>
      <c r="AH218" s="370" t="s">
        <v>265</v>
      </c>
      <c r="AI218" s="311">
        <v>70088429</v>
      </c>
      <c r="AJ218" s="291">
        <v>5582416</v>
      </c>
      <c r="AK218" s="298">
        <v>3148153981</v>
      </c>
      <c r="AL218" s="336" t="s">
        <v>264</v>
      </c>
      <c r="AM218" s="370" t="s">
        <v>263</v>
      </c>
      <c r="AN218" s="291" t="s">
        <v>6</v>
      </c>
      <c r="AO218" s="291" t="s">
        <v>6</v>
      </c>
      <c r="AP218" s="301" t="s">
        <v>6</v>
      </c>
      <c r="AQ218" s="399" t="s">
        <v>56</v>
      </c>
      <c r="AR218" s="312" t="s">
        <v>4</v>
      </c>
      <c r="AS218" s="303" t="s">
        <v>55</v>
      </c>
      <c r="AT218" s="303"/>
      <c r="AU218" s="303"/>
      <c r="AV218" s="303"/>
      <c r="AW218" s="336" t="s">
        <v>28</v>
      </c>
      <c r="AX218" s="305">
        <v>44043</v>
      </c>
      <c r="AY218" s="327">
        <f t="shared" si="79"/>
        <v>43937</v>
      </c>
      <c r="AZ218" s="288"/>
      <c r="BA218" s="305"/>
      <c r="BB218" s="327">
        <f t="shared" si="80"/>
        <v>44028</v>
      </c>
      <c r="BC218" s="288"/>
      <c r="BD218" s="288"/>
      <c r="BE218" s="305">
        <f t="shared" si="81"/>
        <v>44120</v>
      </c>
      <c r="BF218" s="305"/>
      <c r="BG218" s="305"/>
      <c r="BH218" s="305">
        <f t="shared" si="77"/>
        <v>44212</v>
      </c>
      <c r="BI218" s="305"/>
      <c r="BJ218" s="305"/>
      <c r="BK218" s="305">
        <f t="shared" si="85"/>
        <v>44302</v>
      </c>
      <c r="BL218" s="305"/>
      <c r="BM218" s="305"/>
      <c r="BN218" s="305">
        <f t="shared" si="82"/>
        <v>44393</v>
      </c>
      <c r="BO218" s="305"/>
      <c r="BP218" s="305"/>
      <c r="BQ218" s="305">
        <f t="shared" si="83"/>
        <v>44485</v>
      </c>
      <c r="BR218" s="305"/>
      <c r="BS218" s="305"/>
      <c r="BT218" s="305">
        <f t="shared" si="78"/>
        <v>44577</v>
      </c>
      <c r="BU218" s="335" t="s">
        <v>1068</v>
      </c>
      <c r="BV218" s="335">
        <f t="shared" si="86"/>
        <v>44151</v>
      </c>
      <c r="BW218" s="371"/>
      <c r="BX218" s="371"/>
      <c r="BY218" s="305">
        <f t="shared" si="84"/>
        <v>44212</v>
      </c>
      <c r="BZ218" s="305"/>
      <c r="CA218" s="343" t="s">
        <v>211</v>
      </c>
      <c r="CB218" s="343" t="s">
        <v>0</v>
      </c>
    </row>
    <row r="219" spans="1:81" ht="39.75" customHeight="1" x14ac:dyDescent="0.25">
      <c r="A219" s="104"/>
      <c r="B219" s="107">
        <v>4600083990</v>
      </c>
      <c r="C219" s="103">
        <v>43826</v>
      </c>
      <c r="D219" s="20">
        <v>43846</v>
      </c>
      <c r="E219" s="20">
        <v>44211</v>
      </c>
      <c r="F219" s="86">
        <v>43846</v>
      </c>
      <c r="G219" s="58" t="s">
        <v>472</v>
      </c>
      <c r="H219" s="24">
        <v>44158</v>
      </c>
      <c r="I219" s="48">
        <f ca="1">E219-'ARR Vigentes'!$DC$1</f>
        <v>-81</v>
      </c>
      <c r="J219" s="47" t="str">
        <f t="shared" ref="J219:J250" ca="1" si="87">IF(I219&gt;130,"VIGENTE",IF(I219&lt;1,"TERMINADO",IF(AND(I219&lt;120,I219&gt;110),"TRAMITES",IF(I219&lt;50,"POR VENCERSE","RENOVAR"))))</f>
        <v>TERMINADO</v>
      </c>
      <c r="K219" s="101" t="s">
        <v>66</v>
      </c>
      <c r="L219" s="102" t="s">
        <v>66</v>
      </c>
      <c r="M219" s="102" t="s">
        <v>66</v>
      </c>
      <c r="N219" s="102" t="s">
        <v>66</v>
      </c>
      <c r="O219" s="101" t="s">
        <v>66</v>
      </c>
      <c r="P219" s="101" t="s">
        <v>66</v>
      </c>
      <c r="Q219" s="82" t="s">
        <v>250</v>
      </c>
      <c r="R219" s="100" t="s">
        <v>215</v>
      </c>
      <c r="S219" s="28" t="s">
        <v>4</v>
      </c>
      <c r="T219" s="99">
        <v>97558</v>
      </c>
      <c r="U219" s="98">
        <v>10060220029</v>
      </c>
      <c r="V219" s="96">
        <v>1568</v>
      </c>
      <c r="W219" s="97" t="s">
        <v>75</v>
      </c>
      <c r="X219" s="106">
        <v>3</v>
      </c>
      <c r="Y219" s="80">
        <v>123</v>
      </c>
      <c r="Z219" s="38" t="s">
        <v>74</v>
      </c>
      <c r="AA219" s="95" t="s">
        <v>73</v>
      </c>
      <c r="AB219" s="94">
        <v>350354</v>
      </c>
      <c r="AC219" s="82" t="s">
        <v>252</v>
      </c>
      <c r="AD219" s="65">
        <v>25807453</v>
      </c>
      <c r="AE219" s="31">
        <v>2932742</v>
      </c>
      <c r="AF219" s="80">
        <v>3136652534</v>
      </c>
      <c r="AG219" s="105" t="s">
        <v>251</v>
      </c>
      <c r="AH219" s="82" t="s">
        <v>252</v>
      </c>
      <c r="AI219" s="154">
        <v>25807453</v>
      </c>
      <c r="AJ219" s="31">
        <v>2932742</v>
      </c>
      <c r="AK219" s="80">
        <v>3136652534</v>
      </c>
      <c r="AL219" s="89" t="s">
        <v>251</v>
      </c>
      <c r="AM219" s="82" t="s">
        <v>250</v>
      </c>
      <c r="AN219" s="31" t="s">
        <v>6</v>
      </c>
      <c r="AO219" s="31" t="s">
        <v>6</v>
      </c>
      <c r="AP219" s="30" t="s">
        <v>6</v>
      </c>
      <c r="AQ219" s="78" t="s">
        <v>56</v>
      </c>
      <c r="AR219" s="28" t="s">
        <v>4</v>
      </c>
      <c r="AS219" s="27" t="s">
        <v>55</v>
      </c>
      <c r="AT219" s="27"/>
      <c r="AU219" s="27"/>
      <c r="AV219" s="63"/>
      <c r="AW219" s="89" t="s">
        <v>28</v>
      </c>
      <c r="AX219" s="20">
        <v>44043</v>
      </c>
      <c r="AY219" s="26">
        <f t="shared" si="79"/>
        <v>43937</v>
      </c>
      <c r="AZ219" s="25"/>
      <c r="BA219" s="20"/>
      <c r="BB219" s="26">
        <f t="shared" si="80"/>
        <v>44028</v>
      </c>
      <c r="BC219" s="25"/>
      <c r="BD219" s="25"/>
      <c r="BE219" s="20">
        <f t="shared" si="81"/>
        <v>44120</v>
      </c>
      <c r="BF219" s="20"/>
      <c r="BG219" s="20"/>
      <c r="BH219" s="24">
        <f t="shared" si="77"/>
        <v>44212</v>
      </c>
      <c r="BI219" s="24"/>
      <c r="BJ219" s="24"/>
      <c r="BK219" s="24">
        <f t="shared" si="85"/>
        <v>44302</v>
      </c>
      <c r="BL219" s="24"/>
      <c r="BM219" s="24"/>
      <c r="BN219" s="20">
        <f t="shared" si="82"/>
        <v>44393</v>
      </c>
      <c r="BO219" s="24"/>
      <c r="BP219" s="24"/>
      <c r="BQ219" s="20">
        <f t="shared" si="83"/>
        <v>44485</v>
      </c>
      <c r="BR219" s="24"/>
      <c r="BS219" s="24"/>
      <c r="BT219" s="20">
        <f t="shared" si="78"/>
        <v>44577</v>
      </c>
      <c r="BU219" s="61" t="s">
        <v>1068</v>
      </c>
      <c r="BV219" s="61">
        <f t="shared" si="86"/>
        <v>44151</v>
      </c>
      <c r="BW219" s="21"/>
      <c r="BX219" s="21"/>
      <c r="BY219" s="20">
        <f t="shared" si="84"/>
        <v>44212</v>
      </c>
      <c r="BZ219" s="20"/>
      <c r="CA219" s="19" t="s">
        <v>211</v>
      </c>
      <c r="CB219" s="18" t="s">
        <v>0</v>
      </c>
    </row>
    <row r="220" spans="1:81" ht="39.75" customHeight="1" x14ac:dyDescent="0.25">
      <c r="A220" s="53" t="s">
        <v>241</v>
      </c>
      <c r="B220" s="124">
        <v>4600083922</v>
      </c>
      <c r="C220" s="103">
        <v>43826</v>
      </c>
      <c r="D220" s="20">
        <v>43846</v>
      </c>
      <c r="E220" s="20">
        <v>44211</v>
      </c>
      <c r="F220" s="86">
        <v>43846</v>
      </c>
      <c r="G220" s="58" t="s">
        <v>472</v>
      </c>
      <c r="H220" s="24">
        <v>44187</v>
      </c>
      <c r="I220" s="48">
        <f ca="1">E220-'ARR Vigentes'!$DC$1</f>
        <v>-81</v>
      </c>
      <c r="J220" s="47" t="str">
        <f t="shared" ca="1" si="87"/>
        <v>TERMINADO</v>
      </c>
      <c r="K220" s="101" t="s">
        <v>66</v>
      </c>
      <c r="L220" s="102" t="s">
        <v>66</v>
      </c>
      <c r="M220" s="102" t="s">
        <v>66</v>
      </c>
      <c r="N220" s="102" t="s">
        <v>66</v>
      </c>
      <c r="O220" s="101" t="s">
        <v>66</v>
      </c>
      <c r="P220" s="101" t="s">
        <v>66</v>
      </c>
      <c r="Q220" s="95" t="s">
        <v>240</v>
      </c>
      <c r="R220" s="133" t="s">
        <v>239</v>
      </c>
      <c r="S220" s="28" t="s">
        <v>4</v>
      </c>
      <c r="T220" s="110">
        <v>804759</v>
      </c>
      <c r="U220" s="130">
        <v>10130340011</v>
      </c>
      <c r="V220" s="130" t="s">
        <v>238</v>
      </c>
      <c r="W220" s="132">
        <v>37178</v>
      </c>
      <c r="X220" s="112">
        <v>24</v>
      </c>
      <c r="Y220" s="122">
        <v>1168</v>
      </c>
      <c r="Z220" s="95" t="s">
        <v>237</v>
      </c>
      <c r="AA220" s="95" t="s">
        <v>236</v>
      </c>
      <c r="AB220" s="94">
        <v>233094</v>
      </c>
      <c r="AC220" s="82" t="s">
        <v>235</v>
      </c>
      <c r="AD220" s="65">
        <v>26620615</v>
      </c>
      <c r="AE220" s="31" t="s">
        <v>6</v>
      </c>
      <c r="AF220" s="31">
        <v>3127823429</v>
      </c>
      <c r="AG220" s="63" t="s">
        <v>234</v>
      </c>
      <c r="AH220" s="82" t="s">
        <v>235</v>
      </c>
      <c r="AI220" s="154">
        <v>26620615</v>
      </c>
      <c r="AJ220" s="31" t="s">
        <v>6</v>
      </c>
      <c r="AK220" s="31">
        <v>3127823429</v>
      </c>
      <c r="AL220" s="115" t="s">
        <v>234</v>
      </c>
      <c r="AM220" s="21" t="s">
        <v>233</v>
      </c>
      <c r="AN220" s="31" t="s">
        <v>6</v>
      </c>
      <c r="AO220" s="31" t="s">
        <v>6</v>
      </c>
      <c r="AP220" s="30" t="s">
        <v>6</v>
      </c>
      <c r="AQ220" s="29" t="s">
        <v>56</v>
      </c>
      <c r="AR220" s="28" t="s">
        <v>4</v>
      </c>
      <c r="AS220" s="27" t="s">
        <v>55</v>
      </c>
      <c r="AT220" s="27"/>
      <c r="AU220" s="27"/>
      <c r="AV220" s="63"/>
      <c r="AW220" s="89" t="s">
        <v>28</v>
      </c>
      <c r="AX220" s="20">
        <v>44043</v>
      </c>
      <c r="AY220" s="26">
        <f t="shared" si="79"/>
        <v>43937</v>
      </c>
      <c r="AZ220" s="25"/>
      <c r="BA220" s="25"/>
      <c r="BB220" s="26">
        <f t="shared" si="80"/>
        <v>44028</v>
      </c>
      <c r="BC220" s="25"/>
      <c r="BD220" s="25"/>
      <c r="BE220" s="20">
        <f t="shared" si="81"/>
        <v>44120</v>
      </c>
      <c r="BF220" s="20"/>
      <c r="BG220" s="20"/>
      <c r="BH220" s="24">
        <f t="shared" ref="BH220:BH232" si="88">EDATE($F220,12)</f>
        <v>44212</v>
      </c>
      <c r="BI220" s="24"/>
      <c r="BJ220" s="24"/>
      <c r="BK220" s="24">
        <f t="shared" si="85"/>
        <v>44302</v>
      </c>
      <c r="BL220" s="24"/>
      <c r="BM220" s="24"/>
      <c r="BN220" s="20">
        <f t="shared" si="82"/>
        <v>44393</v>
      </c>
      <c r="BO220" s="24"/>
      <c r="BP220" s="24"/>
      <c r="BQ220" s="20">
        <f t="shared" si="83"/>
        <v>44485</v>
      </c>
      <c r="BR220" s="24"/>
      <c r="BS220" s="24"/>
      <c r="BT220" s="20">
        <f t="shared" si="78"/>
        <v>44577</v>
      </c>
      <c r="BU220" s="61" t="s">
        <v>1068</v>
      </c>
      <c r="BV220" s="61">
        <f t="shared" si="86"/>
        <v>44151</v>
      </c>
      <c r="BW220" s="21"/>
      <c r="BX220" s="21"/>
      <c r="BY220" s="20">
        <f t="shared" si="84"/>
        <v>44212</v>
      </c>
      <c r="BZ220" s="20"/>
      <c r="CA220" s="19"/>
      <c r="CB220" s="18" t="s">
        <v>54</v>
      </c>
    </row>
    <row r="221" spans="1:81" ht="39.75" customHeight="1" x14ac:dyDescent="0.25">
      <c r="A221" s="53"/>
      <c r="B221" s="107">
        <v>4600083558</v>
      </c>
      <c r="C221" s="103">
        <v>43826</v>
      </c>
      <c r="D221" s="24">
        <v>43846</v>
      </c>
      <c r="E221" s="24">
        <v>44211</v>
      </c>
      <c r="F221" s="61">
        <v>43846</v>
      </c>
      <c r="G221" s="58" t="s">
        <v>472</v>
      </c>
      <c r="H221" s="24">
        <v>44187</v>
      </c>
      <c r="I221" s="48">
        <f ca="1">E221-'ARR Vigentes'!$DC$1</f>
        <v>-81</v>
      </c>
      <c r="J221" s="47" t="str">
        <f t="shared" ca="1" si="87"/>
        <v>TERMINADO</v>
      </c>
      <c r="K221" s="101" t="s">
        <v>66</v>
      </c>
      <c r="L221" s="102" t="s">
        <v>66</v>
      </c>
      <c r="M221" s="102" t="s">
        <v>66</v>
      </c>
      <c r="N221" s="102" t="s">
        <v>66</v>
      </c>
      <c r="O221" s="101" t="s">
        <v>66</v>
      </c>
      <c r="P221" s="101" t="s">
        <v>66</v>
      </c>
      <c r="Q221" s="82" t="s">
        <v>227</v>
      </c>
      <c r="R221" s="82" t="s">
        <v>226</v>
      </c>
      <c r="S221" s="28" t="s">
        <v>4</v>
      </c>
      <c r="T221" s="99">
        <v>5245119</v>
      </c>
      <c r="U221" s="98">
        <v>10060480003</v>
      </c>
      <c r="V221" s="96">
        <v>3161</v>
      </c>
      <c r="W221" s="97" t="s">
        <v>225</v>
      </c>
      <c r="X221" s="106">
        <v>26</v>
      </c>
      <c r="Y221" s="80">
        <v>147</v>
      </c>
      <c r="Z221" s="38" t="s">
        <v>224</v>
      </c>
      <c r="AA221" s="38" t="s">
        <v>223</v>
      </c>
      <c r="AB221" s="94">
        <v>240356</v>
      </c>
      <c r="AC221" s="82" t="s">
        <v>222</v>
      </c>
      <c r="AD221" s="65">
        <v>71948609</v>
      </c>
      <c r="AE221" s="31">
        <v>3383082</v>
      </c>
      <c r="AF221" s="80">
        <v>3136504553</v>
      </c>
      <c r="AG221" s="105" t="s">
        <v>221</v>
      </c>
      <c r="AH221" s="82" t="s">
        <v>222</v>
      </c>
      <c r="AI221" s="154">
        <v>71948609</v>
      </c>
      <c r="AJ221" s="31">
        <v>3383082</v>
      </c>
      <c r="AK221" s="80">
        <v>3136504553</v>
      </c>
      <c r="AL221" s="89" t="s">
        <v>221</v>
      </c>
      <c r="AM221" s="30" t="s">
        <v>220</v>
      </c>
      <c r="AN221" s="31" t="s">
        <v>6</v>
      </c>
      <c r="AO221" s="31" t="s">
        <v>6</v>
      </c>
      <c r="AP221" s="30" t="s">
        <v>6</v>
      </c>
      <c r="AQ221" s="29" t="s">
        <v>56</v>
      </c>
      <c r="AR221" s="28" t="s">
        <v>4</v>
      </c>
      <c r="AS221" s="27" t="s">
        <v>55</v>
      </c>
      <c r="AT221" s="27"/>
      <c r="AU221" s="27"/>
      <c r="AV221" s="63"/>
      <c r="AW221" s="89" t="s">
        <v>28</v>
      </c>
      <c r="AX221" s="20">
        <v>44043</v>
      </c>
      <c r="AY221" s="26">
        <f t="shared" si="79"/>
        <v>43937</v>
      </c>
      <c r="AZ221" s="25"/>
      <c r="BA221" s="20"/>
      <c r="BB221" s="26">
        <f t="shared" si="80"/>
        <v>44028</v>
      </c>
      <c r="BC221" s="89" t="s">
        <v>26</v>
      </c>
      <c r="BD221" s="20">
        <v>44104</v>
      </c>
      <c r="BE221" s="20">
        <f t="shared" si="81"/>
        <v>44120</v>
      </c>
      <c r="BF221" s="20"/>
      <c r="BG221" s="20"/>
      <c r="BH221" s="24">
        <f t="shared" si="88"/>
        <v>44212</v>
      </c>
      <c r="BI221" s="24"/>
      <c r="BJ221" s="24"/>
      <c r="BK221" s="24">
        <f t="shared" si="85"/>
        <v>44302</v>
      </c>
      <c r="BL221" s="24"/>
      <c r="BM221" s="24"/>
      <c r="BN221" s="20">
        <f t="shared" si="82"/>
        <v>44393</v>
      </c>
      <c r="BO221" s="24"/>
      <c r="BP221" s="24"/>
      <c r="BQ221" s="20">
        <f t="shared" si="83"/>
        <v>44485</v>
      </c>
      <c r="BR221" s="24"/>
      <c r="BS221" s="24"/>
      <c r="BT221" s="20">
        <f t="shared" si="78"/>
        <v>44577</v>
      </c>
      <c r="BU221" s="61" t="s">
        <v>1068</v>
      </c>
      <c r="BV221" s="61">
        <f t="shared" si="86"/>
        <v>44151</v>
      </c>
      <c r="BW221" s="21"/>
      <c r="BX221" s="21"/>
      <c r="BY221" s="20">
        <f t="shared" si="84"/>
        <v>44212</v>
      </c>
      <c r="BZ221" s="20"/>
      <c r="CA221" s="19" t="s">
        <v>1</v>
      </c>
      <c r="CB221" s="18" t="s">
        <v>0</v>
      </c>
    </row>
    <row r="222" spans="1:81" s="17" customFormat="1" ht="39.75" customHeight="1" x14ac:dyDescent="0.25">
      <c r="A222" s="104"/>
      <c r="B222" s="107">
        <v>4600083887</v>
      </c>
      <c r="C222" s="103">
        <v>43826</v>
      </c>
      <c r="D222" s="20">
        <v>43851</v>
      </c>
      <c r="E222" s="20">
        <v>44216</v>
      </c>
      <c r="F222" s="86">
        <v>43851</v>
      </c>
      <c r="G222" s="159" t="s">
        <v>472</v>
      </c>
      <c r="H222" s="24">
        <v>44144</v>
      </c>
      <c r="I222" s="48">
        <f ca="1">E222-'ARR Vigentes'!$DC$1</f>
        <v>-76</v>
      </c>
      <c r="J222" s="47" t="str">
        <f t="shared" ca="1" si="87"/>
        <v>TERMINADO</v>
      </c>
      <c r="K222" s="101" t="s">
        <v>66</v>
      </c>
      <c r="L222" s="102" t="s">
        <v>66</v>
      </c>
      <c r="M222" s="102" t="s">
        <v>66</v>
      </c>
      <c r="N222" s="102" t="s">
        <v>66</v>
      </c>
      <c r="O222" s="101" t="s">
        <v>66</v>
      </c>
      <c r="P222" s="101" t="s">
        <v>66</v>
      </c>
      <c r="Q222" s="82" t="s">
        <v>219</v>
      </c>
      <c r="R222" s="100" t="s">
        <v>215</v>
      </c>
      <c r="S222" s="28" t="s">
        <v>4</v>
      </c>
      <c r="T222" s="99">
        <v>97558</v>
      </c>
      <c r="U222" s="98">
        <v>10060220029</v>
      </c>
      <c r="V222" s="96">
        <v>1568</v>
      </c>
      <c r="W222" s="97" t="s">
        <v>75</v>
      </c>
      <c r="X222" s="106">
        <v>3</v>
      </c>
      <c r="Y222" s="80">
        <v>154</v>
      </c>
      <c r="Z222" s="38" t="s">
        <v>74</v>
      </c>
      <c r="AA222" s="95" t="s">
        <v>73</v>
      </c>
      <c r="AB222" s="94">
        <v>824317</v>
      </c>
      <c r="AC222" s="82" t="s">
        <v>218</v>
      </c>
      <c r="AD222" s="65">
        <v>21587695</v>
      </c>
      <c r="AE222" s="31" t="s">
        <v>6</v>
      </c>
      <c r="AF222" s="80">
        <v>3116111537</v>
      </c>
      <c r="AG222" s="105" t="s">
        <v>217</v>
      </c>
      <c r="AH222" s="82" t="s">
        <v>218</v>
      </c>
      <c r="AI222" s="154">
        <v>21587695</v>
      </c>
      <c r="AJ222" s="31" t="s">
        <v>6</v>
      </c>
      <c r="AK222" s="80">
        <v>3116111537</v>
      </c>
      <c r="AL222" s="89" t="s">
        <v>217</v>
      </c>
      <c r="AM222" s="82" t="s">
        <v>216</v>
      </c>
      <c r="AN222" s="31" t="s">
        <v>6</v>
      </c>
      <c r="AO222" s="31" t="s">
        <v>6</v>
      </c>
      <c r="AP222" s="30" t="s">
        <v>6</v>
      </c>
      <c r="AQ222" s="29" t="s">
        <v>5</v>
      </c>
      <c r="AR222" s="28" t="s">
        <v>4</v>
      </c>
      <c r="AS222" s="27" t="s">
        <v>3</v>
      </c>
      <c r="AT222" s="27"/>
      <c r="AU222" s="27"/>
      <c r="AV222" s="63"/>
      <c r="AW222" s="89" t="s">
        <v>28</v>
      </c>
      <c r="AX222" s="20">
        <v>43905</v>
      </c>
      <c r="AY222" s="26">
        <f t="shared" si="79"/>
        <v>43942</v>
      </c>
      <c r="AZ222" s="89" t="s">
        <v>27</v>
      </c>
      <c r="BA222" s="20">
        <v>44012</v>
      </c>
      <c r="BB222" s="26">
        <f t="shared" si="80"/>
        <v>44033</v>
      </c>
      <c r="BC222" s="89" t="s">
        <v>26</v>
      </c>
      <c r="BD222" s="20">
        <v>44089</v>
      </c>
      <c r="BE222" s="20">
        <f t="shared" si="81"/>
        <v>44125</v>
      </c>
      <c r="BF222" s="20"/>
      <c r="BG222" s="20"/>
      <c r="BH222" s="24">
        <f t="shared" si="88"/>
        <v>44217</v>
      </c>
      <c r="BI222" s="24"/>
      <c r="BJ222" s="24"/>
      <c r="BK222" s="24">
        <f t="shared" si="85"/>
        <v>44307</v>
      </c>
      <c r="BL222" s="24"/>
      <c r="BM222" s="24"/>
      <c r="BN222" s="20">
        <f t="shared" si="82"/>
        <v>44398</v>
      </c>
      <c r="BO222" s="24"/>
      <c r="BP222" s="24"/>
      <c r="BQ222" s="20">
        <f t="shared" si="83"/>
        <v>44490</v>
      </c>
      <c r="BR222" s="24"/>
      <c r="BS222" s="24"/>
      <c r="BT222" s="20">
        <f t="shared" si="78"/>
        <v>44582</v>
      </c>
      <c r="BU222" s="24">
        <f>E222-100</f>
        <v>44116</v>
      </c>
      <c r="BV222" s="61">
        <f t="shared" si="86"/>
        <v>44156</v>
      </c>
      <c r="BW222" s="21"/>
      <c r="BX222" s="21"/>
      <c r="BY222" s="20">
        <f t="shared" si="84"/>
        <v>44217</v>
      </c>
      <c r="BZ222" s="20"/>
      <c r="CA222" s="19" t="s">
        <v>211</v>
      </c>
      <c r="CB222" s="18" t="s">
        <v>0</v>
      </c>
    </row>
    <row r="223" spans="1:81" s="17" customFormat="1" ht="39.75" customHeight="1" x14ac:dyDescent="0.25">
      <c r="A223" s="104"/>
      <c r="B223" s="107">
        <v>4600083886</v>
      </c>
      <c r="C223" s="103">
        <v>43826</v>
      </c>
      <c r="D223" s="20">
        <v>43851</v>
      </c>
      <c r="E223" s="20">
        <v>44216</v>
      </c>
      <c r="F223" s="86">
        <v>43851</v>
      </c>
      <c r="G223" s="58" t="s">
        <v>472</v>
      </c>
      <c r="H223" s="24">
        <v>44144</v>
      </c>
      <c r="I223" s="48">
        <f ca="1">E223-'ARR Vigentes'!$DC$1</f>
        <v>-76</v>
      </c>
      <c r="J223" s="47" t="str">
        <f t="shared" ca="1" si="87"/>
        <v>TERMINADO</v>
      </c>
      <c r="K223" s="101" t="s">
        <v>66</v>
      </c>
      <c r="L223" s="102" t="s">
        <v>66</v>
      </c>
      <c r="M223" s="102" t="s">
        <v>66</v>
      </c>
      <c r="N223" s="102" t="s">
        <v>66</v>
      </c>
      <c r="O223" s="101" t="s">
        <v>66</v>
      </c>
      <c r="P223" s="101" t="s">
        <v>66</v>
      </c>
      <c r="Q223" s="82" t="s">
        <v>212</v>
      </c>
      <c r="R223" s="100" t="s">
        <v>215</v>
      </c>
      <c r="S223" s="28" t="s">
        <v>4</v>
      </c>
      <c r="T223" s="99">
        <v>97558</v>
      </c>
      <c r="U223" s="98">
        <v>10060220029</v>
      </c>
      <c r="V223" s="96">
        <v>1568</v>
      </c>
      <c r="W223" s="97" t="s">
        <v>75</v>
      </c>
      <c r="X223" s="106">
        <v>3</v>
      </c>
      <c r="Y223" s="80">
        <v>151</v>
      </c>
      <c r="Z223" s="38" t="s">
        <v>74</v>
      </c>
      <c r="AA223" s="95" t="s">
        <v>73</v>
      </c>
      <c r="AB223" s="94">
        <v>692808</v>
      </c>
      <c r="AC223" s="82" t="s">
        <v>214</v>
      </c>
      <c r="AD223" s="65">
        <v>19468153</v>
      </c>
      <c r="AE223" s="31" t="s">
        <v>6</v>
      </c>
      <c r="AF223" s="80">
        <v>3104611879</v>
      </c>
      <c r="AG223" s="105" t="s">
        <v>213</v>
      </c>
      <c r="AH223" s="82" t="s">
        <v>214</v>
      </c>
      <c r="AI223" s="154">
        <v>19468153</v>
      </c>
      <c r="AJ223" s="31" t="s">
        <v>6</v>
      </c>
      <c r="AK223" s="80">
        <v>3104611879</v>
      </c>
      <c r="AL223" s="89" t="s">
        <v>213</v>
      </c>
      <c r="AM223" s="82" t="s">
        <v>212</v>
      </c>
      <c r="AN223" s="31" t="s">
        <v>6</v>
      </c>
      <c r="AO223" s="31" t="s">
        <v>6</v>
      </c>
      <c r="AP223" s="30" t="s">
        <v>6</v>
      </c>
      <c r="AQ223" s="29" t="s">
        <v>5</v>
      </c>
      <c r="AR223" s="28" t="s">
        <v>4</v>
      </c>
      <c r="AS223" s="27" t="s">
        <v>3</v>
      </c>
      <c r="AT223" s="27"/>
      <c r="AU223" s="27"/>
      <c r="AV223" s="63"/>
      <c r="AW223" s="698" t="s">
        <v>28</v>
      </c>
      <c r="AX223" s="20">
        <v>43905</v>
      </c>
      <c r="AY223" s="26">
        <f t="shared" si="79"/>
        <v>43942</v>
      </c>
      <c r="AZ223" s="89" t="s">
        <v>27</v>
      </c>
      <c r="BA223" s="20">
        <v>44012</v>
      </c>
      <c r="BB223" s="26">
        <f t="shared" si="80"/>
        <v>44033</v>
      </c>
      <c r="BC223" s="58" t="s">
        <v>26</v>
      </c>
      <c r="BD223" s="24">
        <v>44119</v>
      </c>
      <c r="BE223" s="20">
        <f t="shared" si="81"/>
        <v>44125</v>
      </c>
      <c r="BF223" s="20"/>
      <c r="BG223" s="20"/>
      <c r="BH223" s="24">
        <f t="shared" si="88"/>
        <v>44217</v>
      </c>
      <c r="BI223" s="24"/>
      <c r="BJ223" s="24"/>
      <c r="BK223" s="24">
        <f t="shared" si="85"/>
        <v>44307</v>
      </c>
      <c r="BL223" s="24"/>
      <c r="BM223" s="24"/>
      <c r="BN223" s="20">
        <f t="shared" si="82"/>
        <v>44398</v>
      </c>
      <c r="BO223" s="24"/>
      <c r="BP223" s="24"/>
      <c r="BQ223" s="20">
        <f t="shared" si="83"/>
        <v>44490</v>
      </c>
      <c r="BR223" s="24"/>
      <c r="BS223" s="24"/>
      <c r="BT223" s="20">
        <f t="shared" si="78"/>
        <v>44582</v>
      </c>
      <c r="BU223" s="24">
        <f>E223-100</f>
        <v>44116</v>
      </c>
      <c r="BV223" s="61">
        <f t="shared" si="86"/>
        <v>44156</v>
      </c>
      <c r="BW223" s="21"/>
      <c r="BX223" s="21"/>
      <c r="BY223" s="20">
        <f t="shared" si="84"/>
        <v>44217</v>
      </c>
      <c r="BZ223" s="20"/>
      <c r="CA223" s="19" t="s">
        <v>211</v>
      </c>
      <c r="CB223" s="18" t="s">
        <v>0</v>
      </c>
    </row>
    <row r="224" spans="1:81" ht="39.75" customHeight="1" x14ac:dyDescent="0.25">
      <c r="A224" s="53"/>
      <c r="B224" s="124">
        <v>4600083957</v>
      </c>
      <c r="C224" s="103">
        <v>43826</v>
      </c>
      <c r="D224" s="20">
        <v>43851</v>
      </c>
      <c r="E224" s="20">
        <v>44216</v>
      </c>
      <c r="F224" s="86">
        <v>43851</v>
      </c>
      <c r="G224" s="58" t="s">
        <v>472</v>
      </c>
      <c r="H224" s="24">
        <v>44187</v>
      </c>
      <c r="I224" s="48">
        <f ca="1">E224-'ARR Vigentes'!$DC$1</f>
        <v>-76</v>
      </c>
      <c r="J224" s="47" t="str">
        <f t="shared" ca="1" si="87"/>
        <v>TERMINADO</v>
      </c>
      <c r="K224" s="101" t="s">
        <v>66</v>
      </c>
      <c r="L224" s="102" t="s">
        <v>66</v>
      </c>
      <c r="M224" s="102" t="s">
        <v>66</v>
      </c>
      <c r="N224" s="102" t="s">
        <v>66</v>
      </c>
      <c r="O224" s="101" t="s">
        <v>66</v>
      </c>
      <c r="P224" s="101" t="s">
        <v>66</v>
      </c>
      <c r="Q224" s="95" t="s">
        <v>185</v>
      </c>
      <c r="R224" s="36" t="s">
        <v>149</v>
      </c>
      <c r="S224" s="28" t="s">
        <v>4</v>
      </c>
      <c r="T224" s="113">
        <v>785952</v>
      </c>
      <c r="U224" s="83" t="s">
        <v>148</v>
      </c>
      <c r="V224" s="127">
        <v>1060</v>
      </c>
      <c r="W224" s="49">
        <v>36713</v>
      </c>
      <c r="X224" s="113">
        <v>16</v>
      </c>
      <c r="Y224" s="68">
        <v>14</v>
      </c>
      <c r="Z224" s="38" t="s">
        <v>147</v>
      </c>
      <c r="AA224" s="95" t="s">
        <v>146</v>
      </c>
      <c r="AB224" s="37">
        <v>868700</v>
      </c>
      <c r="AC224" s="95" t="s">
        <v>184</v>
      </c>
      <c r="AD224" s="65">
        <v>21337216</v>
      </c>
      <c r="AE224" s="122">
        <v>3511011</v>
      </c>
      <c r="AF224" s="126">
        <v>3104497388</v>
      </c>
      <c r="AG224" s="30" t="s">
        <v>6</v>
      </c>
      <c r="AH224" s="95" t="s">
        <v>183</v>
      </c>
      <c r="AI224" s="154">
        <v>71607739</v>
      </c>
      <c r="AJ224" s="31">
        <v>3511011</v>
      </c>
      <c r="AK224" s="31">
        <v>3104497388</v>
      </c>
      <c r="AL224" s="73" t="s">
        <v>6</v>
      </c>
      <c r="AM224" s="30" t="s">
        <v>182</v>
      </c>
      <c r="AN224" s="31" t="s">
        <v>6</v>
      </c>
      <c r="AO224" s="31" t="s">
        <v>6</v>
      </c>
      <c r="AP224" s="30" t="s">
        <v>6</v>
      </c>
      <c r="AQ224" s="29" t="s">
        <v>5</v>
      </c>
      <c r="AR224" s="28" t="s">
        <v>4</v>
      </c>
      <c r="AS224" s="27" t="s">
        <v>3</v>
      </c>
      <c r="AT224" s="27"/>
      <c r="AU224" s="27"/>
      <c r="AV224" s="63"/>
      <c r="AW224" s="89" t="s">
        <v>28</v>
      </c>
      <c r="AX224" s="20">
        <v>43901</v>
      </c>
      <c r="AY224" s="26">
        <f t="shared" si="79"/>
        <v>43942</v>
      </c>
      <c r="AZ224" s="89" t="s">
        <v>27</v>
      </c>
      <c r="BA224" s="20">
        <v>44012</v>
      </c>
      <c r="BB224" s="26">
        <f t="shared" si="80"/>
        <v>44033</v>
      </c>
      <c r="BC224" s="89" t="s">
        <v>26</v>
      </c>
      <c r="BD224" s="20">
        <v>44123</v>
      </c>
      <c r="BE224" s="20">
        <f t="shared" si="81"/>
        <v>44125</v>
      </c>
      <c r="BF224" s="20"/>
      <c r="BG224" s="20"/>
      <c r="BH224" s="24">
        <f t="shared" si="88"/>
        <v>44217</v>
      </c>
      <c r="BI224" s="24"/>
      <c r="BJ224" s="24"/>
      <c r="BK224" s="24">
        <f t="shared" si="85"/>
        <v>44307</v>
      </c>
      <c r="BL224" s="24"/>
      <c r="BM224" s="24"/>
      <c r="BN224" s="20">
        <f t="shared" si="82"/>
        <v>44398</v>
      </c>
      <c r="BO224" s="24"/>
      <c r="BP224" s="24"/>
      <c r="BQ224" s="20">
        <f t="shared" si="83"/>
        <v>44490</v>
      </c>
      <c r="BR224" s="24"/>
      <c r="BS224" s="24"/>
      <c r="BT224" s="20">
        <f t="shared" si="78"/>
        <v>44582</v>
      </c>
      <c r="BU224" s="24">
        <f>E224-100</f>
        <v>44116</v>
      </c>
      <c r="BV224" s="61">
        <f t="shared" si="86"/>
        <v>44156</v>
      </c>
      <c r="BW224" s="21"/>
      <c r="BX224" s="21"/>
      <c r="BY224" s="20">
        <f t="shared" si="84"/>
        <v>44217</v>
      </c>
      <c r="BZ224" s="20"/>
      <c r="CA224" s="19"/>
      <c r="CB224" s="18" t="s">
        <v>54</v>
      </c>
    </row>
    <row r="225" spans="1:95" ht="39.75" customHeight="1" x14ac:dyDescent="0.25">
      <c r="A225" s="53"/>
      <c r="B225" s="124">
        <v>4600084039</v>
      </c>
      <c r="C225" s="103">
        <v>43826</v>
      </c>
      <c r="D225" s="20">
        <v>43851</v>
      </c>
      <c r="E225" s="20">
        <v>44216</v>
      </c>
      <c r="F225" s="86">
        <v>43851</v>
      </c>
      <c r="G225" s="58" t="s">
        <v>472</v>
      </c>
      <c r="H225" s="24">
        <v>44187</v>
      </c>
      <c r="I225" s="48">
        <f ca="1">E225-'ARR Vigentes'!$DC$1</f>
        <v>-76</v>
      </c>
      <c r="J225" s="47" t="str">
        <f t="shared" ca="1" si="87"/>
        <v>TERMINADO</v>
      </c>
      <c r="K225" s="101" t="s">
        <v>66</v>
      </c>
      <c r="L225" s="102" t="s">
        <v>66</v>
      </c>
      <c r="M225" s="102" t="s">
        <v>66</v>
      </c>
      <c r="N225" s="102" t="s">
        <v>66</v>
      </c>
      <c r="O225" s="101" t="s">
        <v>66</v>
      </c>
      <c r="P225" s="101" t="s">
        <v>66</v>
      </c>
      <c r="Q225" s="95" t="s">
        <v>179</v>
      </c>
      <c r="R225" s="36" t="s">
        <v>149</v>
      </c>
      <c r="S225" s="28" t="s">
        <v>4</v>
      </c>
      <c r="T225" s="113">
        <v>785952</v>
      </c>
      <c r="U225" s="83" t="s">
        <v>148</v>
      </c>
      <c r="V225" s="127">
        <v>1060</v>
      </c>
      <c r="W225" s="49">
        <v>36713</v>
      </c>
      <c r="X225" s="113">
        <v>16</v>
      </c>
      <c r="Y225" s="68">
        <v>9</v>
      </c>
      <c r="Z225" s="38" t="s">
        <v>147</v>
      </c>
      <c r="AA225" s="95" t="s">
        <v>146</v>
      </c>
      <c r="AB225" s="37">
        <v>646170</v>
      </c>
      <c r="AC225" s="95" t="s">
        <v>181</v>
      </c>
      <c r="AD225" s="65">
        <v>43271073</v>
      </c>
      <c r="AE225" s="122">
        <v>3813169</v>
      </c>
      <c r="AF225" s="126">
        <v>3147428732</v>
      </c>
      <c r="AG225" s="63" t="s">
        <v>180</v>
      </c>
      <c r="AH225" s="95" t="s">
        <v>181</v>
      </c>
      <c r="AI225" s="154">
        <v>43271073</v>
      </c>
      <c r="AJ225" s="122">
        <v>3813169</v>
      </c>
      <c r="AK225" s="126">
        <v>3147428732</v>
      </c>
      <c r="AL225" s="115" t="s">
        <v>180</v>
      </c>
      <c r="AM225" s="95" t="s">
        <v>179</v>
      </c>
      <c r="AN225" s="31" t="s">
        <v>6</v>
      </c>
      <c r="AO225" s="31" t="s">
        <v>6</v>
      </c>
      <c r="AP225" s="30" t="s">
        <v>6</v>
      </c>
      <c r="AQ225" s="29" t="s">
        <v>5</v>
      </c>
      <c r="AR225" s="28" t="s">
        <v>4</v>
      </c>
      <c r="AS225" s="27" t="s">
        <v>3</v>
      </c>
      <c r="AT225" s="27"/>
      <c r="AU225" s="27"/>
      <c r="AV225" s="63"/>
      <c r="AW225" s="89" t="s">
        <v>28</v>
      </c>
      <c r="AX225" s="20">
        <v>43901</v>
      </c>
      <c r="AY225" s="26">
        <f t="shared" si="79"/>
        <v>43942</v>
      </c>
      <c r="AZ225" s="89" t="s">
        <v>27</v>
      </c>
      <c r="BA225" s="20">
        <v>44012</v>
      </c>
      <c r="BB225" s="26">
        <f t="shared" si="80"/>
        <v>44033</v>
      </c>
      <c r="BC225" s="89" t="s">
        <v>26</v>
      </c>
      <c r="BD225" s="20">
        <v>44124</v>
      </c>
      <c r="BE225" s="20">
        <f t="shared" si="81"/>
        <v>44125</v>
      </c>
      <c r="BF225" s="20"/>
      <c r="BG225" s="20"/>
      <c r="BH225" s="24">
        <f t="shared" si="88"/>
        <v>44217</v>
      </c>
      <c r="BI225" s="24"/>
      <c r="BJ225" s="24"/>
      <c r="BK225" s="24">
        <f t="shared" si="85"/>
        <v>44307</v>
      </c>
      <c r="BL225" s="24"/>
      <c r="BM225" s="24"/>
      <c r="BN225" s="20">
        <f t="shared" si="82"/>
        <v>44398</v>
      </c>
      <c r="BO225" s="24"/>
      <c r="BP225" s="24"/>
      <c r="BQ225" s="20">
        <f t="shared" si="83"/>
        <v>44490</v>
      </c>
      <c r="BR225" s="24"/>
      <c r="BS225" s="24"/>
      <c r="BT225" s="20">
        <f t="shared" si="78"/>
        <v>44582</v>
      </c>
      <c r="BU225" s="24">
        <f>E225-100</f>
        <v>44116</v>
      </c>
      <c r="BV225" s="61">
        <f t="shared" si="86"/>
        <v>44156</v>
      </c>
      <c r="BW225" s="21"/>
      <c r="BX225" s="21"/>
      <c r="BY225" s="20">
        <f t="shared" si="84"/>
        <v>44217</v>
      </c>
      <c r="BZ225" s="20"/>
      <c r="CA225" s="19"/>
      <c r="CB225" s="18" t="s">
        <v>54</v>
      </c>
    </row>
    <row r="226" spans="1:95" ht="39.75" customHeight="1" x14ac:dyDescent="0.25">
      <c r="A226" s="53"/>
      <c r="B226" s="124">
        <v>4600084044</v>
      </c>
      <c r="C226" s="103">
        <v>43826</v>
      </c>
      <c r="D226" s="24">
        <v>43468</v>
      </c>
      <c r="E226" s="24">
        <v>44198</v>
      </c>
      <c r="F226" s="61">
        <v>43833</v>
      </c>
      <c r="G226" s="60" t="s">
        <v>6</v>
      </c>
      <c r="H226" s="60" t="s">
        <v>6</v>
      </c>
      <c r="I226" s="48">
        <f ca="1">E226-'ARR Vigentes'!$DC$1</f>
        <v>-94</v>
      </c>
      <c r="J226" s="47" t="str">
        <f t="shared" ca="1" si="87"/>
        <v>TERMINADO</v>
      </c>
      <c r="K226" s="101" t="s">
        <v>66</v>
      </c>
      <c r="L226" s="102" t="s">
        <v>66</v>
      </c>
      <c r="M226" s="102" t="s">
        <v>66</v>
      </c>
      <c r="N226" s="102" t="s">
        <v>66</v>
      </c>
      <c r="O226" s="101" t="s">
        <v>66</v>
      </c>
      <c r="P226" s="101" t="s">
        <v>66</v>
      </c>
      <c r="Q226" s="95" t="s">
        <v>143</v>
      </c>
      <c r="R226" s="36" t="s">
        <v>149</v>
      </c>
      <c r="S226" s="28" t="s">
        <v>4</v>
      </c>
      <c r="T226" s="113">
        <v>785952</v>
      </c>
      <c r="U226" s="83" t="s">
        <v>148</v>
      </c>
      <c r="V226" s="127">
        <v>1060</v>
      </c>
      <c r="W226" s="49">
        <v>36713</v>
      </c>
      <c r="X226" s="113">
        <v>16</v>
      </c>
      <c r="Y226" s="68">
        <v>23</v>
      </c>
      <c r="Z226" s="38" t="s">
        <v>147</v>
      </c>
      <c r="AA226" s="95" t="s">
        <v>146</v>
      </c>
      <c r="AB226" s="37">
        <v>630700</v>
      </c>
      <c r="AC226" s="95" t="s">
        <v>145</v>
      </c>
      <c r="AD226" s="65">
        <v>43065160</v>
      </c>
      <c r="AE226" s="122">
        <v>2659579</v>
      </c>
      <c r="AF226" s="126">
        <v>3137654338</v>
      </c>
      <c r="AG226" s="63" t="s">
        <v>144</v>
      </c>
      <c r="AH226" s="95" t="s">
        <v>145</v>
      </c>
      <c r="AI226" s="154">
        <v>43065160</v>
      </c>
      <c r="AJ226" s="122">
        <v>2659579</v>
      </c>
      <c r="AK226" s="126">
        <v>3137654338</v>
      </c>
      <c r="AL226" s="115" t="s">
        <v>144</v>
      </c>
      <c r="AM226" s="95" t="s">
        <v>143</v>
      </c>
      <c r="AN226" s="31" t="s">
        <v>6</v>
      </c>
      <c r="AO226" s="31" t="s">
        <v>6</v>
      </c>
      <c r="AP226" s="30" t="s">
        <v>6</v>
      </c>
      <c r="AQ226" s="29" t="s">
        <v>70</v>
      </c>
      <c r="AR226" s="28" t="s">
        <v>4</v>
      </c>
      <c r="AS226" s="27" t="s">
        <v>69</v>
      </c>
      <c r="AT226" s="27"/>
      <c r="AU226" s="27"/>
      <c r="AV226" s="63"/>
      <c r="AW226" s="89" t="s">
        <v>28</v>
      </c>
      <c r="AX226" s="20">
        <v>43936</v>
      </c>
      <c r="AY226" s="26">
        <f t="shared" si="79"/>
        <v>43924</v>
      </c>
      <c r="AZ226" s="89" t="s">
        <v>27</v>
      </c>
      <c r="BA226" s="20">
        <v>44042</v>
      </c>
      <c r="BB226" s="26">
        <f t="shared" si="80"/>
        <v>44015</v>
      </c>
      <c r="BC226" s="25"/>
      <c r="BD226" s="20"/>
      <c r="BE226" s="20">
        <f t="shared" si="81"/>
        <v>44107</v>
      </c>
      <c r="BF226" s="89" t="s">
        <v>25</v>
      </c>
      <c r="BG226" s="20">
        <v>44196</v>
      </c>
      <c r="BH226" s="24">
        <f t="shared" si="88"/>
        <v>44199</v>
      </c>
      <c r="BI226" s="24"/>
      <c r="BJ226" s="24"/>
      <c r="BK226" s="24">
        <f t="shared" si="85"/>
        <v>44289</v>
      </c>
      <c r="BL226" s="24"/>
      <c r="BM226" s="24"/>
      <c r="BN226" s="20">
        <f t="shared" si="82"/>
        <v>44380</v>
      </c>
      <c r="BO226" s="24"/>
      <c r="BP226" s="24"/>
      <c r="BQ226" s="20">
        <f t="shared" si="83"/>
        <v>44472</v>
      </c>
      <c r="BR226" s="24"/>
      <c r="BS226" s="24"/>
      <c r="BT226" s="20">
        <f t="shared" si="78"/>
        <v>44564</v>
      </c>
      <c r="BU226" s="23">
        <v>202020065937</v>
      </c>
      <c r="BV226" s="61">
        <f t="shared" si="86"/>
        <v>44138</v>
      </c>
      <c r="BW226" s="21"/>
      <c r="BX226" s="21"/>
      <c r="BY226" s="20">
        <f t="shared" si="84"/>
        <v>44199</v>
      </c>
      <c r="BZ226" s="86" t="s">
        <v>2270</v>
      </c>
      <c r="CA226" s="19"/>
      <c r="CB226" s="18" t="s">
        <v>54</v>
      </c>
    </row>
    <row r="227" spans="1:95" ht="39.75" customHeight="1" x14ac:dyDescent="0.25">
      <c r="A227" s="53" t="s">
        <v>92</v>
      </c>
      <c r="B227" s="114">
        <v>4600083898</v>
      </c>
      <c r="C227" s="103">
        <v>43818</v>
      </c>
      <c r="D227" s="49">
        <v>43833</v>
      </c>
      <c r="E227" s="49">
        <v>44198</v>
      </c>
      <c r="F227" s="51">
        <v>43833</v>
      </c>
      <c r="G227" s="60" t="s">
        <v>6</v>
      </c>
      <c r="H227" s="60" t="s">
        <v>6</v>
      </c>
      <c r="I227" s="48">
        <f ca="1">E227-'ARR Vigentes'!$DC$1</f>
        <v>-94</v>
      </c>
      <c r="J227" s="47" t="str">
        <f t="shared" ca="1" si="87"/>
        <v>TERMINADO</v>
      </c>
      <c r="K227" s="101" t="s">
        <v>66</v>
      </c>
      <c r="L227" s="102" t="s">
        <v>66</v>
      </c>
      <c r="M227" s="102" t="s">
        <v>66</v>
      </c>
      <c r="N227" s="102" t="s">
        <v>66</v>
      </c>
      <c r="O227" s="101" t="s">
        <v>66</v>
      </c>
      <c r="P227" s="101" t="s">
        <v>66</v>
      </c>
      <c r="Q227" s="95" t="s">
        <v>87</v>
      </c>
      <c r="R227" s="95" t="s">
        <v>91</v>
      </c>
      <c r="S227" s="28" t="s">
        <v>4</v>
      </c>
      <c r="T227" s="113">
        <v>443687</v>
      </c>
      <c r="U227" s="112">
        <v>10130220001</v>
      </c>
      <c r="V227" s="112">
        <v>4463</v>
      </c>
      <c r="W227" s="111">
        <v>31628</v>
      </c>
      <c r="X227" s="110">
        <v>12</v>
      </c>
      <c r="Y227" s="68" t="s">
        <v>6</v>
      </c>
      <c r="Z227" s="95" t="s">
        <v>90</v>
      </c>
      <c r="AA227" s="95" t="s">
        <v>89</v>
      </c>
      <c r="AB227" s="94">
        <v>3218950</v>
      </c>
      <c r="AC227" s="95" t="s">
        <v>88</v>
      </c>
      <c r="AD227" s="65">
        <v>14893701</v>
      </c>
      <c r="AE227" s="31" t="s">
        <v>6</v>
      </c>
      <c r="AF227" s="31" t="s">
        <v>6</v>
      </c>
      <c r="AG227" s="30" t="s">
        <v>6</v>
      </c>
      <c r="AH227" s="95" t="s">
        <v>88</v>
      </c>
      <c r="AI227" s="154">
        <v>14893701</v>
      </c>
      <c r="AJ227" s="31" t="s">
        <v>6</v>
      </c>
      <c r="AK227" s="31" t="s">
        <v>6</v>
      </c>
      <c r="AL227" s="73" t="s">
        <v>6</v>
      </c>
      <c r="AM227" s="95" t="s">
        <v>87</v>
      </c>
      <c r="AN227" s="31" t="s">
        <v>6</v>
      </c>
      <c r="AO227" s="31" t="s">
        <v>6</v>
      </c>
      <c r="AP227" s="30" t="s">
        <v>6</v>
      </c>
      <c r="AQ227" s="95" t="s">
        <v>70</v>
      </c>
      <c r="AR227" s="109" t="s">
        <v>4</v>
      </c>
      <c r="AS227" s="27" t="s">
        <v>69</v>
      </c>
      <c r="AT227" s="27"/>
      <c r="AU227" s="27"/>
      <c r="AV227" s="63"/>
      <c r="AW227" s="89" t="s">
        <v>28</v>
      </c>
      <c r="AX227" s="20">
        <v>43941</v>
      </c>
      <c r="AY227" s="26">
        <f t="shared" si="79"/>
        <v>43924</v>
      </c>
      <c r="AZ227" s="89" t="s">
        <v>27</v>
      </c>
      <c r="BA227" s="20">
        <v>44032</v>
      </c>
      <c r="BB227" s="26">
        <f t="shared" si="80"/>
        <v>44015</v>
      </c>
      <c r="BC227" s="25"/>
      <c r="BD227" s="25"/>
      <c r="BE227" s="20">
        <f t="shared" si="81"/>
        <v>44107</v>
      </c>
      <c r="BF227" s="86" t="s">
        <v>25</v>
      </c>
      <c r="BG227" s="20">
        <v>44203</v>
      </c>
      <c r="BH227" s="24">
        <f t="shared" si="88"/>
        <v>44199</v>
      </c>
      <c r="BI227" s="24"/>
      <c r="BJ227" s="24"/>
      <c r="BK227" s="24">
        <f t="shared" si="85"/>
        <v>44289</v>
      </c>
      <c r="BL227" s="24"/>
      <c r="BM227" s="24"/>
      <c r="BN227" s="20">
        <f t="shared" si="82"/>
        <v>44380</v>
      </c>
      <c r="BO227" s="24"/>
      <c r="BP227" s="24"/>
      <c r="BQ227" s="20">
        <f t="shared" si="83"/>
        <v>44472</v>
      </c>
      <c r="BR227" s="24"/>
      <c r="BS227" s="24"/>
      <c r="BT227" s="20">
        <f t="shared" si="78"/>
        <v>44564</v>
      </c>
      <c r="BU227" s="23">
        <v>202020065929</v>
      </c>
      <c r="BV227" s="61">
        <f t="shared" si="86"/>
        <v>44138</v>
      </c>
      <c r="BW227" s="21"/>
      <c r="BX227" s="21"/>
      <c r="BY227" s="20">
        <f t="shared" si="84"/>
        <v>44199</v>
      </c>
      <c r="BZ227" s="20"/>
      <c r="CA227" s="19"/>
      <c r="CB227" s="18" t="s">
        <v>54</v>
      </c>
    </row>
    <row r="228" spans="1:95" s="90" customFormat="1" ht="39.75" customHeight="1" x14ac:dyDescent="0.25">
      <c r="A228" s="505"/>
      <c r="B228" s="511">
        <v>4600083884</v>
      </c>
      <c r="C228" s="305">
        <v>43815</v>
      </c>
      <c r="D228" s="305">
        <v>43846</v>
      </c>
      <c r="E228" s="305">
        <v>44211</v>
      </c>
      <c r="F228" s="335">
        <v>43846</v>
      </c>
      <c r="G228" s="288" t="s">
        <v>6</v>
      </c>
      <c r="H228" s="288" t="s">
        <v>6</v>
      </c>
      <c r="I228" s="289">
        <f ca="1">E228-'ARR Vigentes'!$DC$1</f>
        <v>-81</v>
      </c>
      <c r="J228" s="290" t="str">
        <f t="shared" ca="1" si="87"/>
        <v>TERMINADO</v>
      </c>
      <c r="K228" s="506" t="s">
        <v>66</v>
      </c>
      <c r="L228" s="332" t="s">
        <v>66</v>
      </c>
      <c r="M228" s="332" t="s">
        <v>66</v>
      </c>
      <c r="N228" s="332" t="s">
        <v>66</v>
      </c>
      <c r="O228" s="506" t="s">
        <v>66</v>
      </c>
      <c r="P228" s="506" t="s">
        <v>66</v>
      </c>
      <c r="Q228" s="370" t="s">
        <v>71</v>
      </c>
      <c r="R228" s="370" t="s">
        <v>76</v>
      </c>
      <c r="S228" s="312" t="s">
        <v>4</v>
      </c>
      <c r="T228" s="380">
        <v>97558</v>
      </c>
      <c r="U228" s="393">
        <v>10060220029</v>
      </c>
      <c r="V228" s="507">
        <v>1568</v>
      </c>
      <c r="W228" s="411" t="s">
        <v>75</v>
      </c>
      <c r="X228" s="392">
        <v>3</v>
      </c>
      <c r="Y228" s="298">
        <v>147</v>
      </c>
      <c r="Z228" s="292" t="s">
        <v>74</v>
      </c>
      <c r="AA228" s="292" t="s">
        <v>73</v>
      </c>
      <c r="AB228" s="299">
        <v>385011</v>
      </c>
      <c r="AC228" s="370" t="s">
        <v>72</v>
      </c>
      <c r="AD228" s="300">
        <v>8290689</v>
      </c>
      <c r="AE228" s="291" t="s">
        <v>6</v>
      </c>
      <c r="AF228" s="291" t="s">
        <v>6</v>
      </c>
      <c r="AG228" s="301" t="s">
        <v>6</v>
      </c>
      <c r="AH228" s="370" t="s">
        <v>72</v>
      </c>
      <c r="AI228" s="311">
        <v>8290689</v>
      </c>
      <c r="AJ228" s="291" t="s">
        <v>6</v>
      </c>
      <c r="AK228" s="291" t="s">
        <v>6</v>
      </c>
      <c r="AL228" s="290" t="s">
        <v>6</v>
      </c>
      <c r="AM228" s="370" t="s">
        <v>71</v>
      </c>
      <c r="AN228" s="291" t="s">
        <v>6</v>
      </c>
      <c r="AO228" s="291" t="s">
        <v>6</v>
      </c>
      <c r="AP228" s="301" t="s">
        <v>6</v>
      </c>
      <c r="AQ228" s="399" t="s">
        <v>70</v>
      </c>
      <c r="AR228" s="312" t="s">
        <v>4</v>
      </c>
      <c r="AS228" s="426" t="s">
        <v>69</v>
      </c>
      <c r="AT228" s="426"/>
      <c r="AU228" s="426"/>
      <c r="AV228" s="303"/>
      <c r="AW228" s="336" t="s">
        <v>28</v>
      </c>
      <c r="AX228" s="305">
        <v>43942</v>
      </c>
      <c r="AY228" s="327">
        <f t="shared" si="79"/>
        <v>43937</v>
      </c>
      <c r="AZ228" s="336" t="s">
        <v>27</v>
      </c>
      <c r="BA228" s="305">
        <v>44042</v>
      </c>
      <c r="BB228" s="327">
        <f t="shared" si="80"/>
        <v>44028</v>
      </c>
      <c r="BC228" s="336" t="s">
        <v>26</v>
      </c>
      <c r="BD228" s="305">
        <v>44127</v>
      </c>
      <c r="BE228" s="305">
        <f t="shared" si="81"/>
        <v>44120</v>
      </c>
      <c r="BF228" s="335" t="s">
        <v>25</v>
      </c>
      <c r="BG228" s="305">
        <v>44211</v>
      </c>
      <c r="BH228" s="305">
        <f t="shared" si="88"/>
        <v>44212</v>
      </c>
      <c r="BI228" s="305"/>
      <c r="BJ228" s="305"/>
      <c r="BK228" s="305">
        <f t="shared" si="85"/>
        <v>44302</v>
      </c>
      <c r="BL228" s="305"/>
      <c r="BM228" s="305"/>
      <c r="BN228" s="305">
        <f t="shared" si="82"/>
        <v>44393</v>
      </c>
      <c r="BO228" s="305"/>
      <c r="BP228" s="305"/>
      <c r="BQ228" s="305">
        <f t="shared" si="83"/>
        <v>44485</v>
      </c>
      <c r="BR228" s="305"/>
      <c r="BS228" s="305"/>
      <c r="BT228" s="305">
        <f t="shared" si="78"/>
        <v>44577</v>
      </c>
      <c r="BU228" s="305">
        <f>E228-100</f>
        <v>44111</v>
      </c>
      <c r="BV228" s="335">
        <f t="shared" si="86"/>
        <v>44151</v>
      </c>
      <c r="BW228" s="371"/>
      <c r="BX228" s="371"/>
      <c r="BY228" s="305">
        <f t="shared" si="84"/>
        <v>44212</v>
      </c>
      <c r="BZ228" s="335" t="s">
        <v>2270</v>
      </c>
      <c r="CA228" s="343"/>
      <c r="CB228" s="343" t="s">
        <v>68</v>
      </c>
    </row>
    <row r="229" spans="1:95" s="17" customFormat="1" ht="39.75" customHeight="1" x14ac:dyDescent="0.25">
      <c r="A229" s="104"/>
      <c r="B229" s="124">
        <v>4600084065</v>
      </c>
      <c r="C229" s="103">
        <v>43819</v>
      </c>
      <c r="D229" s="24">
        <v>43864</v>
      </c>
      <c r="E229" s="24">
        <v>44229</v>
      </c>
      <c r="F229" s="61">
        <v>43864</v>
      </c>
      <c r="G229" s="58" t="s">
        <v>3236</v>
      </c>
      <c r="H229" s="24">
        <v>43890</v>
      </c>
      <c r="I229" s="48">
        <f ca="1">E229-'ARR Vigentes'!$DC$1</f>
        <v>-63</v>
      </c>
      <c r="J229" s="47" t="str">
        <f t="shared" ca="1" si="87"/>
        <v>TERMINADO</v>
      </c>
      <c r="K229" s="101" t="s">
        <v>66</v>
      </c>
      <c r="L229" s="102" t="s">
        <v>66</v>
      </c>
      <c r="M229" s="102" t="s">
        <v>66</v>
      </c>
      <c r="N229" s="102" t="s">
        <v>66</v>
      </c>
      <c r="O229" s="101" t="s">
        <v>66</v>
      </c>
      <c r="P229" s="101" t="s">
        <v>66</v>
      </c>
      <c r="Q229" s="95" t="s">
        <v>302</v>
      </c>
      <c r="R229" s="36" t="s">
        <v>127</v>
      </c>
      <c r="S229" s="28" t="s">
        <v>4</v>
      </c>
      <c r="T229" s="110">
        <v>5227173</v>
      </c>
      <c r="U229" s="112">
        <v>10180070029</v>
      </c>
      <c r="V229" s="112">
        <v>1806</v>
      </c>
      <c r="W229" s="103">
        <v>38097</v>
      </c>
      <c r="X229" s="112">
        <v>29</v>
      </c>
      <c r="Y229" s="140">
        <v>1143</v>
      </c>
      <c r="Z229" s="95" t="s">
        <v>301</v>
      </c>
      <c r="AA229" s="95" t="s">
        <v>125</v>
      </c>
      <c r="AB229" s="94">
        <v>131608</v>
      </c>
      <c r="AC229" s="82" t="s">
        <v>300</v>
      </c>
      <c r="AD229" s="65">
        <v>71379293</v>
      </c>
      <c r="AE229" s="31" t="s">
        <v>6</v>
      </c>
      <c r="AF229" s="80">
        <v>3132808033</v>
      </c>
      <c r="AG229" s="705" t="s">
        <v>299</v>
      </c>
      <c r="AH229" s="82" t="s">
        <v>300</v>
      </c>
      <c r="AI229" s="154">
        <v>71379293</v>
      </c>
      <c r="AJ229" s="31" t="s">
        <v>6</v>
      </c>
      <c r="AK229" s="80">
        <v>3213779060</v>
      </c>
      <c r="AL229" s="121" t="s">
        <v>299</v>
      </c>
      <c r="AM229" s="30" t="s">
        <v>298</v>
      </c>
      <c r="AN229" s="31" t="s">
        <v>6</v>
      </c>
      <c r="AO229" s="31" t="s">
        <v>6</v>
      </c>
      <c r="AP229" s="30" t="s">
        <v>6</v>
      </c>
      <c r="AQ229" s="29" t="s">
        <v>56</v>
      </c>
      <c r="AR229" s="28" t="s">
        <v>4</v>
      </c>
      <c r="AS229" s="27" t="s">
        <v>55</v>
      </c>
      <c r="AT229" s="27"/>
      <c r="AU229" s="27"/>
      <c r="AV229" s="63"/>
      <c r="AW229" s="25"/>
      <c r="AX229" s="25"/>
      <c r="AY229" s="26">
        <f t="shared" si="79"/>
        <v>43954</v>
      </c>
      <c r="AZ229" s="25"/>
      <c r="BA229" s="25"/>
      <c r="BB229" s="26">
        <f t="shared" si="80"/>
        <v>44046</v>
      </c>
      <c r="BC229" s="25"/>
      <c r="BD229" s="25"/>
      <c r="BE229" s="20">
        <f t="shared" si="81"/>
        <v>44138</v>
      </c>
      <c r="BF229" s="20"/>
      <c r="BG229" s="20"/>
      <c r="BH229" s="24">
        <f t="shared" si="88"/>
        <v>44230</v>
      </c>
      <c r="BI229" s="24"/>
      <c r="BJ229" s="24"/>
      <c r="BK229" s="24">
        <f t="shared" si="85"/>
        <v>44319</v>
      </c>
      <c r="BL229" s="24"/>
      <c r="BM229" s="24"/>
      <c r="BN229" s="20">
        <f t="shared" si="82"/>
        <v>44411</v>
      </c>
      <c r="BO229" s="24"/>
      <c r="BP229" s="24"/>
      <c r="BQ229" s="20">
        <f t="shared" si="83"/>
        <v>44503</v>
      </c>
      <c r="BR229" s="24"/>
      <c r="BS229" s="24"/>
      <c r="BT229" s="20">
        <f t="shared" si="78"/>
        <v>44595</v>
      </c>
      <c r="BU229" s="24">
        <f>E229-100</f>
        <v>44129</v>
      </c>
      <c r="BV229" s="61">
        <f t="shared" si="86"/>
        <v>44169</v>
      </c>
      <c r="BW229" s="21"/>
      <c r="BX229" s="21"/>
      <c r="BY229" s="20">
        <f t="shared" si="84"/>
        <v>44230</v>
      </c>
      <c r="BZ229" s="20"/>
      <c r="CA229" s="19" t="s">
        <v>120</v>
      </c>
      <c r="CB229" s="18" t="s">
        <v>119</v>
      </c>
    </row>
    <row r="230" spans="1:95" s="90" customFormat="1" ht="39.75" customHeight="1" x14ac:dyDescent="0.25">
      <c r="A230" s="505"/>
      <c r="B230" s="511">
        <v>4600084040</v>
      </c>
      <c r="C230" s="305">
        <v>43827</v>
      </c>
      <c r="D230" s="305">
        <v>43858</v>
      </c>
      <c r="E230" s="305">
        <v>44223</v>
      </c>
      <c r="F230" s="335">
        <v>43858</v>
      </c>
      <c r="G230" s="288" t="s">
        <v>6</v>
      </c>
      <c r="H230" s="288" t="s">
        <v>6</v>
      </c>
      <c r="I230" s="289">
        <f ca="1">E230-'ARR Vigentes'!$DC$1</f>
        <v>-69</v>
      </c>
      <c r="J230" s="290" t="str">
        <f t="shared" ca="1" si="87"/>
        <v>TERMINADO</v>
      </c>
      <c r="K230" s="506" t="s">
        <v>66</v>
      </c>
      <c r="L230" s="332" t="s">
        <v>66</v>
      </c>
      <c r="M230" s="332" t="s">
        <v>66</v>
      </c>
      <c r="N230" s="332" t="s">
        <v>66</v>
      </c>
      <c r="O230" s="506" t="s">
        <v>66</v>
      </c>
      <c r="P230" s="506" t="s">
        <v>66</v>
      </c>
      <c r="Q230" s="370" t="s">
        <v>287</v>
      </c>
      <c r="R230" s="370" t="s">
        <v>215</v>
      </c>
      <c r="S230" s="312" t="s">
        <v>4</v>
      </c>
      <c r="T230" s="380">
        <v>97558</v>
      </c>
      <c r="U230" s="393">
        <v>10060220029</v>
      </c>
      <c r="V230" s="507">
        <v>1568</v>
      </c>
      <c r="W230" s="411" t="s">
        <v>75</v>
      </c>
      <c r="X230" s="392">
        <v>3</v>
      </c>
      <c r="Y230" s="298">
        <v>121</v>
      </c>
      <c r="Z230" s="292" t="s">
        <v>74</v>
      </c>
      <c r="AA230" s="292" t="s">
        <v>73</v>
      </c>
      <c r="AB230" s="299">
        <v>136447</v>
      </c>
      <c r="AC230" s="370" t="s">
        <v>286</v>
      </c>
      <c r="AD230" s="300">
        <v>1017126301</v>
      </c>
      <c r="AE230" s="291" t="s">
        <v>6</v>
      </c>
      <c r="AF230" s="298">
        <v>3016275514</v>
      </c>
      <c r="AG230" s="426" t="s">
        <v>285</v>
      </c>
      <c r="AH230" s="370" t="s">
        <v>286</v>
      </c>
      <c r="AI230" s="311">
        <v>1017126301</v>
      </c>
      <c r="AJ230" s="291" t="s">
        <v>6</v>
      </c>
      <c r="AK230" s="298">
        <v>3016275514</v>
      </c>
      <c r="AL230" s="336" t="s">
        <v>285</v>
      </c>
      <c r="AM230" s="301" t="s">
        <v>284</v>
      </c>
      <c r="AN230" s="291" t="s">
        <v>6</v>
      </c>
      <c r="AO230" s="291" t="s">
        <v>6</v>
      </c>
      <c r="AP230" s="301" t="s">
        <v>6</v>
      </c>
      <c r="AQ230" s="399" t="s">
        <v>5</v>
      </c>
      <c r="AR230" s="312" t="s">
        <v>4</v>
      </c>
      <c r="AS230" s="303" t="s">
        <v>3</v>
      </c>
      <c r="AT230" s="303"/>
      <c r="AU230" s="303"/>
      <c r="AV230" s="303"/>
      <c r="AW230" s="336" t="s">
        <v>28</v>
      </c>
      <c r="AX230" s="305">
        <v>43905</v>
      </c>
      <c r="AY230" s="327">
        <f t="shared" si="79"/>
        <v>43949</v>
      </c>
      <c r="AZ230" s="336" t="s">
        <v>27</v>
      </c>
      <c r="BA230" s="305">
        <v>44012</v>
      </c>
      <c r="BB230" s="327">
        <f t="shared" si="80"/>
        <v>44040</v>
      </c>
      <c r="BC230" s="336" t="s">
        <v>26</v>
      </c>
      <c r="BD230" s="305">
        <v>44119</v>
      </c>
      <c r="BE230" s="305">
        <f t="shared" si="81"/>
        <v>44132</v>
      </c>
      <c r="BF230" s="305"/>
      <c r="BG230" s="305"/>
      <c r="BH230" s="305">
        <f t="shared" si="88"/>
        <v>44224</v>
      </c>
      <c r="BI230" s="305"/>
      <c r="BJ230" s="305"/>
      <c r="BK230" s="305">
        <f t="shared" si="85"/>
        <v>44314</v>
      </c>
      <c r="BL230" s="305"/>
      <c r="BM230" s="305"/>
      <c r="BN230" s="305">
        <f t="shared" si="82"/>
        <v>44405</v>
      </c>
      <c r="BO230" s="305"/>
      <c r="BP230" s="305"/>
      <c r="BQ230" s="305">
        <f t="shared" si="83"/>
        <v>44497</v>
      </c>
      <c r="BR230" s="305"/>
      <c r="BS230" s="305"/>
      <c r="BT230" s="305">
        <f t="shared" si="78"/>
        <v>44589</v>
      </c>
      <c r="BU230" s="305">
        <f>E230-100</f>
        <v>44123</v>
      </c>
      <c r="BV230" s="335">
        <f t="shared" si="86"/>
        <v>44163</v>
      </c>
      <c r="BW230" s="371"/>
      <c r="BX230" s="371"/>
      <c r="BY230" s="305">
        <f t="shared" si="84"/>
        <v>44224</v>
      </c>
      <c r="BZ230" s="305"/>
      <c r="CA230" s="343" t="s">
        <v>211</v>
      </c>
      <c r="CB230" s="343" t="s">
        <v>0</v>
      </c>
    </row>
    <row r="231" spans="1:95" s="170" customFormat="1" ht="39.75" customHeight="1" x14ac:dyDescent="0.25">
      <c r="A231" s="104"/>
      <c r="B231" s="107">
        <v>4600080271</v>
      </c>
      <c r="C231" s="20">
        <v>43615</v>
      </c>
      <c r="D231" s="24">
        <v>44123</v>
      </c>
      <c r="E231" s="24">
        <v>44273</v>
      </c>
      <c r="F231" s="61">
        <v>43635</v>
      </c>
      <c r="G231" s="58" t="s">
        <v>3379</v>
      </c>
      <c r="H231" s="24">
        <v>44242</v>
      </c>
      <c r="I231" s="48">
        <f ca="1">E231-'ARR Vigentes'!$DC$1</f>
        <v>-19</v>
      </c>
      <c r="J231" s="47" t="str">
        <f t="shared" ca="1" si="87"/>
        <v>TERMINADO</v>
      </c>
      <c r="K231" s="145" t="s">
        <v>1074</v>
      </c>
      <c r="L231" s="102">
        <v>43626</v>
      </c>
      <c r="M231" s="102">
        <v>43626</v>
      </c>
      <c r="N231" s="102">
        <v>44114</v>
      </c>
      <c r="O231" s="181">
        <f>N231-'[1]ARR Terminado'!$BY$1</f>
        <v>345</v>
      </c>
      <c r="P231" s="42" t="str">
        <f>IF(O231&gt;80,"VIGENTE",IF(O231&lt;1,"VENCIDO",IF(O231&lt;50,"POR VENCERSE","RENOVAR")))</f>
        <v>VIGENTE</v>
      </c>
      <c r="Q231" s="82" t="s">
        <v>1073</v>
      </c>
      <c r="R231" s="100" t="s">
        <v>76</v>
      </c>
      <c r="S231" s="28" t="s">
        <v>4</v>
      </c>
      <c r="T231" s="99">
        <v>13702</v>
      </c>
      <c r="U231" s="98">
        <v>12050290002</v>
      </c>
      <c r="V231" s="96">
        <v>3398</v>
      </c>
      <c r="W231" s="97" t="s">
        <v>1072</v>
      </c>
      <c r="X231" s="106">
        <v>1</v>
      </c>
      <c r="Y231" s="68" t="s">
        <v>6</v>
      </c>
      <c r="Z231" s="38" t="s">
        <v>1071</v>
      </c>
      <c r="AA231" s="95" t="s">
        <v>401</v>
      </c>
      <c r="AB231" s="94">
        <v>316659</v>
      </c>
      <c r="AC231" s="82" t="s">
        <v>1070</v>
      </c>
      <c r="AD231" s="65">
        <v>98638014</v>
      </c>
      <c r="AE231" s="80">
        <v>3012505582</v>
      </c>
      <c r="AF231" s="80">
        <v>3135832478</v>
      </c>
      <c r="AG231" s="171" t="s">
        <v>1069</v>
      </c>
      <c r="AH231" s="82" t="s">
        <v>1070</v>
      </c>
      <c r="AI231" s="154">
        <v>98638014</v>
      </c>
      <c r="AJ231" s="80">
        <v>3012505582</v>
      </c>
      <c r="AK231" s="80">
        <v>3135832478</v>
      </c>
      <c r="AL231" s="116" t="s">
        <v>1069</v>
      </c>
      <c r="AM231" s="30" t="s">
        <v>6</v>
      </c>
      <c r="AN231" s="31" t="s">
        <v>6</v>
      </c>
      <c r="AO231" s="31" t="s">
        <v>6</v>
      </c>
      <c r="AP231" s="30" t="s">
        <v>6</v>
      </c>
      <c r="AQ231" s="78" t="s">
        <v>56</v>
      </c>
      <c r="AR231" s="28" t="s">
        <v>4</v>
      </c>
      <c r="AS231" s="105" t="s">
        <v>55</v>
      </c>
      <c r="AT231" s="28" t="s">
        <v>122</v>
      </c>
      <c r="AU231" s="28" t="s">
        <v>121</v>
      </c>
      <c r="AV231" s="63"/>
      <c r="AW231" s="89" t="s">
        <v>28</v>
      </c>
      <c r="AX231" s="20">
        <v>43797</v>
      </c>
      <c r="AY231" s="26">
        <f t="shared" si="79"/>
        <v>43727</v>
      </c>
      <c r="AZ231" s="25"/>
      <c r="BA231" s="25"/>
      <c r="BB231" s="26">
        <f t="shared" si="80"/>
        <v>43818</v>
      </c>
      <c r="BC231" s="22" t="s">
        <v>26</v>
      </c>
      <c r="BD231" s="20">
        <v>43889</v>
      </c>
      <c r="BE231" s="20">
        <f t="shared" si="81"/>
        <v>43909</v>
      </c>
      <c r="BF231" s="86" t="s">
        <v>25</v>
      </c>
      <c r="BG231" s="20">
        <v>44043</v>
      </c>
      <c r="BH231" s="24">
        <f t="shared" si="88"/>
        <v>44001</v>
      </c>
      <c r="BI231" s="61" t="s">
        <v>1220</v>
      </c>
      <c r="BJ231" s="24">
        <v>44104</v>
      </c>
      <c r="BK231" s="24">
        <f t="shared" si="85"/>
        <v>44093</v>
      </c>
      <c r="BL231" s="24"/>
      <c r="BM231" s="24"/>
      <c r="BN231" s="20">
        <f t="shared" si="82"/>
        <v>44184</v>
      </c>
      <c r="BO231" s="24"/>
      <c r="BP231" s="24"/>
      <c r="BQ231" s="20">
        <f t="shared" si="83"/>
        <v>44274</v>
      </c>
      <c r="BR231" s="24"/>
      <c r="BS231" s="24"/>
      <c r="BT231" s="20">
        <f t="shared" si="78"/>
        <v>44366</v>
      </c>
      <c r="BU231" s="61" t="s">
        <v>1068</v>
      </c>
      <c r="BV231" s="89" t="s">
        <v>2</v>
      </c>
      <c r="BW231" s="21"/>
      <c r="BX231" s="21"/>
      <c r="BY231" s="20">
        <f t="shared" si="84"/>
        <v>44001</v>
      </c>
      <c r="BZ231" s="20"/>
      <c r="CA231" s="724" t="s">
        <v>3378</v>
      </c>
      <c r="CB231" s="18" t="s">
        <v>0</v>
      </c>
      <c r="CC231" s="17"/>
      <c r="CD231" s="17"/>
      <c r="CE231" s="17"/>
      <c r="CF231" s="17"/>
      <c r="CG231" s="17"/>
      <c r="CH231" s="17"/>
      <c r="CI231" s="17"/>
      <c r="CJ231" s="17"/>
      <c r="CK231" s="17"/>
      <c r="CL231" s="17"/>
      <c r="CM231" s="17"/>
      <c r="CN231" s="17"/>
      <c r="CO231" s="17"/>
      <c r="CP231" s="17"/>
      <c r="CQ231" s="17"/>
    </row>
    <row r="232" spans="1:95" s="90" customFormat="1" ht="39.75" customHeight="1" x14ac:dyDescent="0.25">
      <c r="A232" s="285"/>
      <c r="B232" s="448" t="s">
        <v>160</v>
      </c>
      <c r="C232" s="327">
        <v>43826</v>
      </c>
      <c r="D232" s="287">
        <v>43878</v>
      </c>
      <c r="E232" s="287">
        <v>44243</v>
      </c>
      <c r="F232" s="329">
        <v>43878</v>
      </c>
      <c r="G232" s="288" t="s">
        <v>6</v>
      </c>
      <c r="H232" s="288" t="s">
        <v>6</v>
      </c>
      <c r="I232" s="48">
        <f ca="1">E232-'ARR Vigentes'!$DC$1</f>
        <v>-49</v>
      </c>
      <c r="J232" s="47" t="str">
        <f t="shared" ca="1" si="87"/>
        <v>TERMINADO</v>
      </c>
      <c r="K232" s="506" t="s">
        <v>66</v>
      </c>
      <c r="L232" s="332" t="s">
        <v>66</v>
      </c>
      <c r="M232" s="332" t="s">
        <v>66</v>
      </c>
      <c r="N232" s="332" t="s">
        <v>66</v>
      </c>
      <c r="O232" s="506" t="s">
        <v>66</v>
      </c>
      <c r="P232" s="506" t="s">
        <v>66</v>
      </c>
      <c r="Q232" s="292" t="s">
        <v>154</v>
      </c>
      <c r="R232" s="292" t="s">
        <v>159</v>
      </c>
      <c r="S232" s="312" t="s">
        <v>4</v>
      </c>
      <c r="T232" s="295">
        <v>574809</v>
      </c>
      <c r="U232" s="296" t="s">
        <v>158</v>
      </c>
      <c r="V232" s="297">
        <v>5030</v>
      </c>
      <c r="W232" s="314">
        <v>39080</v>
      </c>
      <c r="X232" s="297">
        <v>26</v>
      </c>
      <c r="Y232" s="298" t="s">
        <v>6</v>
      </c>
      <c r="Z232" s="292" t="s">
        <v>157</v>
      </c>
      <c r="AA232" s="292" t="s">
        <v>115</v>
      </c>
      <c r="AB232" s="299">
        <v>153300</v>
      </c>
      <c r="AC232" s="292" t="s">
        <v>156</v>
      </c>
      <c r="AD232" s="300">
        <v>43758749</v>
      </c>
      <c r="AE232" s="291" t="s">
        <v>6</v>
      </c>
      <c r="AF232" s="291">
        <v>3103826288</v>
      </c>
      <c r="AG232" s="303" t="s">
        <v>155</v>
      </c>
      <c r="AH232" s="292" t="s">
        <v>156</v>
      </c>
      <c r="AI232" s="311">
        <v>43758749</v>
      </c>
      <c r="AJ232" s="291" t="s">
        <v>6</v>
      </c>
      <c r="AK232" s="291">
        <v>3103826288</v>
      </c>
      <c r="AL232" s="443" t="s">
        <v>155</v>
      </c>
      <c r="AM232" s="292" t="s">
        <v>154</v>
      </c>
      <c r="AN232" s="291" t="s">
        <v>6</v>
      </c>
      <c r="AO232" s="291" t="s">
        <v>6</v>
      </c>
      <c r="AP232" s="301" t="s">
        <v>6</v>
      </c>
      <c r="AQ232" s="341" t="s">
        <v>56</v>
      </c>
      <c r="AR232" s="294" t="s">
        <v>4</v>
      </c>
      <c r="AS232" s="303" t="s">
        <v>55</v>
      </c>
      <c r="AT232" s="303"/>
      <c r="AU232" s="303"/>
      <c r="AV232" s="303"/>
      <c r="AW232" s="336" t="s">
        <v>28</v>
      </c>
      <c r="AX232" s="305">
        <v>44043</v>
      </c>
      <c r="AY232" s="327">
        <f t="shared" si="79"/>
        <v>43968</v>
      </c>
      <c r="AZ232" s="288"/>
      <c r="BA232" s="288"/>
      <c r="BB232" s="327">
        <f t="shared" si="80"/>
        <v>44060</v>
      </c>
      <c r="BC232" s="288"/>
      <c r="BD232" s="288"/>
      <c r="BE232" s="305">
        <f t="shared" si="81"/>
        <v>44152</v>
      </c>
      <c r="BF232" s="305"/>
      <c r="BG232" s="305"/>
      <c r="BH232" s="305">
        <f t="shared" si="88"/>
        <v>44244</v>
      </c>
      <c r="BI232" s="305"/>
      <c r="BJ232" s="305"/>
      <c r="BK232" s="305">
        <f t="shared" si="85"/>
        <v>44333</v>
      </c>
      <c r="BL232" s="305"/>
      <c r="BM232" s="305"/>
      <c r="BN232" s="305">
        <f t="shared" si="82"/>
        <v>44425</v>
      </c>
      <c r="BO232" s="305"/>
      <c r="BP232" s="305"/>
      <c r="BQ232" s="305">
        <f t="shared" si="83"/>
        <v>44517</v>
      </c>
      <c r="BR232" s="305"/>
      <c r="BS232" s="305"/>
      <c r="BT232" s="305">
        <f t="shared" si="78"/>
        <v>44609</v>
      </c>
      <c r="BU232" s="305">
        <f>E232-100</f>
        <v>44143</v>
      </c>
      <c r="BV232" s="335">
        <f>E232-60</f>
        <v>44183</v>
      </c>
      <c r="BW232" s="371"/>
      <c r="BX232" s="371"/>
      <c r="BY232" s="305">
        <f t="shared" si="84"/>
        <v>44244</v>
      </c>
      <c r="BZ232" s="305"/>
      <c r="CA232" s="343"/>
      <c r="CB232" s="343" t="s">
        <v>54</v>
      </c>
    </row>
    <row r="233" spans="1:95" s="17" customFormat="1" ht="39.75" customHeight="1" x14ac:dyDescent="0.25">
      <c r="A233" s="53" t="s">
        <v>1324</v>
      </c>
      <c r="B233" s="190">
        <v>21</v>
      </c>
      <c r="C233" s="26">
        <v>40609</v>
      </c>
      <c r="D233" s="74">
        <v>40609</v>
      </c>
      <c r="E233" s="74">
        <v>44261</v>
      </c>
      <c r="F233" s="76">
        <v>40609</v>
      </c>
      <c r="G233" s="720" t="s">
        <v>472</v>
      </c>
      <c r="H233" s="26">
        <v>44187</v>
      </c>
      <c r="I233" s="48">
        <f ca="1">E233-'ARR Vigentes'!$DC$1</f>
        <v>-31</v>
      </c>
      <c r="J233" s="47" t="str">
        <f t="shared" ca="1" si="87"/>
        <v>TERMINADO</v>
      </c>
      <c r="K233" s="75" t="s">
        <v>3224</v>
      </c>
      <c r="L233" s="74">
        <v>43966</v>
      </c>
      <c r="M233" s="74">
        <v>43963</v>
      </c>
      <c r="N233" s="74">
        <v>44451</v>
      </c>
      <c r="O233" s="48">
        <f ca="1">N233-'ARR Vigentes'!$DC$1</f>
        <v>159</v>
      </c>
      <c r="P233" s="73" t="str">
        <f ca="1">IF(O233&gt;80,"VIGENTE",IF(O233&lt;1,"VENCIDO",IF(O233&lt;50,"POR VENCERSE","RENOVAR")))</f>
        <v>VIGENTE</v>
      </c>
      <c r="Q233" s="66" t="s">
        <v>1323</v>
      </c>
      <c r="R233" s="66" t="s">
        <v>1322</v>
      </c>
      <c r="S233" s="28" t="s">
        <v>4</v>
      </c>
      <c r="T233" s="72">
        <v>853542</v>
      </c>
      <c r="U233" s="71">
        <v>14060150003</v>
      </c>
      <c r="V233" s="71" t="s">
        <v>1321</v>
      </c>
      <c r="W233" s="71" t="s">
        <v>1320</v>
      </c>
      <c r="X233" s="141" t="s">
        <v>1319</v>
      </c>
      <c r="Y233" s="68" t="s">
        <v>6</v>
      </c>
      <c r="Z233" s="66" t="s">
        <v>33</v>
      </c>
      <c r="AA233" s="66" t="s">
        <v>1318</v>
      </c>
      <c r="AB233" s="67">
        <v>6512660</v>
      </c>
      <c r="AC233" s="66" t="s">
        <v>1317</v>
      </c>
      <c r="AD233" s="65">
        <v>900191990</v>
      </c>
      <c r="AE233" s="31">
        <v>2665646</v>
      </c>
      <c r="AF233" s="31">
        <v>3104480080</v>
      </c>
      <c r="AG233" s="63" t="s">
        <v>1315</v>
      </c>
      <c r="AH233" s="66" t="s">
        <v>1316</v>
      </c>
      <c r="AI233" s="154">
        <v>70102722</v>
      </c>
      <c r="AJ233" s="118">
        <v>2665646</v>
      </c>
      <c r="AK233" s="31">
        <v>3104480080</v>
      </c>
      <c r="AL233" s="63" t="s">
        <v>1315</v>
      </c>
      <c r="AM233" s="30" t="s">
        <v>1314</v>
      </c>
      <c r="AN233" s="31">
        <v>2683277</v>
      </c>
      <c r="AO233" s="31">
        <v>3113109411</v>
      </c>
      <c r="AP233" s="30" t="s">
        <v>6</v>
      </c>
      <c r="AQ233" s="64" t="s">
        <v>5</v>
      </c>
      <c r="AR233" s="28" t="s">
        <v>4</v>
      </c>
      <c r="AS233" s="63" t="s">
        <v>3</v>
      </c>
      <c r="AT233" s="63"/>
      <c r="AU233" s="63"/>
      <c r="AV233" s="63"/>
      <c r="AW233" s="58" t="s">
        <v>26</v>
      </c>
      <c r="AX233" s="24">
        <v>43735</v>
      </c>
      <c r="AY233" s="24">
        <f>EDATE($F233,101)</f>
        <v>43684</v>
      </c>
      <c r="AZ233" s="58" t="s">
        <v>25</v>
      </c>
      <c r="BA233" s="24">
        <v>43802</v>
      </c>
      <c r="BB233" s="24">
        <f>EDATE($F233,104)</f>
        <v>43776</v>
      </c>
      <c r="BC233" s="58" t="s">
        <v>1220</v>
      </c>
      <c r="BD233" s="24">
        <v>43897</v>
      </c>
      <c r="BE233" s="24">
        <f>EDATE($F233,107)</f>
        <v>43868</v>
      </c>
      <c r="BF233" s="61" t="s">
        <v>1202</v>
      </c>
      <c r="BG233" s="24">
        <v>44012</v>
      </c>
      <c r="BH233" s="24">
        <f>EDATE($F233,110)</f>
        <v>43958</v>
      </c>
      <c r="BI233" s="58" t="s">
        <v>1243</v>
      </c>
      <c r="BJ233" s="24">
        <v>44105</v>
      </c>
      <c r="BK233" s="24">
        <f>EDATE($F233,113)</f>
        <v>44050</v>
      </c>
      <c r="BL233" s="61" t="s">
        <v>3370</v>
      </c>
      <c r="BM233" s="24">
        <v>44179</v>
      </c>
      <c r="BN233" s="24">
        <f>EDATE($F233,116)</f>
        <v>44142</v>
      </c>
      <c r="BO233" s="61"/>
      <c r="BP233" s="24"/>
      <c r="BQ233" s="24">
        <f>EDATE($F233,118)</f>
        <v>44203</v>
      </c>
      <c r="BR233" s="61"/>
      <c r="BS233" s="24"/>
      <c r="BT233" s="24">
        <f>EDATE($F233,121)</f>
        <v>44293</v>
      </c>
      <c r="BU233" s="23">
        <v>202130052698</v>
      </c>
      <c r="BV233" s="61" t="s">
        <v>2</v>
      </c>
      <c r="BW233" s="156"/>
      <c r="BX233" s="156"/>
      <c r="BY233" s="24">
        <f>EDATE($F233,92)</f>
        <v>43411</v>
      </c>
      <c r="BZ233" s="18" t="s">
        <v>1313</v>
      </c>
      <c r="CA233" s="18" t="s">
        <v>1312</v>
      </c>
      <c r="CB233" s="431"/>
    </row>
    <row r="234" spans="1:95" s="2" customFormat="1" ht="39.75" customHeight="1" x14ac:dyDescent="0.25">
      <c r="A234" s="143"/>
      <c r="B234" s="57">
        <v>4600081873</v>
      </c>
      <c r="C234" s="103">
        <v>43689</v>
      </c>
      <c r="D234" s="499">
        <v>43717</v>
      </c>
      <c r="E234" s="499">
        <v>44263</v>
      </c>
      <c r="F234" s="548">
        <v>43717</v>
      </c>
      <c r="G234" s="747" t="s">
        <v>3235</v>
      </c>
      <c r="H234" s="499">
        <v>44081</v>
      </c>
      <c r="I234" s="43">
        <f ca="1">E234-'ARR Vigentes'!$DC$1</f>
        <v>-29</v>
      </c>
      <c r="J234" s="42" t="str">
        <f t="shared" ca="1" si="87"/>
        <v>TERMINADO</v>
      </c>
      <c r="K234" s="101" t="s">
        <v>66</v>
      </c>
      <c r="L234" s="102" t="s">
        <v>66</v>
      </c>
      <c r="M234" s="102" t="s">
        <v>66</v>
      </c>
      <c r="N234" s="102" t="s">
        <v>66</v>
      </c>
      <c r="O234" s="101" t="s">
        <v>66</v>
      </c>
      <c r="P234" s="101" t="s">
        <v>66</v>
      </c>
      <c r="Q234" s="95" t="s">
        <v>1025</v>
      </c>
      <c r="R234" s="758" t="s">
        <v>76</v>
      </c>
      <c r="S234" s="283" t="s">
        <v>4</v>
      </c>
      <c r="T234" s="113">
        <v>804748</v>
      </c>
      <c r="U234" s="126">
        <v>10130340011</v>
      </c>
      <c r="V234" s="126">
        <v>757</v>
      </c>
      <c r="W234" s="129">
        <v>37172</v>
      </c>
      <c r="X234" s="113">
        <v>24</v>
      </c>
      <c r="Y234" s="750">
        <v>1144</v>
      </c>
      <c r="Z234" s="95" t="s">
        <v>324</v>
      </c>
      <c r="AA234" s="95" t="s">
        <v>386</v>
      </c>
      <c r="AB234" s="94">
        <v>159686</v>
      </c>
      <c r="AC234" s="95" t="s">
        <v>1024</v>
      </c>
      <c r="AD234" s="93">
        <v>16776695</v>
      </c>
      <c r="AE234" s="122" t="s">
        <v>6</v>
      </c>
      <c r="AF234" s="122">
        <v>3197733179</v>
      </c>
      <c r="AG234" s="27" t="s">
        <v>1023</v>
      </c>
      <c r="AH234" s="95" t="s">
        <v>1024</v>
      </c>
      <c r="AI234" s="278">
        <v>16776695</v>
      </c>
      <c r="AJ234" s="122" t="s">
        <v>6</v>
      </c>
      <c r="AK234" s="122">
        <v>3197733179</v>
      </c>
      <c r="AL234" s="169" t="s">
        <v>1023</v>
      </c>
      <c r="AM234" s="532" t="s">
        <v>6</v>
      </c>
      <c r="AN234" s="122" t="s">
        <v>6</v>
      </c>
      <c r="AO234" s="122" t="s">
        <v>6</v>
      </c>
      <c r="AP234" s="532" t="s">
        <v>6</v>
      </c>
      <c r="AQ234" s="759" t="s">
        <v>5</v>
      </c>
      <c r="AR234" s="283" t="s">
        <v>4</v>
      </c>
      <c r="AS234" s="27" t="s">
        <v>3</v>
      </c>
      <c r="AT234" s="283" t="s">
        <v>122</v>
      </c>
      <c r="AU234" s="283" t="s">
        <v>121</v>
      </c>
      <c r="AV234" s="27"/>
      <c r="AW234" s="747" t="s">
        <v>28</v>
      </c>
      <c r="AX234" s="499">
        <v>43809</v>
      </c>
      <c r="AY234" s="103">
        <f t="shared" ref="AY234:AY276" si="89">EDATE($F234,3)</f>
        <v>43808</v>
      </c>
      <c r="AZ234" s="760" t="s">
        <v>27</v>
      </c>
      <c r="BA234" s="499">
        <v>43900</v>
      </c>
      <c r="BB234" s="103">
        <f t="shared" ref="BB234:BB276" si="90">EDATE($F234,6)</f>
        <v>43899</v>
      </c>
      <c r="BC234" s="747" t="s">
        <v>26</v>
      </c>
      <c r="BD234" s="499">
        <v>44012</v>
      </c>
      <c r="BE234" s="499">
        <f t="shared" ref="BE234:BE276" si="91">EDATE($F234,9)</f>
        <v>43991</v>
      </c>
      <c r="BF234" s="548" t="s">
        <v>25</v>
      </c>
      <c r="BG234" s="499">
        <v>44088</v>
      </c>
      <c r="BH234" s="499">
        <f t="shared" ref="BH234:BH254" si="92">EDATE($F234,12)</f>
        <v>44083</v>
      </c>
      <c r="BI234" s="499"/>
      <c r="BJ234" s="499"/>
      <c r="BK234" s="499">
        <f t="shared" ref="BK234:BK254" si="93">EDATE($F234,15)</f>
        <v>44174</v>
      </c>
      <c r="BL234" s="499"/>
      <c r="BM234" s="499"/>
      <c r="BN234" s="499">
        <f t="shared" ref="BN234:BN276" si="94">EDATE($F234,18)</f>
        <v>44264</v>
      </c>
      <c r="BO234" s="499"/>
      <c r="BP234" s="499"/>
      <c r="BQ234" s="499">
        <f t="shared" ref="BQ234:BQ276" si="95">EDATE($F234,21)</f>
        <v>44356</v>
      </c>
      <c r="BR234" s="499"/>
      <c r="BS234" s="499"/>
      <c r="BT234" s="499">
        <f t="shared" ref="BT234:BT276" si="96">EDATE($F234,24)</f>
        <v>44448</v>
      </c>
      <c r="BU234" s="755">
        <v>202030216690</v>
      </c>
      <c r="BV234" s="548" t="s">
        <v>2</v>
      </c>
      <c r="BW234" s="725"/>
      <c r="BX234" s="725"/>
      <c r="BY234" s="499">
        <f t="shared" ref="BY234:BY276" si="97">EDATE($F234,12)</f>
        <v>44083</v>
      </c>
      <c r="BZ234" s="761"/>
      <c r="CA234" s="536" t="s">
        <v>68</v>
      </c>
    </row>
    <row r="235" spans="1:95" s="2" customFormat="1" ht="39.75" customHeight="1" x14ac:dyDescent="0.25">
      <c r="A235" s="143"/>
      <c r="B235" s="57">
        <v>4600081479</v>
      </c>
      <c r="C235" s="103">
        <v>43689</v>
      </c>
      <c r="D235" s="499">
        <v>44013</v>
      </c>
      <c r="E235" s="499">
        <v>44264</v>
      </c>
      <c r="F235" s="548">
        <v>43718</v>
      </c>
      <c r="G235" s="747" t="s">
        <v>472</v>
      </c>
      <c r="H235" s="499">
        <v>44083</v>
      </c>
      <c r="I235" s="43">
        <f ca="1">E235-'ARR Vigentes'!$DC$1</f>
        <v>-28</v>
      </c>
      <c r="J235" s="42" t="str">
        <f t="shared" ca="1" si="87"/>
        <v>TERMINADO</v>
      </c>
      <c r="K235" s="101" t="s">
        <v>66</v>
      </c>
      <c r="L235" s="102" t="s">
        <v>66</v>
      </c>
      <c r="M235" s="102" t="s">
        <v>66</v>
      </c>
      <c r="N235" s="102" t="s">
        <v>66</v>
      </c>
      <c r="O235" s="101" t="s">
        <v>66</v>
      </c>
      <c r="P235" s="101" t="s">
        <v>66</v>
      </c>
      <c r="Q235" s="95" t="s">
        <v>1019</v>
      </c>
      <c r="R235" s="758" t="s">
        <v>76</v>
      </c>
      <c r="S235" s="283" t="s">
        <v>4</v>
      </c>
      <c r="T235" s="113">
        <v>9625</v>
      </c>
      <c r="U235" s="126">
        <v>10070150034</v>
      </c>
      <c r="V235" s="126">
        <v>1950</v>
      </c>
      <c r="W235" s="129">
        <v>37235</v>
      </c>
      <c r="X235" s="113">
        <v>10</v>
      </c>
      <c r="Y235" s="750" t="s">
        <v>1018</v>
      </c>
      <c r="Z235" s="95" t="s">
        <v>1017</v>
      </c>
      <c r="AA235" s="95" t="s">
        <v>1016</v>
      </c>
      <c r="AB235" s="94">
        <v>499800</v>
      </c>
      <c r="AC235" s="95" t="s">
        <v>1015</v>
      </c>
      <c r="AD235" s="93">
        <v>71141195</v>
      </c>
      <c r="AE235" s="122">
        <v>5881067</v>
      </c>
      <c r="AF235" s="122">
        <v>3122775285</v>
      </c>
      <c r="AG235" s="27" t="s">
        <v>1014</v>
      </c>
      <c r="AH235" s="95" t="s">
        <v>1015</v>
      </c>
      <c r="AI235" s="278">
        <v>71141195</v>
      </c>
      <c r="AJ235" s="122">
        <v>5881067</v>
      </c>
      <c r="AK235" s="122">
        <v>3122775285</v>
      </c>
      <c r="AL235" s="169" t="s">
        <v>1014</v>
      </c>
      <c r="AM235" s="532" t="s">
        <v>6</v>
      </c>
      <c r="AN235" s="122" t="s">
        <v>6</v>
      </c>
      <c r="AO235" s="122" t="s">
        <v>6</v>
      </c>
      <c r="AP235" s="532" t="s">
        <v>6</v>
      </c>
      <c r="AQ235" s="759" t="s">
        <v>5</v>
      </c>
      <c r="AR235" s="283" t="s">
        <v>4</v>
      </c>
      <c r="AS235" s="27" t="s">
        <v>3</v>
      </c>
      <c r="AT235" s="283" t="s">
        <v>122</v>
      </c>
      <c r="AU235" s="283" t="s">
        <v>121</v>
      </c>
      <c r="AV235" s="27"/>
      <c r="AW235" s="747" t="s">
        <v>28</v>
      </c>
      <c r="AX235" s="499">
        <v>43809</v>
      </c>
      <c r="AY235" s="103">
        <f t="shared" si="89"/>
        <v>43809</v>
      </c>
      <c r="AZ235" s="760" t="s">
        <v>27</v>
      </c>
      <c r="BA235" s="499">
        <v>43900</v>
      </c>
      <c r="BB235" s="103">
        <f t="shared" si="90"/>
        <v>43900</v>
      </c>
      <c r="BC235" s="747" t="s">
        <v>26</v>
      </c>
      <c r="BD235" s="499">
        <v>44012</v>
      </c>
      <c r="BE235" s="499">
        <f t="shared" si="91"/>
        <v>43992</v>
      </c>
      <c r="BF235" s="548" t="s">
        <v>25</v>
      </c>
      <c r="BG235" s="499">
        <v>44083</v>
      </c>
      <c r="BH235" s="499">
        <f t="shared" si="92"/>
        <v>44084</v>
      </c>
      <c r="BI235" s="499"/>
      <c r="BJ235" s="499"/>
      <c r="BK235" s="499">
        <f t="shared" si="93"/>
        <v>44175</v>
      </c>
      <c r="BL235" s="499"/>
      <c r="BM235" s="499"/>
      <c r="BN235" s="499">
        <f t="shared" si="94"/>
        <v>44265</v>
      </c>
      <c r="BO235" s="499"/>
      <c r="BP235" s="499"/>
      <c r="BQ235" s="499">
        <f t="shared" si="95"/>
        <v>44357</v>
      </c>
      <c r="BR235" s="499"/>
      <c r="BS235" s="499"/>
      <c r="BT235" s="499">
        <f t="shared" si="96"/>
        <v>44449</v>
      </c>
      <c r="BU235" s="755">
        <v>202130053349</v>
      </c>
      <c r="BV235" s="548" t="s">
        <v>2</v>
      </c>
      <c r="BW235" s="725"/>
      <c r="BX235" s="725"/>
      <c r="BY235" s="499">
        <f t="shared" si="97"/>
        <v>44084</v>
      </c>
      <c r="BZ235" s="536" t="s">
        <v>1013</v>
      </c>
      <c r="CA235" s="536" t="s">
        <v>68</v>
      </c>
    </row>
    <row r="236" spans="1:95" s="90" customFormat="1" ht="39.75" customHeight="1" x14ac:dyDescent="0.25">
      <c r="A236" s="505"/>
      <c r="B236" s="511">
        <v>4600077564</v>
      </c>
      <c r="C236" s="305">
        <v>43593</v>
      </c>
      <c r="D236" s="305">
        <v>43595</v>
      </c>
      <c r="E236" s="305">
        <v>44264</v>
      </c>
      <c r="F236" s="335">
        <v>43595</v>
      </c>
      <c r="G236" s="336" t="s">
        <v>3230</v>
      </c>
      <c r="H236" s="305">
        <v>44114</v>
      </c>
      <c r="I236" s="289">
        <f ca="1">E236-'ARR Vigentes'!$DC$1</f>
        <v>-28</v>
      </c>
      <c r="J236" s="290" t="str">
        <f t="shared" ca="1" si="87"/>
        <v>TERMINADO</v>
      </c>
      <c r="K236" s="506" t="s">
        <v>66</v>
      </c>
      <c r="L236" s="332" t="s">
        <v>66</v>
      </c>
      <c r="M236" s="332" t="s">
        <v>66</v>
      </c>
      <c r="N236" s="332" t="s">
        <v>66</v>
      </c>
      <c r="O236" s="506" t="s">
        <v>66</v>
      </c>
      <c r="P236" s="506" t="s">
        <v>66</v>
      </c>
      <c r="Q236" s="370" t="s">
        <v>1155</v>
      </c>
      <c r="R236" s="370" t="s">
        <v>76</v>
      </c>
      <c r="S236" s="312" t="s">
        <v>4</v>
      </c>
      <c r="T236" s="380">
        <v>97558</v>
      </c>
      <c r="U236" s="393">
        <v>10060220029</v>
      </c>
      <c r="V236" s="507">
        <v>1568</v>
      </c>
      <c r="W236" s="411" t="s">
        <v>75</v>
      </c>
      <c r="X236" s="392">
        <v>3</v>
      </c>
      <c r="Y236" s="298">
        <v>106</v>
      </c>
      <c r="Z236" s="292" t="s">
        <v>74</v>
      </c>
      <c r="AA236" s="292" t="s">
        <v>73</v>
      </c>
      <c r="AB236" s="299">
        <v>246196</v>
      </c>
      <c r="AC236" s="370" t="s">
        <v>1154</v>
      </c>
      <c r="AD236" s="300">
        <v>21354469</v>
      </c>
      <c r="AE236" s="298">
        <v>3742812</v>
      </c>
      <c r="AF236" s="291" t="s">
        <v>6</v>
      </c>
      <c r="AG236" s="301" t="s">
        <v>6</v>
      </c>
      <c r="AH236" s="370" t="s">
        <v>1154</v>
      </c>
      <c r="AI236" s="311">
        <v>21354469</v>
      </c>
      <c r="AJ236" s="298">
        <v>3742812</v>
      </c>
      <c r="AK236" s="291" t="s">
        <v>6</v>
      </c>
      <c r="AL236" s="301" t="s">
        <v>6</v>
      </c>
      <c r="AM236" s="301" t="s">
        <v>6</v>
      </c>
      <c r="AN236" s="291" t="s">
        <v>6</v>
      </c>
      <c r="AO236" s="291" t="s">
        <v>6</v>
      </c>
      <c r="AP236" s="301" t="s">
        <v>6</v>
      </c>
      <c r="AQ236" s="399" t="s">
        <v>56</v>
      </c>
      <c r="AR236" s="312" t="s">
        <v>4</v>
      </c>
      <c r="AS236" s="426" t="s">
        <v>55</v>
      </c>
      <c r="AT236" s="426"/>
      <c r="AU236" s="312"/>
      <c r="AV236" s="303"/>
      <c r="AW236" s="336" t="s">
        <v>28</v>
      </c>
      <c r="AX236" s="305">
        <v>43699</v>
      </c>
      <c r="AY236" s="327">
        <f t="shared" si="89"/>
        <v>43687</v>
      </c>
      <c r="AZ236" s="336" t="s">
        <v>27</v>
      </c>
      <c r="BA236" s="305">
        <v>43797</v>
      </c>
      <c r="BB236" s="327">
        <f t="shared" si="90"/>
        <v>43779</v>
      </c>
      <c r="BC236" s="484" t="s">
        <v>26</v>
      </c>
      <c r="BD236" s="305">
        <v>43889</v>
      </c>
      <c r="BE236" s="305">
        <f t="shared" si="91"/>
        <v>43871</v>
      </c>
      <c r="BF236" s="335" t="s">
        <v>25</v>
      </c>
      <c r="BG236" s="305">
        <v>44043</v>
      </c>
      <c r="BH236" s="305">
        <f t="shared" si="92"/>
        <v>43961</v>
      </c>
      <c r="BI236" s="335" t="s">
        <v>1220</v>
      </c>
      <c r="BJ236" s="305">
        <v>44096</v>
      </c>
      <c r="BK236" s="305">
        <f t="shared" si="93"/>
        <v>44053</v>
      </c>
      <c r="BL236" s="305"/>
      <c r="BM236" s="305"/>
      <c r="BN236" s="305">
        <f t="shared" si="94"/>
        <v>44145</v>
      </c>
      <c r="BO236" s="305"/>
      <c r="BP236" s="305"/>
      <c r="BQ236" s="305">
        <f t="shared" si="95"/>
        <v>44237</v>
      </c>
      <c r="BR236" s="305"/>
      <c r="BS236" s="305"/>
      <c r="BT236" s="305">
        <f t="shared" si="96"/>
        <v>44326</v>
      </c>
      <c r="BU236" s="305">
        <f>E236-100</f>
        <v>44164</v>
      </c>
      <c r="BV236" s="336" t="s">
        <v>2</v>
      </c>
      <c r="BW236" s="371"/>
      <c r="BX236" s="371"/>
      <c r="BY236" s="305">
        <f t="shared" si="97"/>
        <v>43961</v>
      </c>
      <c r="BZ236" s="343"/>
      <c r="CA236" s="343" t="s">
        <v>993</v>
      </c>
    </row>
    <row r="237" spans="1:95" s="90" customFormat="1" ht="39.75" customHeight="1" x14ac:dyDescent="0.25">
      <c r="A237" s="505"/>
      <c r="B237" s="511">
        <v>4600077567</v>
      </c>
      <c r="C237" s="305">
        <v>43593</v>
      </c>
      <c r="D237" s="305">
        <v>43595</v>
      </c>
      <c r="E237" s="305">
        <v>44264</v>
      </c>
      <c r="F237" s="335">
        <v>43595</v>
      </c>
      <c r="G237" s="336" t="s">
        <v>3230</v>
      </c>
      <c r="H237" s="305">
        <v>44091</v>
      </c>
      <c r="I237" s="289">
        <f ca="1">E237-'ARR Vigentes'!$DC$1</f>
        <v>-28</v>
      </c>
      <c r="J237" s="290" t="str">
        <f t="shared" ca="1" si="87"/>
        <v>TERMINADO</v>
      </c>
      <c r="K237" s="506" t="s">
        <v>66</v>
      </c>
      <c r="L237" s="332" t="s">
        <v>66</v>
      </c>
      <c r="M237" s="332" t="s">
        <v>66</v>
      </c>
      <c r="N237" s="332" t="s">
        <v>66</v>
      </c>
      <c r="O237" s="506" t="s">
        <v>66</v>
      </c>
      <c r="P237" s="506" t="s">
        <v>66</v>
      </c>
      <c r="Q237" s="370" t="s">
        <v>1126</v>
      </c>
      <c r="R237" s="370" t="s">
        <v>76</v>
      </c>
      <c r="S237" s="312" t="s">
        <v>4</v>
      </c>
      <c r="T237" s="380">
        <v>97558</v>
      </c>
      <c r="U237" s="393">
        <v>10060220029</v>
      </c>
      <c r="V237" s="507">
        <v>1568</v>
      </c>
      <c r="W237" s="411" t="s">
        <v>75</v>
      </c>
      <c r="X237" s="392">
        <v>3</v>
      </c>
      <c r="Y237" s="298">
        <v>113</v>
      </c>
      <c r="Z237" s="292" t="s">
        <v>74</v>
      </c>
      <c r="AA237" s="292" t="s">
        <v>73</v>
      </c>
      <c r="AB237" s="299">
        <v>136522</v>
      </c>
      <c r="AC237" s="370" t="s">
        <v>1125</v>
      </c>
      <c r="AD237" s="300">
        <v>43561880</v>
      </c>
      <c r="AE237" s="298">
        <v>2141152</v>
      </c>
      <c r="AF237" s="291">
        <v>312067213</v>
      </c>
      <c r="AG237" s="301" t="s">
        <v>6</v>
      </c>
      <c r="AH237" s="370" t="s">
        <v>1125</v>
      </c>
      <c r="AI237" s="311">
        <v>43561880</v>
      </c>
      <c r="AJ237" s="298">
        <v>2141152</v>
      </c>
      <c r="AK237" s="291">
        <v>312067213</v>
      </c>
      <c r="AL237" s="301" t="s">
        <v>6</v>
      </c>
      <c r="AM237" s="301" t="s">
        <v>6</v>
      </c>
      <c r="AN237" s="291" t="s">
        <v>6</v>
      </c>
      <c r="AO237" s="291" t="s">
        <v>6</v>
      </c>
      <c r="AP237" s="301" t="s">
        <v>6</v>
      </c>
      <c r="AQ237" s="399" t="s">
        <v>70</v>
      </c>
      <c r="AR237" s="312" t="s">
        <v>4</v>
      </c>
      <c r="AS237" s="303" t="s">
        <v>69</v>
      </c>
      <c r="AT237" s="303"/>
      <c r="AU237" s="312"/>
      <c r="AV237" s="303"/>
      <c r="AW237" s="336" t="s">
        <v>28</v>
      </c>
      <c r="AX237" s="305">
        <v>43675</v>
      </c>
      <c r="AY237" s="327">
        <f t="shared" si="89"/>
        <v>43687</v>
      </c>
      <c r="AZ237" s="336" t="s">
        <v>27</v>
      </c>
      <c r="BA237" s="305">
        <v>43780</v>
      </c>
      <c r="BB237" s="327">
        <f t="shared" si="90"/>
        <v>43779</v>
      </c>
      <c r="BC237" s="484" t="s">
        <v>26</v>
      </c>
      <c r="BD237" s="305">
        <v>43873</v>
      </c>
      <c r="BE237" s="305">
        <f t="shared" si="91"/>
        <v>43871</v>
      </c>
      <c r="BF237" s="335" t="s">
        <v>25</v>
      </c>
      <c r="BG237" s="305">
        <v>43959</v>
      </c>
      <c r="BH237" s="305">
        <f t="shared" si="92"/>
        <v>43961</v>
      </c>
      <c r="BI237" s="335" t="s">
        <v>1220</v>
      </c>
      <c r="BJ237" s="305">
        <v>44073</v>
      </c>
      <c r="BK237" s="305">
        <f t="shared" si="93"/>
        <v>44053</v>
      </c>
      <c r="BL237" s="335" t="s">
        <v>1202</v>
      </c>
      <c r="BM237" s="305">
        <v>44152</v>
      </c>
      <c r="BN237" s="305">
        <f t="shared" si="94"/>
        <v>44145</v>
      </c>
      <c r="BO237" s="335" t="s">
        <v>1243</v>
      </c>
      <c r="BP237" s="305">
        <v>43873</v>
      </c>
      <c r="BQ237" s="305">
        <f t="shared" si="95"/>
        <v>44237</v>
      </c>
      <c r="BR237" s="305"/>
      <c r="BS237" s="305"/>
      <c r="BT237" s="305">
        <f t="shared" si="96"/>
        <v>44326</v>
      </c>
      <c r="BU237" s="305">
        <f>E237-100</f>
        <v>44164</v>
      </c>
      <c r="BV237" s="335">
        <f>E237-60</f>
        <v>44204</v>
      </c>
      <c r="BW237" s="371"/>
      <c r="BX237" s="371"/>
      <c r="BY237" s="305">
        <f t="shared" si="97"/>
        <v>43961</v>
      </c>
      <c r="BZ237" s="727"/>
      <c r="CA237" s="343" t="s">
        <v>993</v>
      </c>
    </row>
    <row r="238" spans="1:95" s="90" customFormat="1" ht="39.75" customHeight="1" x14ac:dyDescent="0.25">
      <c r="A238" s="505" t="s">
        <v>1043</v>
      </c>
      <c r="B238" s="511">
        <v>4600081280</v>
      </c>
      <c r="C238" s="327">
        <v>43678</v>
      </c>
      <c r="D238" s="305">
        <v>43718</v>
      </c>
      <c r="E238" s="305">
        <v>44264</v>
      </c>
      <c r="F238" s="335">
        <v>43718</v>
      </c>
      <c r="G238" s="336" t="s">
        <v>3235</v>
      </c>
      <c r="H238" s="305">
        <v>44084</v>
      </c>
      <c r="I238" s="289">
        <f ca="1">E238-'ARR Vigentes'!$DC$1</f>
        <v>-28</v>
      </c>
      <c r="J238" s="290" t="str">
        <f t="shared" ca="1" si="87"/>
        <v>TERMINADO</v>
      </c>
      <c r="K238" s="506" t="s">
        <v>66</v>
      </c>
      <c r="L238" s="332" t="s">
        <v>66</v>
      </c>
      <c r="M238" s="332" t="s">
        <v>66</v>
      </c>
      <c r="N238" s="332" t="s">
        <v>66</v>
      </c>
      <c r="O238" s="506" t="s">
        <v>66</v>
      </c>
      <c r="P238" s="506" t="s">
        <v>66</v>
      </c>
      <c r="Q238" s="370" t="s">
        <v>1042</v>
      </c>
      <c r="R238" s="370" t="s">
        <v>76</v>
      </c>
      <c r="S238" s="312" t="s">
        <v>4</v>
      </c>
      <c r="T238" s="380">
        <v>9625</v>
      </c>
      <c r="U238" s="381">
        <v>10070150034</v>
      </c>
      <c r="V238" s="475">
        <v>1950</v>
      </c>
      <c r="W238" s="287" t="s">
        <v>1041</v>
      </c>
      <c r="X238" s="295">
        <v>10</v>
      </c>
      <c r="Y238" s="298" t="s">
        <v>1040</v>
      </c>
      <c r="Z238" s="292" t="s">
        <v>1017</v>
      </c>
      <c r="AA238" s="292" t="s">
        <v>1039</v>
      </c>
      <c r="AB238" s="422">
        <v>591430</v>
      </c>
      <c r="AC238" s="370" t="s">
        <v>1038</v>
      </c>
      <c r="AD238" s="300">
        <v>24392494</v>
      </c>
      <c r="AE238" s="298">
        <v>5142971</v>
      </c>
      <c r="AF238" s="298">
        <v>3137968592</v>
      </c>
      <c r="AG238" s="301" t="s">
        <v>6</v>
      </c>
      <c r="AH238" s="370" t="s">
        <v>1038</v>
      </c>
      <c r="AI238" s="311">
        <v>24392494</v>
      </c>
      <c r="AJ238" s="298">
        <v>5142971</v>
      </c>
      <c r="AK238" s="298">
        <v>3137968592</v>
      </c>
      <c r="AL238" s="301" t="s">
        <v>6</v>
      </c>
      <c r="AM238" s="301" t="s">
        <v>6</v>
      </c>
      <c r="AN238" s="291" t="s">
        <v>6</v>
      </c>
      <c r="AO238" s="291" t="s">
        <v>6</v>
      </c>
      <c r="AP238" s="301" t="s">
        <v>6</v>
      </c>
      <c r="AQ238" s="399" t="s">
        <v>5</v>
      </c>
      <c r="AR238" s="312" t="s">
        <v>4</v>
      </c>
      <c r="AS238" s="303" t="s">
        <v>3</v>
      </c>
      <c r="AT238" s="312" t="s">
        <v>122</v>
      </c>
      <c r="AU238" s="312" t="s">
        <v>121</v>
      </c>
      <c r="AV238" s="303"/>
      <c r="AW238" s="336" t="s">
        <v>28</v>
      </c>
      <c r="AX238" s="305">
        <v>43809</v>
      </c>
      <c r="AY238" s="327">
        <f t="shared" si="89"/>
        <v>43809</v>
      </c>
      <c r="AZ238" s="484" t="s">
        <v>27</v>
      </c>
      <c r="BA238" s="305">
        <v>43900</v>
      </c>
      <c r="BB238" s="327">
        <f t="shared" si="90"/>
        <v>43900</v>
      </c>
      <c r="BC238" s="336" t="s">
        <v>26</v>
      </c>
      <c r="BD238" s="305">
        <v>44012</v>
      </c>
      <c r="BE238" s="305">
        <f t="shared" si="91"/>
        <v>43992</v>
      </c>
      <c r="BF238" s="335" t="s">
        <v>25</v>
      </c>
      <c r="BG238" s="305">
        <v>44083</v>
      </c>
      <c r="BH238" s="305">
        <f t="shared" si="92"/>
        <v>44084</v>
      </c>
      <c r="BI238" s="305"/>
      <c r="BJ238" s="305"/>
      <c r="BK238" s="305">
        <f t="shared" si="93"/>
        <v>44175</v>
      </c>
      <c r="BL238" s="305"/>
      <c r="BM238" s="305"/>
      <c r="BN238" s="305">
        <f t="shared" si="94"/>
        <v>44265</v>
      </c>
      <c r="BO238" s="305"/>
      <c r="BP238" s="305"/>
      <c r="BQ238" s="305">
        <f t="shared" si="95"/>
        <v>44357</v>
      </c>
      <c r="BR238" s="305"/>
      <c r="BS238" s="305"/>
      <c r="BT238" s="305">
        <f t="shared" si="96"/>
        <v>44449</v>
      </c>
      <c r="BU238" s="444">
        <v>202030237275</v>
      </c>
      <c r="BV238" s="484" t="s">
        <v>2</v>
      </c>
      <c r="BW238" s="371"/>
      <c r="BX238" s="371"/>
      <c r="BY238" s="305">
        <f t="shared" si="97"/>
        <v>44084</v>
      </c>
      <c r="BZ238" s="343" t="s">
        <v>1013</v>
      </c>
      <c r="CA238" s="343" t="s">
        <v>68</v>
      </c>
    </row>
    <row r="239" spans="1:95" ht="39.75" customHeight="1" x14ac:dyDescent="0.25">
      <c r="A239" s="53"/>
      <c r="B239" s="167">
        <v>4600081620</v>
      </c>
      <c r="C239" s="103">
        <v>43686</v>
      </c>
      <c r="D239" s="24">
        <v>43717</v>
      </c>
      <c r="E239" s="24">
        <v>44264</v>
      </c>
      <c r="F239" s="61">
        <v>43717</v>
      </c>
      <c r="G239" s="58" t="s">
        <v>472</v>
      </c>
      <c r="H239" s="24">
        <v>44083</v>
      </c>
      <c r="I239" s="48">
        <f ca="1">E239-'ARR Vigentes'!$DC$1</f>
        <v>-28</v>
      </c>
      <c r="J239" s="47" t="str">
        <f t="shared" ca="1" si="87"/>
        <v>TERMINADO</v>
      </c>
      <c r="K239" s="101" t="s">
        <v>66</v>
      </c>
      <c r="L239" s="102" t="s">
        <v>66</v>
      </c>
      <c r="M239" s="102" t="s">
        <v>66</v>
      </c>
      <c r="N239" s="102" t="s">
        <v>66</v>
      </c>
      <c r="O239" s="101" t="s">
        <v>66</v>
      </c>
      <c r="P239" s="101" t="s">
        <v>66</v>
      </c>
      <c r="Q239" s="82" t="s">
        <v>1037</v>
      </c>
      <c r="R239" s="36" t="s">
        <v>653</v>
      </c>
      <c r="S239" s="28" t="s">
        <v>4</v>
      </c>
      <c r="T239" s="106">
        <v>5245469</v>
      </c>
      <c r="U239" s="83">
        <v>10060480003</v>
      </c>
      <c r="V239" s="180">
        <v>3161</v>
      </c>
      <c r="W239" s="20">
        <v>38635</v>
      </c>
      <c r="X239" s="99">
        <v>26</v>
      </c>
      <c r="Y239" s="80">
        <v>377</v>
      </c>
      <c r="Z239" s="95" t="s">
        <v>224</v>
      </c>
      <c r="AA239" s="95" t="s">
        <v>1036</v>
      </c>
      <c r="AB239" s="94">
        <v>236853</v>
      </c>
      <c r="AC239" s="165" t="s">
        <v>1035</v>
      </c>
      <c r="AD239" s="65">
        <v>1040320643</v>
      </c>
      <c r="AE239" s="179">
        <v>4372803</v>
      </c>
      <c r="AF239" s="80">
        <v>3146777226</v>
      </c>
      <c r="AG239" s="171" t="s">
        <v>1034</v>
      </c>
      <c r="AH239" s="165" t="s">
        <v>1035</v>
      </c>
      <c r="AI239" s="154">
        <v>1040320643</v>
      </c>
      <c r="AJ239" s="179">
        <v>4372803</v>
      </c>
      <c r="AK239" s="80">
        <v>3146777226</v>
      </c>
      <c r="AL239" s="116" t="s">
        <v>1034</v>
      </c>
      <c r="AM239" s="30" t="s">
        <v>6</v>
      </c>
      <c r="AN239" s="31" t="s">
        <v>6</v>
      </c>
      <c r="AO239" s="31" t="s">
        <v>6</v>
      </c>
      <c r="AP239" s="30" t="s">
        <v>6</v>
      </c>
      <c r="AQ239" s="78" t="s">
        <v>5</v>
      </c>
      <c r="AR239" s="28" t="s">
        <v>4</v>
      </c>
      <c r="AS239" s="27" t="s">
        <v>3</v>
      </c>
      <c r="AT239" s="28" t="s">
        <v>122</v>
      </c>
      <c r="AU239" s="28" t="s">
        <v>121</v>
      </c>
      <c r="AV239" s="63"/>
      <c r="AW239" s="89" t="s">
        <v>28</v>
      </c>
      <c r="AX239" s="20">
        <v>43809</v>
      </c>
      <c r="AY239" s="26">
        <f t="shared" si="89"/>
        <v>43808</v>
      </c>
      <c r="AZ239" s="22" t="s">
        <v>27</v>
      </c>
      <c r="BA239" s="20">
        <v>43900</v>
      </c>
      <c r="BB239" s="26">
        <f t="shared" si="90"/>
        <v>43899</v>
      </c>
      <c r="BC239" s="89" t="s">
        <v>26</v>
      </c>
      <c r="BD239" s="20">
        <v>44012</v>
      </c>
      <c r="BE239" s="20">
        <f t="shared" si="91"/>
        <v>43991</v>
      </c>
      <c r="BF239" s="20"/>
      <c r="BG239" s="20"/>
      <c r="BH239" s="24">
        <f t="shared" si="92"/>
        <v>44083</v>
      </c>
      <c r="BI239" s="24"/>
      <c r="BJ239" s="24"/>
      <c r="BK239" s="24">
        <f t="shared" si="93"/>
        <v>44174</v>
      </c>
      <c r="BL239" s="24"/>
      <c r="BM239" s="24"/>
      <c r="BN239" s="20">
        <f t="shared" si="94"/>
        <v>44264</v>
      </c>
      <c r="BO239" s="24"/>
      <c r="BP239" s="24"/>
      <c r="BQ239" s="20">
        <f t="shared" si="95"/>
        <v>44356</v>
      </c>
      <c r="BR239" s="24"/>
      <c r="BS239" s="24"/>
      <c r="BT239" s="20">
        <f t="shared" si="96"/>
        <v>44448</v>
      </c>
      <c r="BU239" s="23">
        <v>202030216682</v>
      </c>
      <c r="BV239" s="22" t="s">
        <v>2</v>
      </c>
      <c r="BW239" s="21"/>
      <c r="BX239" s="21"/>
      <c r="BY239" s="20">
        <f t="shared" si="97"/>
        <v>44083</v>
      </c>
      <c r="BZ239" s="125"/>
      <c r="CA239" s="18" t="s">
        <v>68</v>
      </c>
      <c r="CB239" s="284"/>
    </row>
    <row r="240" spans="1:95" s="90" customFormat="1" ht="39.75" customHeight="1" x14ac:dyDescent="0.25">
      <c r="A240" s="505"/>
      <c r="B240" s="511">
        <v>4600082455</v>
      </c>
      <c r="C240" s="305">
        <v>43690</v>
      </c>
      <c r="D240" s="305">
        <v>43717</v>
      </c>
      <c r="E240" s="305">
        <v>44263</v>
      </c>
      <c r="F240" s="335">
        <v>43717</v>
      </c>
      <c r="G240" s="336" t="s">
        <v>3235</v>
      </c>
      <c r="H240" s="305">
        <v>44083</v>
      </c>
      <c r="I240" s="289">
        <f ca="1">E240-'ARR Vigentes'!$DC$1</f>
        <v>-29</v>
      </c>
      <c r="J240" s="290" t="str">
        <f t="shared" ca="1" si="87"/>
        <v>TERMINADO</v>
      </c>
      <c r="K240" s="506" t="s">
        <v>66</v>
      </c>
      <c r="L240" s="332" t="s">
        <v>66</v>
      </c>
      <c r="M240" s="332" t="s">
        <v>66</v>
      </c>
      <c r="N240" s="332" t="s">
        <v>66</v>
      </c>
      <c r="O240" s="506" t="s">
        <v>66</v>
      </c>
      <c r="P240" s="506" t="s">
        <v>66</v>
      </c>
      <c r="Q240" s="370" t="s">
        <v>1007</v>
      </c>
      <c r="R240" s="370" t="s">
        <v>76</v>
      </c>
      <c r="S240" s="312" t="s">
        <v>4</v>
      </c>
      <c r="T240" s="380">
        <v>804744</v>
      </c>
      <c r="U240" s="393">
        <v>10130340011</v>
      </c>
      <c r="V240" s="507">
        <v>757</v>
      </c>
      <c r="W240" s="411" t="s">
        <v>1006</v>
      </c>
      <c r="X240" s="392">
        <v>24</v>
      </c>
      <c r="Y240" s="298">
        <v>1136</v>
      </c>
      <c r="Z240" s="292" t="s">
        <v>324</v>
      </c>
      <c r="AA240" s="292" t="s">
        <v>1005</v>
      </c>
      <c r="AB240" s="299">
        <v>159687</v>
      </c>
      <c r="AC240" s="370" t="s">
        <v>1004</v>
      </c>
      <c r="AD240" s="300">
        <v>32440798</v>
      </c>
      <c r="AE240" s="298">
        <v>2283120</v>
      </c>
      <c r="AF240" s="291" t="s">
        <v>6</v>
      </c>
      <c r="AG240" s="303" t="s">
        <v>1003</v>
      </c>
      <c r="AH240" s="370" t="s">
        <v>1004</v>
      </c>
      <c r="AI240" s="311">
        <v>32440798</v>
      </c>
      <c r="AJ240" s="298">
        <v>2283120</v>
      </c>
      <c r="AK240" s="291" t="s">
        <v>6</v>
      </c>
      <c r="AL240" s="443" t="s">
        <v>1003</v>
      </c>
      <c r="AM240" s="301" t="s">
        <v>6</v>
      </c>
      <c r="AN240" s="291" t="s">
        <v>6</v>
      </c>
      <c r="AO240" s="291" t="s">
        <v>6</v>
      </c>
      <c r="AP240" s="301" t="s">
        <v>6</v>
      </c>
      <c r="AQ240" s="399" t="s">
        <v>5</v>
      </c>
      <c r="AR240" s="312" t="s">
        <v>4</v>
      </c>
      <c r="AS240" s="303" t="s">
        <v>3</v>
      </c>
      <c r="AT240" s="312" t="s">
        <v>122</v>
      </c>
      <c r="AU240" s="312" t="s">
        <v>121</v>
      </c>
      <c r="AV240" s="303"/>
      <c r="AW240" s="336" t="s">
        <v>28</v>
      </c>
      <c r="AX240" s="305">
        <v>43809</v>
      </c>
      <c r="AY240" s="327">
        <f t="shared" si="89"/>
        <v>43808</v>
      </c>
      <c r="AZ240" s="336" t="s">
        <v>27</v>
      </c>
      <c r="BA240" s="305">
        <v>43899</v>
      </c>
      <c r="BB240" s="327">
        <f t="shared" si="90"/>
        <v>43899</v>
      </c>
      <c r="BC240" s="336" t="s">
        <v>26</v>
      </c>
      <c r="BD240" s="305">
        <v>44012</v>
      </c>
      <c r="BE240" s="305">
        <f t="shared" si="91"/>
        <v>43991</v>
      </c>
      <c r="BF240" s="305"/>
      <c r="BG240" s="305"/>
      <c r="BH240" s="305">
        <f t="shared" si="92"/>
        <v>44083</v>
      </c>
      <c r="BI240" s="305"/>
      <c r="BJ240" s="305"/>
      <c r="BK240" s="305">
        <f t="shared" si="93"/>
        <v>44174</v>
      </c>
      <c r="BL240" s="305"/>
      <c r="BM240" s="305"/>
      <c r="BN240" s="305">
        <f t="shared" si="94"/>
        <v>44264</v>
      </c>
      <c r="BO240" s="305"/>
      <c r="BP240" s="305"/>
      <c r="BQ240" s="305">
        <f t="shared" si="95"/>
        <v>44356</v>
      </c>
      <c r="BR240" s="305"/>
      <c r="BS240" s="305"/>
      <c r="BT240" s="305">
        <f t="shared" si="96"/>
        <v>44448</v>
      </c>
      <c r="BU240" s="444">
        <v>202030219659</v>
      </c>
      <c r="BV240" s="335" t="s">
        <v>2</v>
      </c>
      <c r="BW240" s="371"/>
      <c r="BX240" s="371"/>
      <c r="BY240" s="305">
        <f t="shared" si="97"/>
        <v>44083</v>
      </c>
      <c r="BZ240" s="729"/>
      <c r="CA240" s="343" t="s">
        <v>68</v>
      </c>
    </row>
    <row r="241" spans="1:80" s="90" customFormat="1" ht="39.75" customHeight="1" x14ac:dyDescent="0.25">
      <c r="A241" s="285"/>
      <c r="B241" s="511">
        <v>4600082188</v>
      </c>
      <c r="C241" s="327">
        <v>43693</v>
      </c>
      <c r="D241" s="305">
        <v>43713</v>
      </c>
      <c r="E241" s="305">
        <v>44259</v>
      </c>
      <c r="F241" s="335">
        <v>43713</v>
      </c>
      <c r="G241" s="336" t="s">
        <v>3230</v>
      </c>
      <c r="H241" s="305">
        <v>44179</v>
      </c>
      <c r="I241" s="289">
        <f ca="1">E241-'ARR Vigentes'!$DC$1</f>
        <v>-33</v>
      </c>
      <c r="J241" s="290" t="str">
        <f t="shared" ca="1" si="87"/>
        <v>TERMINADO</v>
      </c>
      <c r="K241" s="506" t="s">
        <v>66</v>
      </c>
      <c r="L241" s="332" t="s">
        <v>66</v>
      </c>
      <c r="M241" s="332" t="s">
        <v>66</v>
      </c>
      <c r="N241" s="332" t="s">
        <v>66</v>
      </c>
      <c r="O241" s="506" t="s">
        <v>66</v>
      </c>
      <c r="P241" s="506" t="s">
        <v>66</v>
      </c>
      <c r="Q241" s="292" t="s">
        <v>992</v>
      </c>
      <c r="R241" s="370" t="s">
        <v>965</v>
      </c>
      <c r="S241" s="312" t="s">
        <v>4</v>
      </c>
      <c r="T241" s="380">
        <v>785952</v>
      </c>
      <c r="U241" s="286" t="s">
        <v>148</v>
      </c>
      <c r="V241" s="298">
        <v>1060</v>
      </c>
      <c r="W241" s="383">
        <v>36713</v>
      </c>
      <c r="X241" s="298">
        <v>16</v>
      </c>
      <c r="Y241" s="298">
        <v>70</v>
      </c>
      <c r="Z241" s="292" t="s">
        <v>147</v>
      </c>
      <c r="AA241" s="292" t="s">
        <v>722</v>
      </c>
      <c r="AB241" s="299">
        <v>261800</v>
      </c>
      <c r="AC241" s="370" t="s">
        <v>991</v>
      </c>
      <c r="AD241" s="300">
        <v>15505635</v>
      </c>
      <c r="AE241" s="291" t="s">
        <v>6</v>
      </c>
      <c r="AF241" s="291">
        <v>3046696690</v>
      </c>
      <c r="AG241" s="514" t="s">
        <v>990</v>
      </c>
      <c r="AH241" s="370" t="s">
        <v>991</v>
      </c>
      <c r="AI241" s="311">
        <v>15505635</v>
      </c>
      <c r="AJ241" s="291" t="s">
        <v>6</v>
      </c>
      <c r="AK241" s="291">
        <v>3046696690</v>
      </c>
      <c r="AL241" s="520" t="s">
        <v>990</v>
      </c>
      <c r="AM241" s="301" t="s">
        <v>6</v>
      </c>
      <c r="AN241" s="291" t="s">
        <v>6</v>
      </c>
      <c r="AO241" s="291" t="s">
        <v>6</v>
      </c>
      <c r="AP241" s="301" t="s">
        <v>6</v>
      </c>
      <c r="AQ241" s="399" t="s">
        <v>5</v>
      </c>
      <c r="AR241" s="312" t="s">
        <v>4</v>
      </c>
      <c r="AS241" s="303" t="s">
        <v>3</v>
      </c>
      <c r="AT241" s="312" t="s">
        <v>122</v>
      </c>
      <c r="AU241" s="312" t="s">
        <v>121</v>
      </c>
      <c r="AV241" s="303"/>
      <c r="AW241" s="336" t="s">
        <v>28</v>
      </c>
      <c r="AX241" s="305">
        <v>43809</v>
      </c>
      <c r="AY241" s="327">
        <f t="shared" si="89"/>
        <v>43804</v>
      </c>
      <c r="AZ241" s="484" t="s">
        <v>27</v>
      </c>
      <c r="BA241" s="305">
        <v>43905</v>
      </c>
      <c r="BB241" s="327">
        <f t="shared" si="90"/>
        <v>43895</v>
      </c>
      <c r="BC241" s="336" t="s">
        <v>26</v>
      </c>
      <c r="BD241" s="305">
        <v>44012</v>
      </c>
      <c r="BE241" s="305">
        <f t="shared" si="91"/>
        <v>43987</v>
      </c>
      <c r="BF241" s="335" t="s">
        <v>25</v>
      </c>
      <c r="BG241" s="305">
        <v>44104</v>
      </c>
      <c r="BH241" s="305">
        <f t="shared" si="92"/>
        <v>44079</v>
      </c>
      <c r="BI241" s="305"/>
      <c r="BJ241" s="305"/>
      <c r="BK241" s="305">
        <f t="shared" si="93"/>
        <v>44170</v>
      </c>
      <c r="BL241" s="305"/>
      <c r="BM241" s="305"/>
      <c r="BN241" s="305">
        <f t="shared" si="94"/>
        <v>44260</v>
      </c>
      <c r="BO241" s="305"/>
      <c r="BP241" s="305"/>
      <c r="BQ241" s="305">
        <f t="shared" si="95"/>
        <v>44352</v>
      </c>
      <c r="BR241" s="730"/>
      <c r="BS241" s="305"/>
      <c r="BT241" s="305">
        <f t="shared" si="96"/>
        <v>44444</v>
      </c>
      <c r="BU241" s="444">
        <v>202130053565</v>
      </c>
      <c r="BV241" s="335" t="s">
        <v>2</v>
      </c>
      <c r="BW241" s="371"/>
      <c r="BX241" s="371"/>
      <c r="BY241" s="305">
        <f t="shared" si="97"/>
        <v>44079</v>
      </c>
      <c r="BZ241" s="729"/>
      <c r="CA241" s="343" t="s">
        <v>68</v>
      </c>
    </row>
    <row r="242" spans="1:80" ht="39.75" customHeight="1" x14ac:dyDescent="0.25">
      <c r="A242" s="53"/>
      <c r="B242" s="124">
        <v>4600082283</v>
      </c>
      <c r="C242" s="26">
        <v>43710</v>
      </c>
      <c r="D242" s="24">
        <v>43712</v>
      </c>
      <c r="E242" s="24">
        <v>44259</v>
      </c>
      <c r="F242" s="61">
        <v>43712</v>
      </c>
      <c r="G242" s="58" t="s">
        <v>3230</v>
      </c>
      <c r="H242" s="24">
        <v>44166</v>
      </c>
      <c r="I242" s="48">
        <f ca="1">E242-'ARR Vigentes'!$DC$1</f>
        <v>-33</v>
      </c>
      <c r="J242" s="47" t="str">
        <f t="shared" ca="1" si="87"/>
        <v>TERMINADO</v>
      </c>
      <c r="K242" s="101" t="s">
        <v>66</v>
      </c>
      <c r="L242" s="102" t="s">
        <v>66</v>
      </c>
      <c r="M242" s="102" t="s">
        <v>66</v>
      </c>
      <c r="N242" s="102" t="s">
        <v>66</v>
      </c>
      <c r="O242" s="101" t="s">
        <v>66</v>
      </c>
      <c r="P242" s="101" t="s">
        <v>66</v>
      </c>
      <c r="Q242" s="95" t="s">
        <v>717</v>
      </c>
      <c r="R242" s="36" t="s">
        <v>544</v>
      </c>
      <c r="S242" s="28" t="s">
        <v>4</v>
      </c>
      <c r="T242" s="113">
        <v>785952</v>
      </c>
      <c r="U242" s="142" t="s">
        <v>148</v>
      </c>
      <c r="V242" s="127">
        <v>1060</v>
      </c>
      <c r="W242" s="49">
        <v>36713</v>
      </c>
      <c r="X242" s="113">
        <v>16</v>
      </c>
      <c r="Y242" s="140">
        <v>64</v>
      </c>
      <c r="Z242" s="38" t="s">
        <v>147</v>
      </c>
      <c r="AA242" s="38" t="s">
        <v>716</v>
      </c>
      <c r="AB242" s="37">
        <v>95200</v>
      </c>
      <c r="AC242" s="95" t="s">
        <v>715</v>
      </c>
      <c r="AD242" s="65">
        <v>32538123</v>
      </c>
      <c r="AE242" s="31" t="s">
        <v>6</v>
      </c>
      <c r="AF242" s="80">
        <v>3205364183</v>
      </c>
      <c r="AG242" s="171" t="s">
        <v>713</v>
      </c>
      <c r="AH242" s="95" t="s">
        <v>714</v>
      </c>
      <c r="AI242" s="154">
        <v>71381314</v>
      </c>
      <c r="AJ242" s="31" t="s">
        <v>6</v>
      </c>
      <c r="AK242" s="80">
        <v>3177503696</v>
      </c>
      <c r="AL242" s="116" t="s">
        <v>713</v>
      </c>
      <c r="AM242" s="30" t="s">
        <v>712</v>
      </c>
      <c r="AN242" s="31" t="s">
        <v>6</v>
      </c>
      <c r="AO242" s="31" t="s">
        <v>6</v>
      </c>
      <c r="AP242" s="30" t="s">
        <v>6</v>
      </c>
      <c r="AQ242" s="78" t="s">
        <v>56</v>
      </c>
      <c r="AR242" s="28" t="s">
        <v>4</v>
      </c>
      <c r="AS242" s="105" t="s">
        <v>55</v>
      </c>
      <c r="AT242" s="28" t="s">
        <v>122</v>
      </c>
      <c r="AU242" s="28" t="s">
        <v>121</v>
      </c>
      <c r="AV242" s="63"/>
      <c r="AW242" s="89" t="s">
        <v>28</v>
      </c>
      <c r="AX242" s="20">
        <v>43812</v>
      </c>
      <c r="AY242" s="26">
        <f t="shared" si="89"/>
        <v>43803</v>
      </c>
      <c r="AZ242" s="89" t="s">
        <v>27</v>
      </c>
      <c r="BA242" s="20">
        <v>43921</v>
      </c>
      <c r="BB242" s="26">
        <f t="shared" si="90"/>
        <v>43894</v>
      </c>
      <c r="BC242" s="89" t="s">
        <v>26</v>
      </c>
      <c r="BD242" s="20">
        <v>44012</v>
      </c>
      <c r="BE242" s="20">
        <f t="shared" si="91"/>
        <v>43986</v>
      </c>
      <c r="BF242" s="20"/>
      <c r="BG242" s="20"/>
      <c r="BH242" s="20">
        <f t="shared" si="92"/>
        <v>44078</v>
      </c>
      <c r="BI242" s="24"/>
      <c r="BJ242" s="24"/>
      <c r="BK242" s="24">
        <f t="shared" si="93"/>
        <v>44169</v>
      </c>
      <c r="BL242" s="24"/>
      <c r="BM242" s="24"/>
      <c r="BN242" s="20">
        <f t="shared" si="94"/>
        <v>44259</v>
      </c>
      <c r="BO242" s="24"/>
      <c r="BP242" s="24"/>
      <c r="BQ242" s="20">
        <f t="shared" si="95"/>
        <v>44351</v>
      </c>
      <c r="BR242" s="24"/>
      <c r="BS242" s="24"/>
      <c r="BT242" s="20">
        <f t="shared" si="96"/>
        <v>44443</v>
      </c>
      <c r="BU242" s="23">
        <v>202030221361</v>
      </c>
      <c r="BV242" s="22" t="s">
        <v>2</v>
      </c>
      <c r="BW242" s="21"/>
      <c r="BX242" s="21"/>
      <c r="BY242" s="20">
        <f t="shared" si="97"/>
        <v>44078</v>
      </c>
      <c r="BZ242" s="19"/>
      <c r="CA242" s="18" t="s">
        <v>68</v>
      </c>
      <c r="CB242" s="281"/>
    </row>
    <row r="243" spans="1:80" s="90" customFormat="1" ht="39.75" customHeight="1" x14ac:dyDescent="0.25">
      <c r="A243" s="285"/>
      <c r="B243" s="517">
        <v>4600082388</v>
      </c>
      <c r="C243" s="327">
        <v>43710</v>
      </c>
      <c r="D243" s="305">
        <v>43713</v>
      </c>
      <c r="E243" s="305">
        <v>44259</v>
      </c>
      <c r="F243" s="335">
        <v>43713</v>
      </c>
      <c r="G243" s="336" t="s">
        <v>472</v>
      </c>
      <c r="H243" s="305">
        <v>44079</v>
      </c>
      <c r="I243" s="289">
        <f ca="1">E243-'ARR Vigentes'!$DC$1</f>
        <v>-33</v>
      </c>
      <c r="J243" s="290" t="str">
        <f t="shared" ca="1" si="87"/>
        <v>TERMINADO</v>
      </c>
      <c r="K243" s="506" t="s">
        <v>66</v>
      </c>
      <c r="L243" s="332" t="s">
        <v>66</v>
      </c>
      <c r="M243" s="332" t="s">
        <v>66</v>
      </c>
      <c r="N243" s="332" t="s">
        <v>66</v>
      </c>
      <c r="O243" s="506" t="s">
        <v>66</v>
      </c>
      <c r="P243" s="506" t="s">
        <v>66</v>
      </c>
      <c r="Q243" s="292" t="s">
        <v>711</v>
      </c>
      <c r="R243" s="418" t="s">
        <v>544</v>
      </c>
      <c r="S243" s="312" t="s">
        <v>4</v>
      </c>
      <c r="T243" s="295">
        <v>785952</v>
      </c>
      <c r="U243" s="286" t="s">
        <v>148</v>
      </c>
      <c r="V243" s="475">
        <v>1060</v>
      </c>
      <c r="W243" s="287">
        <v>36713</v>
      </c>
      <c r="X243" s="295">
        <v>16</v>
      </c>
      <c r="Y243" s="501">
        <v>68</v>
      </c>
      <c r="Z243" s="292" t="s">
        <v>147</v>
      </c>
      <c r="AA243" s="292" t="s">
        <v>710</v>
      </c>
      <c r="AB243" s="422">
        <v>261800</v>
      </c>
      <c r="AC243" s="292" t="s">
        <v>709</v>
      </c>
      <c r="AD243" s="300">
        <v>8283908</v>
      </c>
      <c r="AE243" s="298">
        <v>2535940</v>
      </c>
      <c r="AF243" s="291" t="s">
        <v>6</v>
      </c>
      <c r="AG243" s="514" t="s">
        <v>600</v>
      </c>
      <c r="AH243" s="292" t="s">
        <v>709</v>
      </c>
      <c r="AI243" s="311">
        <v>8283908</v>
      </c>
      <c r="AJ243" s="298">
        <v>2535940</v>
      </c>
      <c r="AK243" s="291" t="s">
        <v>6</v>
      </c>
      <c r="AL243" s="520" t="s">
        <v>600</v>
      </c>
      <c r="AM243" s="301" t="s">
        <v>708</v>
      </c>
      <c r="AN243" s="291" t="s">
        <v>6</v>
      </c>
      <c r="AO243" s="291" t="s">
        <v>6</v>
      </c>
      <c r="AP243" s="301" t="s">
        <v>6</v>
      </c>
      <c r="AQ243" s="399" t="s">
        <v>5</v>
      </c>
      <c r="AR243" s="312" t="s">
        <v>4</v>
      </c>
      <c r="AS243" s="303" t="s">
        <v>3</v>
      </c>
      <c r="AT243" s="312" t="s">
        <v>122</v>
      </c>
      <c r="AU243" s="312" t="s">
        <v>121</v>
      </c>
      <c r="AV243" s="303"/>
      <c r="AW243" s="336" t="s">
        <v>28</v>
      </c>
      <c r="AX243" s="305">
        <v>43809</v>
      </c>
      <c r="AY243" s="327">
        <f t="shared" si="89"/>
        <v>43804</v>
      </c>
      <c r="AZ243" s="336" t="s">
        <v>27</v>
      </c>
      <c r="BA243" s="305">
        <v>43895</v>
      </c>
      <c r="BB243" s="327">
        <f t="shared" si="90"/>
        <v>43895</v>
      </c>
      <c r="BC243" s="336" t="s">
        <v>26</v>
      </c>
      <c r="BD243" s="305">
        <v>44012</v>
      </c>
      <c r="BE243" s="305">
        <f t="shared" si="91"/>
        <v>43987</v>
      </c>
      <c r="BF243" s="335" t="s">
        <v>25</v>
      </c>
      <c r="BG243" s="305">
        <v>44083</v>
      </c>
      <c r="BH243" s="305">
        <f t="shared" si="92"/>
        <v>44079</v>
      </c>
      <c r="BI243" s="305"/>
      <c r="BJ243" s="305"/>
      <c r="BK243" s="305">
        <f t="shared" si="93"/>
        <v>44170</v>
      </c>
      <c r="BL243" s="305"/>
      <c r="BM243" s="305"/>
      <c r="BN243" s="305">
        <f t="shared" si="94"/>
        <v>44260</v>
      </c>
      <c r="BO243" s="305"/>
      <c r="BP243" s="305"/>
      <c r="BQ243" s="305">
        <f t="shared" si="95"/>
        <v>44352</v>
      </c>
      <c r="BR243" s="305"/>
      <c r="BS243" s="305"/>
      <c r="BT243" s="305">
        <f t="shared" si="96"/>
        <v>44444</v>
      </c>
      <c r="BU243" s="731">
        <v>202130061033</v>
      </c>
      <c r="BV243" s="335" t="s">
        <v>2</v>
      </c>
      <c r="BW243" s="371"/>
      <c r="BX243" s="371"/>
      <c r="BY243" s="305">
        <f t="shared" si="97"/>
        <v>44079</v>
      </c>
      <c r="BZ243" s="729"/>
      <c r="CA243" s="343" t="s">
        <v>68</v>
      </c>
    </row>
    <row r="244" spans="1:80" ht="39.75" customHeight="1" x14ac:dyDescent="0.25">
      <c r="A244" s="53"/>
      <c r="B244" s="124">
        <v>4600081277</v>
      </c>
      <c r="C244" s="26">
        <v>43710</v>
      </c>
      <c r="D244" s="24">
        <v>43713</v>
      </c>
      <c r="E244" s="24">
        <v>44259</v>
      </c>
      <c r="F244" s="61">
        <v>43713</v>
      </c>
      <c r="G244" s="58" t="s">
        <v>3230</v>
      </c>
      <c r="H244" s="24">
        <v>44179</v>
      </c>
      <c r="I244" s="48">
        <f ca="1">E244-'ARR Vigentes'!$DC$1</f>
        <v>-33</v>
      </c>
      <c r="J244" s="47" t="str">
        <f t="shared" ca="1" si="87"/>
        <v>TERMINADO</v>
      </c>
      <c r="K244" s="101" t="s">
        <v>66</v>
      </c>
      <c r="L244" s="102" t="s">
        <v>66</v>
      </c>
      <c r="M244" s="102" t="s">
        <v>66</v>
      </c>
      <c r="N244" s="102" t="s">
        <v>66</v>
      </c>
      <c r="O244" s="101" t="s">
        <v>66</v>
      </c>
      <c r="P244" s="101" t="s">
        <v>66</v>
      </c>
      <c r="Q244" s="95" t="s">
        <v>707</v>
      </c>
      <c r="R244" s="36" t="s">
        <v>544</v>
      </c>
      <c r="S244" s="28" t="s">
        <v>4</v>
      </c>
      <c r="T244" s="113">
        <v>785952</v>
      </c>
      <c r="U244" s="142" t="s">
        <v>148</v>
      </c>
      <c r="V244" s="127">
        <v>1060</v>
      </c>
      <c r="W244" s="49">
        <v>36713</v>
      </c>
      <c r="X244" s="113">
        <v>16</v>
      </c>
      <c r="Y244" s="140">
        <v>12</v>
      </c>
      <c r="Z244" s="38" t="s">
        <v>147</v>
      </c>
      <c r="AA244" s="38" t="s">
        <v>583</v>
      </c>
      <c r="AB244" s="37">
        <v>733040</v>
      </c>
      <c r="AC244" s="95" t="s">
        <v>706</v>
      </c>
      <c r="AD244" s="65">
        <v>4410541</v>
      </c>
      <c r="AE244" s="80">
        <v>2337148</v>
      </c>
      <c r="AF244" s="80">
        <v>2339959</v>
      </c>
      <c r="AG244" s="171" t="s">
        <v>705</v>
      </c>
      <c r="AH244" s="95" t="s">
        <v>706</v>
      </c>
      <c r="AI244" s="154">
        <v>4410541</v>
      </c>
      <c r="AJ244" s="80">
        <v>2337148</v>
      </c>
      <c r="AK244" s="80">
        <v>2339959</v>
      </c>
      <c r="AL244" s="116" t="s">
        <v>705</v>
      </c>
      <c r="AM244" s="30" t="s">
        <v>704</v>
      </c>
      <c r="AN244" s="31" t="s">
        <v>6</v>
      </c>
      <c r="AO244" s="31" t="s">
        <v>6</v>
      </c>
      <c r="AP244" s="30" t="s">
        <v>6</v>
      </c>
      <c r="AQ244" s="78" t="s">
        <v>5</v>
      </c>
      <c r="AR244" s="28" t="s">
        <v>4</v>
      </c>
      <c r="AS244" s="27" t="s">
        <v>3</v>
      </c>
      <c r="AT244" s="28" t="s">
        <v>122</v>
      </c>
      <c r="AU244" s="28" t="s">
        <v>121</v>
      </c>
      <c r="AV244" s="63"/>
      <c r="AW244" s="89" t="s">
        <v>28</v>
      </c>
      <c r="AX244" s="20">
        <v>43809</v>
      </c>
      <c r="AY244" s="26">
        <f t="shared" si="89"/>
        <v>43804</v>
      </c>
      <c r="AZ244" s="22" t="s">
        <v>27</v>
      </c>
      <c r="BA244" s="20">
        <v>43895</v>
      </c>
      <c r="BB244" s="26">
        <f t="shared" si="90"/>
        <v>43895</v>
      </c>
      <c r="BC244" s="89" t="s">
        <v>26</v>
      </c>
      <c r="BD244" s="20">
        <v>44012</v>
      </c>
      <c r="BE244" s="20">
        <f t="shared" si="91"/>
        <v>43987</v>
      </c>
      <c r="BF244" s="86" t="s">
        <v>25</v>
      </c>
      <c r="BG244" s="20">
        <v>44083</v>
      </c>
      <c r="BH244" s="24">
        <f t="shared" si="92"/>
        <v>44079</v>
      </c>
      <c r="BI244" s="24"/>
      <c r="BJ244" s="24"/>
      <c r="BK244" s="24">
        <f t="shared" si="93"/>
        <v>44170</v>
      </c>
      <c r="BL244" s="24"/>
      <c r="BM244" s="24"/>
      <c r="BN244" s="20">
        <f t="shared" si="94"/>
        <v>44260</v>
      </c>
      <c r="BO244" s="24"/>
      <c r="BP244" s="24"/>
      <c r="BQ244" s="20">
        <f t="shared" si="95"/>
        <v>44352</v>
      </c>
      <c r="BR244" s="24"/>
      <c r="BS244" s="24"/>
      <c r="BT244" s="20">
        <f t="shared" si="96"/>
        <v>44444</v>
      </c>
      <c r="BU244" s="23">
        <v>202130056929</v>
      </c>
      <c r="BV244" s="61" t="s">
        <v>2</v>
      </c>
      <c r="BW244" s="21"/>
      <c r="BX244" s="21"/>
      <c r="BY244" s="20">
        <f t="shared" si="97"/>
        <v>44079</v>
      </c>
      <c r="BZ244" s="125"/>
      <c r="CA244" s="18" t="s">
        <v>68</v>
      </c>
      <c r="CB244" s="281"/>
    </row>
    <row r="245" spans="1:80" s="2" customFormat="1" ht="39.75" customHeight="1" x14ac:dyDescent="0.25">
      <c r="A245" s="143"/>
      <c r="B245" s="57">
        <v>4600081111</v>
      </c>
      <c r="C245" s="103">
        <v>43707</v>
      </c>
      <c r="D245" s="499">
        <v>43718</v>
      </c>
      <c r="E245" s="499">
        <v>44264</v>
      </c>
      <c r="F245" s="548">
        <v>43718</v>
      </c>
      <c r="G245" s="747" t="s">
        <v>472</v>
      </c>
      <c r="H245" s="499">
        <v>44079</v>
      </c>
      <c r="I245" s="43">
        <f ca="1">E245-'ARR Vigentes'!$DC$1</f>
        <v>-28</v>
      </c>
      <c r="J245" s="42" t="str">
        <f t="shared" ca="1" si="87"/>
        <v>TERMINADO</v>
      </c>
      <c r="K245" s="101" t="s">
        <v>66</v>
      </c>
      <c r="L245" s="102" t="s">
        <v>66</v>
      </c>
      <c r="M245" s="102" t="s">
        <v>66</v>
      </c>
      <c r="N245" s="102" t="s">
        <v>66</v>
      </c>
      <c r="O245" s="101" t="s">
        <v>66</v>
      </c>
      <c r="P245" s="101" t="s">
        <v>66</v>
      </c>
      <c r="Q245" s="95" t="s">
        <v>700</v>
      </c>
      <c r="R245" s="758" t="s">
        <v>76</v>
      </c>
      <c r="S245" s="283" t="s">
        <v>4</v>
      </c>
      <c r="T245" s="113">
        <v>5245178</v>
      </c>
      <c r="U245" s="126">
        <v>10060480003</v>
      </c>
      <c r="V245" s="126">
        <v>3161</v>
      </c>
      <c r="W245" s="129">
        <v>38635</v>
      </c>
      <c r="X245" s="113">
        <v>26</v>
      </c>
      <c r="Y245" s="765">
        <v>140</v>
      </c>
      <c r="Z245" s="95" t="s">
        <v>224</v>
      </c>
      <c r="AA245" s="95" t="s">
        <v>656</v>
      </c>
      <c r="AB245" s="94">
        <v>221686</v>
      </c>
      <c r="AC245" s="95" t="s">
        <v>703</v>
      </c>
      <c r="AD245" s="93">
        <v>15669791</v>
      </c>
      <c r="AE245" s="122">
        <v>5233052</v>
      </c>
      <c r="AF245" s="122">
        <v>3194574735</v>
      </c>
      <c r="AG245" s="27" t="s">
        <v>701</v>
      </c>
      <c r="AH245" s="95" t="s">
        <v>702</v>
      </c>
      <c r="AI245" s="278">
        <v>15669791</v>
      </c>
      <c r="AJ245" s="122">
        <v>5233052</v>
      </c>
      <c r="AK245" s="122">
        <v>3194574735</v>
      </c>
      <c r="AL245" s="169" t="s">
        <v>701</v>
      </c>
      <c r="AM245" s="95" t="s">
        <v>700</v>
      </c>
      <c r="AN245" s="122" t="s">
        <v>6</v>
      </c>
      <c r="AO245" s="122" t="s">
        <v>6</v>
      </c>
      <c r="AP245" s="532" t="s">
        <v>6</v>
      </c>
      <c r="AQ245" s="759" t="s">
        <v>5</v>
      </c>
      <c r="AR245" s="283" t="s">
        <v>4</v>
      </c>
      <c r="AS245" s="27" t="s">
        <v>3</v>
      </c>
      <c r="AT245" s="283" t="s">
        <v>122</v>
      </c>
      <c r="AU245" s="283" t="s">
        <v>121</v>
      </c>
      <c r="AV245" s="27"/>
      <c r="AW245" s="747" t="s">
        <v>28</v>
      </c>
      <c r="AX245" s="499">
        <v>43809</v>
      </c>
      <c r="AY245" s="103">
        <f t="shared" si="89"/>
        <v>43809</v>
      </c>
      <c r="AZ245" s="760" t="s">
        <v>27</v>
      </c>
      <c r="BA245" s="499">
        <v>43895</v>
      </c>
      <c r="BB245" s="103">
        <f t="shared" si="90"/>
        <v>43900</v>
      </c>
      <c r="BC245" s="747" t="s">
        <v>26</v>
      </c>
      <c r="BD245" s="499">
        <v>44012</v>
      </c>
      <c r="BE245" s="499">
        <f t="shared" si="91"/>
        <v>43992</v>
      </c>
      <c r="BF245" s="548" t="s">
        <v>25</v>
      </c>
      <c r="BG245" s="499">
        <v>44083</v>
      </c>
      <c r="BH245" s="499">
        <f t="shared" si="92"/>
        <v>44084</v>
      </c>
      <c r="BI245" s="499"/>
      <c r="BJ245" s="499"/>
      <c r="BK245" s="499">
        <f t="shared" si="93"/>
        <v>44175</v>
      </c>
      <c r="BL245" s="499"/>
      <c r="BM245" s="499"/>
      <c r="BN245" s="499">
        <f t="shared" si="94"/>
        <v>44265</v>
      </c>
      <c r="BO245" s="499"/>
      <c r="BP245" s="499"/>
      <c r="BQ245" s="499">
        <f t="shared" si="95"/>
        <v>44357</v>
      </c>
      <c r="BR245" s="499"/>
      <c r="BS245" s="499"/>
      <c r="BT245" s="499">
        <f t="shared" si="96"/>
        <v>44449</v>
      </c>
      <c r="BU245" s="755">
        <v>202030217447</v>
      </c>
      <c r="BV245" s="548" t="s">
        <v>2</v>
      </c>
      <c r="BW245" s="725"/>
      <c r="BX245" s="725"/>
      <c r="BY245" s="499">
        <f t="shared" si="97"/>
        <v>44084</v>
      </c>
      <c r="BZ245" s="761"/>
      <c r="CA245" s="536" t="s">
        <v>68</v>
      </c>
    </row>
    <row r="246" spans="1:80" s="90" customFormat="1" ht="39.75" customHeight="1" x14ac:dyDescent="0.25">
      <c r="A246" s="285"/>
      <c r="B246" s="517">
        <v>4600082442</v>
      </c>
      <c r="C246" s="327">
        <v>43700</v>
      </c>
      <c r="D246" s="305">
        <v>43712</v>
      </c>
      <c r="E246" s="305">
        <v>44258</v>
      </c>
      <c r="F246" s="335">
        <v>43712</v>
      </c>
      <c r="G246" s="336" t="s">
        <v>472</v>
      </c>
      <c r="H246" s="305">
        <v>44078</v>
      </c>
      <c r="I246" s="289">
        <f ca="1">E246-'ARR Vigentes'!$DC$1</f>
        <v>-34</v>
      </c>
      <c r="J246" s="290" t="str">
        <f t="shared" ca="1" si="87"/>
        <v>TERMINADO</v>
      </c>
      <c r="K246" s="512" t="s">
        <v>684</v>
      </c>
      <c r="L246" s="332">
        <v>43639</v>
      </c>
      <c r="M246" s="332">
        <v>43639</v>
      </c>
      <c r="N246" s="332">
        <v>44187</v>
      </c>
      <c r="O246" s="371">
        <f ca="1">N246-'ARR Vigentes'!$DC$1</f>
        <v>-105</v>
      </c>
      <c r="P246" s="290" t="str">
        <f ca="1">IF(O246&gt;80,"VIGENTE",IF(O246&lt;1,"VENCIDO",IF(O246&lt;50,"POR VENCERSE","RENOVAR")))</f>
        <v>VENCIDO</v>
      </c>
      <c r="Q246" s="292" t="s">
        <v>683</v>
      </c>
      <c r="R246" s="370" t="s">
        <v>76</v>
      </c>
      <c r="S246" s="312" t="s">
        <v>4</v>
      </c>
      <c r="T246" s="295" t="s">
        <v>635</v>
      </c>
      <c r="U246" s="298" t="s">
        <v>483</v>
      </c>
      <c r="V246" s="296" t="s">
        <v>634</v>
      </c>
      <c r="W246" s="296" t="s">
        <v>634</v>
      </c>
      <c r="X246" s="307" t="s">
        <v>633</v>
      </c>
      <c r="Y246" s="298" t="s">
        <v>6</v>
      </c>
      <c r="Z246" s="292" t="s">
        <v>11</v>
      </c>
      <c r="AA246" s="292" t="s">
        <v>632</v>
      </c>
      <c r="AB246" s="422">
        <v>2980950</v>
      </c>
      <c r="AC246" s="292" t="s">
        <v>682</v>
      </c>
      <c r="AD246" s="300">
        <v>43563019</v>
      </c>
      <c r="AE246" s="291" t="s">
        <v>6</v>
      </c>
      <c r="AF246" s="298">
        <v>3113408825</v>
      </c>
      <c r="AG246" s="514" t="s">
        <v>681</v>
      </c>
      <c r="AH246" s="292" t="s">
        <v>682</v>
      </c>
      <c r="AI246" s="311">
        <v>43563019</v>
      </c>
      <c r="AJ246" s="291" t="s">
        <v>6</v>
      </c>
      <c r="AK246" s="298">
        <v>3113408825</v>
      </c>
      <c r="AL246" s="520" t="s">
        <v>681</v>
      </c>
      <c r="AM246" s="301" t="s">
        <v>680</v>
      </c>
      <c r="AN246" s="291" t="s">
        <v>6</v>
      </c>
      <c r="AO246" s="291" t="s">
        <v>6</v>
      </c>
      <c r="AP246" s="301" t="s">
        <v>6</v>
      </c>
      <c r="AQ246" s="399" t="s">
        <v>56</v>
      </c>
      <c r="AR246" s="312" t="s">
        <v>4</v>
      </c>
      <c r="AS246" s="426" t="s">
        <v>55</v>
      </c>
      <c r="AT246" s="426"/>
      <c r="AU246" s="312"/>
      <c r="AV246" s="303"/>
      <c r="AW246" s="336" t="s">
        <v>28</v>
      </c>
      <c r="AX246" s="305">
        <v>44178</v>
      </c>
      <c r="AY246" s="327">
        <f t="shared" si="89"/>
        <v>43803</v>
      </c>
      <c r="AZ246" s="336" t="s">
        <v>27</v>
      </c>
      <c r="BA246" s="305">
        <v>43979</v>
      </c>
      <c r="BB246" s="327">
        <f t="shared" si="90"/>
        <v>43894</v>
      </c>
      <c r="BC246" s="288"/>
      <c r="BD246" s="288"/>
      <c r="BE246" s="305">
        <f t="shared" si="91"/>
        <v>43986</v>
      </c>
      <c r="BF246" s="335" t="s">
        <v>25</v>
      </c>
      <c r="BG246" s="305">
        <v>44077</v>
      </c>
      <c r="BH246" s="305">
        <f t="shared" si="92"/>
        <v>44078</v>
      </c>
      <c r="BI246" s="305"/>
      <c r="BJ246" s="305"/>
      <c r="BK246" s="305">
        <f t="shared" si="93"/>
        <v>44169</v>
      </c>
      <c r="BL246" s="305"/>
      <c r="BM246" s="305"/>
      <c r="BN246" s="305">
        <f t="shared" si="94"/>
        <v>44259</v>
      </c>
      <c r="BO246" s="305"/>
      <c r="BP246" s="305"/>
      <c r="BQ246" s="305">
        <f t="shared" si="95"/>
        <v>44351</v>
      </c>
      <c r="BR246" s="305"/>
      <c r="BS246" s="305"/>
      <c r="BT246" s="305">
        <f t="shared" si="96"/>
        <v>44443</v>
      </c>
      <c r="BU246" s="335" t="s">
        <v>1068</v>
      </c>
      <c r="BV246" s="484" t="s">
        <v>2</v>
      </c>
      <c r="BW246" s="371"/>
      <c r="BX246" s="371"/>
      <c r="BY246" s="305">
        <f t="shared" si="97"/>
        <v>44078</v>
      </c>
      <c r="BZ246" s="343"/>
      <c r="CA246" s="343" t="s">
        <v>68</v>
      </c>
    </row>
    <row r="247" spans="1:80" ht="39.75" customHeight="1" x14ac:dyDescent="0.25">
      <c r="A247" s="53"/>
      <c r="B247" s="124">
        <v>4600081276</v>
      </c>
      <c r="C247" s="26">
        <v>43693</v>
      </c>
      <c r="D247" s="24">
        <v>43713</v>
      </c>
      <c r="E247" s="24">
        <v>44259</v>
      </c>
      <c r="F247" s="61">
        <v>43713</v>
      </c>
      <c r="G247" s="58" t="s">
        <v>3230</v>
      </c>
      <c r="H247" s="24">
        <v>44187</v>
      </c>
      <c r="I247" s="48">
        <f ca="1">E247-'ARR Vigentes'!$DC$1</f>
        <v>-33</v>
      </c>
      <c r="J247" s="47" t="str">
        <f t="shared" ca="1" si="87"/>
        <v>TERMINADO</v>
      </c>
      <c r="K247" s="101" t="s">
        <v>66</v>
      </c>
      <c r="L247" s="102" t="s">
        <v>66</v>
      </c>
      <c r="M247" s="102" t="s">
        <v>66</v>
      </c>
      <c r="N247" s="102" t="s">
        <v>66</v>
      </c>
      <c r="O247" s="101" t="s">
        <v>66</v>
      </c>
      <c r="P247" s="101" t="s">
        <v>66</v>
      </c>
      <c r="Q247" s="95" t="s">
        <v>988</v>
      </c>
      <c r="R247" s="36" t="s">
        <v>544</v>
      </c>
      <c r="S247" s="28" t="s">
        <v>4</v>
      </c>
      <c r="T247" s="113">
        <v>785952</v>
      </c>
      <c r="U247" s="142" t="s">
        <v>148</v>
      </c>
      <c r="V247" s="127">
        <v>1060</v>
      </c>
      <c r="W247" s="49">
        <v>36713</v>
      </c>
      <c r="X247" s="113">
        <v>16</v>
      </c>
      <c r="Y247" s="122">
        <v>8</v>
      </c>
      <c r="Z247" s="38" t="s">
        <v>147</v>
      </c>
      <c r="AA247" s="38" t="s">
        <v>722</v>
      </c>
      <c r="AB247" s="37">
        <v>610470</v>
      </c>
      <c r="AC247" s="95" t="s">
        <v>781</v>
      </c>
      <c r="AD247" s="65">
        <v>8290325</v>
      </c>
      <c r="AE247" s="122">
        <v>3116304</v>
      </c>
      <c r="AF247" s="31" t="s">
        <v>6</v>
      </c>
      <c r="AG247" s="27" t="s">
        <v>780</v>
      </c>
      <c r="AH247" s="95" t="s">
        <v>781</v>
      </c>
      <c r="AI247" s="154">
        <v>8290325</v>
      </c>
      <c r="AJ247" s="122">
        <v>3116304</v>
      </c>
      <c r="AK247" s="31" t="s">
        <v>6</v>
      </c>
      <c r="AL247" s="169" t="s">
        <v>780</v>
      </c>
      <c r="AM247" s="30" t="s">
        <v>6</v>
      </c>
      <c r="AN247" s="31" t="s">
        <v>6</v>
      </c>
      <c r="AO247" s="31" t="s">
        <v>6</v>
      </c>
      <c r="AP247" s="30" t="s">
        <v>6</v>
      </c>
      <c r="AQ247" s="78" t="s">
        <v>5</v>
      </c>
      <c r="AR247" s="28" t="s">
        <v>4</v>
      </c>
      <c r="AS247" s="27" t="s">
        <v>3</v>
      </c>
      <c r="AT247" s="28" t="s">
        <v>122</v>
      </c>
      <c r="AU247" s="28" t="s">
        <v>121</v>
      </c>
      <c r="AV247" s="63"/>
      <c r="AW247" s="89" t="s">
        <v>28</v>
      </c>
      <c r="AX247" s="20">
        <v>43743</v>
      </c>
      <c r="AY247" s="26">
        <f t="shared" si="89"/>
        <v>43804</v>
      </c>
      <c r="AZ247" s="22" t="s">
        <v>27</v>
      </c>
      <c r="BA247" s="20">
        <v>43905</v>
      </c>
      <c r="BB247" s="26">
        <f t="shared" si="90"/>
        <v>43895</v>
      </c>
      <c r="BC247" s="89" t="s">
        <v>26</v>
      </c>
      <c r="BD247" s="20">
        <v>44012</v>
      </c>
      <c r="BE247" s="20">
        <f t="shared" si="91"/>
        <v>43987</v>
      </c>
      <c r="BF247" s="86" t="s">
        <v>25</v>
      </c>
      <c r="BG247" s="20">
        <v>44088</v>
      </c>
      <c r="BH247" s="24">
        <f t="shared" si="92"/>
        <v>44079</v>
      </c>
      <c r="BI247" s="24"/>
      <c r="BJ247" s="24"/>
      <c r="BK247" s="24">
        <f t="shared" si="93"/>
        <v>44170</v>
      </c>
      <c r="BL247" s="24"/>
      <c r="BM247" s="24"/>
      <c r="BN247" s="20">
        <f t="shared" si="94"/>
        <v>44260</v>
      </c>
      <c r="BO247" s="24"/>
      <c r="BP247" s="24"/>
      <c r="BQ247" s="20">
        <f t="shared" si="95"/>
        <v>44352</v>
      </c>
      <c r="BR247" s="24"/>
      <c r="BS247" s="24"/>
      <c r="BT247" s="20">
        <f t="shared" si="96"/>
        <v>44444</v>
      </c>
      <c r="BU247" s="23">
        <v>202030221005</v>
      </c>
      <c r="BV247" s="61" t="s">
        <v>2</v>
      </c>
      <c r="BW247" s="21"/>
      <c r="BX247" s="21"/>
      <c r="BY247" s="20">
        <f t="shared" si="97"/>
        <v>44079</v>
      </c>
      <c r="BZ247" s="125"/>
      <c r="CA247" s="18" t="s">
        <v>68</v>
      </c>
      <c r="CB247" s="284"/>
    </row>
    <row r="248" spans="1:80" s="90" customFormat="1" ht="39.75" customHeight="1" x14ac:dyDescent="0.25">
      <c r="A248" s="285"/>
      <c r="B248" s="511">
        <v>4600081279</v>
      </c>
      <c r="C248" s="327">
        <v>43608</v>
      </c>
      <c r="D248" s="305">
        <v>43713</v>
      </c>
      <c r="E248" s="305">
        <v>44259</v>
      </c>
      <c r="F248" s="335">
        <v>43713</v>
      </c>
      <c r="G248" s="336" t="s">
        <v>472</v>
      </c>
      <c r="H248" s="305">
        <v>44079</v>
      </c>
      <c r="I248" s="289">
        <f ca="1">E248-'ARR Vigentes'!$DC$1</f>
        <v>-33</v>
      </c>
      <c r="J248" s="290" t="str">
        <f t="shared" ca="1" si="87"/>
        <v>TERMINADO</v>
      </c>
      <c r="K248" s="506" t="s">
        <v>66</v>
      </c>
      <c r="L248" s="332" t="s">
        <v>66</v>
      </c>
      <c r="M248" s="332" t="s">
        <v>66</v>
      </c>
      <c r="N248" s="332" t="s">
        <v>66</v>
      </c>
      <c r="O248" s="506" t="s">
        <v>66</v>
      </c>
      <c r="P248" s="506" t="s">
        <v>66</v>
      </c>
      <c r="Q248" s="292" t="s">
        <v>966</v>
      </c>
      <c r="R248" s="370" t="s">
        <v>965</v>
      </c>
      <c r="S248" s="312" t="s">
        <v>4</v>
      </c>
      <c r="T248" s="380">
        <v>785952</v>
      </c>
      <c r="U248" s="286" t="s">
        <v>148</v>
      </c>
      <c r="V248" s="298">
        <v>1060</v>
      </c>
      <c r="W248" s="383">
        <v>36713</v>
      </c>
      <c r="X248" s="298">
        <v>16</v>
      </c>
      <c r="Y248" s="298">
        <v>13</v>
      </c>
      <c r="Z248" s="292" t="s">
        <v>147</v>
      </c>
      <c r="AA248" s="292" t="s">
        <v>964</v>
      </c>
      <c r="AB248" s="299">
        <v>854420</v>
      </c>
      <c r="AC248" s="370" t="s">
        <v>963</v>
      </c>
      <c r="AD248" s="300" t="s">
        <v>962</v>
      </c>
      <c r="AE248" s="298">
        <v>2518279</v>
      </c>
      <c r="AF248" s="298">
        <v>3108288135</v>
      </c>
      <c r="AG248" s="514" t="s">
        <v>960</v>
      </c>
      <c r="AH248" s="370" t="s">
        <v>961</v>
      </c>
      <c r="AI248" s="311">
        <v>8299610</v>
      </c>
      <c r="AJ248" s="298">
        <v>2518279</v>
      </c>
      <c r="AK248" s="298">
        <v>3108288135</v>
      </c>
      <c r="AL248" s="520" t="s">
        <v>960</v>
      </c>
      <c r="AM248" s="301" t="s">
        <v>6</v>
      </c>
      <c r="AN248" s="291" t="s">
        <v>6</v>
      </c>
      <c r="AO248" s="291" t="s">
        <v>6</v>
      </c>
      <c r="AP248" s="301" t="s">
        <v>6</v>
      </c>
      <c r="AQ248" s="399" t="s">
        <v>5</v>
      </c>
      <c r="AR248" s="312" t="s">
        <v>4</v>
      </c>
      <c r="AS248" s="303" t="s">
        <v>3</v>
      </c>
      <c r="AT248" s="312" t="s">
        <v>122</v>
      </c>
      <c r="AU248" s="312" t="s">
        <v>121</v>
      </c>
      <c r="AV248" s="303"/>
      <c r="AW248" s="336" t="s">
        <v>28</v>
      </c>
      <c r="AX248" s="305">
        <v>43753</v>
      </c>
      <c r="AY248" s="327">
        <f t="shared" si="89"/>
        <v>43804</v>
      </c>
      <c r="AZ248" s="484" t="s">
        <v>27</v>
      </c>
      <c r="BA248" s="305">
        <v>43905</v>
      </c>
      <c r="BB248" s="327">
        <f t="shared" si="90"/>
        <v>43895</v>
      </c>
      <c r="BC248" s="336" t="s">
        <v>26</v>
      </c>
      <c r="BD248" s="305">
        <v>44012</v>
      </c>
      <c r="BE248" s="305">
        <f t="shared" si="91"/>
        <v>43987</v>
      </c>
      <c r="BF248" s="335" t="s">
        <v>25</v>
      </c>
      <c r="BG248" s="305">
        <v>44092</v>
      </c>
      <c r="BH248" s="305">
        <f t="shared" si="92"/>
        <v>44079</v>
      </c>
      <c r="BI248" s="305"/>
      <c r="BJ248" s="305"/>
      <c r="BK248" s="305">
        <f t="shared" si="93"/>
        <v>44170</v>
      </c>
      <c r="BL248" s="305"/>
      <c r="BM248" s="305"/>
      <c r="BN248" s="305">
        <f t="shared" si="94"/>
        <v>44260</v>
      </c>
      <c r="BO248" s="305"/>
      <c r="BP248" s="305"/>
      <c r="BQ248" s="305">
        <f t="shared" si="95"/>
        <v>44352</v>
      </c>
      <c r="BR248" s="305"/>
      <c r="BS248" s="305"/>
      <c r="BT248" s="305">
        <f t="shared" si="96"/>
        <v>44444</v>
      </c>
      <c r="BU248" s="444">
        <v>202030221055</v>
      </c>
      <c r="BV248" s="335" t="s">
        <v>2</v>
      </c>
      <c r="BW248" s="371"/>
      <c r="BX248" s="371"/>
      <c r="BY248" s="305">
        <f t="shared" si="97"/>
        <v>44079</v>
      </c>
      <c r="BZ248" s="729"/>
      <c r="CA248" s="343" t="s">
        <v>68</v>
      </c>
    </row>
    <row r="249" spans="1:80" s="90" customFormat="1" ht="39.75" customHeight="1" x14ac:dyDescent="0.25">
      <c r="A249" s="285"/>
      <c r="B249" s="517">
        <v>4600081275</v>
      </c>
      <c r="C249" s="327">
        <v>43704</v>
      </c>
      <c r="D249" s="305">
        <v>43713</v>
      </c>
      <c r="E249" s="305">
        <v>44259</v>
      </c>
      <c r="F249" s="335">
        <v>43713</v>
      </c>
      <c r="G249" s="336" t="s">
        <v>472</v>
      </c>
      <c r="H249" s="305">
        <v>44079</v>
      </c>
      <c r="I249" s="289">
        <f ca="1">E249-'ARR Vigentes'!$DC$1</f>
        <v>-33</v>
      </c>
      <c r="J249" s="290" t="str">
        <f t="shared" ca="1" si="87"/>
        <v>TERMINADO</v>
      </c>
      <c r="K249" s="506" t="s">
        <v>66</v>
      </c>
      <c r="L249" s="332" t="s">
        <v>66</v>
      </c>
      <c r="M249" s="332" t="s">
        <v>66</v>
      </c>
      <c r="N249" s="332" t="s">
        <v>66</v>
      </c>
      <c r="O249" s="506" t="s">
        <v>66</v>
      </c>
      <c r="P249" s="506" t="s">
        <v>66</v>
      </c>
      <c r="Q249" s="292" t="s">
        <v>785</v>
      </c>
      <c r="R249" s="418" t="s">
        <v>544</v>
      </c>
      <c r="S249" s="312" t="s">
        <v>4</v>
      </c>
      <c r="T249" s="295">
        <v>785952</v>
      </c>
      <c r="U249" s="286" t="s">
        <v>148</v>
      </c>
      <c r="V249" s="475">
        <v>1060</v>
      </c>
      <c r="W249" s="287">
        <v>36713</v>
      </c>
      <c r="X249" s="295">
        <v>16</v>
      </c>
      <c r="Y249" s="291">
        <v>22</v>
      </c>
      <c r="Z249" s="292" t="s">
        <v>147</v>
      </c>
      <c r="AA249" s="292" t="s">
        <v>784</v>
      </c>
      <c r="AB249" s="422">
        <v>5355000</v>
      </c>
      <c r="AC249" s="292" t="s">
        <v>783</v>
      </c>
      <c r="AD249" s="300" t="s">
        <v>782</v>
      </c>
      <c r="AE249" s="291">
        <v>2656085</v>
      </c>
      <c r="AF249" s="291" t="s">
        <v>6</v>
      </c>
      <c r="AG249" s="303" t="s">
        <v>780</v>
      </c>
      <c r="AH249" s="292" t="s">
        <v>781</v>
      </c>
      <c r="AI249" s="311">
        <v>8290325</v>
      </c>
      <c r="AJ249" s="291">
        <v>3116304</v>
      </c>
      <c r="AK249" s="291" t="s">
        <v>6</v>
      </c>
      <c r="AL249" s="443" t="s">
        <v>780</v>
      </c>
      <c r="AM249" s="301" t="s">
        <v>779</v>
      </c>
      <c r="AN249" s="291" t="s">
        <v>6</v>
      </c>
      <c r="AO249" s="291" t="s">
        <v>6</v>
      </c>
      <c r="AP249" s="301" t="s">
        <v>6</v>
      </c>
      <c r="AQ249" s="399" t="s">
        <v>5</v>
      </c>
      <c r="AR249" s="312" t="s">
        <v>4</v>
      </c>
      <c r="AS249" s="303" t="s">
        <v>3</v>
      </c>
      <c r="AT249" s="312" t="s">
        <v>122</v>
      </c>
      <c r="AU249" s="312" t="s">
        <v>121</v>
      </c>
      <c r="AV249" s="303"/>
      <c r="AW249" s="336" t="s">
        <v>28</v>
      </c>
      <c r="AX249" s="305">
        <v>43753</v>
      </c>
      <c r="AY249" s="327">
        <f t="shared" si="89"/>
        <v>43804</v>
      </c>
      <c r="AZ249" s="484" t="s">
        <v>27</v>
      </c>
      <c r="BA249" s="305">
        <v>43905</v>
      </c>
      <c r="BB249" s="327">
        <f t="shared" si="90"/>
        <v>43895</v>
      </c>
      <c r="BC249" s="336" t="s">
        <v>26</v>
      </c>
      <c r="BD249" s="305">
        <v>44012</v>
      </c>
      <c r="BE249" s="305">
        <f t="shared" si="91"/>
        <v>43987</v>
      </c>
      <c r="BF249" s="335" t="s">
        <v>25</v>
      </c>
      <c r="BG249" s="305">
        <v>44088</v>
      </c>
      <c r="BH249" s="305">
        <f t="shared" si="92"/>
        <v>44079</v>
      </c>
      <c r="BI249" s="305"/>
      <c r="BJ249" s="305"/>
      <c r="BK249" s="305">
        <f t="shared" si="93"/>
        <v>44170</v>
      </c>
      <c r="BL249" s="305"/>
      <c r="BM249" s="305"/>
      <c r="BN249" s="305">
        <f t="shared" si="94"/>
        <v>44260</v>
      </c>
      <c r="BO249" s="305"/>
      <c r="BP249" s="305"/>
      <c r="BQ249" s="305">
        <f t="shared" si="95"/>
        <v>44352</v>
      </c>
      <c r="BR249" s="305"/>
      <c r="BS249" s="305"/>
      <c r="BT249" s="305">
        <f t="shared" si="96"/>
        <v>44444</v>
      </c>
      <c r="BU249" s="444">
        <v>202030221005</v>
      </c>
      <c r="BV249" s="335" t="s">
        <v>2</v>
      </c>
      <c r="BW249" s="371"/>
      <c r="BX249" s="371"/>
      <c r="BY249" s="305">
        <f t="shared" si="97"/>
        <v>44079</v>
      </c>
      <c r="BZ249" s="729"/>
      <c r="CA249" s="343" t="s">
        <v>68</v>
      </c>
    </row>
    <row r="250" spans="1:80" ht="39.75" customHeight="1" x14ac:dyDescent="0.25">
      <c r="A250" s="53"/>
      <c r="B250" s="124">
        <v>4600082165</v>
      </c>
      <c r="C250" s="26">
        <v>43704</v>
      </c>
      <c r="D250" s="24">
        <v>43714</v>
      </c>
      <c r="E250" s="24">
        <v>44259</v>
      </c>
      <c r="F250" s="61">
        <v>43714</v>
      </c>
      <c r="G250" s="58" t="s">
        <v>3230</v>
      </c>
      <c r="H250" s="24">
        <v>44079</v>
      </c>
      <c r="I250" s="48">
        <f ca="1">E250-'ARR Vigentes'!$DC$1</f>
        <v>-33</v>
      </c>
      <c r="J250" s="47" t="str">
        <f t="shared" ca="1" si="87"/>
        <v>TERMINADO</v>
      </c>
      <c r="K250" s="101" t="s">
        <v>66</v>
      </c>
      <c r="L250" s="102" t="s">
        <v>66</v>
      </c>
      <c r="M250" s="102" t="s">
        <v>66</v>
      </c>
      <c r="N250" s="102" t="s">
        <v>66</v>
      </c>
      <c r="O250" s="101" t="s">
        <v>66</v>
      </c>
      <c r="P250" s="101" t="s">
        <v>66</v>
      </c>
      <c r="Q250" s="95" t="s">
        <v>778</v>
      </c>
      <c r="R250" s="36" t="s">
        <v>544</v>
      </c>
      <c r="S250" s="28" t="s">
        <v>4</v>
      </c>
      <c r="T250" s="113">
        <v>785952</v>
      </c>
      <c r="U250" s="142" t="s">
        <v>148</v>
      </c>
      <c r="V250" s="127">
        <v>1060</v>
      </c>
      <c r="W250" s="49">
        <v>36713</v>
      </c>
      <c r="X250" s="113">
        <v>16</v>
      </c>
      <c r="Y250" s="140">
        <v>61</v>
      </c>
      <c r="Z250" s="38" t="s">
        <v>147</v>
      </c>
      <c r="AA250" s="38" t="s">
        <v>722</v>
      </c>
      <c r="AB250" s="37">
        <v>95200</v>
      </c>
      <c r="AC250" s="95" t="s">
        <v>777</v>
      </c>
      <c r="AD250" s="65">
        <v>32442400</v>
      </c>
      <c r="AE250" s="122">
        <v>2334395</v>
      </c>
      <c r="AF250" s="31" t="s">
        <v>6</v>
      </c>
      <c r="AG250" s="30" t="s">
        <v>6</v>
      </c>
      <c r="AH250" s="95" t="s">
        <v>777</v>
      </c>
      <c r="AI250" s="154">
        <v>32442400</v>
      </c>
      <c r="AJ250" s="122">
        <v>2334395</v>
      </c>
      <c r="AK250" s="31" t="s">
        <v>6</v>
      </c>
      <c r="AL250" s="30" t="s">
        <v>6</v>
      </c>
      <c r="AM250" s="30" t="s">
        <v>6</v>
      </c>
      <c r="AN250" s="31" t="s">
        <v>6</v>
      </c>
      <c r="AO250" s="31" t="s">
        <v>6</v>
      </c>
      <c r="AP250" s="30" t="s">
        <v>6</v>
      </c>
      <c r="AQ250" s="78" t="s">
        <v>56</v>
      </c>
      <c r="AR250" s="28" t="s">
        <v>4</v>
      </c>
      <c r="AS250" s="105" t="s">
        <v>55</v>
      </c>
      <c r="AT250" s="105"/>
      <c r="AU250" s="28"/>
      <c r="AV250" s="63"/>
      <c r="AW250" s="89" t="s">
        <v>28</v>
      </c>
      <c r="AX250" s="20">
        <v>43812</v>
      </c>
      <c r="AY250" s="26">
        <f t="shared" si="89"/>
        <v>43805</v>
      </c>
      <c r="AZ250" s="89" t="s">
        <v>27</v>
      </c>
      <c r="BA250" s="25" t="s">
        <v>3223</v>
      </c>
      <c r="BB250" s="26">
        <f t="shared" si="90"/>
        <v>43896</v>
      </c>
      <c r="BC250" s="89" t="s">
        <v>26</v>
      </c>
      <c r="BD250" s="20">
        <v>44012</v>
      </c>
      <c r="BE250" s="20">
        <f t="shared" si="91"/>
        <v>43988</v>
      </c>
      <c r="BF250" s="20"/>
      <c r="BG250" s="20"/>
      <c r="BH250" s="20">
        <f t="shared" si="92"/>
        <v>44080</v>
      </c>
      <c r="BI250" s="24"/>
      <c r="BJ250" s="24"/>
      <c r="BK250" s="24">
        <f t="shared" si="93"/>
        <v>44171</v>
      </c>
      <c r="BL250" s="24"/>
      <c r="BM250" s="24"/>
      <c r="BN250" s="20">
        <f t="shared" si="94"/>
        <v>44261</v>
      </c>
      <c r="BO250" s="24"/>
      <c r="BP250" s="24"/>
      <c r="BQ250" s="20">
        <f t="shared" si="95"/>
        <v>44353</v>
      </c>
      <c r="BR250" s="24"/>
      <c r="BS250" s="24"/>
      <c r="BT250" s="20">
        <f t="shared" si="96"/>
        <v>44445</v>
      </c>
      <c r="BU250" s="24">
        <f>E250-100</f>
        <v>44159</v>
      </c>
      <c r="BV250" s="22" t="s">
        <v>2</v>
      </c>
      <c r="BW250" s="21"/>
      <c r="BX250" s="21"/>
      <c r="BY250" s="20">
        <f t="shared" si="97"/>
        <v>44080</v>
      </c>
      <c r="BZ250" s="19"/>
      <c r="CA250" s="18" t="s">
        <v>68</v>
      </c>
      <c r="CB250" s="281"/>
    </row>
    <row r="251" spans="1:80" ht="39.75" customHeight="1" x14ac:dyDescent="0.25">
      <c r="A251" s="53"/>
      <c r="B251" s="124">
        <v>4600082187</v>
      </c>
      <c r="C251" s="26">
        <v>43704</v>
      </c>
      <c r="D251" s="24">
        <v>43713</v>
      </c>
      <c r="E251" s="24">
        <v>44259</v>
      </c>
      <c r="F251" s="61">
        <v>43713</v>
      </c>
      <c r="G251" s="58" t="s">
        <v>472</v>
      </c>
      <c r="H251" s="24">
        <v>44079</v>
      </c>
      <c r="I251" s="48">
        <f ca="1">E251-'ARR Vigentes'!$DC$1</f>
        <v>-33</v>
      </c>
      <c r="J251" s="47" t="str">
        <f t="shared" ref="J251:J282" ca="1" si="98">IF(I251&gt;130,"VIGENTE",IF(I251&lt;1,"TERMINADO",IF(AND(I251&lt;120,I251&gt;110),"TRAMITES",IF(I251&lt;50,"POR VENCERSE","RENOVAR"))))</f>
        <v>TERMINADO</v>
      </c>
      <c r="K251" s="101" t="s">
        <v>66</v>
      </c>
      <c r="L251" s="102" t="s">
        <v>66</v>
      </c>
      <c r="M251" s="102" t="s">
        <v>66</v>
      </c>
      <c r="N251" s="102" t="s">
        <v>66</v>
      </c>
      <c r="O251" s="101" t="s">
        <v>66</v>
      </c>
      <c r="P251" s="101" t="s">
        <v>66</v>
      </c>
      <c r="Q251" s="95" t="s">
        <v>776</v>
      </c>
      <c r="R251" s="36" t="s">
        <v>544</v>
      </c>
      <c r="S251" s="28" t="s">
        <v>4</v>
      </c>
      <c r="T251" s="113">
        <v>785952</v>
      </c>
      <c r="U251" s="142" t="s">
        <v>148</v>
      </c>
      <c r="V251" s="127">
        <v>1060</v>
      </c>
      <c r="W251" s="49">
        <v>36713</v>
      </c>
      <c r="X251" s="113">
        <v>16</v>
      </c>
      <c r="Y251" s="140">
        <v>67</v>
      </c>
      <c r="Z251" s="38" t="s">
        <v>147</v>
      </c>
      <c r="AA251" s="38" t="s">
        <v>722</v>
      </c>
      <c r="AB251" s="37">
        <v>261800</v>
      </c>
      <c r="AC251" s="95" t="s">
        <v>775</v>
      </c>
      <c r="AD251" s="65">
        <v>43074825</v>
      </c>
      <c r="AE251" s="31" t="s">
        <v>6</v>
      </c>
      <c r="AF251" s="80">
        <v>3016149980</v>
      </c>
      <c r="AG251" s="171" t="s">
        <v>600</v>
      </c>
      <c r="AH251" s="95" t="s">
        <v>775</v>
      </c>
      <c r="AI251" s="154">
        <v>43074825</v>
      </c>
      <c r="AJ251" s="31" t="s">
        <v>6</v>
      </c>
      <c r="AK251" s="80">
        <v>3016149980</v>
      </c>
      <c r="AL251" s="116" t="s">
        <v>600</v>
      </c>
      <c r="AM251" s="30" t="s">
        <v>774</v>
      </c>
      <c r="AN251" s="31" t="s">
        <v>6</v>
      </c>
      <c r="AO251" s="31" t="s">
        <v>6</v>
      </c>
      <c r="AP251" s="30" t="s">
        <v>6</v>
      </c>
      <c r="AQ251" s="78" t="s">
        <v>5</v>
      </c>
      <c r="AR251" s="28" t="s">
        <v>4</v>
      </c>
      <c r="AS251" s="27" t="s">
        <v>3</v>
      </c>
      <c r="AT251" s="28" t="s">
        <v>122</v>
      </c>
      <c r="AU251" s="28" t="s">
        <v>121</v>
      </c>
      <c r="AV251" s="63"/>
      <c r="AW251" s="89" t="s">
        <v>28</v>
      </c>
      <c r="AX251" s="20">
        <v>43809</v>
      </c>
      <c r="AY251" s="26">
        <f t="shared" si="89"/>
        <v>43804</v>
      </c>
      <c r="AZ251" s="89" t="s">
        <v>27</v>
      </c>
      <c r="BA251" s="20">
        <v>43889</v>
      </c>
      <c r="BB251" s="26">
        <f t="shared" si="90"/>
        <v>43895</v>
      </c>
      <c r="BC251" s="89" t="s">
        <v>26</v>
      </c>
      <c r="BD251" s="20">
        <v>44012</v>
      </c>
      <c r="BE251" s="20">
        <f t="shared" si="91"/>
        <v>43987</v>
      </c>
      <c r="BF251" s="20"/>
      <c r="BG251" s="20"/>
      <c r="BH251" s="24">
        <f t="shared" si="92"/>
        <v>44079</v>
      </c>
      <c r="BI251" s="24"/>
      <c r="BJ251" s="24"/>
      <c r="BK251" s="24">
        <f t="shared" si="93"/>
        <v>44170</v>
      </c>
      <c r="BL251" s="24"/>
      <c r="BM251" s="24"/>
      <c r="BN251" s="20">
        <f t="shared" si="94"/>
        <v>44260</v>
      </c>
      <c r="BO251" s="24"/>
      <c r="BP251" s="24"/>
      <c r="BQ251" s="20">
        <f t="shared" si="95"/>
        <v>44352</v>
      </c>
      <c r="BR251" s="24"/>
      <c r="BS251" s="24"/>
      <c r="BT251" s="20">
        <f t="shared" si="96"/>
        <v>44444</v>
      </c>
      <c r="BU251" s="23">
        <v>202030221319</v>
      </c>
      <c r="BV251" s="61" t="s">
        <v>2</v>
      </c>
      <c r="BW251" s="21"/>
      <c r="BX251" s="21"/>
      <c r="BY251" s="20">
        <f t="shared" si="97"/>
        <v>44079</v>
      </c>
      <c r="BZ251" s="125"/>
      <c r="CA251" s="18" t="s">
        <v>68</v>
      </c>
      <c r="CB251" s="281"/>
    </row>
    <row r="252" spans="1:80" ht="39.75" customHeight="1" x14ac:dyDescent="0.25">
      <c r="A252" s="53"/>
      <c r="B252" s="167">
        <v>4600082332</v>
      </c>
      <c r="C252" s="103">
        <v>43678</v>
      </c>
      <c r="D252" s="24">
        <v>43717</v>
      </c>
      <c r="E252" s="24">
        <v>44263</v>
      </c>
      <c r="F252" s="61">
        <v>43717</v>
      </c>
      <c r="G252" s="58" t="s">
        <v>472</v>
      </c>
      <c r="H252" s="24">
        <v>44082</v>
      </c>
      <c r="I252" s="48">
        <f ca="1">E252-'ARR Vigentes'!$DC$1</f>
        <v>-29</v>
      </c>
      <c r="J252" s="47" t="str">
        <f t="shared" ca="1" si="98"/>
        <v>TERMINADO</v>
      </c>
      <c r="K252" s="101" t="s">
        <v>66</v>
      </c>
      <c r="L252" s="102" t="s">
        <v>66</v>
      </c>
      <c r="M252" s="102" t="s">
        <v>66</v>
      </c>
      <c r="N252" s="102" t="s">
        <v>66</v>
      </c>
      <c r="O252" s="101" t="s">
        <v>66</v>
      </c>
      <c r="P252" s="101" t="s">
        <v>66</v>
      </c>
      <c r="Q252" s="82" t="s">
        <v>649</v>
      </c>
      <c r="R252" s="36" t="s">
        <v>653</v>
      </c>
      <c r="S252" s="28" t="s">
        <v>4</v>
      </c>
      <c r="T252" s="106">
        <v>5245455</v>
      </c>
      <c r="U252" s="83">
        <v>10060480003</v>
      </c>
      <c r="V252" s="83">
        <v>3161</v>
      </c>
      <c r="W252" s="168">
        <v>38635</v>
      </c>
      <c r="X252" s="99">
        <v>26</v>
      </c>
      <c r="Y252" s="80">
        <v>102</v>
      </c>
      <c r="Z252" s="95" t="s">
        <v>224</v>
      </c>
      <c r="AA252" s="95" t="s">
        <v>652</v>
      </c>
      <c r="AB252" s="94">
        <v>222793</v>
      </c>
      <c r="AC252" s="165" t="s">
        <v>651</v>
      </c>
      <c r="AD252" s="65">
        <v>43904293</v>
      </c>
      <c r="AE252" s="80">
        <v>5964758</v>
      </c>
      <c r="AF252" s="80">
        <v>3107759793</v>
      </c>
      <c r="AG252" s="171" t="s">
        <v>650</v>
      </c>
      <c r="AH252" s="165" t="s">
        <v>651</v>
      </c>
      <c r="AI252" s="154">
        <v>43904293</v>
      </c>
      <c r="AJ252" s="80">
        <v>5964758</v>
      </c>
      <c r="AK252" s="80">
        <v>3107759793</v>
      </c>
      <c r="AL252" s="116" t="s">
        <v>650</v>
      </c>
      <c r="AM252" s="30" t="s">
        <v>649</v>
      </c>
      <c r="AN252" s="31" t="s">
        <v>6</v>
      </c>
      <c r="AO252" s="31" t="s">
        <v>6</v>
      </c>
      <c r="AP252" s="30" t="s">
        <v>6</v>
      </c>
      <c r="AQ252" s="78" t="s">
        <v>5</v>
      </c>
      <c r="AR252" s="28" t="s">
        <v>4</v>
      </c>
      <c r="AS252" s="105" t="s">
        <v>3</v>
      </c>
      <c r="AT252" s="105"/>
      <c r="AU252" s="28"/>
      <c r="AV252" s="63"/>
      <c r="AW252" s="89" t="s">
        <v>28</v>
      </c>
      <c r="AX252" s="20">
        <v>43809</v>
      </c>
      <c r="AY252" s="26">
        <f t="shared" si="89"/>
        <v>43808</v>
      </c>
      <c r="AZ252" s="89" t="s">
        <v>27</v>
      </c>
      <c r="BA252" s="20">
        <v>43900</v>
      </c>
      <c r="BB252" s="26">
        <f t="shared" si="90"/>
        <v>43899</v>
      </c>
      <c r="BC252" s="25"/>
      <c r="BD252" s="25"/>
      <c r="BE252" s="20">
        <f t="shared" si="91"/>
        <v>43991</v>
      </c>
      <c r="BF252" s="86" t="s">
        <v>25</v>
      </c>
      <c r="BG252" s="20">
        <v>44083</v>
      </c>
      <c r="BH252" s="24">
        <f t="shared" si="92"/>
        <v>44083</v>
      </c>
      <c r="BI252" s="24"/>
      <c r="BJ252" s="24"/>
      <c r="BK252" s="24">
        <f t="shared" si="93"/>
        <v>44174</v>
      </c>
      <c r="BL252" s="24"/>
      <c r="BM252" s="24"/>
      <c r="BN252" s="20">
        <f t="shared" si="94"/>
        <v>44264</v>
      </c>
      <c r="BO252" s="24"/>
      <c r="BP252" s="24"/>
      <c r="BQ252" s="20">
        <f t="shared" si="95"/>
        <v>44356</v>
      </c>
      <c r="BR252" s="24"/>
      <c r="BS252" s="24"/>
      <c r="BT252" s="20">
        <f t="shared" si="96"/>
        <v>44448</v>
      </c>
      <c r="BU252" s="23">
        <v>202030217225</v>
      </c>
      <c r="BV252" s="61" t="s">
        <v>2</v>
      </c>
      <c r="BW252" s="21"/>
      <c r="BX252" s="21"/>
      <c r="BY252" s="20">
        <f t="shared" si="97"/>
        <v>44083</v>
      </c>
      <c r="BZ252" s="19"/>
      <c r="CA252" s="18" t="s">
        <v>0</v>
      </c>
      <c r="CB252" s="281"/>
    </row>
    <row r="253" spans="1:80" s="90" customFormat="1" ht="39.75" customHeight="1" x14ac:dyDescent="0.25">
      <c r="A253" s="285" t="s">
        <v>501</v>
      </c>
      <c r="B253" s="331">
        <v>4600083530</v>
      </c>
      <c r="C253" s="305">
        <v>43767</v>
      </c>
      <c r="D253" s="305">
        <v>44167</v>
      </c>
      <c r="E253" s="305">
        <v>44256</v>
      </c>
      <c r="F253" s="335">
        <v>43801</v>
      </c>
      <c r="G253" s="335" t="s">
        <v>472</v>
      </c>
      <c r="H253" s="305">
        <v>44156</v>
      </c>
      <c r="I253" s="289">
        <f ca="1">E253-'ARR Vigentes'!$DC$1</f>
        <v>-36</v>
      </c>
      <c r="J253" s="290" t="str">
        <f t="shared" ca="1" si="98"/>
        <v>TERMINADO</v>
      </c>
      <c r="K253" s="506" t="s">
        <v>66</v>
      </c>
      <c r="L253" s="332" t="s">
        <v>66</v>
      </c>
      <c r="M253" s="332" t="s">
        <v>66</v>
      </c>
      <c r="N253" s="332" t="s">
        <v>66</v>
      </c>
      <c r="O253" s="506" t="s">
        <v>66</v>
      </c>
      <c r="P253" s="506" t="s">
        <v>66</v>
      </c>
      <c r="Q253" s="370" t="s">
        <v>496</v>
      </c>
      <c r="R253" s="418" t="s">
        <v>500</v>
      </c>
      <c r="S253" s="294" t="s">
        <v>4</v>
      </c>
      <c r="T253" s="380">
        <v>574813</v>
      </c>
      <c r="U253" s="296">
        <v>10140110016</v>
      </c>
      <c r="V253" s="297">
        <v>5030</v>
      </c>
      <c r="W253" s="314">
        <v>39080</v>
      </c>
      <c r="X253" s="295">
        <v>26</v>
      </c>
      <c r="Y253" s="298" t="s">
        <v>499</v>
      </c>
      <c r="Z253" s="292" t="s">
        <v>116</v>
      </c>
      <c r="AA253" s="292" t="s">
        <v>115</v>
      </c>
      <c r="AB253" s="299">
        <v>154800</v>
      </c>
      <c r="AC253" s="370" t="s">
        <v>498</v>
      </c>
      <c r="AD253" s="300">
        <v>43340571</v>
      </c>
      <c r="AE253" s="291">
        <v>3102473360</v>
      </c>
      <c r="AF253" s="291">
        <v>3125656720</v>
      </c>
      <c r="AG253" s="514" t="s">
        <v>497</v>
      </c>
      <c r="AH253" s="370" t="s">
        <v>498</v>
      </c>
      <c r="AI253" s="311">
        <v>43340571</v>
      </c>
      <c r="AJ253" s="291">
        <v>3102473360</v>
      </c>
      <c r="AK253" s="291">
        <v>3125656720</v>
      </c>
      <c r="AL253" s="520" t="s">
        <v>497</v>
      </c>
      <c r="AM253" s="370" t="s">
        <v>496</v>
      </c>
      <c r="AN253" s="291" t="s">
        <v>6</v>
      </c>
      <c r="AO253" s="291" t="s">
        <v>6</v>
      </c>
      <c r="AP253" s="301" t="s">
        <v>6</v>
      </c>
      <c r="AQ253" s="341" t="s">
        <v>70</v>
      </c>
      <c r="AR253" s="312" t="s">
        <v>4</v>
      </c>
      <c r="AS253" s="303" t="s">
        <v>69</v>
      </c>
      <c r="AT253" s="312" t="s">
        <v>122</v>
      </c>
      <c r="AU253" s="312" t="s">
        <v>121</v>
      </c>
      <c r="AV253" s="303"/>
      <c r="AW253" s="288"/>
      <c r="AX253" s="288"/>
      <c r="AY253" s="327">
        <f t="shared" si="89"/>
        <v>43892</v>
      </c>
      <c r="AZ253" s="288"/>
      <c r="BA253" s="288"/>
      <c r="BB253" s="327">
        <f t="shared" si="90"/>
        <v>43984</v>
      </c>
      <c r="BC253" s="288"/>
      <c r="BD253" s="288"/>
      <c r="BE253" s="305">
        <f t="shared" si="91"/>
        <v>44076</v>
      </c>
      <c r="BF253" s="305"/>
      <c r="BG253" s="305"/>
      <c r="BH253" s="305">
        <f t="shared" si="92"/>
        <v>44167</v>
      </c>
      <c r="BI253" s="305"/>
      <c r="BJ253" s="305"/>
      <c r="BK253" s="305">
        <f t="shared" si="93"/>
        <v>44257</v>
      </c>
      <c r="BL253" s="305"/>
      <c r="BM253" s="305"/>
      <c r="BN253" s="305">
        <f t="shared" si="94"/>
        <v>44349</v>
      </c>
      <c r="BO253" s="305"/>
      <c r="BP253" s="305"/>
      <c r="BQ253" s="305">
        <f t="shared" si="95"/>
        <v>44441</v>
      </c>
      <c r="BR253" s="305"/>
      <c r="BS253" s="305"/>
      <c r="BT253" s="305">
        <f t="shared" si="96"/>
        <v>44532</v>
      </c>
      <c r="BU253" s="335" t="s">
        <v>1068</v>
      </c>
      <c r="BV253" s="335">
        <f>E253-60</f>
        <v>44196</v>
      </c>
      <c r="BW253" s="371"/>
      <c r="BX253" s="371"/>
      <c r="BY253" s="305">
        <f t="shared" si="97"/>
        <v>44167</v>
      </c>
      <c r="BZ253" s="343"/>
      <c r="CA253" s="343" t="s">
        <v>68</v>
      </c>
    </row>
    <row r="254" spans="1:80" s="17" customFormat="1" ht="39.75" customHeight="1" x14ac:dyDescent="0.25">
      <c r="A254" s="53"/>
      <c r="B254" s="120">
        <v>4600084084</v>
      </c>
      <c r="C254" s="24">
        <v>43767</v>
      </c>
      <c r="D254" s="24">
        <v>43885</v>
      </c>
      <c r="E254" s="24">
        <v>44250</v>
      </c>
      <c r="F254" s="61">
        <v>43885</v>
      </c>
      <c r="G254" s="24" t="s">
        <v>6</v>
      </c>
      <c r="H254" s="24" t="s">
        <v>6</v>
      </c>
      <c r="I254" s="48">
        <f ca="1">E254-'ARR Vigentes'!$DC$1</f>
        <v>-42</v>
      </c>
      <c r="J254" s="47" t="str">
        <f t="shared" ca="1" si="98"/>
        <v>TERMINADO</v>
      </c>
      <c r="K254" s="101" t="s">
        <v>66</v>
      </c>
      <c r="L254" s="102" t="s">
        <v>66</v>
      </c>
      <c r="M254" s="102" t="s">
        <v>66</v>
      </c>
      <c r="N254" s="102" t="s">
        <v>66</v>
      </c>
      <c r="O254" s="101" t="s">
        <v>66</v>
      </c>
      <c r="P254" s="101" t="s">
        <v>66</v>
      </c>
      <c r="Q254" s="100" t="s">
        <v>112</v>
      </c>
      <c r="R254" s="36" t="s">
        <v>118</v>
      </c>
      <c r="S254" s="109" t="s">
        <v>4</v>
      </c>
      <c r="T254" s="119">
        <v>574813</v>
      </c>
      <c r="U254" s="71">
        <v>10140110016</v>
      </c>
      <c r="V254" s="118">
        <v>5030</v>
      </c>
      <c r="W254" s="117">
        <v>39080</v>
      </c>
      <c r="X254" s="72">
        <v>26</v>
      </c>
      <c r="Y254" s="68" t="s">
        <v>117</v>
      </c>
      <c r="Z254" s="38" t="s">
        <v>116</v>
      </c>
      <c r="AA254" s="38" t="s">
        <v>115</v>
      </c>
      <c r="AB254" s="94">
        <v>113100</v>
      </c>
      <c r="AC254" s="100" t="s">
        <v>114</v>
      </c>
      <c r="AD254" s="65">
        <v>43999584</v>
      </c>
      <c r="AE254" s="31" t="s">
        <v>6</v>
      </c>
      <c r="AF254" s="31">
        <v>3146456699</v>
      </c>
      <c r="AG254" s="171" t="s">
        <v>113</v>
      </c>
      <c r="AH254" s="100" t="s">
        <v>114</v>
      </c>
      <c r="AI254" s="154">
        <v>43999584</v>
      </c>
      <c r="AJ254" s="31" t="s">
        <v>6</v>
      </c>
      <c r="AK254" s="31">
        <v>3146456699</v>
      </c>
      <c r="AL254" s="116" t="s">
        <v>113</v>
      </c>
      <c r="AM254" s="100" t="s">
        <v>112</v>
      </c>
      <c r="AN254" s="31" t="s">
        <v>6</v>
      </c>
      <c r="AO254" s="31" t="s">
        <v>6</v>
      </c>
      <c r="AP254" s="30" t="s">
        <v>6</v>
      </c>
      <c r="AQ254" s="64" t="s">
        <v>70</v>
      </c>
      <c r="AR254" s="28" t="s">
        <v>4</v>
      </c>
      <c r="AS254" s="63" t="s">
        <v>69</v>
      </c>
      <c r="AT254" s="28"/>
      <c r="AU254" s="28"/>
      <c r="AV254" s="63"/>
      <c r="AW254" s="89" t="s">
        <v>28</v>
      </c>
      <c r="AX254" s="20">
        <v>43951</v>
      </c>
      <c r="AY254" s="26">
        <f t="shared" si="89"/>
        <v>43975</v>
      </c>
      <c r="AZ254" s="89" t="s">
        <v>27</v>
      </c>
      <c r="BA254" s="20">
        <v>44042</v>
      </c>
      <c r="BB254" s="26">
        <f t="shared" si="90"/>
        <v>44067</v>
      </c>
      <c r="BC254" s="25"/>
      <c r="BD254" s="25"/>
      <c r="BE254" s="20">
        <f t="shared" si="91"/>
        <v>44159</v>
      </c>
      <c r="BF254" s="86" t="s">
        <v>25</v>
      </c>
      <c r="BG254" s="20">
        <v>44249</v>
      </c>
      <c r="BH254" s="24">
        <f t="shared" si="92"/>
        <v>44251</v>
      </c>
      <c r="BI254" s="24"/>
      <c r="BJ254" s="24"/>
      <c r="BK254" s="24">
        <f t="shared" si="93"/>
        <v>44340</v>
      </c>
      <c r="BL254" s="24"/>
      <c r="BM254" s="24"/>
      <c r="BN254" s="20">
        <f t="shared" si="94"/>
        <v>44432</v>
      </c>
      <c r="BO254" s="24"/>
      <c r="BP254" s="24"/>
      <c r="BQ254" s="20">
        <f t="shared" si="95"/>
        <v>44524</v>
      </c>
      <c r="BR254" s="24"/>
      <c r="BS254" s="24"/>
      <c r="BT254" s="20">
        <f t="shared" si="96"/>
        <v>44616</v>
      </c>
      <c r="BU254" s="24">
        <f>E254-100</f>
        <v>44150</v>
      </c>
      <c r="BV254" s="61">
        <f>E254-60</f>
        <v>44190</v>
      </c>
      <c r="BW254" s="21"/>
      <c r="BX254" s="21"/>
      <c r="BY254" s="20">
        <f t="shared" si="97"/>
        <v>44251</v>
      </c>
      <c r="BZ254" s="19"/>
      <c r="CA254" s="18" t="s">
        <v>68</v>
      </c>
      <c r="CB254" s="431"/>
    </row>
    <row r="255" spans="1:80" s="17" customFormat="1" ht="39.75" customHeight="1" x14ac:dyDescent="0.25">
      <c r="A255" s="104"/>
      <c r="B255" s="107">
        <v>4600088423</v>
      </c>
      <c r="C255" s="49">
        <v>44184</v>
      </c>
      <c r="D255" s="24" t="s">
        <v>6</v>
      </c>
      <c r="E255" s="24" t="s">
        <v>6</v>
      </c>
      <c r="F255" s="61" t="s">
        <v>6</v>
      </c>
      <c r="G255" s="60" t="s">
        <v>6</v>
      </c>
      <c r="H255" s="60" t="s">
        <v>6</v>
      </c>
      <c r="I255" s="48" t="e">
        <f ca="1">E255-'ARR Vigentes'!$DC$1</f>
        <v>#VALUE!</v>
      </c>
      <c r="J255" s="47" t="s">
        <v>2286</v>
      </c>
      <c r="K255" s="101" t="s">
        <v>66</v>
      </c>
      <c r="L255" s="102" t="s">
        <v>66</v>
      </c>
      <c r="M255" s="102" t="s">
        <v>66</v>
      </c>
      <c r="N255" s="102" t="s">
        <v>66</v>
      </c>
      <c r="O255" s="101" t="s">
        <v>66</v>
      </c>
      <c r="P255" s="101" t="s">
        <v>66</v>
      </c>
      <c r="Q255" s="144" t="s">
        <v>3361</v>
      </c>
      <c r="R255" s="100" t="s">
        <v>76</v>
      </c>
      <c r="S255" s="28" t="s">
        <v>4</v>
      </c>
      <c r="T255" s="106">
        <v>804746</v>
      </c>
      <c r="U255" s="98">
        <v>10130340011</v>
      </c>
      <c r="V255" s="96" t="s">
        <v>238</v>
      </c>
      <c r="W255" s="84">
        <v>37178</v>
      </c>
      <c r="X255" s="106">
        <v>24</v>
      </c>
      <c r="Y255" s="146">
        <v>1140</v>
      </c>
      <c r="Z255" s="95" t="s">
        <v>324</v>
      </c>
      <c r="AA255" s="95" t="s">
        <v>323</v>
      </c>
      <c r="AB255" s="94">
        <v>218506</v>
      </c>
      <c r="AC255" s="144" t="s">
        <v>3362</v>
      </c>
      <c r="AD255" s="65">
        <v>43568432</v>
      </c>
      <c r="AE255" s="31" t="s">
        <v>6</v>
      </c>
      <c r="AF255" s="31">
        <v>3146303191</v>
      </c>
      <c r="AG255" s="63" t="s">
        <v>3363</v>
      </c>
      <c r="AH255" s="144" t="s">
        <v>3362</v>
      </c>
      <c r="AI255" s="65">
        <v>43568432</v>
      </c>
      <c r="AJ255" s="31" t="s">
        <v>6</v>
      </c>
      <c r="AK255" s="31">
        <v>3146303191</v>
      </c>
      <c r="AL255" s="63" t="s">
        <v>3363</v>
      </c>
      <c r="AM255" s="30" t="s">
        <v>3364</v>
      </c>
      <c r="AN255" s="31" t="s">
        <v>6</v>
      </c>
      <c r="AO255" s="31" t="s">
        <v>6</v>
      </c>
      <c r="AP255" s="30" t="s">
        <v>6</v>
      </c>
      <c r="AQ255" s="78" t="s">
        <v>56</v>
      </c>
      <c r="AR255" s="28" t="s">
        <v>4</v>
      </c>
      <c r="AS255" s="105" t="s">
        <v>55</v>
      </c>
      <c r="AT255" s="105"/>
      <c r="AU255" s="105"/>
      <c r="AV255" s="63"/>
      <c r="AW255" s="25"/>
      <c r="AX255" s="25"/>
      <c r="AY255" s="26" t="e">
        <f t="shared" si="89"/>
        <v>#VALUE!</v>
      </c>
      <c r="AZ255" s="25"/>
      <c r="BA255" s="25"/>
      <c r="BB255" s="26" t="e">
        <f t="shared" si="90"/>
        <v>#VALUE!</v>
      </c>
      <c r="BC255" s="25"/>
      <c r="BD255" s="25"/>
      <c r="BE255" s="20" t="e">
        <f t="shared" si="91"/>
        <v>#VALUE!</v>
      </c>
      <c r="BF255" s="20"/>
      <c r="BG255" s="20"/>
      <c r="BH255" s="24" t="e">
        <f>EDATE($F255,48)</f>
        <v>#VALUE!</v>
      </c>
      <c r="BI255" s="24"/>
      <c r="BJ255" s="24"/>
      <c r="BK255" s="24" t="e">
        <f>EDATE($F255,51)</f>
        <v>#VALUE!</v>
      </c>
      <c r="BL255" s="24"/>
      <c r="BM255" s="24"/>
      <c r="BN255" s="20" t="e">
        <f t="shared" si="94"/>
        <v>#VALUE!</v>
      </c>
      <c r="BO255" s="24"/>
      <c r="BP255" s="24"/>
      <c r="BQ255" s="20" t="e">
        <f t="shared" si="95"/>
        <v>#VALUE!</v>
      </c>
      <c r="BR255" s="24"/>
      <c r="BS255" s="24"/>
      <c r="BT255" s="20" t="e">
        <f t="shared" si="96"/>
        <v>#VALUE!</v>
      </c>
      <c r="BU255" s="24" t="e">
        <f>E255-100</f>
        <v>#VALUE!</v>
      </c>
      <c r="BV255" s="61" t="e">
        <f>E255-60</f>
        <v>#VALUE!</v>
      </c>
      <c r="BW255" s="21"/>
      <c r="BX255" s="21"/>
      <c r="BY255" s="20" t="e">
        <f t="shared" si="97"/>
        <v>#VALUE!</v>
      </c>
      <c r="BZ255" s="125" t="s">
        <v>2270</v>
      </c>
      <c r="CA255" s="18" t="s">
        <v>54</v>
      </c>
      <c r="CB255" s="431"/>
    </row>
    <row r="256" spans="1:80" ht="39.75" customHeight="1" x14ac:dyDescent="0.25">
      <c r="A256" s="104"/>
      <c r="B256" s="107">
        <v>4600082248</v>
      </c>
      <c r="C256" s="20">
        <v>43697</v>
      </c>
      <c r="D256" s="24">
        <v>43724</v>
      </c>
      <c r="E256" s="24">
        <v>44270</v>
      </c>
      <c r="F256" s="61">
        <v>43724</v>
      </c>
      <c r="G256" s="58" t="s">
        <v>3235</v>
      </c>
      <c r="H256" s="24">
        <v>44090</v>
      </c>
      <c r="I256" s="48">
        <f ca="1">E256-'ARR Vigentes'!$DC$1</f>
        <v>-22</v>
      </c>
      <c r="J256" s="47" t="str">
        <f ca="1">IF(I256&gt;130,"VIGENTE",IF(I256&lt;1,"TERMINADO",IF(AND(I256&lt;120,I256&gt;110),"TRAMITES",IF(I256&lt;50,"POR VENCERSE","RENOVAR"))))</f>
        <v>TERMINADO</v>
      </c>
      <c r="K256" s="101" t="s">
        <v>66</v>
      </c>
      <c r="L256" s="102" t="s">
        <v>66</v>
      </c>
      <c r="M256" s="102" t="s">
        <v>66</v>
      </c>
      <c r="N256" s="102" t="s">
        <v>66</v>
      </c>
      <c r="O256" s="101" t="s">
        <v>66</v>
      </c>
      <c r="P256" s="101" t="s">
        <v>66</v>
      </c>
      <c r="Q256" s="82" t="s">
        <v>1011</v>
      </c>
      <c r="R256" s="100" t="s">
        <v>76</v>
      </c>
      <c r="S256" s="28" t="s">
        <v>4</v>
      </c>
      <c r="T256" s="99">
        <v>804747</v>
      </c>
      <c r="U256" s="98">
        <v>10130340011</v>
      </c>
      <c r="V256" s="96">
        <v>757</v>
      </c>
      <c r="W256" s="97" t="s">
        <v>1006</v>
      </c>
      <c r="X256" s="106">
        <v>24</v>
      </c>
      <c r="Y256" s="80">
        <v>1142</v>
      </c>
      <c r="Z256" s="38" t="s">
        <v>324</v>
      </c>
      <c r="AA256" s="95" t="s">
        <v>1010</v>
      </c>
      <c r="AB256" s="94">
        <v>159687</v>
      </c>
      <c r="AC256" s="82" t="s">
        <v>1009</v>
      </c>
      <c r="AD256" s="65">
        <v>21624519</v>
      </c>
      <c r="AE256" s="80">
        <v>2268316</v>
      </c>
      <c r="AF256" s="31">
        <v>3146432795</v>
      </c>
      <c r="AG256" s="63" t="s">
        <v>1008</v>
      </c>
      <c r="AH256" s="82" t="s">
        <v>1009</v>
      </c>
      <c r="AI256" s="154">
        <v>21624519</v>
      </c>
      <c r="AJ256" s="80">
        <v>2268316</v>
      </c>
      <c r="AK256" s="31">
        <v>3146432795</v>
      </c>
      <c r="AL256" s="115" t="s">
        <v>1008</v>
      </c>
      <c r="AM256" s="30" t="s">
        <v>6</v>
      </c>
      <c r="AN256" s="31" t="s">
        <v>6</v>
      </c>
      <c r="AO256" s="31" t="s">
        <v>6</v>
      </c>
      <c r="AP256" s="30" t="s">
        <v>6</v>
      </c>
      <c r="AQ256" s="78" t="s">
        <v>56</v>
      </c>
      <c r="AR256" s="28" t="s">
        <v>4</v>
      </c>
      <c r="AS256" s="105" t="s">
        <v>55</v>
      </c>
      <c r="AT256" s="28" t="s">
        <v>122</v>
      </c>
      <c r="AU256" s="28" t="s">
        <v>121</v>
      </c>
      <c r="AV256" s="63"/>
      <c r="AW256" s="89" t="s">
        <v>28</v>
      </c>
      <c r="AX256" s="20">
        <v>43812</v>
      </c>
      <c r="AY256" s="26">
        <f t="shared" si="89"/>
        <v>43815</v>
      </c>
      <c r="AZ256" s="89" t="s">
        <v>27</v>
      </c>
      <c r="BA256" s="20">
        <v>43910</v>
      </c>
      <c r="BB256" s="26">
        <f t="shared" si="90"/>
        <v>43906</v>
      </c>
      <c r="BC256" s="89" t="s">
        <v>26</v>
      </c>
      <c r="BD256" s="20">
        <v>44043</v>
      </c>
      <c r="BE256" s="20">
        <f t="shared" si="91"/>
        <v>43998</v>
      </c>
      <c r="BF256" s="86" t="s">
        <v>25</v>
      </c>
      <c r="BG256" s="20">
        <v>44089</v>
      </c>
      <c r="BH256" s="24">
        <f>EDATE($F256,12)</f>
        <v>44090</v>
      </c>
      <c r="BI256" s="24"/>
      <c r="BJ256" s="24"/>
      <c r="BK256" s="24">
        <f>EDATE($F256,15)</f>
        <v>44181</v>
      </c>
      <c r="BL256" s="24"/>
      <c r="BM256" s="24"/>
      <c r="BN256" s="20">
        <f t="shared" si="94"/>
        <v>44271</v>
      </c>
      <c r="BO256" s="24"/>
      <c r="BP256" s="24"/>
      <c r="BQ256" s="20">
        <f t="shared" si="95"/>
        <v>44363</v>
      </c>
      <c r="BR256" s="24"/>
      <c r="BS256" s="24"/>
      <c r="BT256" s="20">
        <f t="shared" si="96"/>
        <v>44455</v>
      </c>
      <c r="BU256" s="61" t="s">
        <v>1068</v>
      </c>
      <c r="BV256" s="22" t="s">
        <v>2</v>
      </c>
      <c r="BW256" s="21"/>
      <c r="BX256" s="21"/>
      <c r="BY256" s="20">
        <f t="shared" si="97"/>
        <v>44090</v>
      </c>
      <c r="BZ256" s="19"/>
      <c r="CA256" s="21"/>
      <c r="CB256" s="284"/>
    </row>
    <row r="257" spans="1:79" ht="39.75" customHeight="1" x14ac:dyDescent="0.25">
      <c r="A257" s="53"/>
      <c r="B257" s="167">
        <v>4600082244</v>
      </c>
      <c r="C257" s="103">
        <v>43675</v>
      </c>
      <c r="D257" s="24">
        <v>43724</v>
      </c>
      <c r="E257" s="24">
        <v>44270</v>
      </c>
      <c r="F257" s="61">
        <v>43724</v>
      </c>
      <c r="G257" s="58" t="s">
        <v>472</v>
      </c>
      <c r="H257" s="24">
        <v>44089</v>
      </c>
      <c r="I257" s="48">
        <f ca="1">E257-'ARR Vigentes'!$DC$1</f>
        <v>-22</v>
      </c>
      <c r="J257" s="47" t="str">
        <f ca="1">IF(I257&gt;130,"VIGENTE",IF(I257&lt;1,"TERMINADO",IF(AND(I257&lt;120,I257&gt;110),"TRAMITES",IF(I257&lt;50,"POR VENCERSE","RENOVAR"))))</f>
        <v>TERMINADO</v>
      </c>
      <c r="K257" s="166">
        <v>10010746</v>
      </c>
      <c r="L257" s="102">
        <v>43676</v>
      </c>
      <c r="M257" s="102">
        <v>43676</v>
      </c>
      <c r="N257" s="102">
        <v>44165</v>
      </c>
      <c r="O257" s="156">
        <f ca="1">N257-'ARR Vigentes'!$DC$1</f>
        <v>-127</v>
      </c>
      <c r="P257" s="73" t="str">
        <f ca="1">IF(O257&gt;80,"VIGENTE",IF(O257&lt;1,"VENCIDO",IF(O257&lt;50,"POR VENCERSE","RENOVAR")))</f>
        <v>VENCIDO</v>
      </c>
      <c r="Q257" s="95" t="s">
        <v>648</v>
      </c>
      <c r="R257" s="100" t="s">
        <v>76</v>
      </c>
      <c r="S257" s="28" t="s">
        <v>4</v>
      </c>
      <c r="T257" s="113" t="s">
        <v>635</v>
      </c>
      <c r="U257" s="68" t="s">
        <v>483</v>
      </c>
      <c r="V257" s="71" t="s">
        <v>634</v>
      </c>
      <c r="W257" s="71" t="s">
        <v>634</v>
      </c>
      <c r="X257" s="141" t="s">
        <v>633</v>
      </c>
      <c r="Y257" s="68">
        <v>4</v>
      </c>
      <c r="Z257" s="95" t="s">
        <v>11</v>
      </c>
      <c r="AA257" s="38" t="s">
        <v>632</v>
      </c>
      <c r="AB257" s="37">
        <v>2422840</v>
      </c>
      <c r="AC257" s="165" t="s">
        <v>645</v>
      </c>
      <c r="AD257" s="65">
        <v>70726436</v>
      </c>
      <c r="AE257" s="31" t="s">
        <v>6</v>
      </c>
      <c r="AF257" s="80">
        <v>3225891717</v>
      </c>
      <c r="AG257" s="171" t="s">
        <v>643</v>
      </c>
      <c r="AH257" s="165" t="s">
        <v>644</v>
      </c>
      <c r="AI257" s="154">
        <v>70726436</v>
      </c>
      <c r="AJ257" s="31" t="s">
        <v>6</v>
      </c>
      <c r="AK257" s="80">
        <v>3225891717</v>
      </c>
      <c r="AL257" s="116" t="s">
        <v>643</v>
      </c>
      <c r="AM257" s="30" t="s">
        <v>642</v>
      </c>
      <c r="AN257" s="31" t="s">
        <v>6</v>
      </c>
      <c r="AO257" s="31" t="s">
        <v>6</v>
      </c>
      <c r="AP257" s="30" t="s">
        <v>6</v>
      </c>
      <c r="AQ257" s="78" t="s">
        <v>56</v>
      </c>
      <c r="AR257" s="28" t="s">
        <v>4</v>
      </c>
      <c r="AS257" s="105" t="s">
        <v>55</v>
      </c>
      <c r="AT257" s="105"/>
      <c r="AU257" s="28"/>
      <c r="AV257" s="63"/>
      <c r="AW257" s="89" t="s">
        <v>28</v>
      </c>
      <c r="AX257" s="20">
        <v>44178</v>
      </c>
      <c r="AY257" s="26">
        <f t="shared" si="89"/>
        <v>43815</v>
      </c>
      <c r="AZ257" s="89" t="s">
        <v>27</v>
      </c>
      <c r="BA257" s="20">
        <v>43979</v>
      </c>
      <c r="BB257" s="26">
        <f t="shared" si="90"/>
        <v>43906</v>
      </c>
      <c r="BC257" s="25"/>
      <c r="BD257" s="25"/>
      <c r="BE257" s="20">
        <f t="shared" si="91"/>
        <v>43998</v>
      </c>
      <c r="BF257" s="20"/>
      <c r="BG257" s="20"/>
      <c r="BH257" s="20">
        <f>EDATE($F257,12)</f>
        <v>44090</v>
      </c>
      <c r="BI257" s="24"/>
      <c r="BJ257" s="24"/>
      <c r="BK257" s="24">
        <f>EDATE($F257,15)</f>
        <v>44181</v>
      </c>
      <c r="BL257" s="24"/>
      <c r="BM257" s="24"/>
      <c r="BN257" s="20">
        <f t="shared" si="94"/>
        <v>44271</v>
      </c>
      <c r="BO257" s="24"/>
      <c r="BP257" s="24"/>
      <c r="BQ257" s="20">
        <f t="shared" si="95"/>
        <v>44363</v>
      </c>
      <c r="BR257" s="24"/>
      <c r="BS257" s="24"/>
      <c r="BT257" s="20">
        <f t="shared" si="96"/>
        <v>44455</v>
      </c>
      <c r="BU257" s="61" t="s">
        <v>1068</v>
      </c>
      <c r="BV257" s="22" t="s">
        <v>2</v>
      </c>
      <c r="BW257" s="21"/>
      <c r="BX257" s="21"/>
      <c r="BY257" s="20">
        <f t="shared" si="97"/>
        <v>44090</v>
      </c>
      <c r="BZ257" s="19"/>
      <c r="CA257" s="725"/>
    </row>
    <row r="258" spans="1:79" ht="39.75" customHeight="1" x14ac:dyDescent="0.25">
      <c r="A258" s="53"/>
      <c r="B258" s="167">
        <v>4600082158</v>
      </c>
      <c r="C258" s="103">
        <v>43675</v>
      </c>
      <c r="D258" s="24">
        <v>43724</v>
      </c>
      <c r="E258" s="24">
        <v>44270</v>
      </c>
      <c r="F258" s="61">
        <v>43724</v>
      </c>
      <c r="G258" s="58" t="s">
        <v>472</v>
      </c>
      <c r="H258" s="24">
        <v>44089</v>
      </c>
      <c r="I258" s="48">
        <f ca="1">E258-'ARR Vigentes'!$DC$1</f>
        <v>-22</v>
      </c>
      <c r="J258" s="47" t="str">
        <f ca="1">IF(I258&gt;130,"VIGENTE",IF(I258&lt;1,"TERMINADO",IF(AND(I258&lt;120,I258&gt;110),"TRAMITES",IF(I258&lt;50,"POR VENCERSE","RENOVAR"))))</f>
        <v>TERMINADO</v>
      </c>
      <c r="K258" s="166" t="s">
        <v>647</v>
      </c>
      <c r="L258" s="102">
        <v>43676</v>
      </c>
      <c r="M258" s="102">
        <v>43676</v>
      </c>
      <c r="N258" s="102">
        <v>44165</v>
      </c>
      <c r="O258" s="156">
        <f ca="1">N258-'ARR Vigentes'!$DC$1</f>
        <v>-127</v>
      </c>
      <c r="P258" s="73" t="str">
        <f ca="1">IF(O258&gt;80,"VIGENTE",IF(O258&lt;1,"VENCIDO",IF(O258&lt;50,"POR VENCERSE","RENOVAR")))</f>
        <v>VENCIDO</v>
      </c>
      <c r="Q258" s="95" t="s">
        <v>646</v>
      </c>
      <c r="R258" s="100" t="s">
        <v>76</v>
      </c>
      <c r="S258" s="28" t="s">
        <v>4</v>
      </c>
      <c r="T258" s="113" t="s">
        <v>635</v>
      </c>
      <c r="U258" s="68" t="s">
        <v>483</v>
      </c>
      <c r="V258" s="71" t="s">
        <v>634</v>
      </c>
      <c r="W258" s="71" t="s">
        <v>634</v>
      </c>
      <c r="X258" s="141" t="s">
        <v>633</v>
      </c>
      <c r="Y258" s="68">
        <v>3</v>
      </c>
      <c r="Z258" s="95" t="s">
        <v>11</v>
      </c>
      <c r="AA258" s="38" t="s">
        <v>632</v>
      </c>
      <c r="AB258" s="37">
        <v>2984520</v>
      </c>
      <c r="AC258" s="165" t="s">
        <v>645</v>
      </c>
      <c r="AD258" s="65">
        <v>70726436</v>
      </c>
      <c r="AE258" s="31" t="s">
        <v>6</v>
      </c>
      <c r="AF258" s="80">
        <v>3225891717</v>
      </c>
      <c r="AG258" s="171" t="s">
        <v>643</v>
      </c>
      <c r="AH258" s="165" t="s">
        <v>644</v>
      </c>
      <c r="AI258" s="154">
        <v>70726436</v>
      </c>
      <c r="AJ258" s="31" t="s">
        <v>6</v>
      </c>
      <c r="AK258" s="80">
        <v>3225891717</v>
      </c>
      <c r="AL258" s="116" t="s">
        <v>643</v>
      </c>
      <c r="AM258" s="30" t="s">
        <v>642</v>
      </c>
      <c r="AN258" s="31" t="s">
        <v>6</v>
      </c>
      <c r="AO258" s="31" t="s">
        <v>6</v>
      </c>
      <c r="AP258" s="30" t="s">
        <v>6</v>
      </c>
      <c r="AQ258" s="78" t="s">
        <v>56</v>
      </c>
      <c r="AR258" s="28" t="s">
        <v>4</v>
      </c>
      <c r="AS258" s="105" t="s">
        <v>55</v>
      </c>
      <c r="AT258" s="105"/>
      <c r="AU258" s="28"/>
      <c r="AV258" s="63"/>
      <c r="AW258" s="89" t="s">
        <v>28</v>
      </c>
      <c r="AX258" s="20">
        <v>44178</v>
      </c>
      <c r="AY258" s="26">
        <f t="shared" si="89"/>
        <v>43815</v>
      </c>
      <c r="AZ258" s="736"/>
      <c r="BA258" s="736"/>
      <c r="BB258" s="26">
        <f t="shared" si="90"/>
        <v>43906</v>
      </c>
      <c r="BC258" s="89" t="s">
        <v>26</v>
      </c>
      <c r="BD258" s="20">
        <v>43979</v>
      </c>
      <c r="BE258" s="20">
        <f t="shared" si="91"/>
        <v>43998</v>
      </c>
      <c r="BF258" s="86" t="s">
        <v>25</v>
      </c>
      <c r="BG258" s="20">
        <v>44089</v>
      </c>
      <c r="BH258" s="20">
        <f>EDATE($F258,12)</f>
        <v>44090</v>
      </c>
      <c r="BI258" s="24"/>
      <c r="BJ258" s="24"/>
      <c r="BK258" s="24">
        <f>EDATE($F258,15)</f>
        <v>44181</v>
      </c>
      <c r="BL258" s="24"/>
      <c r="BM258" s="24"/>
      <c r="BN258" s="20">
        <f t="shared" si="94"/>
        <v>44271</v>
      </c>
      <c r="BO258" s="24"/>
      <c r="BP258" s="24"/>
      <c r="BQ258" s="20">
        <f t="shared" si="95"/>
        <v>44363</v>
      </c>
      <c r="BR258" s="24"/>
      <c r="BS258" s="24"/>
      <c r="BT258" s="20">
        <f t="shared" si="96"/>
        <v>44455</v>
      </c>
      <c r="BU258" s="61" t="s">
        <v>1068</v>
      </c>
      <c r="BV258" s="22" t="s">
        <v>2</v>
      </c>
      <c r="BW258" s="21"/>
      <c r="BX258" s="21"/>
      <c r="BY258" s="20">
        <f t="shared" si="97"/>
        <v>44090</v>
      </c>
      <c r="BZ258" s="19"/>
      <c r="CA258" s="725"/>
    </row>
    <row r="259" spans="1:79" ht="39.75" customHeight="1" x14ac:dyDescent="0.25">
      <c r="A259" s="53"/>
      <c r="B259" s="124">
        <v>4600082193</v>
      </c>
      <c r="C259" s="26">
        <v>43734</v>
      </c>
      <c r="D259" s="24">
        <v>43752</v>
      </c>
      <c r="E259" s="24">
        <v>44268</v>
      </c>
      <c r="F259" s="61">
        <v>43752</v>
      </c>
      <c r="G259" s="58" t="s">
        <v>472</v>
      </c>
      <c r="H259" s="24">
        <v>44118</v>
      </c>
      <c r="I259" s="48">
        <f ca="1">E259-'ARR Vigentes'!$DC$1</f>
        <v>-24</v>
      </c>
      <c r="J259" s="47" t="str">
        <f ca="1">IF(I259&gt;130,"VIGENTE",IF(I259&lt;1,"TERMINADO",IF(AND(I259&lt;120,I259&gt;110),"TRAMITES",IF(I259&lt;50,"POR VENCERSE","RENOVAR"))))</f>
        <v>TERMINADO</v>
      </c>
      <c r="K259" s="101" t="s">
        <v>66</v>
      </c>
      <c r="L259" s="102" t="s">
        <v>66</v>
      </c>
      <c r="M259" s="102" t="s">
        <v>66</v>
      </c>
      <c r="N259" s="102" t="s">
        <v>66</v>
      </c>
      <c r="O259" s="101" t="s">
        <v>66</v>
      </c>
      <c r="P259" s="101" t="s">
        <v>66</v>
      </c>
      <c r="Q259" s="95" t="s">
        <v>593</v>
      </c>
      <c r="R259" s="36" t="s">
        <v>544</v>
      </c>
      <c r="S259" s="28" t="s">
        <v>4</v>
      </c>
      <c r="T259" s="113">
        <v>785952</v>
      </c>
      <c r="U259" s="142" t="s">
        <v>148</v>
      </c>
      <c r="V259" s="127">
        <v>1060</v>
      </c>
      <c r="W259" s="49">
        <v>36713</v>
      </c>
      <c r="X259" s="113">
        <v>16</v>
      </c>
      <c r="Y259" s="140">
        <v>73</v>
      </c>
      <c r="Z259" s="38" t="s">
        <v>147</v>
      </c>
      <c r="AA259" s="38" t="s">
        <v>583</v>
      </c>
      <c r="AB259" s="37">
        <v>261800</v>
      </c>
      <c r="AC259" s="95" t="s">
        <v>592</v>
      </c>
      <c r="AD259" s="65">
        <v>21401926</v>
      </c>
      <c r="AE259" s="31" t="s">
        <v>6</v>
      </c>
      <c r="AF259" s="80">
        <v>3147804906</v>
      </c>
      <c r="AG259" s="171" t="s">
        <v>591</v>
      </c>
      <c r="AH259" s="95" t="s">
        <v>590</v>
      </c>
      <c r="AI259" s="154">
        <v>42798317</v>
      </c>
      <c r="AJ259" s="80">
        <v>2790365</v>
      </c>
      <c r="AK259" s="31" t="s">
        <v>6</v>
      </c>
      <c r="AL259" s="30" t="s">
        <v>6</v>
      </c>
      <c r="AM259" s="30" t="s">
        <v>589</v>
      </c>
      <c r="AN259" s="31" t="s">
        <v>6</v>
      </c>
      <c r="AO259" s="31" t="s">
        <v>6</v>
      </c>
      <c r="AP259" s="30" t="s">
        <v>6</v>
      </c>
      <c r="AQ259" s="78" t="s">
        <v>5</v>
      </c>
      <c r="AR259" s="28" t="s">
        <v>4</v>
      </c>
      <c r="AS259" s="27" t="s">
        <v>3</v>
      </c>
      <c r="AT259" s="28" t="s">
        <v>122</v>
      </c>
      <c r="AU259" s="28" t="s">
        <v>121</v>
      </c>
      <c r="AV259" s="63"/>
      <c r="AW259" s="89" t="s">
        <v>28</v>
      </c>
      <c r="AX259" s="20">
        <v>43844</v>
      </c>
      <c r="AY259" s="26">
        <f t="shared" si="89"/>
        <v>43844</v>
      </c>
      <c r="AZ259" s="701"/>
      <c r="BA259" s="701"/>
      <c r="BB259" s="26">
        <f t="shared" si="90"/>
        <v>43935</v>
      </c>
      <c r="BC259" s="89" t="s">
        <v>26</v>
      </c>
      <c r="BD259" s="20">
        <v>44012</v>
      </c>
      <c r="BE259" s="20">
        <f t="shared" si="91"/>
        <v>44026</v>
      </c>
      <c r="BF259" s="86" t="s">
        <v>25</v>
      </c>
      <c r="BG259" s="20">
        <v>44114</v>
      </c>
      <c r="BH259" s="24">
        <f>EDATE($F259,12)</f>
        <v>44118</v>
      </c>
      <c r="BI259" s="24"/>
      <c r="BJ259" s="24"/>
      <c r="BK259" s="24">
        <f>EDATE($F259,15)</f>
        <v>44210</v>
      </c>
      <c r="BL259" s="24"/>
      <c r="BM259" s="24"/>
      <c r="BN259" s="20">
        <f t="shared" si="94"/>
        <v>44300</v>
      </c>
      <c r="BO259" s="24"/>
      <c r="BP259" s="24"/>
      <c r="BQ259" s="20">
        <f t="shared" si="95"/>
        <v>44391</v>
      </c>
      <c r="BR259" s="24"/>
      <c r="BS259" s="24"/>
      <c r="BT259" s="20">
        <f t="shared" si="96"/>
        <v>44483</v>
      </c>
      <c r="BU259" s="23">
        <v>20030222139</v>
      </c>
      <c r="BV259" s="61" t="s">
        <v>2</v>
      </c>
      <c r="BW259" s="21"/>
      <c r="BX259" s="21"/>
      <c r="BY259" s="20">
        <f t="shared" si="97"/>
        <v>44118</v>
      </c>
      <c r="BZ259" s="19"/>
      <c r="CA259" s="21"/>
    </row>
    <row r="260" spans="1:79" s="2" customFormat="1" ht="39.75" customHeight="1" x14ac:dyDescent="0.25">
      <c r="A260" s="143" t="s">
        <v>383</v>
      </c>
      <c r="B260" s="57">
        <v>4600083529</v>
      </c>
      <c r="C260" s="103">
        <v>43808</v>
      </c>
      <c r="D260" s="499">
        <v>44181</v>
      </c>
      <c r="E260" s="499">
        <v>44270</v>
      </c>
      <c r="F260" s="548">
        <v>43815</v>
      </c>
      <c r="G260" s="747" t="s">
        <v>472</v>
      </c>
      <c r="H260" s="499">
        <v>44156</v>
      </c>
      <c r="I260" s="43">
        <f ca="1">E260-'ARR Vigentes'!$DC$1</f>
        <v>-22</v>
      </c>
      <c r="J260" s="42" t="str">
        <f ca="1">IF(I260&gt;130,"VIGENTE",IF(I260&lt;1,"TERMINADO",IF(AND(I260&lt;120,I260&gt;110),"TRAMITES",IF(I260&lt;50,"POR VENCERSE","RENOVAR"))))</f>
        <v>TERMINADO</v>
      </c>
      <c r="K260" s="101" t="s">
        <v>66</v>
      </c>
      <c r="L260" s="102" t="s">
        <v>66</v>
      </c>
      <c r="M260" s="102" t="s">
        <v>66</v>
      </c>
      <c r="N260" s="102" t="s">
        <v>66</v>
      </c>
      <c r="O260" s="101" t="s">
        <v>66</v>
      </c>
      <c r="P260" s="101" t="s">
        <v>66</v>
      </c>
      <c r="Q260" s="95" t="s">
        <v>375</v>
      </c>
      <c r="R260" s="758" t="s">
        <v>382</v>
      </c>
      <c r="S260" s="283" t="s">
        <v>4</v>
      </c>
      <c r="T260" s="113">
        <v>574810</v>
      </c>
      <c r="U260" s="126" t="s">
        <v>381</v>
      </c>
      <c r="V260" s="126" t="s">
        <v>380</v>
      </c>
      <c r="W260" s="129" t="s">
        <v>379</v>
      </c>
      <c r="X260" s="113">
        <v>26</v>
      </c>
      <c r="Y260" s="750" t="s">
        <v>6</v>
      </c>
      <c r="Z260" s="95" t="s">
        <v>157</v>
      </c>
      <c r="AA260" s="95" t="s">
        <v>378</v>
      </c>
      <c r="AB260" s="94">
        <v>131600</v>
      </c>
      <c r="AC260" s="95" t="s">
        <v>377</v>
      </c>
      <c r="AD260" s="93">
        <v>32207288</v>
      </c>
      <c r="AE260" s="122">
        <v>2328313</v>
      </c>
      <c r="AF260" s="122">
        <v>3007804229</v>
      </c>
      <c r="AG260" s="27" t="s">
        <v>376</v>
      </c>
      <c r="AH260" s="95" t="s">
        <v>377</v>
      </c>
      <c r="AI260" s="278">
        <v>32207288</v>
      </c>
      <c r="AJ260" s="122">
        <v>2328313</v>
      </c>
      <c r="AK260" s="122">
        <v>3007804229</v>
      </c>
      <c r="AL260" s="169" t="s">
        <v>376</v>
      </c>
      <c r="AM260" s="532" t="s">
        <v>375</v>
      </c>
      <c r="AN260" s="122" t="s">
        <v>6</v>
      </c>
      <c r="AO260" s="122" t="s">
        <v>6</v>
      </c>
      <c r="AP260" s="532" t="s">
        <v>6</v>
      </c>
      <c r="AQ260" s="128" t="s">
        <v>5</v>
      </c>
      <c r="AR260" s="283" t="s">
        <v>4</v>
      </c>
      <c r="AS260" s="27" t="s">
        <v>3</v>
      </c>
      <c r="AT260" s="27"/>
      <c r="AU260" s="27"/>
      <c r="AV260" s="27"/>
      <c r="AW260" s="760" t="s">
        <v>28</v>
      </c>
      <c r="AX260" s="499">
        <v>43892</v>
      </c>
      <c r="AY260" s="103">
        <f t="shared" si="89"/>
        <v>43906</v>
      </c>
      <c r="AZ260" s="747" t="s">
        <v>27</v>
      </c>
      <c r="BA260" s="499">
        <v>44012</v>
      </c>
      <c r="BB260" s="103">
        <f t="shared" si="90"/>
        <v>43998</v>
      </c>
      <c r="BC260" s="747" t="s">
        <v>26</v>
      </c>
      <c r="BD260" s="499">
        <v>44095</v>
      </c>
      <c r="BE260" s="499">
        <f t="shared" si="91"/>
        <v>44090</v>
      </c>
      <c r="BF260" s="548" t="s">
        <v>25</v>
      </c>
      <c r="BG260" s="499">
        <v>44180</v>
      </c>
      <c r="BH260" s="499">
        <f>EDATE($F260,12)</f>
        <v>44181</v>
      </c>
      <c r="BI260" s="499"/>
      <c r="BJ260" s="499"/>
      <c r="BK260" s="499">
        <f>EDATE($F260,15)</f>
        <v>44271</v>
      </c>
      <c r="BL260" s="499"/>
      <c r="BM260" s="499"/>
      <c r="BN260" s="499">
        <f t="shared" si="94"/>
        <v>44363</v>
      </c>
      <c r="BO260" s="499"/>
      <c r="BP260" s="499"/>
      <c r="BQ260" s="499">
        <f t="shared" si="95"/>
        <v>44455</v>
      </c>
      <c r="BR260" s="499"/>
      <c r="BS260" s="499"/>
      <c r="BT260" s="499">
        <f t="shared" si="96"/>
        <v>44546</v>
      </c>
      <c r="BU260" s="755">
        <v>202120014841</v>
      </c>
      <c r="BV260" s="548" t="s">
        <v>2</v>
      </c>
      <c r="BW260" s="725"/>
      <c r="BX260" s="725"/>
      <c r="BY260" s="499">
        <f t="shared" si="97"/>
        <v>44181</v>
      </c>
      <c r="BZ260" s="536"/>
      <c r="CA260" s="725"/>
    </row>
    <row r="261" spans="1:79" s="2" customFormat="1" ht="39.75" customHeight="1" x14ac:dyDescent="0.25">
      <c r="A261" s="143"/>
      <c r="B261" s="57">
        <v>4600088422</v>
      </c>
      <c r="C261" s="103">
        <v>44183</v>
      </c>
      <c r="D261" s="499">
        <v>44224</v>
      </c>
      <c r="E261" s="499">
        <v>44588</v>
      </c>
      <c r="F261" s="548">
        <v>44224</v>
      </c>
      <c r="G261" s="747" t="s">
        <v>3236</v>
      </c>
      <c r="H261" s="499">
        <v>44264</v>
      </c>
      <c r="I261" s="43">
        <f ca="1">E261-'ARR Vigentes'!$DC$1</f>
        <v>296</v>
      </c>
      <c r="J261" s="42" t="s">
        <v>2286</v>
      </c>
      <c r="K261" s="101" t="s">
        <v>66</v>
      </c>
      <c r="L261" s="102" t="s">
        <v>66</v>
      </c>
      <c r="M261" s="102" t="s">
        <v>66</v>
      </c>
      <c r="N261" s="102" t="s">
        <v>66</v>
      </c>
      <c r="O261" s="101" t="s">
        <v>66</v>
      </c>
      <c r="P261" s="101" t="s">
        <v>66</v>
      </c>
      <c r="Q261" s="95" t="s">
        <v>3341</v>
      </c>
      <c r="R261" s="758" t="s">
        <v>76</v>
      </c>
      <c r="S261" s="283" t="s">
        <v>4</v>
      </c>
      <c r="T261" s="113">
        <v>804749</v>
      </c>
      <c r="U261" s="126">
        <v>10130340011</v>
      </c>
      <c r="V261" s="126">
        <v>757</v>
      </c>
      <c r="W261" s="129">
        <v>37172</v>
      </c>
      <c r="X261" s="113">
        <v>24</v>
      </c>
      <c r="Y261" s="750">
        <v>1146</v>
      </c>
      <c r="Z261" s="95" t="s">
        <v>324</v>
      </c>
      <c r="AA261" s="95" t="s">
        <v>386</v>
      </c>
      <c r="AB261" s="94">
        <v>218506</v>
      </c>
      <c r="AC261" s="95" t="s">
        <v>3342</v>
      </c>
      <c r="AD261" s="93">
        <v>42888262</v>
      </c>
      <c r="AE261" s="122" t="s">
        <v>6</v>
      </c>
      <c r="AF261" s="122">
        <v>3207836130</v>
      </c>
      <c r="AG261" s="27" t="s">
        <v>3343</v>
      </c>
      <c r="AH261" s="95" t="s">
        <v>3342</v>
      </c>
      <c r="AI261" s="93">
        <v>42888262</v>
      </c>
      <c r="AJ261" s="122" t="s">
        <v>6</v>
      </c>
      <c r="AK261" s="122">
        <v>3207836130</v>
      </c>
      <c r="AL261" s="27" t="s">
        <v>3343</v>
      </c>
      <c r="AM261" s="532" t="s">
        <v>3344</v>
      </c>
      <c r="AN261" s="122" t="s">
        <v>6</v>
      </c>
      <c r="AO261" s="122" t="s">
        <v>6</v>
      </c>
      <c r="AP261" s="532" t="s">
        <v>6</v>
      </c>
      <c r="AQ261" s="759" t="s">
        <v>5</v>
      </c>
      <c r="AR261" s="283" t="s">
        <v>4</v>
      </c>
      <c r="AS261" s="27" t="s">
        <v>3</v>
      </c>
      <c r="AT261" s="27"/>
      <c r="AU261" s="27"/>
      <c r="AV261" s="27"/>
      <c r="AW261" s="629"/>
      <c r="AX261" s="629"/>
      <c r="AY261" s="103">
        <f t="shared" si="89"/>
        <v>44314</v>
      </c>
      <c r="AZ261" s="629"/>
      <c r="BA261" s="629"/>
      <c r="BB261" s="103">
        <f t="shared" si="90"/>
        <v>44405</v>
      </c>
      <c r="BC261" s="629"/>
      <c r="BD261" s="629"/>
      <c r="BE261" s="499">
        <f t="shared" si="91"/>
        <v>44497</v>
      </c>
      <c r="BF261" s="499"/>
      <c r="BG261" s="499"/>
      <c r="BH261" s="499">
        <f>EDATE($F261,48)</f>
        <v>45685</v>
      </c>
      <c r="BI261" s="499"/>
      <c r="BJ261" s="499"/>
      <c r="BK261" s="499">
        <f>EDATE($F261,51)</f>
        <v>45775</v>
      </c>
      <c r="BL261" s="499"/>
      <c r="BM261" s="499"/>
      <c r="BN261" s="499">
        <f t="shared" si="94"/>
        <v>44770</v>
      </c>
      <c r="BO261" s="499"/>
      <c r="BP261" s="499"/>
      <c r="BQ261" s="499">
        <f t="shared" si="95"/>
        <v>44862</v>
      </c>
      <c r="BR261" s="499"/>
      <c r="BS261" s="499"/>
      <c r="BT261" s="499">
        <f t="shared" si="96"/>
        <v>44954</v>
      </c>
      <c r="BU261" s="499">
        <f>E261-100</f>
        <v>44488</v>
      </c>
      <c r="BV261" s="548">
        <f>E261-60</f>
        <v>44528</v>
      </c>
      <c r="BW261" s="725"/>
      <c r="BX261" s="725"/>
      <c r="BY261" s="499">
        <f t="shared" si="97"/>
        <v>44589</v>
      </c>
      <c r="BZ261" s="761" t="s">
        <v>2270</v>
      </c>
      <c r="CA261" s="725"/>
    </row>
    <row r="262" spans="1:79" ht="39.75" customHeight="1" x14ac:dyDescent="0.25">
      <c r="A262" s="53" t="s">
        <v>495</v>
      </c>
      <c r="B262" s="75">
        <v>4600083526</v>
      </c>
      <c r="C262" s="24">
        <v>43767</v>
      </c>
      <c r="D262" s="24">
        <v>44157</v>
      </c>
      <c r="E262" s="24">
        <v>44276</v>
      </c>
      <c r="F262" s="61">
        <v>43791</v>
      </c>
      <c r="G262" s="61" t="s">
        <v>472</v>
      </c>
      <c r="H262" s="24">
        <v>44156</v>
      </c>
      <c r="I262" s="48">
        <f ca="1">E262-'ARR Vigentes'!$DC$1</f>
        <v>-16</v>
      </c>
      <c r="J262" s="47" t="str">
        <f ca="1">IF(I262&gt;130,"VIGENTE",IF(I262&lt;1,"TERMINADO",IF(AND(I262&lt;120,I262&gt;110),"TRAMITES",IF(I262&lt;50,"POR VENCERSE","RENOVAR"))))</f>
        <v>TERMINADO</v>
      </c>
      <c r="K262" s="101" t="s">
        <v>66</v>
      </c>
      <c r="L262" s="102" t="s">
        <v>66</v>
      </c>
      <c r="M262" s="102" t="s">
        <v>66</v>
      </c>
      <c r="N262" s="102" t="s">
        <v>66</v>
      </c>
      <c r="O262" s="101" t="s">
        <v>66</v>
      </c>
      <c r="P262" s="101" t="s">
        <v>66</v>
      </c>
      <c r="Q262" s="100" t="s">
        <v>494</v>
      </c>
      <c r="R262" s="36" t="s">
        <v>493</v>
      </c>
      <c r="S262" s="109" t="s">
        <v>4</v>
      </c>
      <c r="T262" s="119">
        <v>574811</v>
      </c>
      <c r="U262" s="71" t="s">
        <v>158</v>
      </c>
      <c r="V262" s="118" t="s">
        <v>492</v>
      </c>
      <c r="W262" s="117">
        <v>33528</v>
      </c>
      <c r="X262" s="72" t="s">
        <v>491</v>
      </c>
      <c r="Y262" s="68" t="s">
        <v>490</v>
      </c>
      <c r="Z262" s="38" t="s">
        <v>116</v>
      </c>
      <c r="AA262" s="38" t="s">
        <v>115</v>
      </c>
      <c r="AB262" s="94">
        <v>1339200</v>
      </c>
      <c r="AC262" s="100" t="s">
        <v>489</v>
      </c>
      <c r="AD262" s="65">
        <v>43206165</v>
      </c>
      <c r="AE262" s="31" t="s">
        <v>6</v>
      </c>
      <c r="AF262" s="31">
        <v>3137278744</v>
      </c>
      <c r="AG262" s="171" t="s">
        <v>488</v>
      </c>
      <c r="AH262" s="100" t="s">
        <v>489</v>
      </c>
      <c r="AI262" s="154">
        <v>43206165</v>
      </c>
      <c r="AJ262" s="31" t="s">
        <v>6</v>
      </c>
      <c r="AK262" s="31">
        <v>3137278744</v>
      </c>
      <c r="AL262" s="116" t="s">
        <v>488</v>
      </c>
      <c r="AM262" s="100" t="s">
        <v>487</v>
      </c>
      <c r="AN262" s="31" t="s">
        <v>6</v>
      </c>
      <c r="AO262" s="31" t="s">
        <v>6</v>
      </c>
      <c r="AP262" s="30" t="s">
        <v>6</v>
      </c>
      <c r="AQ262" s="64" t="s">
        <v>56</v>
      </c>
      <c r="AR262" s="28" t="s">
        <v>4</v>
      </c>
      <c r="AS262" s="105" t="s">
        <v>55</v>
      </c>
      <c r="AT262" s="28" t="s">
        <v>122</v>
      </c>
      <c r="AU262" s="28" t="s">
        <v>121</v>
      </c>
      <c r="AV262" s="63"/>
      <c r="AW262" s="89" t="s">
        <v>28</v>
      </c>
      <c r="AX262" s="20">
        <v>43921</v>
      </c>
      <c r="AY262" s="26">
        <f t="shared" si="89"/>
        <v>43883</v>
      </c>
      <c r="AZ262" s="89" t="s">
        <v>27</v>
      </c>
      <c r="BA262" s="20">
        <v>44043</v>
      </c>
      <c r="BB262" s="26">
        <f t="shared" si="90"/>
        <v>43973</v>
      </c>
      <c r="BC262" s="89" t="s">
        <v>26</v>
      </c>
      <c r="BD262" s="20">
        <v>44096</v>
      </c>
      <c r="BE262" s="20">
        <f t="shared" si="91"/>
        <v>44065</v>
      </c>
      <c r="BF262" s="20"/>
      <c r="BG262" s="20"/>
      <c r="BH262" s="20">
        <f t="shared" ref="BH262:BH276" si="99">EDATE($F262,12)</f>
        <v>44157</v>
      </c>
      <c r="BI262" s="24"/>
      <c r="BJ262" s="24"/>
      <c r="BK262" s="24">
        <f t="shared" ref="BK262:BK276" si="100">EDATE($F262,15)</f>
        <v>44249</v>
      </c>
      <c r="BL262" s="24"/>
      <c r="BM262" s="24"/>
      <c r="BN262" s="20">
        <f t="shared" si="94"/>
        <v>44338</v>
      </c>
      <c r="BO262" s="24"/>
      <c r="BP262" s="24"/>
      <c r="BQ262" s="20">
        <f t="shared" si="95"/>
        <v>44430</v>
      </c>
      <c r="BR262" s="24"/>
      <c r="BS262" s="24"/>
      <c r="BT262" s="20">
        <f t="shared" si="96"/>
        <v>44522</v>
      </c>
      <c r="BU262" s="61" t="s">
        <v>1068</v>
      </c>
      <c r="BV262" s="22" t="s">
        <v>2</v>
      </c>
      <c r="BW262" s="21"/>
      <c r="BX262" s="21"/>
      <c r="BY262" s="20">
        <f t="shared" si="97"/>
        <v>44157</v>
      </c>
      <c r="BZ262" s="19"/>
      <c r="CA262" s="284"/>
    </row>
    <row r="263" spans="1:79" ht="39.75" customHeight="1" x14ac:dyDescent="0.25">
      <c r="A263" s="104"/>
      <c r="B263" s="107">
        <v>4600083623</v>
      </c>
      <c r="C263" s="20">
        <v>43816</v>
      </c>
      <c r="D263" s="24">
        <v>43840</v>
      </c>
      <c r="E263" s="24">
        <v>45300</v>
      </c>
      <c r="F263" s="61">
        <v>43840</v>
      </c>
      <c r="G263" s="58" t="s">
        <v>3236</v>
      </c>
      <c r="H263" s="24">
        <v>44279</v>
      </c>
      <c r="I263" s="48">
        <f ca="1">E263-'ARR Vigentes'!$DC$1</f>
        <v>1008</v>
      </c>
      <c r="J263" s="47" t="s">
        <v>2286</v>
      </c>
      <c r="K263" s="101" t="s">
        <v>66</v>
      </c>
      <c r="L263" s="102" t="s">
        <v>66</v>
      </c>
      <c r="M263" s="102" t="s">
        <v>66</v>
      </c>
      <c r="N263" s="102" t="s">
        <v>66</v>
      </c>
      <c r="O263" s="101" t="s">
        <v>66</v>
      </c>
      <c r="P263" s="101" t="s">
        <v>66</v>
      </c>
      <c r="Q263" s="82" t="s">
        <v>334</v>
      </c>
      <c r="R263" s="100" t="s">
        <v>76</v>
      </c>
      <c r="S263" s="28" t="s">
        <v>4</v>
      </c>
      <c r="T263" s="99" t="s">
        <v>63</v>
      </c>
      <c r="U263" s="98" t="s">
        <v>62</v>
      </c>
      <c r="V263" s="96">
        <v>2116</v>
      </c>
      <c r="W263" s="97" t="s">
        <v>61</v>
      </c>
      <c r="X263" s="68">
        <v>5</v>
      </c>
      <c r="Y263" s="96">
        <v>1207</v>
      </c>
      <c r="Z263" s="38" t="s">
        <v>60</v>
      </c>
      <c r="AA263" s="95" t="s">
        <v>333</v>
      </c>
      <c r="AB263" s="94">
        <v>242936</v>
      </c>
      <c r="AC263" s="82" t="s">
        <v>332</v>
      </c>
      <c r="AD263" s="65">
        <v>38862082</v>
      </c>
      <c r="AE263" s="31" t="s">
        <v>6</v>
      </c>
      <c r="AF263" s="80">
        <v>3817267364</v>
      </c>
      <c r="AG263" s="30" t="s">
        <v>6</v>
      </c>
      <c r="AH263" s="82" t="s">
        <v>332</v>
      </c>
      <c r="AI263" s="154">
        <v>38862082</v>
      </c>
      <c r="AJ263" s="31" t="s">
        <v>6</v>
      </c>
      <c r="AK263" s="80">
        <v>3817267364</v>
      </c>
      <c r="AL263" s="73" t="s">
        <v>6</v>
      </c>
      <c r="AM263" s="30" t="s">
        <v>331</v>
      </c>
      <c r="AN263" s="31" t="s">
        <v>6</v>
      </c>
      <c r="AO263" s="31" t="s">
        <v>6</v>
      </c>
      <c r="AP263" s="30" t="s">
        <v>6</v>
      </c>
      <c r="AQ263" s="29" t="s">
        <v>56</v>
      </c>
      <c r="AR263" s="28" t="s">
        <v>4</v>
      </c>
      <c r="AS263" s="27" t="s">
        <v>55</v>
      </c>
      <c r="AT263" s="27"/>
      <c r="AU263" s="27"/>
      <c r="AV263" s="63"/>
      <c r="AW263" s="89" t="s">
        <v>28</v>
      </c>
      <c r="AX263" s="20">
        <v>44043</v>
      </c>
      <c r="AY263" s="26">
        <f t="shared" si="89"/>
        <v>43931</v>
      </c>
      <c r="AZ263" s="25"/>
      <c r="BA263" s="25"/>
      <c r="BB263" s="26">
        <f t="shared" si="90"/>
        <v>44022</v>
      </c>
      <c r="BC263" s="25"/>
      <c r="BD263" s="25"/>
      <c r="BE263" s="20">
        <f t="shared" si="91"/>
        <v>44114</v>
      </c>
      <c r="BF263" s="20"/>
      <c r="BG263" s="20"/>
      <c r="BH263" s="24">
        <f t="shared" si="99"/>
        <v>44206</v>
      </c>
      <c r="BI263" s="24"/>
      <c r="BJ263" s="24"/>
      <c r="BK263" s="24">
        <f t="shared" si="100"/>
        <v>44296</v>
      </c>
      <c r="BL263" s="24"/>
      <c r="BM263" s="24"/>
      <c r="BN263" s="20">
        <f t="shared" si="94"/>
        <v>44387</v>
      </c>
      <c r="BO263" s="24"/>
      <c r="BP263" s="24"/>
      <c r="BQ263" s="20">
        <f t="shared" si="95"/>
        <v>44479</v>
      </c>
      <c r="BR263" s="24"/>
      <c r="BS263" s="24"/>
      <c r="BT263" s="20">
        <f t="shared" si="96"/>
        <v>44571</v>
      </c>
      <c r="BU263" s="24">
        <f>E263-100</f>
        <v>45200</v>
      </c>
      <c r="BV263" s="61">
        <f>E263-60</f>
        <v>45240</v>
      </c>
      <c r="BW263" s="21"/>
      <c r="BX263" s="21"/>
      <c r="BY263" s="20">
        <f t="shared" si="97"/>
        <v>44206</v>
      </c>
      <c r="BZ263" s="19"/>
      <c r="CA263" s="284"/>
    </row>
    <row r="264" spans="1:79" ht="45.75" customHeight="1" x14ac:dyDescent="0.25">
      <c r="A264" s="53" t="s">
        <v>449</v>
      </c>
      <c r="B264" s="75">
        <v>4600083536</v>
      </c>
      <c r="C264" s="26">
        <v>43775</v>
      </c>
      <c r="D264" s="24">
        <v>43797</v>
      </c>
      <c r="E264" s="24">
        <v>44282</v>
      </c>
      <c r="F264" s="61">
        <v>43797</v>
      </c>
      <c r="G264" s="58" t="s">
        <v>472</v>
      </c>
      <c r="H264" s="24">
        <v>44137</v>
      </c>
      <c r="I264" s="48">
        <f ca="1">E264-'ARR Vigentes'!$DC$1</f>
        <v>-10</v>
      </c>
      <c r="J264" s="47" t="str">
        <f ca="1">IF(I264&gt;130,"VIGENTE",IF(I264&lt;1,"TERMINADO",IF(AND(I264&lt;120,I264&gt;110),"TRAMITES",IF(I264&lt;50,"POR VENCERSE","RENOVAR"))))</f>
        <v>TERMINADO</v>
      </c>
      <c r="K264" s="158" t="s">
        <v>448</v>
      </c>
      <c r="L264" s="74">
        <v>43795</v>
      </c>
      <c r="M264" s="74">
        <v>43795</v>
      </c>
      <c r="N264" s="74">
        <v>44281</v>
      </c>
      <c r="O264" s="48">
        <f ca="1">N264-'ARR Vigentes'!$DC$1</f>
        <v>-11</v>
      </c>
      <c r="P264" s="137" t="s">
        <v>447</v>
      </c>
      <c r="Q264" s="66" t="s">
        <v>446</v>
      </c>
      <c r="R264" s="66" t="s">
        <v>445</v>
      </c>
      <c r="S264" s="28" t="s">
        <v>4</v>
      </c>
      <c r="T264" s="72">
        <v>900058450</v>
      </c>
      <c r="U264" s="152" t="s">
        <v>444</v>
      </c>
      <c r="V264" s="71" t="s">
        <v>443</v>
      </c>
      <c r="W264" s="71" t="s">
        <v>442</v>
      </c>
      <c r="X264" s="141">
        <v>5</v>
      </c>
      <c r="Y264" s="68" t="s">
        <v>6</v>
      </c>
      <c r="Z264" s="66" t="s">
        <v>11</v>
      </c>
      <c r="AA264" s="66" t="s">
        <v>441</v>
      </c>
      <c r="AB264" s="67">
        <v>1711220</v>
      </c>
      <c r="AC264" s="66" t="s">
        <v>440</v>
      </c>
      <c r="AD264" s="65">
        <v>70829355</v>
      </c>
      <c r="AE264" s="31">
        <v>4644044</v>
      </c>
      <c r="AF264" s="31">
        <v>3127513744</v>
      </c>
      <c r="AG264" s="171" t="s">
        <v>439</v>
      </c>
      <c r="AH264" s="66" t="s">
        <v>440</v>
      </c>
      <c r="AI264" s="154">
        <v>70829355</v>
      </c>
      <c r="AJ264" s="31">
        <v>4644044</v>
      </c>
      <c r="AK264" s="31">
        <v>3127513744</v>
      </c>
      <c r="AL264" s="116" t="s">
        <v>439</v>
      </c>
      <c r="AM264" s="30" t="s">
        <v>438</v>
      </c>
      <c r="AN264" s="31" t="s">
        <v>6</v>
      </c>
      <c r="AO264" s="31" t="s">
        <v>6</v>
      </c>
      <c r="AP264" s="30" t="s">
        <v>6</v>
      </c>
      <c r="AQ264" s="64" t="s">
        <v>56</v>
      </c>
      <c r="AR264" s="28" t="s">
        <v>4</v>
      </c>
      <c r="AS264" s="63" t="s">
        <v>55</v>
      </c>
      <c r="AT264" s="63"/>
      <c r="AU264" s="28"/>
      <c r="AV264" s="63"/>
      <c r="AW264" s="58" t="s">
        <v>28</v>
      </c>
      <c r="AX264" s="20">
        <v>43889</v>
      </c>
      <c r="AY264" s="26">
        <f t="shared" si="89"/>
        <v>43889</v>
      </c>
      <c r="AZ264" s="89" t="s">
        <v>27</v>
      </c>
      <c r="BA264" s="20">
        <v>44042</v>
      </c>
      <c r="BB264" s="26">
        <f t="shared" si="90"/>
        <v>43979</v>
      </c>
      <c r="BC264" s="89" t="s">
        <v>26</v>
      </c>
      <c r="BD264" s="20">
        <v>44096</v>
      </c>
      <c r="BE264" s="20">
        <f t="shared" si="91"/>
        <v>44071</v>
      </c>
      <c r="BF264" s="20"/>
      <c r="BG264" s="20"/>
      <c r="BH264" s="24">
        <f t="shared" si="99"/>
        <v>44163</v>
      </c>
      <c r="BI264" s="24"/>
      <c r="BJ264" s="24"/>
      <c r="BK264" s="24">
        <f t="shared" si="100"/>
        <v>44255</v>
      </c>
      <c r="BL264" s="24"/>
      <c r="BM264" s="24"/>
      <c r="BN264" s="20">
        <f t="shared" si="94"/>
        <v>44344</v>
      </c>
      <c r="BO264" s="24"/>
      <c r="BP264" s="24"/>
      <c r="BQ264" s="20">
        <f t="shared" si="95"/>
        <v>44436</v>
      </c>
      <c r="BR264" s="24"/>
      <c r="BS264" s="24"/>
      <c r="BT264" s="20">
        <f t="shared" si="96"/>
        <v>44528</v>
      </c>
      <c r="BU264" s="23" t="s">
        <v>1068</v>
      </c>
      <c r="BV264" s="22" t="s">
        <v>2</v>
      </c>
      <c r="BW264" s="21"/>
      <c r="BX264" s="21"/>
      <c r="BY264" s="20">
        <f t="shared" si="97"/>
        <v>44163</v>
      </c>
      <c r="BZ264" s="19"/>
      <c r="CA264" s="1"/>
    </row>
    <row r="265" spans="1:79" s="2" customFormat="1" ht="45.75" customHeight="1" x14ac:dyDescent="0.25">
      <c r="A265" s="143"/>
      <c r="B265" s="57">
        <v>4600083579</v>
      </c>
      <c r="C265" s="103">
        <v>43797</v>
      </c>
      <c r="D265" s="499">
        <v>44168</v>
      </c>
      <c r="E265" s="499">
        <v>44288</v>
      </c>
      <c r="F265" s="548">
        <v>43802</v>
      </c>
      <c r="G265" s="747" t="s">
        <v>472</v>
      </c>
      <c r="H265" s="629" t="s">
        <v>6</v>
      </c>
      <c r="I265" s="43">
        <f ca="1">E265-'ARR Vigentes'!$DC$1</f>
        <v>-4</v>
      </c>
      <c r="J265" s="42" t="str">
        <f ca="1">IF(I265&gt;130,"VIGENTE",IF(I265&lt;1,"TERMINADO",IF(AND(I265&lt;120,I265&gt;110),"TRAMITES",IF(I265&lt;50,"POR VENCERSE","RENOVAR"))))</f>
        <v>TERMINADO</v>
      </c>
      <c r="K265" s="101" t="s">
        <v>66</v>
      </c>
      <c r="L265" s="102" t="s">
        <v>66</v>
      </c>
      <c r="M265" s="102" t="s">
        <v>66</v>
      </c>
      <c r="N265" s="102" t="s">
        <v>66</v>
      </c>
      <c r="O265" s="101" t="s">
        <v>66</v>
      </c>
      <c r="P265" s="101" t="s">
        <v>66</v>
      </c>
      <c r="Q265" s="95" t="s">
        <v>437</v>
      </c>
      <c r="R265" s="758" t="s">
        <v>76</v>
      </c>
      <c r="S265" s="283" t="s">
        <v>4</v>
      </c>
      <c r="T265" s="113">
        <v>804718</v>
      </c>
      <c r="U265" s="126">
        <v>10130340011</v>
      </c>
      <c r="V265" s="126">
        <v>757</v>
      </c>
      <c r="W265" s="129">
        <v>37172</v>
      </c>
      <c r="X265" s="113">
        <v>24</v>
      </c>
      <c r="Y265" s="750">
        <v>1064</v>
      </c>
      <c r="Z265" s="95" t="s">
        <v>324</v>
      </c>
      <c r="AA265" s="95" t="s">
        <v>386</v>
      </c>
      <c r="AB265" s="94">
        <v>284745</v>
      </c>
      <c r="AC265" s="95" t="s">
        <v>436</v>
      </c>
      <c r="AD265" s="93">
        <v>39402284</v>
      </c>
      <c r="AE265" s="122">
        <v>2692348</v>
      </c>
      <c r="AF265" s="122">
        <v>3217954116</v>
      </c>
      <c r="AG265" s="766" t="s">
        <v>435</v>
      </c>
      <c r="AH265" s="95" t="s">
        <v>436</v>
      </c>
      <c r="AI265" s="278">
        <v>39402284</v>
      </c>
      <c r="AJ265" s="122">
        <v>2692348</v>
      </c>
      <c r="AK265" s="122">
        <v>3217954116</v>
      </c>
      <c r="AL265" s="767" t="s">
        <v>435</v>
      </c>
      <c r="AM265" s="532" t="s">
        <v>434</v>
      </c>
      <c r="AN265" s="122" t="s">
        <v>6</v>
      </c>
      <c r="AO265" s="122" t="s">
        <v>6</v>
      </c>
      <c r="AP265" s="532" t="s">
        <v>6</v>
      </c>
      <c r="AQ265" s="128" t="s">
        <v>56</v>
      </c>
      <c r="AR265" s="283" t="s">
        <v>4</v>
      </c>
      <c r="AS265" s="27" t="s">
        <v>55</v>
      </c>
      <c r="AT265" s="283" t="s">
        <v>122</v>
      </c>
      <c r="AU265" s="283" t="s">
        <v>121</v>
      </c>
      <c r="AV265" s="27"/>
      <c r="AW265" s="747" t="s">
        <v>28</v>
      </c>
      <c r="AX265" s="499">
        <v>43921</v>
      </c>
      <c r="AY265" s="103">
        <f t="shared" si="89"/>
        <v>43893</v>
      </c>
      <c r="AZ265" s="747" t="s">
        <v>27</v>
      </c>
      <c r="BA265" s="499">
        <v>44043</v>
      </c>
      <c r="BB265" s="103">
        <f t="shared" si="90"/>
        <v>43985</v>
      </c>
      <c r="BC265" s="747" t="s">
        <v>26</v>
      </c>
      <c r="BD265" s="499">
        <v>44096</v>
      </c>
      <c r="BE265" s="499">
        <f t="shared" si="91"/>
        <v>44077</v>
      </c>
      <c r="BF265" s="499"/>
      <c r="BG265" s="499"/>
      <c r="BH265" s="499">
        <f t="shared" si="99"/>
        <v>44168</v>
      </c>
      <c r="BI265" s="499"/>
      <c r="BJ265" s="499"/>
      <c r="BK265" s="499">
        <f t="shared" si="100"/>
        <v>44258</v>
      </c>
      <c r="BL265" s="499"/>
      <c r="BM265" s="499"/>
      <c r="BN265" s="499">
        <f t="shared" si="94"/>
        <v>44350</v>
      </c>
      <c r="BO265" s="499"/>
      <c r="BP265" s="499"/>
      <c r="BQ265" s="499">
        <f t="shared" si="95"/>
        <v>44442</v>
      </c>
      <c r="BR265" s="499"/>
      <c r="BS265" s="499"/>
      <c r="BT265" s="499">
        <f t="shared" si="96"/>
        <v>44533</v>
      </c>
      <c r="BU265" s="548" t="s">
        <v>1068</v>
      </c>
      <c r="BV265" s="548">
        <f>E265-60</f>
        <v>44228</v>
      </c>
      <c r="BW265" s="725"/>
      <c r="BX265" s="725"/>
      <c r="BY265" s="499">
        <f t="shared" si="97"/>
        <v>44168</v>
      </c>
      <c r="BZ265" s="536"/>
    </row>
    <row r="266" spans="1:79" s="2" customFormat="1" ht="39.75" customHeight="1" x14ac:dyDescent="0.25">
      <c r="A266" s="143"/>
      <c r="B266" s="57">
        <v>4600080135</v>
      </c>
      <c r="C266" s="103">
        <v>43684</v>
      </c>
      <c r="D266" s="499">
        <v>44136</v>
      </c>
      <c r="E266" s="499">
        <v>44285</v>
      </c>
      <c r="F266" s="548">
        <v>43770</v>
      </c>
      <c r="G266" s="747" t="s">
        <v>472</v>
      </c>
      <c r="H266" s="499">
        <v>44134</v>
      </c>
      <c r="I266" s="43">
        <f ca="1">E266-'ARR Vigentes'!$DC$1</f>
        <v>-7</v>
      </c>
      <c r="J266" s="42" t="str">
        <f ca="1">IF(I266&gt;80,"VIGENTE",IF(I266&lt;1,"TERMINADO",IF(I266&lt;50,"POR VENCERSE","RENOVAR")))</f>
        <v>TERMINADO</v>
      </c>
      <c r="K266" s="166">
        <v>10007152</v>
      </c>
      <c r="L266" s="102">
        <v>43746</v>
      </c>
      <c r="M266" s="102">
        <v>43678</v>
      </c>
      <c r="N266" s="102">
        <v>44166</v>
      </c>
      <c r="O266" s="43">
        <f ca="1">N266-'ARR Vigentes'!$DC$1</f>
        <v>-126</v>
      </c>
      <c r="P266" s="42" t="str">
        <f ca="1">IF(O266&gt;80,"VIGENTE",IF(O266&lt;1,"VENCIDO",IF(O266&lt;50,"POR VENCERSE","RENOVAR")))</f>
        <v>VENCIDO</v>
      </c>
      <c r="Q266" s="95" t="s">
        <v>539</v>
      </c>
      <c r="R266" s="739" t="s">
        <v>456</v>
      </c>
      <c r="S266" s="283" t="s">
        <v>4</v>
      </c>
      <c r="T266" s="113">
        <v>5410666</v>
      </c>
      <c r="U266" s="142" t="s">
        <v>538</v>
      </c>
      <c r="V266" s="127">
        <v>671</v>
      </c>
      <c r="W266" s="49">
        <v>42179</v>
      </c>
      <c r="X266" s="113">
        <v>24</v>
      </c>
      <c r="Y266" s="140">
        <v>1</v>
      </c>
      <c r="Z266" s="95" t="s">
        <v>401</v>
      </c>
      <c r="AA266" s="95" t="s">
        <v>537</v>
      </c>
      <c r="AB266" s="37">
        <v>448202</v>
      </c>
      <c r="AC266" s="95" t="s">
        <v>536</v>
      </c>
      <c r="AD266" s="93">
        <v>3493572</v>
      </c>
      <c r="AE266" s="122">
        <v>3892013</v>
      </c>
      <c r="AF266" s="750" t="s">
        <v>6</v>
      </c>
      <c r="AG266" s="532" t="s">
        <v>6</v>
      </c>
      <c r="AH266" s="95" t="s">
        <v>536</v>
      </c>
      <c r="AI266" s="278">
        <v>3493572</v>
      </c>
      <c r="AJ266" s="122">
        <v>3892013</v>
      </c>
      <c r="AK266" s="750" t="s">
        <v>6</v>
      </c>
      <c r="AL266" s="42" t="s">
        <v>6</v>
      </c>
      <c r="AM266" s="532" t="s">
        <v>535</v>
      </c>
      <c r="AN266" s="122" t="s">
        <v>6</v>
      </c>
      <c r="AO266" s="122" t="s">
        <v>6</v>
      </c>
      <c r="AP266" s="532" t="s">
        <v>6</v>
      </c>
      <c r="AQ266" s="759" t="s">
        <v>5</v>
      </c>
      <c r="AR266" s="283" t="s">
        <v>4</v>
      </c>
      <c r="AS266" s="751" t="s">
        <v>311</v>
      </c>
      <c r="AT266" s="283" t="s">
        <v>122</v>
      </c>
      <c r="AU266" s="283" t="s">
        <v>121</v>
      </c>
      <c r="AV266" s="27"/>
      <c r="AW266" s="747" t="s">
        <v>28</v>
      </c>
      <c r="AX266" s="499">
        <v>43840</v>
      </c>
      <c r="AY266" s="103">
        <f t="shared" si="89"/>
        <v>43862</v>
      </c>
      <c r="AZ266" s="760" t="s">
        <v>27</v>
      </c>
      <c r="BA266" s="499">
        <v>43931</v>
      </c>
      <c r="BB266" s="103">
        <f t="shared" si="90"/>
        <v>43952</v>
      </c>
      <c r="BC266" s="747" t="s">
        <v>26</v>
      </c>
      <c r="BD266" s="499">
        <v>44014</v>
      </c>
      <c r="BE266" s="499">
        <f t="shared" si="91"/>
        <v>44044</v>
      </c>
      <c r="BF266" s="548" t="s">
        <v>25</v>
      </c>
      <c r="BG266" s="499">
        <v>44123</v>
      </c>
      <c r="BH266" s="499">
        <f t="shared" si="99"/>
        <v>44136</v>
      </c>
      <c r="BI266" s="499"/>
      <c r="BJ266" s="499"/>
      <c r="BK266" s="499">
        <f t="shared" si="100"/>
        <v>44228</v>
      </c>
      <c r="BL266" s="499"/>
      <c r="BM266" s="499"/>
      <c r="BN266" s="499">
        <f t="shared" si="94"/>
        <v>44317</v>
      </c>
      <c r="BO266" s="499"/>
      <c r="BP266" s="499"/>
      <c r="BQ266" s="499">
        <f t="shared" si="95"/>
        <v>44409</v>
      </c>
      <c r="BR266" s="499"/>
      <c r="BS266" s="499"/>
      <c r="BT266" s="499">
        <f t="shared" si="96"/>
        <v>44501</v>
      </c>
      <c r="BU266" s="755">
        <v>202030256103</v>
      </c>
      <c r="BV266" s="548" t="s">
        <v>2</v>
      </c>
      <c r="BW266" s="725"/>
      <c r="BX266" s="725"/>
      <c r="BY266" s="499">
        <f t="shared" si="97"/>
        <v>44136</v>
      </c>
      <c r="BZ266" s="536"/>
    </row>
    <row r="267" spans="1:79" s="2" customFormat="1" ht="39.75" customHeight="1" x14ac:dyDescent="0.25">
      <c r="A267" s="143"/>
      <c r="B267" s="166">
        <v>4600083577</v>
      </c>
      <c r="C267" s="499">
        <v>43791</v>
      </c>
      <c r="D267" s="499">
        <v>44160</v>
      </c>
      <c r="E267" s="499">
        <v>44279</v>
      </c>
      <c r="F267" s="548">
        <v>43794</v>
      </c>
      <c r="G267" s="747" t="s">
        <v>3236</v>
      </c>
      <c r="H267" s="499">
        <v>44242</v>
      </c>
      <c r="I267" s="43">
        <f ca="1">E267-'ARR Vigentes'!$DC$1</f>
        <v>-13</v>
      </c>
      <c r="J267" s="42" t="str">
        <f t="shared" ref="J267:J276" ca="1" si="101">IF(I267&gt;130,"VIGENTE",IF(I267&lt;1,"TERMINADO",IF(AND(I267&lt;120,I267&gt;110),"TRAMITES",IF(I267&lt;50,"POR VENCERSE","RENOVAR"))))</f>
        <v>TERMINADO</v>
      </c>
      <c r="K267" s="101" t="s">
        <v>66</v>
      </c>
      <c r="L267" s="102" t="s">
        <v>66</v>
      </c>
      <c r="M267" s="102" t="s">
        <v>66</v>
      </c>
      <c r="N267" s="102" t="s">
        <v>66</v>
      </c>
      <c r="O267" s="101" t="s">
        <v>66</v>
      </c>
      <c r="P267" s="101" t="s">
        <v>66</v>
      </c>
      <c r="Q267" s="768" t="s">
        <v>467</v>
      </c>
      <c r="R267" s="758" t="s">
        <v>76</v>
      </c>
      <c r="S267" s="283" t="s">
        <v>4</v>
      </c>
      <c r="T267" s="769">
        <v>804756</v>
      </c>
      <c r="U267" s="770">
        <v>10130340011</v>
      </c>
      <c r="V267" s="771" t="s">
        <v>238</v>
      </c>
      <c r="W267" s="772">
        <v>37178</v>
      </c>
      <c r="X267" s="769">
        <v>24</v>
      </c>
      <c r="Y267" s="750">
        <v>1162</v>
      </c>
      <c r="Z267" s="95" t="s">
        <v>324</v>
      </c>
      <c r="AA267" s="95" t="s">
        <v>432</v>
      </c>
      <c r="AB267" s="94">
        <v>233094</v>
      </c>
      <c r="AC267" s="758" t="s">
        <v>466</v>
      </c>
      <c r="AD267" s="93">
        <v>43875154</v>
      </c>
      <c r="AE267" s="750">
        <v>2220684</v>
      </c>
      <c r="AF267" s="750">
        <v>3137566130</v>
      </c>
      <c r="AG267" s="532" t="s">
        <v>6</v>
      </c>
      <c r="AH267" s="758" t="s">
        <v>466</v>
      </c>
      <c r="AI267" s="278">
        <v>43875154</v>
      </c>
      <c r="AJ267" s="750">
        <v>2220684</v>
      </c>
      <c r="AK267" s="750">
        <v>3137566130</v>
      </c>
      <c r="AL267" s="42" t="s">
        <v>6</v>
      </c>
      <c r="AM267" s="725" t="s">
        <v>465</v>
      </c>
      <c r="AN267" s="122" t="s">
        <v>6</v>
      </c>
      <c r="AO267" s="122" t="s">
        <v>6</v>
      </c>
      <c r="AP267" s="532" t="s">
        <v>6</v>
      </c>
      <c r="AQ267" s="128" t="s">
        <v>70</v>
      </c>
      <c r="AR267" s="283" t="s">
        <v>4</v>
      </c>
      <c r="AS267" s="27" t="s">
        <v>69</v>
      </c>
      <c r="AT267" s="283" t="s">
        <v>122</v>
      </c>
      <c r="AU267" s="283" t="s">
        <v>121</v>
      </c>
      <c r="AV267" s="27"/>
      <c r="AW267" s="747" t="s">
        <v>28</v>
      </c>
      <c r="AX267" s="499">
        <v>43874</v>
      </c>
      <c r="AY267" s="103">
        <f t="shared" si="89"/>
        <v>43886</v>
      </c>
      <c r="AZ267" s="747" t="s">
        <v>27</v>
      </c>
      <c r="BA267" s="499">
        <v>43966</v>
      </c>
      <c r="BB267" s="103">
        <f t="shared" si="90"/>
        <v>43976</v>
      </c>
      <c r="BC267" s="747" t="s">
        <v>26</v>
      </c>
      <c r="BD267" s="499">
        <v>44073</v>
      </c>
      <c r="BE267" s="499">
        <f t="shared" si="91"/>
        <v>44068</v>
      </c>
      <c r="BF267" s="548" t="s">
        <v>25</v>
      </c>
      <c r="BG267" s="499">
        <v>44145</v>
      </c>
      <c r="BH267" s="499">
        <f t="shared" si="99"/>
        <v>44160</v>
      </c>
      <c r="BI267" s="548" t="s">
        <v>1220</v>
      </c>
      <c r="BJ267" s="499">
        <v>44251</v>
      </c>
      <c r="BK267" s="499">
        <f t="shared" si="100"/>
        <v>44252</v>
      </c>
      <c r="BL267" s="499"/>
      <c r="BM267" s="499"/>
      <c r="BN267" s="499">
        <f t="shared" si="94"/>
        <v>44341</v>
      </c>
      <c r="BO267" s="499"/>
      <c r="BP267" s="499"/>
      <c r="BQ267" s="499">
        <f t="shared" si="95"/>
        <v>44433</v>
      </c>
      <c r="BR267" s="499"/>
      <c r="BS267" s="499"/>
      <c r="BT267" s="499">
        <f t="shared" si="96"/>
        <v>44525</v>
      </c>
      <c r="BU267" s="499">
        <f>E267-100</f>
        <v>44179</v>
      </c>
      <c r="BV267" s="747" t="s">
        <v>2</v>
      </c>
      <c r="BW267" s="725"/>
      <c r="BX267" s="725"/>
      <c r="BY267" s="499">
        <f t="shared" si="97"/>
        <v>44160</v>
      </c>
      <c r="BZ267" s="536"/>
    </row>
    <row r="268" spans="1:79" s="2" customFormat="1" ht="39.75" customHeight="1" x14ac:dyDescent="0.25">
      <c r="A268" s="143" t="s">
        <v>428</v>
      </c>
      <c r="B268" s="166">
        <v>4600083532</v>
      </c>
      <c r="C268" s="499">
        <v>43775</v>
      </c>
      <c r="D268" s="499">
        <v>44167</v>
      </c>
      <c r="E268" s="499">
        <v>44287</v>
      </c>
      <c r="F268" s="548">
        <v>43801</v>
      </c>
      <c r="G268" s="747" t="s">
        <v>472</v>
      </c>
      <c r="H268" s="499">
        <v>44137</v>
      </c>
      <c r="I268" s="43">
        <f ca="1">E268-'ARR Vigentes'!$DC$1</f>
        <v>-5</v>
      </c>
      <c r="J268" s="42" t="str">
        <f t="shared" ca="1" si="101"/>
        <v>TERMINADO</v>
      </c>
      <c r="K268" s="145" t="s">
        <v>427</v>
      </c>
      <c r="L268" s="102">
        <v>43794</v>
      </c>
      <c r="M268" s="102">
        <v>43789</v>
      </c>
      <c r="N268" s="102">
        <v>44275</v>
      </c>
      <c r="O268" s="43">
        <f ca="1">N268-'ARR Vigentes'!$DC$1</f>
        <v>-17</v>
      </c>
      <c r="P268" s="42" t="str">
        <f ca="1">IF(O268&gt;80,"VIGENTE",IF(O268&lt;1,"VENCIDO",IF(O268&lt;50,"POR VENCERSE","RENOVAR")))</f>
        <v>VENCIDO</v>
      </c>
      <c r="Q268" s="768" t="s">
        <v>426</v>
      </c>
      <c r="R268" s="758" t="s">
        <v>425</v>
      </c>
      <c r="S268" s="283" t="s">
        <v>4</v>
      </c>
      <c r="T268" s="769">
        <v>443740</v>
      </c>
      <c r="U268" s="770" t="s">
        <v>403</v>
      </c>
      <c r="V268" s="126" t="s">
        <v>424</v>
      </c>
      <c r="W268" s="772">
        <v>31628</v>
      </c>
      <c r="X268" s="769" t="s">
        <v>423</v>
      </c>
      <c r="Y268" s="750">
        <v>126</v>
      </c>
      <c r="Z268" s="95" t="s">
        <v>11</v>
      </c>
      <c r="AA268" s="95" t="s">
        <v>422</v>
      </c>
      <c r="AB268" s="94">
        <v>1751680</v>
      </c>
      <c r="AC268" s="758" t="s">
        <v>421</v>
      </c>
      <c r="AD268" s="93">
        <v>70565560</v>
      </c>
      <c r="AE268" s="122">
        <v>342660868</v>
      </c>
      <c r="AF268" s="750">
        <v>3187879935</v>
      </c>
      <c r="AG268" s="27" t="s">
        <v>420</v>
      </c>
      <c r="AH268" s="758" t="s">
        <v>421</v>
      </c>
      <c r="AI268" s="278">
        <v>70565560</v>
      </c>
      <c r="AJ268" s="122">
        <v>342660868</v>
      </c>
      <c r="AK268" s="750">
        <v>3187879935</v>
      </c>
      <c r="AL268" s="169" t="s">
        <v>420</v>
      </c>
      <c r="AM268" s="725" t="s">
        <v>419</v>
      </c>
      <c r="AN268" s="122" t="s">
        <v>6</v>
      </c>
      <c r="AO268" s="122" t="s">
        <v>6</v>
      </c>
      <c r="AP268" s="532" t="s">
        <v>6</v>
      </c>
      <c r="AQ268" s="128" t="s">
        <v>5</v>
      </c>
      <c r="AR268" s="283" t="s">
        <v>4</v>
      </c>
      <c r="AS268" s="27" t="s">
        <v>3</v>
      </c>
      <c r="AT268" s="283" t="s">
        <v>122</v>
      </c>
      <c r="AU268" s="283" t="s">
        <v>121</v>
      </c>
      <c r="AV268" s="27"/>
      <c r="AW268" s="760" t="s">
        <v>28</v>
      </c>
      <c r="AX268" s="499">
        <v>43900</v>
      </c>
      <c r="AY268" s="103">
        <f t="shared" si="89"/>
        <v>43892</v>
      </c>
      <c r="AZ268" s="747" t="s">
        <v>27</v>
      </c>
      <c r="BA268" s="499">
        <v>44012</v>
      </c>
      <c r="BB268" s="103">
        <f t="shared" si="90"/>
        <v>43984</v>
      </c>
      <c r="BC268" s="747" t="s">
        <v>26</v>
      </c>
      <c r="BD268" s="499">
        <v>44091</v>
      </c>
      <c r="BE268" s="499">
        <f t="shared" si="91"/>
        <v>44076</v>
      </c>
      <c r="BF268" s="548" t="s">
        <v>25</v>
      </c>
      <c r="BG268" s="499">
        <v>44175</v>
      </c>
      <c r="BH268" s="499">
        <f t="shared" si="99"/>
        <v>44167</v>
      </c>
      <c r="BI268" s="499"/>
      <c r="BJ268" s="499"/>
      <c r="BK268" s="499">
        <f t="shared" si="100"/>
        <v>44257</v>
      </c>
      <c r="BL268" s="499"/>
      <c r="BM268" s="499"/>
      <c r="BN268" s="499">
        <f t="shared" si="94"/>
        <v>44349</v>
      </c>
      <c r="BO268" s="499"/>
      <c r="BP268" s="499"/>
      <c r="BQ268" s="499">
        <f t="shared" si="95"/>
        <v>44441</v>
      </c>
      <c r="BR268" s="499"/>
      <c r="BS268" s="499"/>
      <c r="BT268" s="499">
        <f t="shared" si="96"/>
        <v>44532</v>
      </c>
      <c r="BU268" s="755">
        <v>202130058342</v>
      </c>
      <c r="BV268" s="548" t="s">
        <v>2</v>
      </c>
      <c r="BW268" s="725"/>
      <c r="BX268" s="725"/>
      <c r="BY268" s="499">
        <f t="shared" si="97"/>
        <v>44167</v>
      </c>
      <c r="BZ268" s="536"/>
    </row>
    <row r="269" spans="1:79" ht="39.75" customHeight="1" x14ac:dyDescent="0.25">
      <c r="A269" s="53" t="s">
        <v>418</v>
      </c>
      <c r="B269" s="75">
        <v>4600083571</v>
      </c>
      <c r="C269" s="26">
        <v>43791</v>
      </c>
      <c r="D269" s="24">
        <v>44169</v>
      </c>
      <c r="E269" s="24">
        <v>44289</v>
      </c>
      <c r="F269" s="61">
        <v>43813</v>
      </c>
      <c r="G269" s="58" t="s">
        <v>472</v>
      </c>
      <c r="H269" s="24">
        <v>44168</v>
      </c>
      <c r="I269" s="48">
        <f ca="1">E269-'ARR Vigentes'!$DC$1</f>
        <v>-3</v>
      </c>
      <c r="J269" s="47" t="str">
        <f t="shared" ca="1" si="101"/>
        <v>TERMINADO</v>
      </c>
      <c r="K269" s="75" t="s">
        <v>417</v>
      </c>
      <c r="L269" s="74">
        <v>43801</v>
      </c>
      <c r="M269" s="74">
        <v>43801</v>
      </c>
      <c r="N269" s="74">
        <v>44288</v>
      </c>
      <c r="O269" s="48">
        <f ca="1">N269-'ARR Vigentes'!$DC$1</f>
        <v>-4</v>
      </c>
      <c r="P269" s="137" t="str">
        <f ca="1">IF(O269&gt;80,"VIGENTE",IF(O269&lt;1,"VENCIDO",IF(O269&lt;50,"POR VENCERSE","RENOVAR")))</f>
        <v>VENCIDO</v>
      </c>
      <c r="Q269" s="66" t="s">
        <v>416</v>
      </c>
      <c r="R269" s="66" t="s">
        <v>415</v>
      </c>
      <c r="S269" s="28" t="s">
        <v>4</v>
      </c>
      <c r="T269" s="72">
        <v>39036</v>
      </c>
      <c r="U269" s="71">
        <v>13040350002</v>
      </c>
      <c r="V269" s="71" t="s">
        <v>414</v>
      </c>
      <c r="W269" s="155">
        <v>14965</v>
      </c>
      <c r="X269" s="141">
        <v>1</v>
      </c>
      <c r="Y269" s="68" t="s">
        <v>6</v>
      </c>
      <c r="Z269" s="30" t="s">
        <v>413</v>
      </c>
      <c r="AA269" s="66" t="s">
        <v>412</v>
      </c>
      <c r="AB269" s="67">
        <v>6786570</v>
      </c>
      <c r="AC269" s="66" t="s">
        <v>411</v>
      </c>
      <c r="AD269" s="65">
        <v>890905005</v>
      </c>
      <c r="AE269" s="31">
        <v>4144949</v>
      </c>
      <c r="AF269" s="31">
        <v>3108297912</v>
      </c>
      <c r="AG269" s="63" t="s">
        <v>409</v>
      </c>
      <c r="AH269" s="66" t="s">
        <v>410</v>
      </c>
      <c r="AI269" s="154">
        <v>70075640</v>
      </c>
      <c r="AJ269" s="31">
        <v>4144949</v>
      </c>
      <c r="AK269" s="31">
        <v>3108297912</v>
      </c>
      <c r="AL269" s="115" t="s">
        <v>409</v>
      </c>
      <c r="AM269" s="30" t="s">
        <v>408</v>
      </c>
      <c r="AN269" s="31" t="s">
        <v>6</v>
      </c>
      <c r="AO269" s="31" t="s">
        <v>6</v>
      </c>
      <c r="AP269" s="30" t="s">
        <v>6</v>
      </c>
      <c r="AQ269" s="64" t="s">
        <v>70</v>
      </c>
      <c r="AR269" s="28" t="s">
        <v>4</v>
      </c>
      <c r="AS269" s="63" t="s">
        <v>69</v>
      </c>
      <c r="AT269" s="28" t="s">
        <v>122</v>
      </c>
      <c r="AU269" s="28" t="s">
        <v>121</v>
      </c>
      <c r="AV269" s="63"/>
      <c r="AW269" s="89" t="s">
        <v>28</v>
      </c>
      <c r="AX269" s="20">
        <v>43907</v>
      </c>
      <c r="AY269" s="26">
        <f t="shared" si="89"/>
        <v>43904</v>
      </c>
      <c r="AZ269" s="89" t="s">
        <v>27</v>
      </c>
      <c r="BA269" s="20">
        <v>44012</v>
      </c>
      <c r="BB269" s="26">
        <f t="shared" si="90"/>
        <v>43996</v>
      </c>
      <c r="BC269" s="89" t="s">
        <v>26</v>
      </c>
      <c r="BD269" s="20">
        <v>44098</v>
      </c>
      <c r="BE269" s="20">
        <f t="shared" si="91"/>
        <v>44088</v>
      </c>
      <c r="BF269" s="86" t="s">
        <v>25</v>
      </c>
      <c r="BG269" s="20">
        <v>44168</v>
      </c>
      <c r="BH269" s="24">
        <f t="shared" si="99"/>
        <v>44179</v>
      </c>
      <c r="BI269" s="24"/>
      <c r="BJ269" s="24"/>
      <c r="BK269" s="24">
        <f t="shared" si="100"/>
        <v>44269</v>
      </c>
      <c r="BL269" s="24"/>
      <c r="BM269" s="24"/>
      <c r="BN269" s="20">
        <f t="shared" si="94"/>
        <v>44361</v>
      </c>
      <c r="BO269" s="24"/>
      <c r="BP269" s="24"/>
      <c r="BQ269" s="20">
        <f t="shared" si="95"/>
        <v>44453</v>
      </c>
      <c r="BR269" s="24"/>
      <c r="BS269" s="24"/>
      <c r="BT269" s="20">
        <f t="shared" si="96"/>
        <v>44544</v>
      </c>
      <c r="BU269" s="23">
        <v>202020065077</v>
      </c>
      <c r="BV269" s="61">
        <f>E269-60</f>
        <v>44229</v>
      </c>
      <c r="BW269" s="21"/>
      <c r="BX269" s="21"/>
      <c r="BY269" s="20">
        <f t="shared" si="97"/>
        <v>44179</v>
      </c>
      <c r="BZ269" s="19"/>
      <c r="CA269" s="1"/>
    </row>
    <row r="270" spans="1:79" s="2" customFormat="1" ht="45.75" customHeight="1" x14ac:dyDescent="0.25">
      <c r="A270" s="752" t="s">
        <v>407</v>
      </c>
      <c r="B270" s="57">
        <v>4600083531</v>
      </c>
      <c r="C270" s="103">
        <v>43775</v>
      </c>
      <c r="D270" s="499">
        <v>44169</v>
      </c>
      <c r="E270" s="499">
        <v>44289</v>
      </c>
      <c r="F270" s="548">
        <v>43803</v>
      </c>
      <c r="G270" s="747" t="s">
        <v>472</v>
      </c>
      <c r="H270" s="499">
        <v>44137</v>
      </c>
      <c r="I270" s="43">
        <f ca="1">E270-'ARR Vigentes'!$DC$1</f>
        <v>-3</v>
      </c>
      <c r="J270" s="42" t="str">
        <f t="shared" ca="1" si="101"/>
        <v>TERMINADO</v>
      </c>
      <c r="K270" s="166" t="s">
        <v>406</v>
      </c>
      <c r="L270" s="49">
        <v>43803</v>
      </c>
      <c r="M270" s="49">
        <v>43803</v>
      </c>
      <c r="N270" s="49">
        <v>44290</v>
      </c>
      <c r="O270" s="43">
        <f ca="1">N270-'ARR Vigentes'!$DC$1</f>
        <v>-2</v>
      </c>
      <c r="P270" s="42" t="str">
        <f ca="1">IF(O270&gt;80,"VIGENTE",IF(O270&lt;1,"VENCIDO",IF(O270&lt;50,"POR VENCERSE","RENOVAR")))</f>
        <v>VENCIDO</v>
      </c>
      <c r="Q270" s="95" t="s">
        <v>405</v>
      </c>
      <c r="R270" s="95" t="s">
        <v>404</v>
      </c>
      <c r="S270" s="283" t="s">
        <v>4</v>
      </c>
      <c r="T270" s="113">
        <v>443740</v>
      </c>
      <c r="U270" s="142" t="s">
        <v>403</v>
      </c>
      <c r="V270" s="142" t="s">
        <v>402</v>
      </c>
      <c r="W270" s="111">
        <v>40369</v>
      </c>
      <c r="X270" s="113">
        <v>21</v>
      </c>
      <c r="Y270" s="750">
        <v>128</v>
      </c>
      <c r="Z270" s="95" t="s">
        <v>401</v>
      </c>
      <c r="AA270" s="95" t="s">
        <v>400</v>
      </c>
      <c r="AB270" s="94">
        <v>1362550</v>
      </c>
      <c r="AC270" s="95" t="s">
        <v>399</v>
      </c>
      <c r="AD270" s="93">
        <v>8260084</v>
      </c>
      <c r="AE270" s="122">
        <v>2603377</v>
      </c>
      <c r="AF270" s="122">
        <v>2686106</v>
      </c>
      <c r="AG270" s="27" t="s">
        <v>398</v>
      </c>
      <c r="AH270" s="95" t="s">
        <v>399</v>
      </c>
      <c r="AI270" s="278">
        <v>8260084</v>
      </c>
      <c r="AJ270" s="122">
        <v>2603377</v>
      </c>
      <c r="AK270" s="122">
        <v>2686106</v>
      </c>
      <c r="AL270" s="169" t="s">
        <v>398</v>
      </c>
      <c r="AM270" s="532" t="s">
        <v>397</v>
      </c>
      <c r="AN270" s="122" t="s">
        <v>6</v>
      </c>
      <c r="AO270" s="122" t="s">
        <v>6</v>
      </c>
      <c r="AP270" s="532" t="s">
        <v>6</v>
      </c>
      <c r="AQ270" s="128" t="s">
        <v>5</v>
      </c>
      <c r="AR270" s="283" t="s">
        <v>4</v>
      </c>
      <c r="AS270" s="27" t="s">
        <v>3</v>
      </c>
      <c r="AT270" s="283" t="s">
        <v>122</v>
      </c>
      <c r="AU270" s="283" t="s">
        <v>121</v>
      </c>
      <c r="AV270" s="27"/>
      <c r="AW270" s="760" t="s">
        <v>28</v>
      </c>
      <c r="AX270" s="499">
        <v>43900</v>
      </c>
      <c r="AY270" s="103">
        <f t="shared" si="89"/>
        <v>43894</v>
      </c>
      <c r="AZ270" s="747" t="s">
        <v>27</v>
      </c>
      <c r="BA270" s="499">
        <v>44012</v>
      </c>
      <c r="BB270" s="103">
        <f t="shared" si="90"/>
        <v>43986</v>
      </c>
      <c r="BC270" s="747" t="s">
        <v>26</v>
      </c>
      <c r="BD270" s="499">
        <v>44096</v>
      </c>
      <c r="BE270" s="499">
        <f t="shared" si="91"/>
        <v>44078</v>
      </c>
      <c r="BF270" s="548" t="s">
        <v>25</v>
      </c>
      <c r="BG270" s="499">
        <v>44175</v>
      </c>
      <c r="BH270" s="499">
        <f t="shared" si="99"/>
        <v>44169</v>
      </c>
      <c r="BI270" s="499"/>
      <c r="BJ270" s="499"/>
      <c r="BK270" s="499">
        <f t="shared" si="100"/>
        <v>44259</v>
      </c>
      <c r="BL270" s="499"/>
      <c r="BM270" s="499"/>
      <c r="BN270" s="499">
        <f t="shared" si="94"/>
        <v>44351</v>
      </c>
      <c r="BO270" s="499"/>
      <c r="BP270" s="499"/>
      <c r="BQ270" s="499">
        <f t="shared" si="95"/>
        <v>44443</v>
      </c>
      <c r="BR270" s="499"/>
      <c r="BS270" s="499"/>
      <c r="BT270" s="499">
        <f t="shared" si="96"/>
        <v>44534</v>
      </c>
      <c r="BU270" s="755">
        <v>202130058392</v>
      </c>
      <c r="BV270" s="548" t="s">
        <v>2</v>
      </c>
      <c r="BW270" s="725"/>
      <c r="BX270" s="725"/>
      <c r="BY270" s="499">
        <f t="shared" si="97"/>
        <v>44169</v>
      </c>
      <c r="BZ270" s="536"/>
    </row>
    <row r="271" spans="1:79" ht="39.75" customHeight="1" x14ac:dyDescent="0.25">
      <c r="A271" s="104"/>
      <c r="B271" s="107">
        <v>4600077573</v>
      </c>
      <c r="C271" s="20">
        <v>43563</v>
      </c>
      <c r="D271" s="24">
        <v>43605</v>
      </c>
      <c r="E271" s="24">
        <v>44285</v>
      </c>
      <c r="F271" s="61">
        <v>43605</v>
      </c>
      <c r="G271" s="58" t="s">
        <v>3230</v>
      </c>
      <c r="H271" s="24">
        <v>44094</v>
      </c>
      <c r="I271" s="48">
        <f ca="1">E271-'ARR Vigentes'!$DC$1</f>
        <v>-7</v>
      </c>
      <c r="J271" s="47" t="str">
        <f t="shared" ca="1" si="101"/>
        <v>TERMINADO</v>
      </c>
      <c r="K271" s="145" t="s">
        <v>1153</v>
      </c>
      <c r="L271" s="102">
        <v>43566</v>
      </c>
      <c r="M271" s="102">
        <v>43563</v>
      </c>
      <c r="N271" s="102">
        <v>43929</v>
      </c>
      <c r="O271" s="181">
        <f>N271-'[1]ARR Terminado'!$BY$1</f>
        <v>160</v>
      </c>
      <c r="P271" s="42" t="str">
        <f>IF(O271&gt;80,"VIGENTE",IF(O271&lt;1,"VENCIDO",IF(O271&lt;50,"POR VENCERSE","RENOVAR")))</f>
        <v>VIGENTE</v>
      </c>
      <c r="Q271" s="82" t="s">
        <v>1152</v>
      </c>
      <c r="R271" s="100" t="s">
        <v>76</v>
      </c>
      <c r="S271" s="28" t="s">
        <v>4</v>
      </c>
      <c r="T271" s="99">
        <v>5410642</v>
      </c>
      <c r="U271" s="98">
        <v>60980280138</v>
      </c>
      <c r="V271" s="96">
        <v>2480</v>
      </c>
      <c r="W271" s="97" t="s">
        <v>1151</v>
      </c>
      <c r="X271" s="106">
        <v>23</v>
      </c>
      <c r="Y271" s="80">
        <v>102</v>
      </c>
      <c r="Z271" s="38" t="s">
        <v>11</v>
      </c>
      <c r="AA271" s="95" t="s">
        <v>401</v>
      </c>
      <c r="AB271" s="94">
        <v>309114</v>
      </c>
      <c r="AC271" s="82" t="s">
        <v>1150</v>
      </c>
      <c r="AD271" s="65">
        <v>43605111</v>
      </c>
      <c r="AE271" s="80">
        <v>4379061</v>
      </c>
      <c r="AF271" s="31">
        <v>3137284772</v>
      </c>
      <c r="AG271" s="63" t="s">
        <v>1149</v>
      </c>
      <c r="AH271" s="82" t="s">
        <v>1150</v>
      </c>
      <c r="AI271" s="154">
        <v>43605111</v>
      </c>
      <c r="AJ271" s="80">
        <v>4379061</v>
      </c>
      <c r="AK271" s="31">
        <v>3137284772</v>
      </c>
      <c r="AL271" s="63" t="s">
        <v>1149</v>
      </c>
      <c r="AM271" s="30" t="s">
        <v>6</v>
      </c>
      <c r="AN271" s="31" t="s">
        <v>6</v>
      </c>
      <c r="AO271" s="31" t="s">
        <v>6</v>
      </c>
      <c r="AP271" s="30" t="s">
        <v>6</v>
      </c>
      <c r="AQ271" s="78" t="s">
        <v>70</v>
      </c>
      <c r="AR271" s="28" t="s">
        <v>4</v>
      </c>
      <c r="AS271" s="63" t="s">
        <v>69</v>
      </c>
      <c r="AT271" s="63"/>
      <c r="AU271" s="28"/>
      <c r="AV271" s="63"/>
      <c r="AW271" s="89" t="s">
        <v>28</v>
      </c>
      <c r="AX271" s="20">
        <v>43693</v>
      </c>
      <c r="AY271" s="26">
        <f t="shared" si="89"/>
        <v>43697</v>
      </c>
      <c r="AZ271" s="22" t="s">
        <v>27</v>
      </c>
      <c r="BA271" s="20">
        <v>43774</v>
      </c>
      <c r="BB271" s="26">
        <f t="shared" si="90"/>
        <v>43789</v>
      </c>
      <c r="BC271" s="89" t="s">
        <v>28</v>
      </c>
      <c r="BD271" s="20">
        <v>43879</v>
      </c>
      <c r="BE271" s="20">
        <f t="shared" si="91"/>
        <v>43881</v>
      </c>
      <c r="BF271" s="86" t="s">
        <v>27</v>
      </c>
      <c r="BG271" s="20">
        <v>44012</v>
      </c>
      <c r="BH271" s="24">
        <f t="shared" si="99"/>
        <v>43971</v>
      </c>
      <c r="BI271" s="24"/>
      <c r="BJ271" s="24"/>
      <c r="BK271" s="24">
        <f t="shared" si="100"/>
        <v>44063</v>
      </c>
      <c r="BL271" s="24"/>
      <c r="BM271" s="24"/>
      <c r="BN271" s="20">
        <f t="shared" si="94"/>
        <v>44155</v>
      </c>
      <c r="BO271" s="24"/>
      <c r="BP271" s="24"/>
      <c r="BQ271" s="20">
        <f t="shared" si="95"/>
        <v>44247</v>
      </c>
      <c r="BR271" s="24"/>
      <c r="BS271" s="24"/>
      <c r="BT271" s="20">
        <f t="shared" si="96"/>
        <v>44336</v>
      </c>
      <c r="BU271" s="24">
        <f>E271-100</f>
        <v>44185</v>
      </c>
      <c r="BV271" s="89" t="s">
        <v>2</v>
      </c>
      <c r="BW271" s="21"/>
      <c r="BX271" s="21"/>
      <c r="BY271" s="20">
        <f t="shared" si="97"/>
        <v>43971</v>
      </c>
      <c r="BZ271" s="19"/>
      <c r="CA271" s="1"/>
    </row>
    <row r="272" spans="1:79" ht="39.75" customHeight="1" x14ac:dyDescent="0.25">
      <c r="A272" s="53"/>
      <c r="B272" s="124">
        <v>4600082164</v>
      </c>
      <c r="C272" s="26">
        <v>43714</v>
      </c>
      <c r="D272" s="24">
        <v>43732</v>
      </c>
      <c r="E272" s="24">
        <v>44278</v>
      </c>
      <c r="F272" s="61">
        <v>43732</v>
      </c>
      <c r="G272" s="58" t="s">
        <v>472</v>
      </c>
      <c r="H272" s="24">
        <v>44098</v>
      </c>
      <c r="I272" s="48">
        <f ca="1">E272-'ARR Vigentes'!$DC$1</f>
        <v>-14</v>
      </c>
      <c r="J272" s="47" t="str">
        <f t="shared" ca="1" si="101"/>
        <v>TERMINADO</v>
      </c>
      <c r="K272" s="101" t="s">
        <v>66</v>
      </c>
      <c r="L272" s="102" t="s">
        <v>66</v>
      </c>
      <c r="M272" s="102" t="s">
        <v>66</v>
      </c>
      <c r="N272" s="102" t="s">
        <v>66</v>
      </c>
      <c r="O272" s="101" t="s">
        <v>66</v>
      </c>
      <c r="P272" s="101" t="s">
        <v>66</v>
      </c>
      <c r="Q272" s="95" t="s">
        <v>679</v>
      </c>
      <c r="R272" s="36" t="s">
        <v>544</v>
      </c>
      <c r="S272" s="28" t="s">
        <v>4</v>
      </c>
      <c r="T272" s="113">
        <v>785952</v>
      </c>
      <c r="U272" s="142" t="s">
        <v>148</v>
      </c>
      <c r="V272" s="127">
        <v>1060</v>
      </c>
      <c r="W272" s="49">
        <v>36713</v>
      </c>
      <c r="X272" s="113">
        <v>16</v>
      </c>
      <c r="Y272" s="122">
        <v>60</v>
      </c>
      <c r="Z272" s="38" t="s">
        <v>147</v>
      </c>
      <c r="AA272" s="38" t="s">
        <v>678</v>
      </c>
      <c r="AB272" s="37">
        <v>95200</v>
      </c>
      <c r="AC272" s="95" t="s">
        <v>677</v>
      </c>
      <c r="AD272" s="65">
        <v>43036998</v>
      </c>
      <c r="AE272" s="31" t="s">
        <v>6</v>
      </c>
      <c r="AF272" s="80">
        <v>3112706936</v>
      </c>
      <c r="AG272" s="171" t="s">
        <v>606</v>
      </c>
      <c r="AH272" s="95" t="s">
        <v>677</v>
      </c>
      <c r="AI272" s="154">
        <v>43036998</v>
      </c>
      <c r="AJ272" s="31" t="s">
        <v>6</v>
      </c>
      <c r="AK272" s="80">
        <v>3112706936</v>
      </c>
      <c r="AL272" s="116" t="s">
        <v>606</v>
      </c>
      <c r="AM272" s="30" t="s">
        <v>676</v>
      </c>
      <c r="AN272" s="31" t="s">
        <v>6</v>
      </c>
      <c r="AO272" s="31" t="s">
        <v>6</v>
      </c>
      <c r="AP272" s="30" t="s">
        <v>6</v>
      </c>
      <c r="AQ272" s="78" t="s">
        <v>5</v>
      </c>
      <c r="AR272" s="28" t="s">
        <v>4</v>
      </c>
      <c r="AS272" s="27" t="s">
        <v>3</v>
      </c>
      <c r="AT272" s="28" t="s">
        <v>122</v>
      </c>
      <c r="AU272" s="28" t="s">
        <v>121</v>
      </c>
      <c r="AV272" s="63"/>
      <c r="AW272" s="89" t="s">
        <v>28</v>
      </c>
      <c r="AX272" s="20">
        <v>43762</v>
      </c>
      <c r="AY272" s="26">
        <f t="shared" si="89"/>
        <v>43823</v>
      </c>
      <c r="AZ272" s="89" t="s">
        <v>27</v>
      </c>
      <c r="BA272" s="20">
        <v>43895</v>
      </c>
      <c r="BB272" s="26">
        <f t="shared" si="90"/>
        <v>43914</v>
      </c>
      <c r="BC272" s="89" t="s">
        <v>26</v>
      </c>
      <c r="BD272" s="20">
        <v>44012</v>
      </c>
      <c r="BE272" s="20">
        <f t="shared" si="91"/>
        <v>44006</v>
      </c>
      <c r="BF272" s="86" t="s">
        <v>25</v>
      </c>
      <c r="BG272" s="20">
        <v>44090</v>
      </c>
      <c r="BH272" s="24">
        <f t="shared" si="99"/>
        <v>44098</v>
      </c>
      <c r="BI272" s="24"/>
      <c r="BJ272" s="24"/>
      <c r="BK272" s="24">
        <f t="shared" si="100"/>
        <v>44189</v>
      </c>
      <c r="BL272" s="24"/>
      <c r="BM272" s="24"/>
      <c r="BN272" s="20">
        <f t="shared" si="94"/>
        <v>44279</v>
      </c>
      <c r="BO272" s="24"/>
      <c r="BP272" s="24"/>
      <c r="BQ272" s="20">
        <f t="shared" si="95"/>
        <v>44371</v>
      </c>
      <c r="BR272" s="24"/>
      <c r="BS272" s="24"/>
      <c r="BT272" s="20">
        <f t="shared" si="96"/>
        <v>44463</v>
      </c>
      <c r="BU272" s="23">
        <v>202030221541</v>
      </c>
      <c r="BV272" s="61" t="s">
        <v>2</v>
      </c>
      <c r="BW272" s="21"/>
      <c r="BX272" s="21"/>
      <c r="BY272" s="20">
        <f t="shared" si="97"/>
        <v>44098</v>
      </c>
      <c r="BZ272" s="19" t="s">
        <v>675</v>
      </c>
      <c r="CA272" s="1"/>
    </row>
    <row r="273" spans="1:79" ht="39.75" customHeight="1" x14ac:dyDescent="0.25">
      <c r="A273" s="53"/>
      <c r="B273" s="167">
        <v>4600082467</v>
      </c>
      <c r="C273" s="103">
        <v>43720</v>
      </c>
      <c r="D273" s="24">
        <v>43739</v>
      </c>
      <c r="E273" s="24">
        <v>44285</v>
      </c>
      <c r="F273" s="61">
        <v>43739</v>
      </c>
      <c r="G273" s="58" t="s">
        <v>472</v>
      </c>
      <c r="H273" s="24">
        <v>44105</v>
      </c>
      <c r="I273" s="48">
        <f ca="1">E273-'ARR Vigentes'!$DC$1</f>
        <v>-7</v>
      </c>
      <c r="J273" s="47" t="str">
        <f t="shared" ca="1" si="101"/>
        <v>TERMINADO</v>
      </c>
      <c r="K273" s="166" t="s">
        <v>637</v>
      </c>
      <c r="L273" s="102">
        <v>43720</v>
      </c>
      <c r="M273" s="102">
        <v>43720</v>
      </c>
      <c r="N273" s="102">
        <v>44208</v>
      </c>
      <c r="O273" s="156">
        <f ca="1">N273-'ARR Vigentes'!$DC$1</f>
        <v>-84</v>
      </c>
      <c r="P273" s="73" t="str">
        <f ca="1">IF(O273&gt;80,"VIGENTE",IF(O273&lt;1,"VENCIDO",IF(O273&lt;50,"POR VENCERSE","RENOVAR")))</f>
        <v>VENCIDO</v>
      </c>
      <c r="Q273" s="95" t="s">
        <v>636</v>
      </c>
      <c r="R273" s="100" t="s">
        <v>76</v>
      </c>
      <c r="S273" s="28" t="s">
        <v>4</v>
      </c>
      <c r="T273" s="113" t="s">
        <v>635</v>
      </c>
      <c r="U273" s="68" t="s">
        <v>483</v>
      </c>
      <c r="V273" s="71" t="s">
        <v>634</v>
      </c>
      <c r="W273" s="71" t="s">
        <v>634</v>
      </c>
      <c r="X273" s="141" t="s">
        <v>633</v>
      </c>
      <c r="Y273" s="68">
        <v>1</v>
      </c>
      <c r="Z273" s="95" t="s">
        <v>11</v>
      </c>
      <c r="AA273" s="38" t="s">
        <v>632</v>
      </c>
      <c r="AB273" s="37">
        <v>2422840</v>
      </c>
      <c r="AC273" s="165" t="s">
        <v>631</v>
      </c>
      <c r="AD273" s="65">
        <v>1020428752</v>
      </c>
      <c r="AE273" s="31" t="s">
        <v>6</v>
      </c>
      <c r="AF273" s="80">
        <v>3205166194</v>
      </c>
      <c r="AG273" s="171" t="s">
        <v>630</v>
      </c>
      <c r="AH273" s="165" t="s">
        <v>631</v>
      </c>
      <c r="AI273" s="154">
        <v>1020428752</v>
      </c>
      <c r="AJ273" s="31" t="s">
        <v>6</v>
      </c>
      <c r="AK273" s="80">
        <v>3205166194</v>
      </c>
      <c r="AL273" s="116" t="s">
        <v>630</v>
      </c>
      <c r="AM273" s="30" t="s">
        <v>629</v>
      </c>
      <c r="AN273" s="31" t="s">
        <v>6</v>
      </c>
      <c r="AO273" s="31" t="s">
        <v>6</v>
      </c>
      <c r="AP273" s="30" t="s">
        <v>6</v>
      </c>
      <c r="AQ273" s="78" t="s">
        <v>56</v>
      </c>
      <c r="AR273" s="28" t="s">
        <v>4</v>
      </c>
      <c r="AS273" s="105" t="s">
        <v>55</v>
      </c>
      <c r="AT273" s="105"/>
      <c r="AU273" s="28"/>
      <c r="AV273" s="63"/>
      <c r="AW273" s="89" t="s">
        <v>28</v>
      </c>
      <c r="AX273" s="20">
        <v>43812</v>
      </c>
      <c r="AY273" s="26">
        <f t="shared" si="89"/>
        <v>43831</v>
      </c>
      <c r="AZ273" s="89" t="s">
        <v>27</v>
      </c>
      <c r="BA273" s="20">
        <v>43921</v>
      </c>
      <c r="BB273" s="26">
        <f t="shared" si="90"/>
        <v>43922</v>
      </c>
      <c r="BC273" s="89" t="s">
        <v>26</v>
      </c>
      <c r="BD273" s="20">
        <v>44043</v>
      </c>
      <c r="BE273" s="20">
        <f t="shared" si="91"/>
        <v>44013</v>
      </c>
      <c r="BF273" s="86" t="s">
        <v>25</v>
      </c>
      <c r="BG273" s="20">
        <v>44096</v>
      </c>
      <c r="BH273" s="20">
        <f t="shared" si="99"/>
        <v>44105</v>
      </c>
      <c r="BI273" s="24"/>
      <c r="BJ273" s="24"/>
      <c r="BK273" s="24">
        <f t="shared" si="100"/>
        <v>44197</v>
      </c>
      <c r="BL273" s="24"/>
      <c r="BM273" s="24"/>
      <c r="BN273" s="20">
        <f t="shared" si="94"/>
        <v>44287</v>
      </c>
      <c r="BO273" s="24"/>
      <c r="BP273" s="24"/>
      <c r="BQ273" s="20">
        <f t="shared" si="95"/>
        <v>44378</v>
      </c>
      <c r="BR273" s="24"/>
      <c r="BS273" s="24"/>
      <c r="BT273" s="20">
        <f t="shared" si="96"/>
        <v>44470</v>
      </c>
      <c r="BU273" s="61" t="s">
        <v>1068</v>
      </c>
      <c r="BV273" s="22" t="s">
        <v>2</v>
      </c>
      <c r="BW273" s="21"/>
      <c r="BX273" s="21"/>
      <c r="BY273" s="20">
        <f t="shared" si="97"/>
        <v>44105</v>
      </c>
      <c r="BZ273" s="19"/>
      <c r="CA273" s="1"/>
    </row>
    <row r="274" spans="1:79" ht="39.75" customHeight="1" x14ac:dyDescent="0.25">
      <c r="A274" s="53"/>
      <c r="B274" s="124">
        <v>4600082207</v>
      </c>
      <c r="C274" s="26">
        <v>43735</v>
      </c>
      <c r="D274" s="24">
        <v>43739</v>
      </c>
      <c r="E274" s="24">
        <v>44284</v>
      </c>
      <c r="F274" s="61">
        <v>43739</v>
      </c>
      <c r="G274" s="58" t="s">
        <v>472</v>
      </c>
      <c r="H274" s="24">
        <v>44104</v>
      </c>
      <c r="I274" s="48">
        <f ca="1">E274-'ARR Vigentes'!$DC$1</f>
        <v>-8</v>
      </c>
      <c r="J274" s="47" t="str">
        <f t="shared" ca="1" si="101"/>
        <v>TERMINADO</v>
      </c>
      <c r="K274" s="101" t="s">
        <v>66</v>
      </c>
      <c r="L274" s="102" t="s">
        <v>66</v>
      </c>
      <c r="M274" s="102" t="s">
        <v>66</v>
      </c>
      <c r="N274" s="102" t="s">
        <v>66</v>
      </c>
      <c r="O274" s="101" t="s">
        <v>66</v>
      </c>
      <c r="P274" s="101" t="s">
        <v>66</v>
      </c>
      <c r="Q274" s="95" t="s">
        <v>604</v>
      </c>
      <c r="R274" s="36" t="s">
        <v>544</v>
      </c>
      <c r="S274" s="28" t="s">
        <v>4</v>
      </c>
      <c r="T274" s="113">
        <v>785952</v>
      </c>
      <c r="U274" s="142" t="s">
        <v>148</v>
      </c>
      <c r="V274" s="127">
        <v>1060</v>
      </c>
      <c r="W274" s="49">
        <v>36713</v>
      </c>
      <c r="X274" s="113">
        <v>16</v>
      </c>
      <c r="Y274" s="140">
        <v>76</v>
      </c>
      <c r="Z274" s="38" t="s">
        <v>147</v>
      </c>
      <c r="AA274" s="38" t="s">
        <v>603</v>
      </c>
      <c r="AB274" s="37">
        <v>261800</v>
      </c>
      <c r="AC274" s="95" t="s">
        <v>602</v>
      </c>
      <c r="AD274" s="65">
        <v>21451555</v>
      </c>
      <c r="AE274" s="31" t="s">
        <v>6</v>
      </c>
      <c r="AF274" s="80">
        <v>3216382348</v>
      </c>
      <c r="AG274" s="171" t="s">
        <v>600</v>
      </c>
      <c r="AH274" s="95" t="s">
        <v>601</v>
      </c>
      <c r="AI274" s="154">
        <v>32522619</v>
      </c>
      <c r="AJ274" s="31" t="s">
        <v>6</v>
      </c>
      <c r="AK274" s="80">
        <v>3216382348</v>
      </c>
      <c r="AL274" s="116" t="s">
        <v>600</v>
      </c>
      <c r="AM274" s="30" t="s">
        <v>599</v>
      </c>
      <c r="AN274" s="31" t="s">
        <v>6</v>
      </c>
      <c r="AO274" s="31" t="s">
        <v>6</v>
      </c>
      <c r="AP274" s="30" t="s">
        <v>6</v>
      </c>
      <c r="AQ274" s="64" t="s">
        <v>70</v>
      </c>
      <c r="AR274" s="28" t="s">
        <v>4</v>
      </c>
      <c r="AS274" s="63" t="s">
        <v>69</v>
      </c>
      <c r="AT274" s="28" t="s">
        <v>122</v>
      </c>
      <c r="AU274" s="28" t="s">
        <v>121</v>
      </c>
      <c r="AV274" s="63"/>
      <c r="AW274" s="89" t="s">
        <v>28</v>
      </c>
      <c r="AX274" s="20">
        <v>43840</v>
      </c>
      <c r="AY274" s="26">
        <f t="shared" si="89"/>
        <v>43831</v>
      </c>
      <c r="AZ274" s="89" t="s">
        <v>27</v>
      </c>
      <c r="BA274" s="20">
        <v>44012</v>
      </c>
      <c r="BB274" s="26">
        <f t="shared" si="90"/>
        <v>43922</v>
      </c>
      <c r="BC274" s="89" t="s">
        <v>26</v>
      </c>
      <c r="BD274" s="20">
        <v>44042</v>
      </c>
      <c r="BE274" s="20">
        <f t="shared" si="91"/>
        <v>44013</v>
      </c>
      <c r="BF274" s="86" t="s">
        <v>25</v>
      </c>
      <c r="BG274" s="20">
        <v>44123</v>
      </c>
      <c r="BH274" s="24">
        <f t="shared" si="99"/>
        <v>44105</v>
      </c>
      <c r="BI274" s="61" t="s">
        <v>1220</v>
      </c>
      <c r="BJ274" s="24">
        <v>44204</v>
      </c>
      <c r="BK274" s="24">
        <f t="shared" si="100"/>
        <v>44197</v>
      </c>
      <c r="BL274" s="24"/>
      <c r="BM274" s="24"/>
      <c r="BN274" s="20">
        <f t="shared" si="94"/>
        <v>44287</v>
      </c>
      <c r="BO274" s="24"/>
      <c r="BP274" s="24"/>
      <c r="BQ274" s="20">
        <f t="shared" si="95"/>
        <v>44378</v>
      </c>
      <c r="BR274" s="24"/>
      <c r="BS274" s="24"/>
      <c r="BT274" s="20">
        <f t="shared" si="96"/>
        <v>44470</v>
      </c>
      <c r="BU274" s="23">
        <v>202030268361</v>
      </c>
      <c r="BV274" s="22" t="s">
        <v>2</v>
      </c>
      <c r="BW274" s="21"/>
      <c r="BX274" s="21"/>
      <c r="BY274" s="20">
        <f t="shared" si="97"/>
        <v>44105</v>
      </c>
      <c r="BZ274" s="19"/>
      <c r="CA274" s="1"/>
    </row>
    <row r="275" spans="1:79" ht="39.75" customHeight="1" x14ac:dyDescent="0.25">
      <c r="A275" s="53"/>
      <c r="B275" s="124">
        <v>4600082166</v>
      </c>
      <c r="C275" s="26">
        <v>43735</v>
      </c>
      <c r="D275" s="24">
        <v>43739</v>
      </c>
      <c r="E275" s="24">
        <v>44284</v>
      </c>
      <c r="F275" s="61">
        <v>43739</v>
      </c>
      <c r="G275" s="58" t="s">
        <v>472</v>
      </c>
      <c r="H275" s="24">
        <v>44104</v>
      </c>
      <c r="I275" s="48">
        <f ca="1">E275-'ARR Vigentes'!$DC$1</f>
        <v>-8</v>
      </c>
      <c r="J275" s="47" t="str">
        <f t="shared" ca="1" si="101"/>
        <v>TERMINADO</v>
      </c>
      <c r="K275" s="101" t="s">
        <v>66</v>
      </c>
      <c r="L275" s="102" t="s">
        <v>66</v>
      </c>
      <c r="M275" s="102" t="s">
        <v>66</v>
      </c>
      <c r="N275" s="102" t="s">
        <v>66</v>
      </c>
      <c r="O275" s="101" t="s">
        <v>66</v>
      </c>
      <c r="P275" s="101" t="s">
        <v>66</v>
      </c>
      <c r="Q275" s="95" t="s">
        <v>598</v>
      </c>
      <c r="R275" s="36" t="s">
        <v>544</v>
      </c>
      <c r="S275" s="28" t="s">
        <v>4</v>
      </c>
      <c r="T275" s="113">
        <v>785952</v>
      </c>
      <c r="U275" s="142" t="s">
        <v>148</v>
      </c>
      <c r="V275" s="127">
        <v>1060</v>
      </c>
      <c r="W275" s="49">
        <v>36713</v>
      </c>
      <c r="X275" s="113">
        <v>16</v>
      </c>
      <c r="Y275" s="140">
        <v>62</v>
      </c>
      <c r="Z275" s="38" t="s">
        <v>147</v>
      </c>
      <c r="AA275" s="38" t="s">
        <v>583</v>
      </c>
      <c r="AB275" s="37">
        <v>95200</v>
      </c>
      <c r="AC275" s="95" t="s">
        <v>597</v>
      </c>
      <c r="AD275" s="65">
        <v>20618157</v>
      </c>
      <c r="AE275" s="31" t="s">
        <v>6</v>
      </c>
      <c r="AF275" s="80">
        <v>3177845511</v>
      </c>
      <c r="AG275" s="171" t="s">
        <v>596</v>
      </c>
      <c r="AH275" s="95" t="s">
        <v>595</v>
      </c>
      <c r="AI275" s="154">
        <v>71386722</v>
      </c>
      <c r="AJ275" s="31" t="s">
        <v>6</v>
      </c>
      <c r="AK275" s="80">
        <v>3146682393</v>
      </c>
      <c r="AL275" s="30" t="s">
        <v>6</v>
      </c>
      <c r="AM275" s="30" t="s">
        <v>594</v>
      </c>
      <c r="AN275" s="31" t="s">
        <v>6</v>
      </c>
      <c r="AO275" s="31" t="s">
        <v>6</v>
      </c>
      <c r="AP275" s="30" t="s">
        <v>6</v>
      </c>
      <c r="AQ275" s="64" t="s">
        <v>70</v>
      </c>
      <c r="AR275" s="28" t="s">
        <v>4</v>
      </c>
      <c r="AS275" s="63" t="s">
        <v>69</v>
      </c>
      <c r="AT275" s="28" t="s">
        <v>122</v>
      </c>
      <c r="AU275" s="28" t="s">
        <v>121</v>
      </c>
      <c r="AV275" s="63"/>
      <c r="AW275" s="89" t="s">
        <v>28</v>
      </c>
      <c r="AX275" s="20">
        <v>43840</v>
      </c>
      <c r="AY275" s="26">
        <f t="shared" si="89"/>
        <v>43831</v>
      </c>
      <c r="AZ275" s="498" t="s">
        <v>27</v>
      </c>
      <c r="BA275" s="701" t="s">
        <v>3229</v>
      </c>
      <c r="BB275" s="26">
        <f t="shared" si="90"/>
        <v>43922</v>
      </c>
      <c r="BC275" s="89" t="s">
        <v>26</v>
      </c>
      <c r="BD275" s="20">
        <v>44042</v>
      </c>
      <c r="BE275" s="20">
        <f t="shared" si="91"/>
        <v>44013</v>
      </c>
      <c r="BF275" s="86" t="s">
        <v>25</v>
      </c>
      <c r="BG275" s="20">
        <v>44123</v>
      </c>
      <c r="BH275" s="24">
        <f t="shared" si="99"/>
        <v>44105</v>
      </c>
      <c r="BI275" s="61" t="s">
        <v>1220</v>
      </c>
      <c r="BJ275" s="24">
        <v>44204</v>
      </c>
      <c r="BK275" s="24">
        <f t="shared" si="100"/>
        <v>44197</v>
      </c>
      <c r="BL275" s="24"/>
      <c r="BM275" s="24"/>
      <c r="BN275" s="20">
        <f t="shared" si="94"/>
        <v>44287</v>
      </c>
      <c r="BO275" s="24"/>
      <c r="BP275" s="24"/>
      <c r="BQ275" s="20">
        <f t="shared" si="95"/>
        <v>44378</v>
      </c>
      <c r="BR275" s="24"/>
      <c r="BS275" s="24"/>
      <c r="BT275" s="20">
        <f t="shared" si="96"/>
        <v>44470</v>
      </c>
      <c r="BU275" s="23">
        <v>202030263809</v>
      </c>
      <c r="BV275" s="22" t="s">
        <v>2</v>
      </c>
      <c r="BW275" s="21"/>
      <c r="BX275" s="21"/>
      <c r="BY275" s="20">
        <f t="shared" si="97"/>
        <v>44105</v>
      </c>
      <c r="BZ275" s="19"/>
      <c r="CA275" s="1"/>
    </row>
    <row r="276" spans="1:79" ht="39.75" customHeight="1" x14ac:dyDescent="0.25">
      <c r="A276" s="53"/>
      <c r="B276" s="124">
        <v>4600082174</v>
      </c>
      <c r="C276" s="26">
        <v>43740</v>
      </c>
      <c r="D276" s="24">
        <v>43741</v>
      </c>
      <c r="E276" s="24">
        <v>44288</v>
      </c>
      <c r="F276" s="61">
        <v>43741</v>
      </c>
      <c r="G276" s="58" t="s">
        <v>472</v>
      </c>
      <c r="H276" s="24">
        <v>44107</v>
      </c>
      <c r="I276" s="48">
        <f ca="1">E276-'ARR Vigentes'!$DC$1</f>
        <v>-4</v>
      </c>
      <c r="J276" s="47" t="str">
        <f t="shared" ca="1" si="101"/>
        <v>TERMINADO</v>
      </c>
      <c r="K276" s="101" t="s">
        <v>66</v>
      </c>
      <c r="L276" s="102" t="s">
        <v>66</v>
      </c>
      <c r="M276" s="102" t="s">
        <v>66</v>
      </c>
      <c r="N276" s="102" t="s">
        <v>66</v>
      </c>
      <c r="O276" s="101" t="s">
        <v>66</v>
      </c>
      <c r="P276" s="101" t="s">
        <v>66</v>
      </c>
      <c r="Q276" s="95" t="s">
        <v>584</v>
      </c>
      <c r="R276" s="36" t="s">
        <v>544</v>
      </c>
      <c r="S276" s="28" t="s">
        <v>4</v>
      </c>
      <c r="T276" s="113">
        <v>785952</v>
      </c>
      <c r="U276" s="142" t="s">
        <v>148</v>
      </c>
      <c r="V276" s="127">
        <v>1060</v>
      </c>
      <c r="W276" s="49">
        <v>36713</v>
      </c>
      <c r="X276" s="113">
        <v>16</v>
      </c>
      <c r="Y276" s="122">
        <v>63</v>
      </c>
      <c r="Z276" s="38" t="s">
        <v>147</v>
      </c>
      <c r="AA276" s="38" t="s">
        <v>583</v>
      </c>
      <c r="AB276" s="37">
        <v>95200</v>
      </c>
      <c r="AC276" s="95" t="s">
        <v>582</v>
      </c>
      <c r="AD276" s="65">
        <v>43532385</v>
      </c>
      <c r="AE276" s="31" t="s">
        <v>6</v>
      </c>
      <c r="AF276" s="80">
        <v>3106566729</v>
      </c>
      <c r="AG276" s="171" t="s">
        <v>580</v>
      </c>
      <c r="AH276" s="95" t="s">
        <v>581</v>
      </c>
      <c r="AI276" s="154">
        <v>43532385</v>
      </c>
      <c r="AJ276" s="31" t="s">
        <v>6</v>
      </c>
      <c r="AK276" s="80">
        <v>3106566729</v>
      </c>
      <c r="AL276" s="116" t="s">
        <v>580</v>
      </c>
      <c r="AM276" s="30" t="s">
        <v>579</v>
      </c>
      <c r="AN276" s="31" t="s">
        <v>6</v>
      </c>
      <c r="AO276" s="31" t="s">
        <v>6</v>
      </c>
      <c r="AP276" s="30" t="s">
        <v>6</v>
      </c>
      <c r="AQ276" s="64" t="s">
        <v>70</v>
      </c>
      <c r="AR276" s="28" t="s">
        <v>4</v>
      </c>
      <c r="AS276" s="63" t="s">
        <v>69</v>
      </c>
      <c r="AT276" s="28" t="s">
        <v>122</v>
      </c>
      <c r="AU276" s="28" t="s">
        <v>121</v>
      </c>
      <c r="AV276" s="63"/>
      <c r="AW276" s="89" t="s">
        <v>28</v>
      </c>
      <c r="AX276" s="20">
        <v>43840</v>
      </c>
      <c r="AY276" s="26">
        <f t="shared" si="89"/>
        <v>43833</v>
      </c>
      <c r="AZ276" s="89" t="s">
        <v>27</v>
      </c>
      <c r="BA276" s="20">
        <v>43936</v>
      </c>
      <c r="BB276" s="26">
        <f t="shared" si="90"/>
        <v>43924</v>
      </c>
      <c r="BC276" s="89" t="s">
        <v>26</v>
      </c>
      <c r="BD276" s="20">
        <v>44012</v>
      </c>
      <c r="BE276" s="20">
        <f t="shared" si="91"/>
        <v>44015</v>
      </c>
      <c r="BF276" s="86" t="s">
        <v>25</v>
      </c>
      <c r="BG276" s="20">
        <v>44106</v>
      </c>
      <c r="BH276" s="24">
        <f t="shared" si="99"/>
        <v>44107</v>
      </c>
      <c r="BI276" s="61" t="s">
        <v>1220</v>
      </c>
      <c r="BJ276" s="24">
        <v>44203</v>
      </c>
      <c r="BK276" s="24">
        <f t="shared" si="100"/>
        <v>44199</v>
      </c>
      <c r="BL276" s="24"/>
      <c r="BM276" s="24"/>
      <c r="BN276" s="20">
        <f t="shared" si="94"/>
        <v>44289</v>
      </c>
      <c r="BO276" s="24"/>
      <c r="BP276" s="24"/>
      <c r="BQ276" s="20">
        <f t="shared" si="95"/>
        <v>44380</v>
      </c>
      <c r="BR276" s="24"/>
      <c r="BS276" s="24"/>
      <c r="BT276" s="20">
        <f t="shared" si="96"/>
        <v>44472</v>
      </c>
      <c r="BU276" s="23">
        <v>202030268209</v>
      </c>
      <c r="BV276" s="22" t="s">
        <v>2</v>
      </c>
      <c r="BW276" s="21"/>
      <c r="BX276" s="21"/>
      <c r="BY276" s="20">
        <f t="shared" si="97"/>
        <v>44107</v>
      </c>
      <c r="BZ276" s="19"/>
      <c r="CA276" s="1"/>
    </row>
  </sheetData>
  <sheetProtection autoFilter="0"/>
  <protectedRanges>
    <protectedRange algorithmName="SHA-512" hashValue="vSwTcfMQUXXaKOTiKUbY5fHiu5Yw1cKMWq8MuT3/lfJxrkr88O54kER0Sx8/S3ZYjtbYW+49y8JsqoH3q4r37w==" saltValue="ou4c8CmvnNdRwdc7pgkb7Q==" spinCount="100000" sqref="J4:O4 C2:F2 AW2 R3 AO5:AP5 AO6:AQ6 AS5:AW6 K5:L7 Q7:R7 AW7 C14:D14 F14 P18:P21 B22:D22 F22 D17:F17 J5:J11 B4:F7 O11:P11 AQ21 AS15:AV17 T2:X2 BV12 K10:K11 K19 AA22 BY28:BZ28 AW4 P3:P4 P7:P10 J3 J2:R2 AQ7:AQ19 P23:P39 AW10:AW12 AS12:AV13 J12:K17 M5:R6 M7:O7 M12:P17 L11:L17 K22:P22 L25:L26 K62:P62 Q4:R4 R8:R9 R19 R22 R25:R26 R28:R30 R38:R39 R62 T7:U7 T5:X6 T4:U4 Z10 Z19 Z4:AA7 Z2:AA2 AC4:AD7 AC2:AD2 AH4:AH6 AI5:AM6 AI4:AJ4 AH7:AI7 AI10 AI19:AI20 AI22 AQ4 AM7:AN7 AH2:AN2 AP2:AQ2 J18:J98 BV3:BZ11 BU3:BU62 BU98 AZ2 AZ10:AZ11 AZ4:AZ7 BC2:BC11 BU2:BZ2" name="Rango1"/>
    <protectedRange algorithmName="SHA-512" hashValue="vSwTcfMQUXXaKOTiKUbY5fHiu5Yw1cKMWq8MuT3/lfJxrkr88O54kER0Sx8/S3ZYjtbYW+49y8JsqoH3q4r37w==" saltValue="ou4c8CmvnNdRwdc7pgkb7Q==" spinCount="100000" sqref="BV1" name="Rango1_4"/>
    <protectedRange algorithmName="SHA-512" hashValue="vSwTcfMQUXXaKOTiKUbY5fHiu5Yw1cKMWq8MuT3/lfJxrkr88O54kER0Sx8/S3ZYjtbYW+49y8JsqoH3q4r37w==" saltValue="ou4c8CmvnNdRwdc7pgkb7Q==" spinCount="100000" sqref="AQ5" name="Rango1_2_1"/>
    <protectedRange algorithmName="SHA-512" hashValue="vSwTcfMQUXXaKOTiKUbY5fHiu5Yw1cKMWq8MuT3/lfJxrkr88O54kER0Sx8/S3ZYjtbYW+49y8JsqoH3q4r37w==" saltValue="ou4c8CmvnNdRwdc7pgkb7Q==" spinCount="100000" sqref="AQ22" name="Rango1_7"/>
    <protectedRange algorithmName="SHA-512" hashValue="vSwTcfMQUXXaKOTiKUbY5fHiu5Yw1cKMWq8MuT3/lfJxrkr88O54kER0Sx8/S3ZYjtbYW+49y8JsqoH3q4r37w==" saltValue="ou4c8CmvnNdRwdc7pgkb7Q==" spinCount="100000" sqref="AQ24" name="Rango1_4_1"/>
    <protectedRange algorithmName="SHA-512" hashValue="vSwTcfMQUXXaKOTiKUbY5fHiu5Yw1cKMWq8MuT3/lfJxrkr88O54kER0Sx8/S3ZYjtbYW+49y8JsqoH3q4r37w==" saltValue="ou4c8CmvnNdRwdc7pgkb7Q==" spinCount="100000" sqref="AQ23" name="Rango1_5_1"/>
    <protectedRange algorithmName="SHA-512" hashValue="vSwTcfMQUXXaKOTiKUbY5fHiu5Yw1cKMWq8MuT3/lfJxrkr88O54kER0Sx8/S3ZYjtbYW+49y8JsqoH3q4r37w==" saltValue="ou4c8CmvnNdRwdc7pgkb7Q==" spinCount="100000" sqref="K24:O24 Q24:R24 B24:F24 AP24 T24:X24 Z24:AE24 AG24:AJ24 AL24:AN24" name="Rango1_11"/>
    <protectedRange algorithmName="SHA-512" hashValue="vSwTcfMQUXXaKOTiKUbY5fHiu5Yw1cKMWq8MuT3/lfJxrkr88O54kER0Sx8/S3ZYjtbYW+49y8JsqoH3q4r37w==" saltValue="ou4c8CmvnNdRwdc7pgkb7Q==" spinCount="100000" sqref="AQ25" name="Rango1_2_2"/>
    <protectedRange algorithmName="SHA-512" hashValue="vSwTcfMQUXXaKOTiKUbY5fHiu5Yw1cKMWq8MuT3/lfJxrkr88O54kER0Sx8/S3ZYjtbYW+49y8JsqoH3q4r37w==" saltValue="ou4c8CmvnNdRwdc7pgkb7Q==" spinCount="100000" sqref="AQ26:AQ27" name="Rango1_2_3"/>
    <protectedRange algorithmName="SHA-512" hashValue="vSwTcfMQUXXaKOTiKUbY5fHiu5Yw1cKMWq8MuT3/lfJxrkr88O54kER0Sx8/S3ZYjtbYW+49y8JsqoH3q4r37w==" saltValue="ou4c8CmvnNdRwdc7pgkb7Q==" spinCount="100000" sqref="AQ28:AQ34" name="Rango1_2_4"/>
    <protectedRange algorithmName="SHA-512" hashValue="vSwTcfMQUXXaKOTiKUbY5fHiu5Yw1cKMWq8MuT3/lfJxrkr88O54kER0Sx8/S3ZYjtbYW+49y8JsqoH3q4r37w==" saltValue="ou4c8CmvnNdRwdc7pgkb7Q==" spinCount="100000" sqref="R37 T37:X37" name="Rango1_14"/>
    <protectedRange algorithmName="SHA-512" hashValue="vSwTcfMQUXXaKOTiKUbY5fHiu5Yw1cKMWq8MuT3/lfJxrkr88O54kER0Sx8/S3ZYjtbYW+49y8JsqoH3q4r37w==" saltValue="ou4c8CmvnNdRwdc7pgkb7Q==" spinCount="100000" sqref="AQ38" name="Rango1_1_1"/>
    <protectedRange algorithmName="SHA-512" hashValue="vSwTcfMQUXXaKOTiKUbY5fHiu5Yw1cKMWq8MuT3/lfJxrkr88O54kER0Sx8/S3ZYjtbYW+49y8JsqoH3q4r37w==" saltValue="ou4c8CmvnNdRwdc7pgkb7Q==" spinCount="100000" sqref="AQ40" name="Rango1_2_5"/>
    <protectedRange algorithmName="SHA-512" hashValue="vSwTcfMQUXXaKOTiKUbY5fHiu5Yw1cKMWq8MuT3/lfJxrkr88O54kER0Sx8/S3ZYjtbYW+49y8JsqoH3q4r37w==" saltValue="ou4c8CmvnNdRwdc7pgkb7Q==" spinCount="100000" sqref="AQ41" name="Rango1_3_1"/>
    <protectedRange algorithmName="SHA-512" hashValue="vSwTcfMQUXXaKOTiKUbY5fHiu5Yw1cKMWq8MuT3/lfJxrkr88O54kER0Sx8/S3ZYjtbYW+49y8JsqoH3q4r37w==" saltValue="ou4c8CmvnNdRwdc7pgkb7Q==" spinCount="100000" sqref="AR42" name="Rango1_8"/>
    <protectedRange algorithmName="SHA-512" hashValue="vSwTcfMQUXXaKOTiKUbY5fHiu5Yw1cKMWq8MuT3/lfJxrkr88O54kER0Sx8/S3ZYjtbYW+49y8JsqoH3q4r37w==" saltValue="ou4c8CmvnNdRwdc7pgkb7Q==" spinCount="100000" sqref="AR43 K43:N43 Q43:R43 B43:H43 T43:AF43 AH43:AK43 AM43:AO43" name="Rango1_13"/>
    <protectedRange algorithmName="SHA-512" hashValue="vSwTcfMQUXXaKOTiKUbY5fHiu5Yw1cKMWq8MuT3/lfJxrkr88O54kER0Sx8/S3ZYjtbYW+49y8JsqoH3q4r37w==" saltValue="ou4c8CmvnNdRwdc7pgkb7Q==" spinCount="100000" sqref="AQ43" name="Rango1_2_3_1"/>
    <protectedRange algorithmName="SHA-512" hashValue="vSwTcfMQUXXaKOTiKUbY5fHiu5Yw1cKMWq8MuT3/lfJxrkr88O54kER0Sx8/S3ZYjtbYW+49y8JsqoH3q4r37w==" saltValue="ou4c8CmvnNdRwdc7pgkb7Q==" spinCount="100000" sqref="U44" name="Rango1_11_1"/>
    <protectedRange algorithmName="SHA-512" hashValue="vSwTcfMQUXXaKOTiKUbY5fHiu5Yw1cKMWq8MuT3/lfJxrkr88O54kER0Sx8/S3ZYjtbYW+49y8JsqoH3q4r37w==" saltValue="ou4c8CmvnNdRwdc7pgkb7Q==" spinCount="100000" sqref="X44" name="Rango1_11_2"/>
    <protectedRange algorithmName="SHA-512" hashValue="vSwTcfMQUXXaKOTiKUbY5fHiu5Yw1cKMWq8MuT3/lfJxrkr88O54kER0Sx8/S3ZYjtbYW+49y8JsqoH3q4r37w==" saltValue="ou4c8CmvnNdRwdc7pgkb7Q==" spinCount="100000" sqref="AQ45" name="Rango1_5_1_1"/>
    <protectedRange algorithmName="SHA-512" hashValue="vSwTcfMQUXXaKOTiKUbY5fHiu5Yw1cKMWq8MuT3/lfJxrkr88O54kER0Sx8/S3ZYjtbYW+49y8JsqoH3q4r37w==" saltValue="ou4c8CmvnNdRwdc7pgkb7Q==" spinCount="100000" sqref="AQ48" name="Rango1_2_9"/>
    <protectedRange algorithmName="SHA-512" hashValue="vSwTcfMQUXXaKOTiKUbY5fHiu5Yw1cKMWq8MuT3/lfJxrkr88O54kER0Sx8/S3ZYjtbYW+49y8JsqoH3q4r37w==" saltValue="ou4c8CmvnNdRwdc7pgkb7Q==" spinCount="100000" sqref="AQ49" name="Rango1_3_1_1"/>
    <protectedRange algorithmName="SHA-512" hashValue="vSwTcfMQUXXaKOTiKUbY5fHiu5Yw1cKMWq8MuT3/lfJxrkr88O54kER0Sx8/S3ZYjtbYW+49y8JsqoH3q4r37w==" saltValue="ou4c8CmvnNdRwdc7pgkb7Q==" spinCount="100000" sqref="AQ50" name="Rango1_4_3"/>
    <protectedRange algorithmName="SHA-512" hashValue="vSwTcfMQUXXaKOTiKUbY5fHiu5Yw1cKMWq8MuT3/lfJxrkr88O54kER0Sx8/S3ZYjtbYW+49y8JsqoH3q4r37w==" saltValue="ou4c8CmvnNdRwdc7pgkb7Q==" spinCount="100000" sqref="AQ51" name="Rango1_4_4"/>
    <protectedRange algorithmName="SHA-512" hashValue="vSwTcfMQUXXaKOTiKUbY5fHiu5Yw1cKMWq8MuT3/lfJxrkr88O54kER0Sx8/S3ZYjtbYW+49y8JsqoH3q4r37w==" saltValue="ou4c8CmvnNdRwdc7pgkb7Q==" spinCount="100000" sqref="AQ52" name="Rango1_7_2"/>
    <protectedRange algorithmName="SHA-512" hashValue="vSwTcfMQUXXaKOTiKUbY5fHiu5Yw1cKMWq8MuT3/lfJxrkr88O54kER0Sx8/S3ZYjtbYW+49y8JsqoH3q4r37w==" saltValue="ou4c8CmvnNdRwdc7pgkb7Q==" spinCount="100000" sqref="AQ53" name="Rango1_6_1_1"/>
    <protectedRange algorithmName="SHA-512" hashValue="vSwTcfMQUXXaKOTiKUbY5fHiu5Yw1cKMWq8MuT3/lfJxrkr88O54kER0Sx8/S3ZYjtbYW+49y8JsqoH3q4r37w==" saltValue="ou4c8CmvnNdRwdc7pgkb7Q==" spinCount="100000" sqref="AQ54" name="Rango1_2_9_1"/>
    <protectedRange algorithmName="SHA-512" hashValue="vSwTcfMQUXXaKOTiKUbY5fHiu5Yw1cKMWq8MuT3/lfJxrkr88O54kER0Sx8/S3ZYjtbYW+49y8JsqoH3q4r37w==" saltValue="ou4c8CmvnNdRwdc7pgkb7Q==" spinCount="100000" sqref="Q55:R55 B55:H55 K55:N55 AW55 AM55:AN55 T55:X55 AH55:AK55 BW55:BX55 AZ55 BC55 Z55:AF55" name="Rango1_21"/>
    <protectedRange algorithmName="SHA-512" hashValue="vSwTcfMQUXXaKOTiKUbY5fHiu5Yw1cKMWq8MuT3/lfJxrkr88O54kER0Sx8/S3ZYjtbYW+49y8JsqoH3q4r37w==" saltValue="ou4c8CmvnNdRwdc7pgkb7Q==" spinCount="100000" sqref="AQ55" name="Rango1_2_10"/>
    <protectedRange algorithmName="SHA-512" hashValue="vSwTcfMQUXXaKOTiKUbY5fHiu5Yw1cKMWq8MuT3/lfJxrkr88O54kER0Sx8/S3ZYjtbYW+49y8JsqoH3q4r37w==" saltValue="ou4c8CmvnNdRwdc7pgkb7Q==" spinCount="100000" sqref="AQ57" name="Rango1_2_1_1"/>
    <protectedRange algorithmName="SHA-512" hashValue="vSwTcfMQUXXaKOTiKUbY5fHiu5Yw1cKMWq8MuT3/lfJxrkr88O54kER0Sx8/S3ZYjtbYW+49y8JsqoH3q4r37w==" saltValue="ou4c8CmvnNdRwdc7pgkb7Q==" spinCount="100000" sqref="AQ58" name="Rango1_5_1_1_1"/>
    <protectedRange algorithmName="SHA-512" hashValue="vSwTcfMQUXXaKOTiKUbY5fHiu5Yw1cKMWq8MuT3/lfJxrkr88O54kER0Sx8/S3ZYjtbYW+49y8JsqoH3q4r37w==" saltValue="ou4c8CmvnNdRwdc7pgkb7Q==" spinCount="100000" sqref="AQ59" name="Rango1_2_11"/>
    <protectedRange algorithmName="SHA-512" hashValue="vSwTcfMQUXXaKOTiKUbY5fHiu5Yw1cKMWq8MuT3/lfJxrkr88O54kER0Sx8/S3ZYjtbYW+49y8JsqoH3q4r37w==" saltValue="ou4c8CmvnNdRwdc7pgkb7Q==" spinCount="100000" sqref="AQ60" name="Rango1_5_1_2"/>
    <protectedRange algorithmName="SHA-512" hashValue="vSwTcfMQUXXaKOTiKUbY5fHiu5Yw1cKMWq8MuT3/lfJxrkr88O54kER0Sx8/S3ZYjtbYW+49y8JsqoH3q4r37w==" saltValue="ou4c8CmvnNdRwdc7pgkb7Q==" spinCount="100000" sqref="AQ62" name="Rango1_5_1_1_2"/>
    <protectedRange algorithmName="SHA-512" hashValue="vSwTcfMQUXXaKOTiKUbY5fHiu5Yw1cKMWq8MuT3/lfJxrkr88O54kER0Sx8/S3ZYjtbYW+49y8JsqoH3q4r37w==" saltValue="ou4c8CmvnNdRwdc7pgkb7Q==" spinCount="100000" sqref="B1:Z1" name="Rango1_6"/>
    <protectedRange algorithmName="SHA-512" hashValue="vSwTcfMQUXXaKOTiKUbY5fHiu5Yw1cKMWq8MuT3/lfJxrkr88O54kER0Sx8/S3ZYjtbYW+49y8JsqoH3q4r37w==" saltValue="ou4c8CmvnNdRwdc7pgkb7Q==" spinCount="100000" sqref="AA1" name="Rango1_6_2"/>
    <protectedRange algorithmName="SHA-512" hashValue="vSwTcfMQUXXaKOTiKUbY5fHiu5Yw1cKMWq8MuT3/lfJxrkr88O54kER0Sx8/S3ZYjtbYW+49y8JsqoH3q4r37w==" saltValue="ou4c8CmvnNdRwdc7pgkb7Q==" spinCount="100000" sqref="AB2:AB17 AB19:AB20 AB22 AB25:AB26" name="Rango1_1"/>
    <protectedRange algorithmName="SHA-512" hashValue="vSwTcfMQUXXaKOTiKUbY5fHiu5Yw1cKMWq8MuT3/lfJxrkr88O54kER0Sx8/S3ZYjtbYW+49y8JsqoH3q4r37w==" saltValue="ou4c8CmvnNdRwdc7pgkb7Q==" spinCount="100000" sqref="AC1:AS1" name="Rango1_6_1"/>
    <protectedRange algorithmName="SHA-512" hashValue="vSwTcfMQUXXaKOTiKUbY5fHiu5Yw1cKMWq8MuT3/lfJxrkr88O54kER0Sx8/S3ZYjtbYW+49y8JsqoH3q4r37w==" saltValue="ou4c8CmvnNdRwdc7pgkb7Q==" spinCount="100000" sqref="AE2" name="Rango1_2"/>
    <protectedRange algorithmName="SHA-512" hashValue="vSwTcfMQUXXaKOTiKUbY5fHiu5Yw1cKMWq8MuT3/lfJxrkr88O54kER0Sx8/S3ZYjtbYW+49y8JsqoH3q4r37w==" saltValue="ou4c8CmvnNdRwdc7pgkb7Q==" spinCount="100000" sqref="AE4:AE7 AJ7:AJ9 AJ11 AJ22 AJ29:AJ30 AJ51 AJ14:AK14 AK20:AK22 AK24 AK29:AK31 AK39 AK41:AK42 AJ46:AK47 AK53:AK54 AK56:AK59 AO55:AP56 AK7:AL11 AL13:AL14 AL16:AL17 AL28:AL31 AL33:AL39 AL41:AL43 AL45 AL48 AL50:AL52 AL54:AL56 AL59 AK4:AP4 AM10:AP11 AM14:AP14 AL19:AP19 AL22:AP22 AM54:AP54 AL61:AP62 AN5:AN6 AN25:AN26 AN51 AO59:AP59 AO2 AO23:AO24 AO29:AO31 AO39 AO41:AO42 AO7:AP7 AP13 AP16:AP17 AP28:AP31 AP33:AP39 AP41:AP43 AP45:AP48 AP50:AP52" name="Rango1_3"/>
    <protectedRange algorithmName="SHA-512" hashValue="vSwTcfMQUXXaKOTiKUbY5fHiu5Yw1cKMWq8MuT3/lfJxrkr88O54kER0Sx8/S3ZYjtbYW+49y8JsqoH3q4r37w==" saltValue="ou4c8CmvnNdRwdc7pgkb7Q==" spinCount="100000" sqref="AE10:AE12" name="Rango1_5"/>
    <protectedRange algorithmName="SHA-512" hashValue="vSwTcfMQUXXaKOTiKUbY5fHiu5Yw1cKMWq8MuT3/lfJxrkr88O54kER0Sx8/S3ZYjtbYW+49y8JsqoH3q4r37w==" saltValue="ou4c8CmvnNdRwdc7pgkb7Q==" spinCount="100000" sqref="AE14" name="Rango1_9"/>
    <protectedRange algorithmName="SHA-512" hashValue="vSwTcfMQUXXaKOTiKUbY5fHiu5Yw1cKMWq8MuT3/lfJxrkr88O54kER0Sx8/S3ZYjtbYW+49y8JsqoH3q4r37w==" saltValue="ou4c8CmvnNdRwdc7pgkb7Q==" spinCount="100000" sqref="AE19:AE20" name="Rango1_10"/>
    <protectedRange algorithmName="SHA-512" hashValue="vSwTcfMQUXXaKOTiKUbY5fHiu5Yw1cKMWq8MuT3/lfJxrkr88O54kER0Sx8/S3ZYjtbYW+49y8JsqoH3q4r37w==" saltValue="ou4c8CmvnNdRwdc7pgkb7Q==" spinCount="100000" sqref="AE22" name="Rango1_12"/>
    <protectedRange algorithmName="SHA-512" hashValue="vSwTcfMQUXXaKOTiKUbY5fHiu5Yw1cKMWq8MuT3/lfJxrkr88O54kER0Sx8/S3ZYjtbYW+49y8JsqoH3q4r37w==" saltValue="ou4c8CmvnNdRwdc7pgkb7Q==" spinCount="100000" sqref="AE28:AE30" name="Rango1_15"/>
    <protectedRange algorithmName="SHA-512" hashValue="vSwTcfMQUXXaKOTiKUbY5fHiu5Yw1cKMWq8MuT3/lfJxrkr88O54kER0Sx8/S3ZYjtbYW+49y8JsqoH3q4r37w==" saltValue="ou4c8CmvnNdRwdc7pgkb7Q==" spinCount="100000" sqref="AE51" name="Rango1_16"/>
    <protectedRange algorithmName="SHA-512" hashValue="vSwTcfMQUXXaKOTiKUbY5fHiu5Yw1cKMWq8MuT3/lfJxrkr88O54kER0Sx8/S3ZYjtbYW+49y8JsqoH3q4r37w==" saltValue="ou4c8CmvnNdRwdc7pgkb7Q==" spinCount="100000" sqref="AF2" name="Rango1_18"/>
    <protectedRange algorithmName="SHA-512" hashValue="vSwTcfMQUXXaKOTiKUbY5fHiu5Yw1cKMWq8MuT3/lfJxrkr88O54kER0Sx8/S3ZYjtbYW+49y8JsqoH3q4r37w==" saltValue="ou4c8CmvnNdRwdc7pgkb7Q==" spinCount="100000" sqref="AF4:AF12" name="Rango1_19"/>
    <protectedRange algorithmName="SHA-512" hashValue="vSwTcfMQUXXaKOTiKUbY5fHiu5Yw1cKMWq8MuT3/lfJxrkr88O54kER0Sx8/S3ZYjtbYW+49y8JsqoH3q4r37w==" saltValue="ou4c8CmvnNdRwdc7pgkb7Q==" spinCount="100000" sqref="AF14" name="Rango1_20"/>
    <protectedRange algorithmName="SHA-512" hashValue="vSwTcfMQUXXaKOTiKUbY5fHiu5Yw1cKMWq8MuT3/lfJxrkr88O54kER0Sx8/S3ZYjtbYW+49y8JsqoH3q4r37w==" saltValue="ou4c8CmvnNdRwdc7pgkb7Q==" spinCount="100000" sqref="AF19:AF22" name="Rango1_22"/>
    <protectedRange algorithmName="SHA-512" hashValue="vSwTcfMQUXXaKOTiKUbY5fHiu5Yw1cKMWq8MuT3/lfJxrkr88O54kER0Sx8/S3ZYjtbYW+49y8JsqoH3q4r37w==" saltValue="ou4c8CmvnNdRwdc7pgkb7Q==" spinCount="100000" sqref="AF24" name="Rango1_23"/>
    <protectedRange algorithmName="SHA-512" hashValue="vSwTcfMQUXXaKOTiKUbY5fHiu5Yw1cKMWq8MuT3/lfJxrkr88O54kER0Sx8/S3ZYjtbYW+49y8JsqoH3q4r37w==" saltValue="ou4c8CmvnNdRwdc7pgkb7Q==" spinCount="100000" sqref="AF29:AF31" name="Rango1_24"/>
    <protectedRange algorithmName="SHA-512" hashValue="vSwTcfMQUXXaKOTiKUbY5fHiu5Yw1cKMWq8MuT3/lfJxrkr88O54kER0Sx8/S3ZYjtbYW+49y8JsqoH3q4r37w==" saltValue="ou4c8CmvnNdRwdc7pgkb7Q==" spinCount="100000" sqref="AF39" name="Rango1_25"/>
    <protectedRange algorithmName="SHA-512" hashValue="vSwTcfMQUXXaKOTiKUbY5fHiu5Yw1cKMWq8MuT3/lfJxrkr88O54kER0Sx8/S3ZYjtbYW+49y8JsqoH3q4r37w==" saltValue="ou4c8CmvnNdRwdc7pgkb7Q==" spinCount="100000" sqref="AF41:AF42" name="Rango1_26"/>
    <protectedRange algorithmName="SHA-512" hashValue="vSwTcfMQUXXaKOTiKUbY5fHiu5Yw1cKMWq8MuT3/lfJxrkr88O54kER0Sx8/S3ZYjtbYW+49y8JsqoH3q4r37w==" saltValue="ou4c8CmvnNdRwdc7pgkb7Q==" spinCount="100000" sqref="AF44" name="Rango1_27"/>
    <protectedRange algorithmName="SHA-512" hashValue="vSwTcfMQUXXaKOTiKUbY5fHiu5Yw1cKMWq8MuT3/lfJxrkr88O54kER0Sx8/S3ZYjtbYW+49y8JsqoH3q4r37w==" saltValue="ou4c8CmvnNdRwdc7pgkb7Q==" spinCount="100000" sqref="AF46:AF47" name="Rango1_29"/>
    <protectedRange algorithmName="SHA-512" hashValue="vSwTcfMQUXXaKOTiKUbY5fHiu5Yw1cKMWq8MuT3/lfJxrkr88O54kER0Sx8/S3ZYjtbYW+49y8JsqoH3q4r37w==" saltValue="ou4c8CmvnNdRwdc7pgkb7Q==" spinCount="100000" sqref="AF53:AF54" name="Rango1_30"/>
    <protectedRange algorithmName="SHA-512" hashValue="vSwTcfMQUXXaKOTiKUbY5fHiu5Yw1cKMWq8MuT3/lfJxrkr88O54kER0Sx8/S3ZYjtbYW+49y8JsqoH3q4r37w==" saltValue="ou4c8CmvnNdRwdc7pgkb7Q==" spinCount="100000" sqref="AF56" name="Rango1_31"/>
    <protectedRange algorithmName="SHA-512" hashValue="vSwTcfMQUXXaKOTiKUbY5fHiu5Yw1cKMWq8MuT3/lfJxrkr88O54kER0Sx8/S3ZYjtbYW+49y8JsqoH3q4r37w==" saltValue="ou4c8CmvnNdRwdc7pgkb7Q==" spinCount="100000" sqref="AF59" name="Rango1_32"/>
    <protectedRange algorithmName="SHA-512" hashValue="vSwTcfMQUXXaKOTiKUbY5fHiu5Yw1cKMWq8MuT3/lfJxrkr88O54kER0Sx8/S3ZYjtbYW+49y8JsqoH3q4r37w==" saltValue="ou4c8CmvnNdRwdc7pgkb7Q==" spinCount="100000" sqref="AG2" name="Rango1_34"/>
    <protectedRange algorithmName="SHA-512" hashValue="vSwTcfMQUXXaKOTiKUbY5fHiu5Yw1cKMWq8MuT3/lfJxrkr88O54kER0Sx8/S3ZYjtbYW+49y8JsqoH3q4r37w==" saltValue="ou4c8CmvnNdRwdc7pgkb7Q==" spinCount="100000" sqref="AG4:AG14" name="Rango1_35"/>
    <protectedRange algorithmName="SHA-512" hashValue="vSwTcfMQUXXaKOTiKUbY5fHiu5Yw1cKMWq8MuT3/lfJxrkr88O54kER0Sx8/S3ZYjtbYW+49y8JsqoH3q4r37w==" saltValue="ou4c8CmvnNdRwdc7pgkb7Q==" spinCount="100000" sqref="AG16:AG17" name="Rango1_36"/>
    <protectedRange algorithmName="SHA-512" hashValue="vSwTcfMQUXXaKOTiKUbY5fHiu5Yw1cKMWq8MuT3/lfJxrkr88O54kER0Sx8/S3ZYjtbYW+49y8JsqoH3q4r37w==" saltValue="ou4c8CmvnNdRwdc7pgkb7Q==" spinCount="100000" sqref="AG19:AG23" name="Rango1_37"/>
    <protectedRange algorithmName="SHA-512" hashValue="vSwTcfMQUXXaKOTiKUbY5fHiu5Yw1cKMWq8MuT3/lfJxrkr88O54kER0Sx8/S3ZYjtbYW+49y8JsqoH3q4r37w==" saltValue="ou4c8CmvnNdRwdc7pgkb7Q==" spinCount="100000" sqref="AG28:AG31" name="Rango1_38"/>
    <protectedRange algorithmName="SHA-512" hashValue="vSwTcfMQUXXaKOTiKUbY5fHiu5Yw1cKMWq8MuT3/lfJxrkr88O54kER0Sx8/S3ZYjtbYW+49y8JsqoH3q4r37w==" saltValue="ou4c8CmvnNdRwdc7pgkb7Q==" spinCount="100000" sqref="AG33:AG39" name="Rango1_39"/>
    <protectedRange algorithmName="SHA-512" hashValue="vSwTcfMQUXXaKOTiKUbY5fHiu5Yw1cKMWq8MuT3/lfJxrkr88O54kER0Sx8/S3ZYjtbYW+49y8JsqoH3q4r37w==" saltValue="ou4c8CmvnNdRwdc7pgkb7Q==" spinCount="100000" sqref="AG41:AG45" name="Rango1_40"/>
    <protectedRange algorithmName="SHA-512" hashValue="vSwTcfMQUXXaKOTiKUbY5fHiu5Yw1cKMWq8MuT3/lfJxrkr88O54kER0Sx8/S3ZYjtbYW+49y8JsqoH3q4r37w==" saltValue="ou4c8CmvnNdRwdc7pgkb7Q==" spinCount="100000" sqref="AG48" name="Rango1_41"/>
    <protectedRange algorithmName="SHA-512" hashValue="vSwTcfMQUXXaKOTiKUbY5fHiu5Yw1cKMWq8MuT3/lfJxrkr88O54kER0Sx8/S3ZYjtbYW+49y8JsqoH3q4r37w==" saltValue="ou4c8CmvnNdRwdc7pgkb7Q==" spinCount="100000" sqref="AG50:AG59" name="Rango1_42"/>
    <protectedRange algorithmName="SHA-512" hashValue="vSwTcfMQUXXaKOTiKUbY5fHiu5Yw1cKMWq8MuT3/lfJxrkr88O54kER0Sx8/S3ZYjtbYW+49y8JsqoH3q4r37w==" saltValue="ou4c8CmvnNdRwdc7pgkb7Q==" spinCount="100000" sqref="AG61:AG62" name="Rango1_43"/>
    <protectedRange algorithmName="SHA-512" hashValue="vSwTcfMQUXXaKOTiKUbY5fHiu5Yw1cKMWq8MuT3/lfJxrkr88O54kER0Sx8/S3ZYjtbYW+49y8JsqoH3q4r37w==" saltValue="ou4c8CmvnNdRwdc7pgkb7Q==" spinCount="100000" sqref="AM85:AP96 AO68:AO71 AP64:AP65 AO75:AP79 AJ98:AP98 AM81:AP83 BB72:BB98 AY72:AY98 V83:X83 V93:X93 V96:X96 AB63 AE63:AE65 AE74 AE76:AE77 AE81 AE83:AE84 AE86 AE91 AE94 AE96 AF63:AF66 AF68:AF69 AF78 AF82 AF87 AE98:AF98 AG68 AF71:AG71 AF76:AG76 AG79:AG81 AG86 AJ68:AJ70 AJ74 AJ76:AJ77 AJ81 AJ83 AJ86 AJ91 AJ94 AJ96 AK78 AK82 AK87 AK76:AL76 AL79:AL82 AL86 AL88:AL89 AM75:AM79 AN63 AN74:AN79" name="Rango1_17"/>
    <protectedRange algorithmName="SHA-512" hashValue="vSwTcfMQUXXaKOTiKUbY5fHiu5Yw1cKMWq8MuT3/lfJxrkr88O54kER0Sx8/S3ZYjtbYW+49y8JsqoH3q4r37w==" saltValue="ou4c8CmvnNdRwdc7pgkb7Q==" spinCount="100000" sqref="AQ67 AQ75:AQ76 AQ78 AQ63 AQ71:AQ72 AQ82 AQ87 AQ96:AQ97" name="Rango1_2_6"/>
    <protectedRange algorithmName="SHA-512" hashValue="vSwTcfMQUXXaKOTiKUbY5fHiu5Yw1cKMWq8MuT3/lfJxrkr88O54kER0Sx8/S3ZYjtbYW+49y8JsqoH3q4r37w==" saltValue="ou4c8CmvnNdRwdc7pgkb7Q==" spinCount="100000" sqref="AQ65" name="Rango1_4_2"/>
    <protectedRange algorithmName="SHA-512" hashValue="vSwTcfMQUXXaKOTiKUbY5fHiu5Yw1cKMWq8MuT3/lfJxrkr88O54kER0Sx8/S3ZYjtbYW+49y8JsqoH3q4r37w==" saltValue="ou4c8CmvnNdRwdc7pgkb7Q==" spinCount="100000" sqref="AQ69" name="Rango1_11_3"/>
    <protectedRange algorithmName="SHA-512" hashValue="vSwTcfMQUXXaKOTiKUbY5fHiu5Yw1cKMWq8MuT3/lfJxrkr88O54kER0Sx8/S3ZYjtbYW+49y8JsqoH3q4r37w==" saltValue="ou4c8CmvnNdRwdc7pgkb7Q==" spinCount="100000" sqref="AQ70" name="Rango1_12_1"/>
    <protectedRange algorithmName="SHA-512" hashValue="vSwTcfMQUXXaKOTiKUbY5fHiu5Yw1cKMWq8MuT3/lfJxrkr88O54kER0Sx8/S3ZYjtbYW+49y8JsqoH3q4r37w==" saltValue="ou4c8CmvnNdRwdc7pgkb7Q==" spinCount="100000" sqref="P93 P96:P98" name="Rango1_18_1"/>
    <protectedRange algorithmName="SHA-512" hashValue="vSwTcfMQUXXaKOTiKUbY5fHiu5Yw1cKMWq8MuT3/lfJxrkr88O54kER0Sx8/S3ZYjtbYW+49y8JsqoH3q4r37w==" saltValue="ou4c8CmvnNdRwdc7pgkb7Q==" spinCount="100000" sqref="P71" name="Rango1_3_2"/>
    <protectedRange algorithmName="SHA-512" hashValue="vSwTcfMQUXXaKOTiKUbY5fHiu5Yw1cKMWq8MuT3/lfJxrkr88O54kER0Sx8/S3ZYjtbYW+49y8JsqoH3q4r37w==" saltValue="ou4c8CmvnNdRwdc7pgkb7Q==" spinCount="100000" sqref="AQ73 AQ79:AQ81" name="Rango1_5_2"/>
    <protectedRange algorithmName="SHA-512" hashValue="vSwTcfMQUXXaKOTiKUbY5fHiu5Yw1cKMWq8MuT3/lfJxrkr88O54kER0Sx8/S3ZYjtbYW+49y8JsqoH3q4r37w==" saltValue="ou4c8CmvnNdRwdc7pgkb7Q==" spinCount="100000" sqref="AQ74 AQ77" name="Rango1_4_2_1"/>
    <protectedRange algorithmName="SHA-512" hashValue="vSwTcfMQUXXaKOTiKUbY5fHiu5Yw1cKMWq8MuT3/lfJxrkr88O54kER0Sx8/S3ZYjtbYW+49y8JsqoH3q4r37w==" saltValue="ou4c8CmvnNdRwdc7pgkb7Q==" spinCount="100000" sqref="P75:P78 P80:P82 P85:P88" name="Rango1_15_1"/>
    <protectedRange algorithmName="SHA-512" hashValue="vSwTcfMQUXXaKOTiKUbY5fHiu5Yw1cKMWq8MuT3/lfJxrkr88O54kER0Sx8/S3ZYjtbYW+49y8JsqoH3q4r37w==" saltValue="ou4c8CmvnNdRwdc7pgkb7Q==" spinCount="100000" sqref="AQ85" name="Rango1_4_1_1"/>
    <protectedRange algorithmName="SHA-512" hashValue="vSwTcfMQUXXaKOTiKUbY5fHiu5Yw1cKMWq8MuT3/lfJxrkr88O54kER0Sx8/S3ZYjtbYW+49y8JsqoH3q4r37w==" saltValue="ou4c8CmvnNdRwdc7pgkb7Q==" spinCount="100000" sqref="T75:Y78 AA75:AC78 K75:N78 AD80:AF80 B76:E76 G75:G78 K80:N82 AD81:AD82 B80:E82 G80:G82 AF81 AH80:AH82 AK81 T80:Y82 AA80:AC82 K85:N85 AB85:AD85 AA84:AA85 T85:Y85 B85:G85 T87:Y87 K87:N87 AA87:AD87 B87:E87 G87 G88:H89 AA97 B75:C75 E75 B78:E78 B77:C77 E77 AA92:AA95 Q75:R78 Q80:R82 Q85:R85 Q87:R87 Q93 AH76:AI78 AI80:AK80 AI81:AI82 AH85:AI85 AH87:AI87 AD75:AL75 AD76:AD78" name="Rango1_11_1_1"/>
    <protectedRange algorithmName="SHA-512" hashValue="vSwTcfMQUXXaKOTiKUbY5fHiu5Yw1cKMWq8MuT3/lfJxrkr88O54kER0Sx8/S3ZYjtbYW+49y8JsqoH3q4r37w==" saltValue="ou4c8CmvnNdRwdc7pgkb7Q==" spinCount="100000" sqref="AQ83" name="Rango1_2_4_1"/>
    <protectedRange algorithmName="SHA-512" hashValue="vSwTcfMQUXXaKOTiKUbY5fHiu5Yw1cKMWq8MuT3/lfJxrkr88O54kER0Sx8/S3ZYjtbYW+49y8JsqoH3q4r37w==" saltValue="ou4c8CmvnNdRwdc7pgkb7Q==" spinCount="100000" sqref="P84" name="Rango1_19_1"/>
    <protectedRange algorithmName="SHA-512" hashValue="vSwTcfMQUXXaKOTiKUbY5fHiu5Yw1cKMWq8MuT3/lfJxrkr88O54kER0Sx8/S3ZYjtbYW+49y8JsqoH3q4r37w==" saltValue="ou4c8CmvnNdRwdc7pgkb7Q==" spinCount="100000" sqref="AQ84" name="Rango1_2_4_2"/>
    <protectedRange algorithmName="SHA-512" hashValue="vSwTcfMQUXXaKOTiKUbY5fHiu5Yw1cKMWq8MuT3/lfJxrkr88O54kER0Sx8/S3ZYjtbYW+49y8JsqoH3q4r37w==" saltValue="ou4c8CmvnNdRwdc7pgkb7Q==" spinCount="100000" sqref="AQ89" name="Rango1_5_1_1_1_1"/>
    <protectedRange algorithmName="SHA-512" hashValue="vSwTcfMQUXXaKOTiKUbY5fHiu5Yw1cKMWq8MuT3/lfJxrkr88O54kER0Sx8/S3ZYjtbYW+49y8JsqoH3q4r37w==" saltValue="ou4c8CmvnNdRwdc7pgkb7Q==" spinCount="100000" sqref="AQ90" name="Rango1_2_6_1"/>
    <protectedRange algorithmName="SHA-512" hashValue="vSwTcfMQUXXaKOTiKUbY5fHiu5Yw1cKMWq8MuT3/lfJxrkr88O54kER0Sx8/S3ZYjtbYW+49y8JsqoH3q4r37w==" saltValue="ou4c8CmvnNdRwdc7pgkb7Q==" spinCount="100000" sqref="AQ91:AQ94" name="Rango1_4_4_1"/>
    <protectedRange algorithmName="SHA-512" hashValue="vSwTcfMQUXXaKOTiKUbY5fHiu5Yw1cKMWq8MuT3/lfJxrkr88O54kER0Sx8/S3ZYjtbYW+49y8JsqoH3q4r37w==" saltValue="ou4c8CmvnNdRwdc7pgkb7Q==" spinCount="100000" sqref="BB99 AY99 AE99 AJ99 AL99:AP99" name="Rango1_28"/>
    <protectedRange algorithmName="SHA-512" hashValue="vSwTcfMQUXXaKOTiKUbY5fHiu5Yw1cKMWq8MuT3/lfJxrkr88O54kER0Sx8/S3ZYjtbYW+49y8JsqoH3q4r37w==" saltValue="ou4c8CmvnNdRwdc7pgkb7Q==" spinCount="100000" sqref="AQ99" name="Rango1_4_4_2"/>
    <protectedRange algorithmName="SHA-512" hashValue="vSwTcfMQUXXaKOTiKUbY5fHiu5Yw1cKMWq8MuT3/lfJxrkr88O54kER0Sx8/S3ZYjtbYW+49y8JsqoH3q4r37w==" saltValue="ou4c8CmvnNdRwdc7pgkb7Q==" spinCount="100000" sqref="J99" name="Rango1_1_3"/>
    <protectedRange algorithmName="SHA-512" hashValue="vSwTcfMQUXXaKOTiKUbY5fHiu5Yw1cKMWq8MuT3/lfJxrkr88O54kER0Sx8/S3ZYjtbYW+49y8JsqoH3q4r37w==" saltValue="ou4c8CmvnNdRwdc7pgkb7Q==" spinCount="100000" sqref="AX100 BB100 AZ100 BM100 BJ100 AE100:AF100 AJ100:AK100 AM100:AP100" name="Rango1_33"/>
    <protectedRange algorithmName="SHA-512" hashValue="vSwTcfMQUXXaKOTiKUbY5fHiu5Yw1cKMWq8MuT3/lfJxrkr88O54kER0Sx8/S3ZYjtbYW+49y8JsqoH3q4r37w==" saltValue="ou4c8CmvnNdRwdc7pgkb7Q==" spinCount="100000" sqref="AQ100" name="Rango1_2_7"/>
    <protectedRange algorithmName="SHA-512" hashValue="vSwTcfMQUXXaKOTiKUbY5fHiu5Yw1cKMWq8MuT3/lfJxrkr88O54kER0Sx8/S3ZYjtbYW+49y8JsqoH3q4r37w==" saltValue="ou4c8CmvnNdRwdc7pgkb7Q==" spinCount="100000" sqref="J100" name="Rango1_1_2"/>
    <protectedRange algorithmName="SHA-512" hashValue="vSwTcfMQUXXaKOTiKUbY5fHiu5Yw1cKMWq8MuT3/lfJxrkr88O54kER0Sx8/S3ZYjtbYW+49y8JsqoH3q4r37w==" saltValue="ou4c8CmvnNdRwdc7pgkb7Q==" spinCount="100000" sqref="B101:H101 K101:N101 P101:R101 T101:X101 Z101:AP101" name="Rango1_44"/>
    <protectedRange algorithmName="SHA-512" hashValue="vSwTcfMQUXXaKOTiKUbY5fHiu5Yw1cKMWq8MuT3/lfJxrkr88O54kER0Sx8/S3ZYjtbYW+49y8JsqoH3q4r37w==" saltValue="ou4c8CmvnNdRwdc7pgkb7Q==" spinCount="100000" sqref="AQ101" name="Rango1_2_8"/>
    <protectedRange algorithmName="SHA-512" hashValue="vSwTcfMQUXXaKOTiKUbY5fHiu5Yw1cKMWq8MuT3/lfJxrkr88O54kER0Sx8/S3ZYjtbYW+49y8JsqoH3q4r37w==" saltValue="ou4c8CmvnNdRwdc7pgkb7Q==" spinCount="100000" sqref="J101" name="Rango1_1_4"/>
    <protectedRange algorithmName="SHA-512" hashValue="vSwTcfMQUXXaKOTiKUbY5fHiu5Yw1cKMWq8MuT3/lfJxrkr88O54kER0Sx8/S3ZYjtbYW+49y8JsqoH3q4r37w==" saltValue="ou4c8CmvnNdRwdc7pgkb7Q==" spinCount="100000" sqref="BB102 AY102 AG102 AL102:AP102" name="Rango1_45"/>
    <protectedRange algorithmName="SHA-512" hashValue="vSwTcfMQUXXaKOTiKUbY5fHiu5Yw1cKMWq8MuT3/lfJxrkr88O54kER0Sx8/S3ZYjtbYW+49y8JsqoH3q4r37w==" saltValue="ou4c8CmvnNdRwdc7pgkb7Q==" spinCount="100000" sqref="AQ102" name="Rango1_5_2_1"/>
    <protectedRange algorithmName="SHA-512" hashValue="vSwTcfMQUXXaKOTiKUbY5fHiu5Yw1cKMWq8MuT3/lfJxrkr88O54kER0Sx8/S3ZYjtbYW+49y8JsqoH3q4r37w==" saltValue="ou4c8CmvnNdRwdc7pgkb7Q==" spinCount="100000" sqref="J102" name="Rango1_1_5"/>
    <protectedRange algorithmName="SHA-512" hashValue="vSwTcfMQUXXaKOTiKUbY5fHiu5Yw1cKMWq8MuT3/lfJxrkr88O54kER0Sx8/S3ZYjtbYW+49y8JsqoH3q4r37w==" saltValue="ou4c8CmvnNdRwdc7pgkb7Q==" spinCount="100000" sqref="AY103 BB103" name="Rango1_46"/>
    <protectedRange algorithmName="SHA-512" hashValue="vSwTcfMQUXXaKOTiKUbY5fHiu5Yw1cKMWq8MuT3/lfJxrkr88O54kER0Sx8/S3ZYjtbYW+49y8JsqoH3q4r37w==" saltValue="ou4c8CmvnNdRwdc7pgkb7Q==" spinCount="100000" sqref="AQ103" name="Rango1_2_12"/>
    <protectedRange algorithmName="SHA-512" hashValue="vSwTcfMQUXXaKOTiKUbY5fHiu5Yw1cKMWq8MuT3/lfJxrkr88O54kER0Sx8/S3ZYjtbYW+49y8JsqoH3q4r37w==" saltValue="ou4c8CmvnNdRwdc7pgkb7Q==" spinCount="100000" sqref="J103" name="Rango1_1_6"/>
    <protectedRange algorithmName="SHA-512" hashValue="vSwTcfMQUXXaKOTiKUbY5fHiu5Yw1cKMWq8MuT3/lfJxrkr88O54kER0Sx8/S3ZYjtbYW+49y8JsqoH3q4r37w==" saltValue="ou4c8CmvnNdRwdc7pgkb7Q==" spinCount="100000" sqref="AM106 AE105 AN105:AN106 AJ105 BB104:BB106 AO106:AP106 AY104:AY106" name="Rango1_47"/>
    <protectedRange algorithmName="SHA-512" hashValue="vSwTcfMQUXXaKOTiKUbY5fHiu5Yw1cKMWq8MuT3/lfJxrkr88O54kER0Sx8/S3ZYjtbYW+49y8JsqoH3q4r37w==" saltValue="ou4c8CmvnNdRwdc7pgkb7Q==" spinCount="100000" sqref="AQ106" name="Rango1_2_13"/>
    <protectedRange algorithmName="SHA-512" hashValue="vSwTcfMQUXXaKOTiKUbY5fHiu5Yw1cKMWq8MuT3/lfJxrkr88O54kER0Sx8/S3ZYjtbYW+49y8JsqoH3q4r37w==" saltValue="ou4c8CmvnNdRwdc7pgkb7Q==" spinCount="100000" sqref="AQ104" name="Rango1_5_2_2"/>
    <protectedRange algorithmName="SHA-512" hashValue="vSwTcfMQUXXaKOTiKUbY5fHiu5Yw1cKMWq8MuT3/lfJxrkr88O54kER0Sx8/S3ZYjtbYW+49y8JsqoH3q4r37w==" saltValue="ou4c8CmvnNdRwdc7pgkb7Q==" spinCount="100000" sqref="AQ105" name="Rango1_4_2_1_1"/>
    <protectedRange algorithmName="SHA-512" hashValue="vSwTcfMQUXXaKOTiKUbY5fHiu5Yw1cKMWq8MuT3/lfJxrkr88O54kER0Sx8/S3ZYjtbYW+49y8JsqoH3q4r37w==" saltValue="ou4c8CmvnNdRwdc7pgkb7Q==" spinCount="100000" sqref="P106" name="Rango1_15_2"/>
    <protectedRange algorithmName="SHA-512" hashValue="vSwTcfMQUXXaKOTiKUbY5fHiu5Yw1cKMWq8MuT3/lfJxrkr88O54kER0Sx8/S3ZYjtbYW+49y8JsqoH3q4r37w==" saltValue="ou4c8CmvnNdRwdc7pgkb7Q==" spinCount="100000" sqref="K106:O106 G106 T106:Y106 B106:C106 E106 AA106:AL106 Q106:R106" name="Rango1_11_1_2"/>
    <protectedRange algorithmName="SHA-512" hashValue="vSwTcfMQUXXaKOTiKUbY5fHiu5Yw1cKMWq8MuT3/lfJxrkr88O54kER0Sx8/S3ZYjtbYW+49y8JsqoH3q4r37w==" saltValue="ou4c8CmvnNdRwdc7pgkb7Q==" spinCount="100000" sqref="J104:J106" name="Rango1_1_7"/>
    <protectedRange algorithmName="SHA-512" hashValue="vSwTcfMQUXXaKOTiKUbY5fHiu5Yw1cKMWq8MuT3/lfJxrkr88O54kER0Sx8/S3ZYjtbYW+49y8JsqoH3q4r37w==" saltValue="ou4c8CmvnNdRwdc7pgkb7Q==" spinCount="100000" sqref="AE107 BB107 AJ107 AY107 AM107:AP107" name="Rango1_48"/>
    <protectedRange algorithmName="SHA-512" hashValue="vSwTcfMQUXXaKOTiKUbY5fHiu5Yw1cKMWq8MuT3/lfJxrkr88O54kER0Sx8/S3ZYjtbYW+49y8JsqoH3q4r37w==" saltValue="ou4c8CmvnNdRwdc7pgkb7Q==" spinCount="100000" sqref="AQ107" name="Rango1_4_2_1_2"/>
    <protectedRange algorithmName="SHA-512" hashValue="vSwTcfMQUXXaKOTiKUbY5fHiu5Yw1cKMWq8MuT3/lfJxrkr88O54kER0Sx8/S3ZYjtbYW+49y8JsqoH3q4r37w==" saltValue="ou4c8CmvnNdRwdc7pgkb7Q==" spinCount="100000" sqref="P107" name="Rango1_15_3"/>
    <protectedRange algorithmName="SHA-512" hashValue="vSwTcfMQUXXaKOTiKUbY5fHiu5Yw1cKMWq8MuT3/lfJxrkr88O54kER0Sx8/S3ZYjtbYW+49y8JsqoH3q4r37w==" saltValue="ou4c8CmvnNdRwdc7pgkb7Q==" spinCount="100000" sqref="G107 T107:Y107 B107:C107 E107 Q107:R107 AA107:AD107 AH107:AI107 K107:O107" name="Rango1_11_1_3"/>
    <protectedRange algorithmName="SHA-512" hashValue="vSwTcfMQUXXaKOTiKUbY5fHiu5Yw1cKMWq8MuT3/lfJxrkr88O54kER0Sx8/S3ZYjtbYW+49y8JsqoH3q4r37w==" saltValue="ou4c8CmvnNdRwdc7pgkb7Q==" spinCount="100000" sqref="J107" name="Rango1_1_8"/>
    <protectedRange algorithmName="SHA-512" hashValue="vSwTcfMQUXXaKOTiKUbY5fHiu5Yw1cKMWq8MuT3/lfJxrkr88O54kER0Sx8/S3ZYjtbYW+49y8JsqoH3q4r37w==" saltValue="ou4c8CmvnNdRwdc7pgkb7Q==" spinCount="100000" sqref="AF109 AK109 AM109:AP109 AJ108:AP108 AY108:AY109 BB108:BB109 AE108:AG108" name="Rango1_49"/>
    <protectedRange algorithmName="SHA-512" hashValue="vSwTcfMQUXXaKOTiKUbY5fHiu5Yw1cKMWq8MuT3/lfJxrkr88O54kER0Sx8/S3ZYjtbYW+49y8JsqoH3q4r37w==" saltValue="ou4c8CmvnNdRwdc7pgkb7Q==" spinCount="100000" sqref="AQ108:AQ109" name="Rango1_2_14"/>
    <protectedRange algorithmName="SHA-512" hashValue="vSwTcfMQUXXaKOTiKUbY5fHiu5Yw1cKMWq8MuT3/lfJxrkr88O54kER0Sx8/S3ZYjtbYW+49y8JsqoH3q4r37w==" saltValue="ou4c8CmvnNdRwdc7pgkb7Q==" spinCount="100000" sqref="P108:P109" name="Rango1_15_4"/>
    <protectedRange algorithmName="SHA-512" hashValue="vSwTcfMQUXXaKOTiKUbY5fHiu5Yw1cKMWq8MuT3/lfJxrkr88O54kER0Sx8/S3ZYjtbYW+49y8JsqoH3q4r37w==" saltValue="ou4c8CmvnNdRwdc7pgkb7Q==" spinCount="100000" sqref="B108:E109 Q108:R109 AA108:AD109 K108:O109 AH108:AI109 T108:Y109 G108:G109" name="Rango1_11_1_4"/>
    <protectedRange algorithmName="SHA-512" hashValue="vSwTcfMQUXXaKOTiKUbY5fHiu5Yw1cKMWq8MuT3/lfJxrkr88O54kER0Sx8/S3ZYjtbYW+49y8JsqoH3q4r37w==" saltValue="ou4c8CmvnNdRwdc7pgkb7Q==" spinCount="100000" sqref="J108:J109" name="Rango1_1_9"/>
    <protectedRange algorithmName="SHA-512" hashValue="vSwTcfMQUXXaKOTiKUbY5fHiu5Yw1cKMWq8MuT3/lfJxrkr88O54kER0Sx8/S3ZYjtbYW+49y8JsqoH3q4r37w==" saltValue="ou4c8CmvnNdRwdc7pgkb7Q==" spinCount="100000" sqref="AF110 AY110 AK110:AP110 BB110" name="Rango1_50"/>
    <protectedRange algorithmName="SHA-512" hashValue="vSwTcfMQUXXaKOTiKUbY5fHiu5Yw1cKMWq8MuT3/lfJxrkr88O54kER0Sx8/S3ZYjtbYW+49y8JsqoH3q4r37w==" saltValue="ou4c8CmvnNdRwdc7pgkb7Q==" spinCount="100000" sqref="AQ110" name="Rango1_2_15"/>
    <protectedRange algorithmName="SHA-512" hashValue="vSwTcfMQUXXaKOTiKUbY5fHiu5Yw1cKMWq8MuT3/lfJxrkr88O54kER0Sx8/S3ZYjtbYW+49y8JsqoH3q4r37w==" saltValue="ou4c8CmvnNdRwdc7pgkb7Q==" spinCount="100000" sqref="P110" name="Rango1_15_5"/>
    <protectedRange algorithmName="SHA-512" hashValue="vSwTcfMQUXXaKOTiKUbY5fHiu5Yw1cKMWq8MuT3/lfJxrkr88O54kER0Sx8/S3ZYjtbYW+49y8JsqoH3q4r37w==" saltValue="ou4c8CmvnNdRwdc7pgkb7Q==" spinCount="100000" sqref="B110:E110 Q110:R110 G110 K110:O110 AH110:AI110 T110:Y110 AA110:AD110" name="Rango1_11_1_5"/>
    <protectedRange algorithmName="SHA-512" hashValue="vSwTcfMQUXXaKOTiKUbY5fHiu5Yw1cKMWq8MuT3/lfJxrkr88O54kER0Sx8/S3ZYjtbYW+49y8JsqoH3q4r37w==" saltValue="ou4c8CmvnNdRwdc7pgkb7Q==" spinCount="100000" sqref="J110" name="Rango1_1_10"/>
    <protectedRange algorithmName="SHA-512" hashValue="vSwTcfMQUXXaKOTiKUbY5fHiu5Yw1cKMWq8MuT3/lfJxrkr88O54kER0Sx8/S3ZYjtbYW+49y8JsqoH3q4r37w==" saltValue="ou4c8CmvnNdRwdc7pgkb7Q==" spinCount="100000" sqref="AM111:AP114 AL112:AL113 AY111:AY114 AF111 BB111:BB114 AK111" name="Rango1_51"/>
    <protectedRange algorithmName="SHA-512" hashValue="vSwTcfMQUXXaKOTiKUbY5fHiu5Yw1cKMWq8MuT3/lfJxrkr88O54kER0Sx8/S3ZYjtbYW+49y8JsqoH3q4r37w==" saltValue="ou4c8CmvnNdRwdc7pgkb7Q==" spinCount="100000" sqref="AQ111" name="Rango1_2_16"/>
    <protectedRange algorithmName="SHA-512" hashValue="vSwTcfMQUXXaKOTiKUbY5fHiu5Yw1cKMWq8MuT3/lfJxrkr88O54kER0Sx8/S3ZYjtbYW+49y8JsqoH3q4r37w==" saltValue="ou4c8CmvnNdRwdc7pgkb7Q==" spinCount="100000" sqref="P111:P112" name="Rango1_15_6"/>
    <protectedRange algorithmName="SHA-512" hashValue="vSwTcfMQUXXaKOTiKUbY5fHiu5Yw1cKMWq8MuT3/lfJxrkr88O54kER0Sx8/S3ZYjtbYW+49y8JsqoH3q4r37w==" saltValue="ou4c8CmvnNdRwdc7pgkb7Q==" spinCount="100000" sqref="AH111:AI111 T111:Y111 K111:O111 B111:E111 G111 G112:H113 O112:O114 AA111:AD111 Q111:R111" name="Rango1_11_1_6"/>
    <protectedRange algorithmName="SHA-512" hashValue="vSwTcfMQUXXaKOTiKUbY5fHiu5Yw1cKMWq8MuT3/lfJxrkr88O54kER0Sx8/S3ZYjtbYW+49y8JsqoH3q4r37w==" saltValue="ou4c8CmvnNdRwdc7pgkb7Q==" spinCount="100000" sqref="AQ113" name="Rango1_5_1_1_1_2"/>
    <protectedRange algorithmName="SHA-512" hashValue="vSwTcfMQUXXaKOTiKUbY5fHiu5Yw1cKMWq8MuT3/lfJxrkr88O54kER0Sx8/S3ZYjtbYW+49y8JsqoH3q4r37w==" saltValue="ou4c8CmvnNdRwdc7pgkb7Q==" spinCount="100000" sqref="AQ114" name="Rango1_2_6_2"/>
    <protectedRange algorithmName="SHA-512" hashValue="vSwTcfMQUXXaKOTiKUbY5fHiu5Yw1cKMWq8MuT3/lfJxrkr88O54kER0Sx8/S3ZYjtbYW+49y8JsqoH3q4r37w==" saltValue="ou4c8CmvnNdRwdc7pgkb7Q==" spinCount="100000" sqref="J111:J114" name="Rango1_1_11"/>
    <protectedRange algorithmName="SHA-512" hashValue="vSwTcfMQUXXaKOTiKUbY5fHiu5Yw1cKMWq8MuT3/lfJxrkr88O54kER0Sx8/S3ZYjtbYW+49y8JsqoH3q4r37w==" saltValue="ou4c8CmvnNdRwdc7pgkb7Q==" spinCount="100000" sqref="AY115 BB115 AM115:AP115" name="Rango1_52"/>
    <protectedRange algorithmName="SHA-512" hashValue="vSwTcfMQUXXaKOTiKUbY5fHiu5Yw1cKMWq8MuT3/lfJxrkr88O54kER0Sx8/S3ZYjtbYW+49y8JsqoH3q4r37w==" saltValue="ou4c8CmvnNdRwdc7pgkb7Q==" spinCount="100000" sqref="G115 AA115" name="Rango1_11_1_7"/>
    <protectedRange algorithmName="SHA-512" hashValue="vSwTcfMQUXXaKOTiKUbY5fHiu5Yw1cKMWq8MuT3/lfJxrkr88O54kER0Sx8/S3ZYjtbYW+49y8JsqoH3q4r37w==" saltValue="ou4c8CmvnNdRwdc7pgkb7Q==" spinCount="100000" sqref="AQ115" name="Rango1_4_4_3"/>
    <protectedRange algorithmName="SHA-512" hashValue="vSwTcfMQUXXaKOTiKUbY5fHiu5Yw1cKMWq8MuT3/lfJxrkr88O54kER0Sx8/S3ZYjtbYW+49y8JsqoH3q4r37w==" saltValue="ou4c8CmvnNdRwdc7pgkb7Q==" spinCount="100000" sqref="J115" name="Rango1_1_12"/>
    <protectedRange algorithmName="SHA-512" hashValue="vSwTcfMQUXXaKOTiKUbY5fHiu5Yw1cKMWq8MuT3/lfJxrkr88O54kER0Sx8/S3ZYjtbYW+49y8JsqoH3q4r37w==" saltValue="ou4c8CmvnNdRwdc7pgkb7Q==" spinCount="100000" sqref="P115" name="Rango1_9_2"/>
    <protectedRange algorithmName="SHA-512" hashValue="vSwTcfMQUXXaKOTiKUbY5fHiu5Yw1cKMWq8MuT3/lfJxrkr88O54kER0Sx8/S3ZYjtbYW+49y8JsqoH3q4r37w==" saltValue="ou4c8CmvnNdRwdc7pgkb7Q==" spinCount="100000" sqref="V116:X116 AM116:AP116 BB116 AY116" name="Rango1_53"/>
    <protectedRange algorithmName="SHA-512" hashValue="vSwTcfMQUXXaKOTiKUbY5fHiu5Yw1cKMWq8MuT3/lfJxrkr88O54kER0Sx8/S3ZYjtbYW+49y8JsqoH3q4r37w==" saltValue="ou4c8CmvnNdRwdc7pgkb7Q==" spinCount="100000" sqref="P116" name="Rango1_18_2"/>
    <protectedRange algorithmName="SHA-512" hashValue="vSwTcfMQUXXaKOTiKUbY5fHiu5Yw1cKMWq8MuT3/lfJxrkr88O54kER0Sx8/S3ZYjtbYW+49y8JsqoH3q4r37w==" saltValue="ou4c8CmvnNdRwdc7pgkb7Q==" spinCount="100000" sqref="AA116 Q116" name="Rango1_11_1_8"/>
    <protectedRange algorithmName="SHA-512" hashValue="vSwTcfMQUXXaKOTiKUbY5fHiu5Yw1cKMWq8MuT3/lfJxrkr88O54kER0Sx8/S3ZYjtbYW+49y8JsqoH3q4r37w==" saltValue="ou4c8CmvnNdRwdc7pgkb7Q==" spinCount="100000" sqref="AQ116" name="Rango1_4_4_4"/>
    <protectedRange algorithmName="SHA-512" hashValue="vSwTcfMQUXXaKOTiKUbY5fHiu5Yw1cKMWq8MuT3/lfJxrkr88O54kER0Sx8/S3ZYjtbYW+49y8JsqoH3q4r37w==" saltValue="ou4c8CmvnNdRwdc7pgkb7Q==" spinCount="100000" sqref="J116" name="Rango1_1_13"/>
    <protectedRange algorithmName="SHA-512" hashValue="vSwTcfMQUXXaKOTiKUbY5fHiu5Yw1cKMWq8MuT3/lfJxrkr88O54kER0Sx8/S3ZYjtbYW+49y8JsqoH3q4r37w==" saltValue="ou4c8CmvnNdRwdc7pgkb7Q==" spinCount="100000" sqref="AY117 BB117 AM117:AP117" name="Rango1_54"/>
    <protectedRange algorithmName="SHA-512" hashValue="vSwTcfMQUXXaKOTiKUbY5fHiu5Yw1cKMWq8MuT3/lfJxrkr88O54kER0Sx8/S3ZYjtbYW+49y8JsqoH3q4r37w==" saltValue="ou4c8CmvnNdRwdc7pgkb7Q==" spinCount="100000" sqref="AA117" name="Rango1_11_1_9"/>
    <protectedRange algorithmName="SHA-512" hashValue="vSwTcfMQUXXaKOTiKUbY5fHiu5Yw1cKMWq8MuT3/lfJxrkr88O54kER0Sx8/S3ZYjtbYW+49y8JsqoH3q4r37w==" saltValue="ou4c8CmvnNdRwdc7pgkb7Q==" spinCount="100000" sqref="AQ117" name="Rango1_4_4_5"/>
    <protectedRange algorithmName="SHA-512" hashValue="vSwTcfMQUXXaKOTiKUbY5fHiu5Yw1cKMWq8MuT3/lfJxrkr88O54kER0Sx8/S3ZYjtbYW+49y8JsqoH3q4r37w==" saltValue="ou4c8CmvnNdRwdc7pgkb7Q==" spinCount="100000" sqref="J117" name="Rango1_1_14"/>
    <protectedRange algorithmName="SHA-512" hashValue="vSwTcfMQUXXaKOTiKUbY5fHiu5Yw1cKMWq8MuT3/lfJxrkr88O54kER0Sx8/S3ZYjtbYW+49y8JsqoH3q4r37w==" saltValue="ou4c8CmvnNdRwdc7pgkb7Q==" spinCount="100000" sqref="AG118:AG119 AE119 AJ119 AM119:AP119 AL118:AL119 BB118:BB119 AY118:AY119" name="Rango1_55"/>
    <protectedRange algorithmName="SHA-512" hashValue="vSwTcfMQUXXaKOTiKUbY5fHiu5Yw1cKMWq8MuT3/lfJxrkr88O54kER0Sx8/S3ZYjtbYW+49y8JsqoH3q4r37w==" saltValue="ou4c8CmvnNdRwdc7pgkb7Q==" spinCount="100000" sqref="AQ118:AQ119" name="Rango1_5_2_3"/>
    <protectedRange algorithmName="SHA-512" hashValue="vSwTcfMQUXXaKOTiKUbY5fHiu5Yw1cKMWq8MuT3/lfJxrkr88O54kER0Sx8/S3ZYjtbYW+49y8JsqoH3q4r37w==" saltValue="ou4c8CmvnNdRwdc7pgkb7Q==" spinCount="100000" sqref="P118:P119" name="Rango1_15_7"/>
    <protectedRange algorithmName="SHA-512" hashValue="vSwTcfMQUXXaKOTiKUbY5fHiu5Yw1cKMWq8MuT3/lfJxrkr88O54kER0Sx8/S3ZYjtbYW+49y8JsqoH3q4r37w==" saltValue="ou4c8CmvnNdRwdc7pgkb7Q==" spinCount="100000" sqref="AH118:AH119 AF119 Q118:R119 AK119 AI118:AK118 T118:Y119 G118:G119 K118:O119 AD119 AD118:AF118 AI119 AA118:AC119 B118:E119" name="Rango1_11_1_10"/>
    <protectedRange algorithmName="SHA-512" hashValue="vSwTcfMQUXXaKOTiKUbY5fHiu5Yw1cKMWq8MuT3/lfJxrkr88O54kER0Sx8/S3ZYjtbYW+49y8JsqoH3q4r37w==" saltValue="ou4c8CmvnNdRwdc7pgkb7Q==" spinCount="100000" sqref="J118:J119" name="Rango1_1_15"/>
    <protectedRange algorithmName="SHA-512" hashValue="vSwTcfMQUXXaKOTiKUbY5fHiu5Yw1cKMWq8MuT3/lfJxrkr88O54kER0Sx8/S3ZYjtbYW+49y8JsqoH3q4r37w==" saltValue="ou4c8CmvnNdRwdc7pgkb7Q==" spinCount="100000" sqref="AE120 BB120 AY120" name="Rango1_56"/>
    <protectedRange algorithmName="SHA-512" hashValue="vSwTcfMQUXXaKOTiKUbY5fHiu5Yw1cKMWq8MuT3/lfJxrkr88O54kER0Sx8/S3ZYjtbYW+49y8JsqoH3q4r37w==" saltValue="ou4c8CmvnNdRwdc7pgkb7Q==" spinCount="100000" sqref="AA120" name="Rango1_11_1_11"/>
    <protectedRange algorithmName="SHA-512" hashValue="vSwTcfMQUXXaKOTiKUbY5fHiu5Yw1cKMWq8MuT3/lfJxrkr88O54kER0Sx8/S3ZYjtbYW+49y8JsqoH3q4r37w==" saltValue="ou4c8CmvnNdRwdc7pgkb7Q==" spinCount="100000" sqref="P120" name="Rango1_19_2"/>
    <protectedRange algorithmName="SHA-512" hashValue="vSwTcfMQUXXaKOTiKUbY5fHiu5Yw1cKMWq8MuT3/lfJxrkr88O54kER0Sx8/S3ZYjtbYW+49y8JsqoH3q4r37w==" saltValue="ou4c8CmvnNdRwdc7pgkb7Q==" spinCount="100000" sqref="AQ120" name="Rango1_2_4_2_1"/>
    <protectedRange algorithmName="SHA-512" hashValue="vSwTcfMQUXXaKOTiKUbY5fHiu5Yw1cKMWq8MuT3/lfJxrkr88O54kER0Sx8/S3ZYjtbYW+49y8JsqoH3q4r37w==" saltValue="ou4c8CmvnNdRwdc7pgkb7Q==" spinCount="100000" sqref="J120" name="Rango1_1_16"/>
    <protectedRange algorithmName="SHA-512" hashValue="vSwTcfMQUXXaKOTiKUbY5fHiu5Yw1cKMWq8MuT3/lfJxrkr88O54kER0Sx8/S3ZYjtbYW+49y8JsqoH3q4r37w==" saltValue="ou4c8CmvnNdRwdc7pgkb7Q==" spinCount="100000" sqref="AL122 AE122 AG122 AJ122 AM121:AP122 AY121:AY122 BB121:BB122" name="Rango1_57"/>
    <protectedRange algorithmName="SHA-512" hashValue="vSwTcfMQUXXaKOTiKUbY5fHiu5Yw1cKMWq8MuT3/lfJxrkr88O54kER0Sx8/S3ZYjtbYW+49y8JsqoH3q4r37w==" saltValue="ou4c8CmvnNdRwdc7pgkb7Q==" spinCount="100000" sqref="P121:P122" name="Rango1_15_8"/>
    <protectedRange algorithmName="SHA-512" hashValue="vSwTcfMQUXXaKOTiKUbY5fHiu5Yw1cKMWq8MuT3/lfJxrkr88O54kER0Sx8/S3ZYjtbYW+49y8JsqoH3q4r37w==" saltValue="ou4c8CmvnNdRwdc7pgkb7Q==" spinCount="100000" sqref="AQ121" name="Rango1_4_1_2"/>
    <protectedRange algorithmName="SHA-512" hashValue="vSwTcfMQUXXaKOTiKUbY5fHiu5Yw1cKMWq8MuT3/lfJxrkr88O54kER0Sx8/S3ZYjtbYW+49y8JsqoH3q4r37w==" saltValue="ou4c8CmvnNdRwdc7pgkb7Q==" spinCount="100000" sqref="Q121:R121 AH121:AI121 K121:O121 T121:Y121 O122 B121:G121 AA121:AD121" name="Rango1_11_1_12"/>
    <protectedRange algorithmName="SHA-512" hashValue="vSwTcfMQUXXaKOTiKUbY5fHiu5Yw1cKMWq8MuT3/lfJxrkr88O54kER0Sx8/S3ZYjtbYW+49y8JsqoH3q4r37w==" saltValue="ou4c8CmvnNdRwdc7pgkb7Q==" spinCount="100000" sqref="J121:J122" name="Rango1_1_17"/>
    <protectedRange algorithmName="SHA-512" hashValue="vSwTcfMQUXXaKOTiKUbY5fHiu5Yw1cKMWq8MuT3/lfJxrkr88O54kER0Sx8/S3ZYjtbYW+49y8JsqoH3q4r37w==" saltValue="ou4c8CmvnNdRwdc7pgkb7Q==" spinCount="100000" sqref="AY123:AY124 V123:X123 AE123 BB123:BB124 AM123:AP123 AJ123" name="Rango1_58"/>
    <protectedRange algorithmName="SHA-512" hashValue="vSwTcfMQUXXaKOTiKUbY5fHiu5Yw1cKMWq8MuT3/lfJxrkr88O54kER0Sx8/S3ZYjtbYW+49y8JsqoH3q4r37w==" saltValue="ou4c8CmvnNdRwdc7pgkb7Q==" spinCount="100000" sqref="AQ123:AQ124" name="Rango1_2_17"/>
    <protectedRange algorithmName="SHA-512" hashValue="vSwTcfMQUXXaKOTiKUbY5fHiu5Yw1cKMWq8MuT3/lfJxrkr88O54kER0Sx8/S3ZYjtbYW+49y8JsqoH3q4r37w==" saltValue="ou4c8CmvnNdRwdc7pgkb7Q==" spinCount="100000" sqref="P123:P124" name="Rango1_18_3"/>
    <protectedRange algorithmName="SHA-512" hashValue="vSwTcfMQUXXaKOTiKUbY5fHiu5Yw1cKMWq8MuT3/lfJxrkr88O54kER0Sx8/S3ZYjtbYW+49y8JsqoH3q4r37w==" saltValue="ou4c8CmvnNdRwdc7pgkb7Q==" spinCount="100000" sqref="AA124" name="Rango1_11_1_13"/>
    <protectedRange algorithmName="SHA-512" hashValue="vSwTcfMQUXXaKOTiKUbY5fHiu5Yw1cKMWq8MuT3/lfJxrkr88O54kER0Sx8/S3ZYjtbYW+49y8JsqoH3q4r37w==" saltValue="ou4c8CmvnNdRwdc7pgkb7Q==" spinCount="100000" sqref="J123:J124" name="Rango1_1_18"/>
    <protectedRange algorithmName="SHA-512" hashValue="vSwTcfMQUXXaKOTiKUbY5fHiu5Yw1cKMWq8MuT3/lfJxrkr88O54kER0Sx8/S3ZYjtbYW+49y8JsqoH3q4r37w==" saltValue="ou4c8CmvnNdRwdc7pgkb7Q==" spinCount="100000" sqref="AF125 AY125 BB125 AJ125:AP125" name="Rango1_61"/>
    <protectedRange algorithmName="SHA-512" hashValue="vSwTcfMQUXXaKOTiKUbY5fHiu5Yw1cKMWq8MuT3/lfJxrkr88O54kER0Sx8/S3ZYjtbYW+49y8JsqoH3q4r37w==" saltValue="ou4c8CmvnNdRwdc7pgkb7Q==" spinCount="100000" sqref="AG125:AI125 Q125 C125:F125 T125:X125 Z125:AE125" name="Rango1_22_1"/>
    <protectedRange algorithmName="SHA-512" hashValue="vSwTcfMQUXXaKOTiKUbY5fHiu5Yw1cKMWq8MuT3/lfJxrkr88O54kER0Sx8/S3ZYjtbYW+49y8JsqoH3q4r37w==" saltValue="ou4c8CmvnNdRwdc7pgkb7Q==" spinCount="100000" sqref="J125" name="Rango1_1_21"/>
    <protectedRange algorithmName="SHA-512" hashValue="vSwTcfMQUXXaKOTiKUbY5fHiu5Yw1cKMWq8MuT3/lfJxrkr88O54kER0Sx8/S3ZYjtbYW+49y8JsqoH3q4r37w==" saltValue="ou4c8CmvnNdRwdc7pgkb7Q==" spinCount="100000" sqref="AJ126 AY126 AE126 BB126 AL126:AP126" name="Rango1_62"/>
    <protectedRange algorithmName="SHA-512" hashValue="vSwTcfMQUXXaKOTiKUbY5fHiu5Yw1cKMWq8MuT3/lfJxrkr88O54kER0Sx8/S3ZYjtbYW+49y8JsqoH3q4r37w==" saltValue="ou4c8CmvnNdRwdc7pgkb7Q==" spinCount="100000" sqref="AQ126" name="Rango1_2_19"/>
    <protectedRange algorithmName="SHA-512" hashValue="vSwTcfMQUXXaKOTiKUbY5fHiu5Yw1cKMWq8MuT3/lfJxrkr88O54kER0Sx8/S3ZYjtbYW+49y8JsqoH3q4r37w==" saltValue="ou4c8CmvnNdRwdc7pgkb7Q==" spinCount="100000" sqref="J126" name="Rango1_1_22"/>
    <protectedRange algorithmName="SHA-512" hashValue="vSwTcfMQUXXaKOTiKUbY5fHiu5Yw1cKMWq8MuT3/lfJxrkr88O54kER0Sx8/S3ZYjtbYW+49y8JsqoH3q4r37w==" saltValue="ou4c8CmvnNdRwdc7pgkb7Q==" spinCount="100000" sqref="AE127 AY127 AJ127 BB127 AL127:AP127" name="Rango1_63"/>
    <protectedRange algorithmName="SHA-512" hashValue="vSwTcfMQUXXaKOTiKUbY5fHiu5Yw1cKMWq8MuT3/lfJxrkr88O54kER0Sx8/S3ZYjtbYW+49y8JsqoH3q4r37w==" saltValue="ou4c8CmvnNdRwdc7pgkb7Q==" spinCount="100000" sqref="AQ127" name="Rango1_2_20"/>
    <protectedRange algorithmName="SHA-512" hashValue="vSwTcfMQUXXaKOTiKUbY5fHiu5Yw1cKMWq8MuT3/lfJxrkr88O54kER0Sx8/S3ZYjtbYW+49y8JsqoH3q4r37w==" saltValue="ou4c8CmvnNdRwdc7pgkb7Q==" spinCount="100000" sqref="J127" name="Rango1_1_23"/>
    <protectedRange algorithmName="SHA-512" hashValue="vSwTcfMQUXXaKOTiKUbY5fHiu5Yw1cKMWq8MuT3/lfJxrkr88O54kER0Sx8/S3ZYjtbYW+49y8JsqoH3q4r37w==" saltValue="ou4c8CmvnNdRwdc7pgkb7Q==" spinCount="100000" sqref="AY128 AE128 BB128 AJ128 AM128:AP128" name="Rango1_64"/>
    <protectedRange algorithmName="SHA-512" hashValue="vSwTcfMQUXXaKOTiKUbY5fHiu5Yw1cKMWq8MuT3/lfJxrkr88O54kER0Sx8/S3ZYjtbYW+49y8JsqoH3q4r37w==" saltValue="ou4c8CmvnNdRwdc7pgkb7Q==" spinCount="100000" sqref="AQ128" name="Rango1_2_21"/>
    <protectedRange algorithmName="SHA-512" hashValue="vSwTcfMQUXXaKOTiKUbY5fHiu5Yw1cKMWq8MuT3/lfJxrkr88O54kER0Sx8/S3ZYjtbYW+49y8JsqoH3q4r37w==" saltValue="ou4c8CmvnNdRwdc7pgkb7Q==" spinCount="100000" sqref="J128" name="Rango1_1_24"/>
    <protectedRange algorithmName="SHA-512" hashValue="vSwTcfMQUXXaKOTiKUbY5fHiu5Yw1cKMWq8MuT3/lfJxrkr88O54kER0Sx8/S3ZYjtbYW+49y8JsqoH3q4r37w==" saltValue="ou4c8CmvnNdRwdc7pgkb7Q==" spinCount="100000" sqref="AV1" name="Rango1_65"/>
    <protectedRange algorithmName="SHA-512" hashValue="vSwTcfMQUXXaKOTiKUbY5fHiu5Yw1cKMWq8MuT3/lfJxrkr88O54kER0Sx8/S3ZYjtbYW+49y8JsqoH3q4r37w==" saltValue="ou4c8CmvnNdRwdc7pgkb7Q==" spinCount="100000" sqref="AT1:AU1" name="Rango1_6_3"/>
    <protectedRange algorithmName="SHA-512" hashValue="vSwTcfMQUXXaKOTiKUbY5fHiu5Yw1cKMWq8MuT3/lfJxrkr88O54kER0Sx8/S3ZYjtbYW+49y8JsqoH3q4r37w==" saltValue="ou4c8CmvnNdRwdc7pgkb7Q==" spinCount="100000" sqref="AM129:AP129 AE129 AJ129 BB129 AY129" name="Rango1_66"/>
    <protectedRange algorithmName="SHA-512" hashValue="vSwTcfMQUXXaKOTiKUbY5fHiu5Yw1cKMWq8MuT3/lfJxrkr88O54kER0Sx8/S3ZYjtbYW+49y8JsqoH3q4r37w==" saltValue="ou4c8CmvnNdRwdc7pgkb7Q==" spinCount="100000" sqref="AA129" name="Rango1_11_1_15"/>
    <protectedRange algorithmName="SHA-512" hashValue="vSwTcfMQUXXaKOTiKUbY5fHiu5Yw1cKMWq8MuT3/lfJxrkr88O54kER0Sx8/S3ZYjtbYW+49y8JsqoH3q4r37w==" saltValue="ou4c8CmvnNdRwdc7pgkb7Q==" spinCount="100000" sqref="J129" name="Rango1_1_25"/>
    <protectedRange algorithmName="SHA-512" hashValue="vSwTcfMQUXXaKOTiKUbY5fHiu5Yw1cKMWq8MuT3/lfJxrkr88O54kER0Sx8/S3ZYjtbYW+49y8JsqoH3q4r37w==" saltValue="ou4c8CmvnNdRwdc7pgkb7Q==" spinCount="100000" sqref="AM130:AP130 BB130 AY130" name="Rango1_67"/>
    <protectedRange algorithmName="SHA-512" hashValue="vSwTcfMQUXXaKOTiKUbY5fHiu5Yw1cKMWq8MuT3/lfJxrkr88O54kER0Sx8/S3ZYjtbYW+49y8JsqoH3q4r37w==" saltValue="ou4c8CmvnNdRwdc7pgkb7Q==" spinCount="100000" sqref="AA130" name="Rango1_11_1_16"/>
    <protectedRange algorithmName="SHA-512" hashValue="vSwTcfMQUXXaKOTiKUbY5fHiu5Yw1cKMWq8MuT3/lfJxrkr88O54kER0Sx8/S3ZYjtbYW+49y8JsqoH3q4r37w==" saltValue="ou4c8CmvnNdRwdc7pgkb7Q==" spinCount="100000" sqref="AQ130" name="Rango1_4_4_8"/>
    <protectedRange algorithmName="SHA-512" hashValue="vSwTcfMQUXXaKOTiKUbY5fHiu5Yw1cKMWq8MuT3/lfJxrkr88O54kER0Sx8/S3ZYjtbYW+49y8JsqoH3q4r37w==" saltValue="ou4c8CmvnNdRwdc7pgkb7Q==" spinCount="100000" sqref="J130" name="Rango1_1_26"/>
    <protectedRange algorithmName="SHA-512" hashValue="vSwTcfMQUXXaKOTiKUbY5fHiu5Yw1cKMWq8MuT3/lfJxrkr88O54kER0Sx8/S3ZYjtbYW+49y8JsqoH3q4r37w==" saltValue="ou4c8CmvnNdRwdc7pgkb7Q==" spinCount="100000" sqref="AL131 AE131:AE132 AJ131:AJ132 AM131:AN132 AY131:AY133 BB131:BB133 AO131:AP133" name="Rango1_68"/>
    <protectedRange algorithmName="SHA-512" hashValue="vSwTcfMQUXXaKOTiKUbY5fHiu5Yw1cKMWq8MuT3/lfJxrkr88O54kER0Sx8/S3ZYjtbYW+49y8JsqoH3q4r37w==" saltValue="ou4c8CmvnNdRwdc7pgkb7Q==" spinCount="100000" sqref="AQ133" name="Rango1_2_22"/>
    <protectedRange algorithmName="SHA-512" hashValue="vSwTcfMQUXXaKOTiKUbY5fHiu5Yw1cKMWq8MuT3/lfJxrkr88O54kER0Sx8/S3ZYjtbYW+49y8JsqoH3q4r37w==" saltValue="ou4c8CmvnNdRwdc7pgkb7Q==" spinCount="100000" sqref="AQ131" name="Rango1_4_4_9"/>
    <protectedRange algorithmName="SHA-512" hashValue="vSwTcfMQUXXaKOTiKUbY5fHiu5Yw1cKMWq8MuT3/lfJxrkr88O54kER0Sx8/S3ZYjtbYW+49y8JsqoH3q4r37w==" saltValue="ou4c8CmvnNdRwdc7pgkb7Q==" spinCount="100000" sqref="AQ132" name="Rango1_4_3_1"/>
    <protectedRange algorithmName="SHA-512" hashValue="vSwTcfMQUXXaKOTiKUbY5fHiu5Yw1cKMWq8MuT3/lfJxrkr88O54kER0Sx8/S3ZYjtbYW+49y8JsqoH3q4r37w==" saltValue="ou4c8CmvnNdRwdc7pgkb7Q==" spinCount="100000" sqref="P133:R133 K133:N133 Z133:AN133 T133:X133 B133:C133" name="Rango1_21_1"/>
    <protectedRange algorithmName="SHA-512" hashValue="vSwTcfMQUXXaKOTiKUbY5fHiu5Yw1cKMWq8MuT3/lfJxrkr88O54kER0Sx8/S3ZYjtbYW+49y8JsqoH3q4r37w==" saltValue="ou4c8CmvnNdRwdc7pgkb7Q==" spinCount="100000" sqref="J131:J133" name="Rango1_1_27"/>
    <protectedRange algorithmName="SHA-512" hashValue="vSwTcfMQUXXaKOTiKUbY5fHiu5Yw1cKMWq8MuT3/lfJxrkr88O54kER0Sx8/S3ZYjtbYW+49y8JsqoH3q4r37w==" saltValue="ou4c8CmvnNdRwdc7pgkb7Q==" spinCount="100000" sqref="AE134 AJ134 AL134:AP134 BB134 AY134" name="Rango1_69"/>
    <protectedRange algorithmName="SHA-512" hashValue="vSwTcfMQUXXaKOTiKUbY5fHiu5Yw1cKMWq8MuT3/lfJxrkr88O54kER0Sx8/S3ZYjtbYW+49y8JsqoH3q4r37w==" saltValue="ou4c8CmvnNdRwdc7pgkb7Q==" spinCount="100000" sqref="AQ134" name="Rango1_4_2_1_3"/>
    <protectedRange algorithmName="SHA-512" hashValue="vSwTcfMQUXXaKOTiKUbY5fHiu5Yw1cKMWq8MuT3/lfJxrkr88O54kER0Sx8/S3ZYjtbYW+49y8JsqoH3q4r37w==" saltValue="ou4c8CmvnNdRwdc7pgkb7Q==" spinCount="100000" sqref="J134" name="Rango1_1_28"/>
    <protectedRange algorithmName="SHA-512" hashValue="vSwTcfMQUXXaKOTiKUbY5fHiu5Yw1cKMWq8MuT3/lfJxrkr88O54kER0Sx8/S3ZYjtbYW+49y8JsqoH3q4r37w==" saltValue="ou4c8CmvnNdRwdc7pgkb7Q==" spinCount="100000" sqref="AM135:AP135 AY135 BB135" name="Rango1_70"/>
    <protectedRange algorithmName="SHA-512" hashValue="vSwTcfMQUXXaKOTiKUbY5fHiu5Yw1cKMWq8MuT3/lfJxrkr88O54kER0Sx8/S3ZYjtbYW+49y8JsqoH3q4r37w==" saltValue="ou4c8CmvnNdRwdc7pgkb7Q==" spinCount="100000" sqref="AQ135" name="Rango1_2_23"/>
    <protectedRange algorithmName="SHA-512" hashValue="vSwTcfMQUXXaKOTiKUbY5fHiu5Yw1cKMWq8MuT3/lfJxrkr88O54kER0Sx8/S3ZYjtbYW+49y8JsqoH3q4r37w==" saltValue="ou4c8CmvnNdRwdc7pgkb7Q==" spinCount="100000" sqref="P135" name="Rango1_18_4"/>
    <protectedRange algorithmName="SHA-512" hashValue="vSwTcfMQUXXaKOTiKUbY5fHiu5Yw1cKMWq8MuT3/lfJxrkr88O54kER0Sx8/S3ZYjtbYW+49y8JsqoH3q4r37w==" saltValue="ou4c8CmvnNdRwdc7pgkb7Q==" spinCount="100000" sqref="J135:J137" name="Rango1_1_29"/>
    <protectedRange algorithmName="SHA-512" hashValue="vSwTcfMQUXXaKOTiKUbY5fHiu5Yw1cKMWq8MuT3/lfJxrkr88O54kER0Sx8/S3ZYjtbYW+49y8JsqoH3q4r37w==" saltValue="ou4c8CmvnNdRwdc7pgkb7Q==" spinCount="100000" sqref="AM136:AP136 BB136 AY136" name="Rango1_71"/>
    <protectedRange algorithmName="SHA-512" hashValue="vSwTcfMQUXXaKOTiKUbY5fHiu5Yw1cKMWq8MuT3/lfJxrkr88O54kER0Sx8/S3ZYjtbYW+49y8JsqoH3q4r37w==" saltValue="ou4c8CmvnNdRwdc7pgkb7Q==" spinCount="100000" sqref="AQ136" name="Rango1_4_4_10"/>
    <protectedRange algorithmName="SHA-512" hashValue="vSwTcfMQUXXaKOTiKUbY5fHiu5Yw1cKMWq8MuT3/lfJxrkr88O54kER0Sx8/S3ZYjtbYW+49y8JsqoH3q4r37w==" saltValue="ou4c8CmvnNdRwdc7pgkb7Q==" spinCount="100000" sqref="AG136 AL136" name="Rango1_9_1"/>
    <protectedRange algorithmName="SHA-512" hashValue="vSwTcfMQUXXaKOTiKUbY5fHiu5Yw1cKMWq8MuT3/lfJxrkr88O54kER0Sx8/S3ZYjtbYW+49y8JsqoH3q4r37w==" saltValue="ou4c8CmvnNdRwdc7pgkb7Q==" spinCount="100000" sqref="AE137 AG137 AJ137 AL137:AP137 BB137 AY137" name="Rango1_72"/>
    <protectedRange algorithmName="SHA-512" hashValue="vSwTcfMQUXXaKOTiKUbY5fHiu5Yw1cKMWq8MuT3/lfJxrkr88O54kER0Sx8/S3ZYjtbYW+49y8JsqoH3q4r37w==" saltValue="ou4c8CmvnNdRwdc7pgkb7Q==" spinCount="100000" sqref="AQ137" name="Rango1_4_4_11"/>
    <protectedRange algorithmName="SHA-512" hashValue="vSwTcfMQUXXaKOTiKUbY5fHiu5Yw1cKMWq8MuT3/lfJxrkr88O54kER0Sx8/S3ZYjtbYW+49y8JsqoH3q4r37w==" saltValue="ou4c8CmvnNdRwdc7pgkb7Q==" spinCount="100000" sqref="AM138:AP138 AE138 AJ138 BB138 AY138" name="Rango1_73"/>
    <protectedRange algorithmName="SHA-512" hashValue="vSwTcfMQUXXaKOTiKUbY5fHiu5Yw1cKMWq8MuT3/lfJxrkr88O54kER0Sx8/S3ZYjtbYW+49y8JsqoH3q4r37w==" saltValue="ou4c8CmvnNdRwdc7pgkb7Q==" spinCount="100000" sqref="AQ138" name="Rango1_2_24"/>
    <protectedRange algorithmName="SHA-512" hashValue="vSwTcfMQUXXaKOTiKUbY5fHiu5Yw1cKMWq8MuT3/lfJxrkr88O54kER0Sx8/S3ZYjtbYW+49y8JsqoH3q4r37w==" saltValue="ou4c8CmvnNdRwdc7pgkb7Q==" spinCount="100000" sqref="AB138 L138:M138 P138 J138" name="Rango1_1_30"/>
    <protectedRange algorithmName="SHA-512" hashValue="vSwTcfMQUXXaKOTiKUbY5fHiu5Yw1cKMWq8MuT3/lfJxrkr88O54kER0Sx8/S3ZYjtbYW+49y8JsqoH3q4r37w==" saltValue="ou4c8CmvnNdRwdc7pgkb7Q==" spinCount="100000" sqref="AM139:AP139 BB139 AY139" name="Rango1_74"/>
    <protectedRange algorithmName="SHA-512" hashValue="vSwTcfMQUXXaKOTiKUbY5fHiu5Yw1cKMWq8MuT3/lfJxrkr88O54kER0Sx8/S3ZYjtbYW+49y8JsqoH3q4r37w==" saltValue="ou4c8CmvnNdRwdc7pgkb7Q==" spinCount="100000" sqref="J139" name="Rango1_1_31"/>
    <protectedRange algorithmName="SHA-512" hashValue="vSwTcfMQUXXaKOTiKUbY5fHiu5Yw1cKMWq8MuT3/lfJxrkr88O54kER0Sx8/S3ZYjtbYW+49y8JsqoH3q4r37w==" saltValue="ou4c8CmvnNdRwdc7pgkb7Q==" spinCount="100000" sqref="AQ139" name="Rango1_9_3"/>
    <protectedRange algorithmName="SHA-512" hashValue="vSwTcfMQUXXaKOTiKUbY5fHiu5Yw1cKMWq8MuT3/lfJxrkr88O54kER0Sx8/S3ZYjtbYW+49y8JsqoH3q4r37w==" saltValue="ou4c8CmvnNdRwdc7pgkb7Q==" spinCount="100000" sqref="AE140 AG140 BB140 AJ140 AY140 AL140:AP140" name="Rango1_75"/>
    <protectedRange algorithmName="SHA-512" hashValue="vSwTcfMQUXXaKOTiKUbY5fHiu5Yw1cKMWq8MuT3/lfJxrkr88O54kER0Sx8/S3ZYjtbYW+49y8JsqoH3q4r37w==" saltValue="ou4c8CmvnNdRwdc7pgkb7Q==" spinCount="100000" sqref="J140" name="Rango1_1_32"/>
    <protectedRange algorithmName="SHA-512" hashValue="vSwTcfMQUXXaKOTiKUbY5fHiu5Yw1cKMWq8MuT3/lfJxrkr88O54kER0Sx8/S3ZYjtbYW+49y8JsqoH3q4r37w==" saltValue="ou4c8CmvnNdRwdc7pgkb7Q==" spinCount="100000" sqref="AQ140" name="Rango1_2_2_1"/>
    <protectedRange algorithmName="SHA-512" hashValue="vSwTcfMQUXXaKOTiKUbY5fHiu5Yw1cKMWq8MuT3/lfJxrkr88O54kER0Sx8/S3ZYjtbYW+49y8JsqoH3q4r37w==" saltValue="ou4c8CmvnNdRwdc7pgkb7Q==" spinCount="100000" sqref="AE141:AG141 BB141 AY141 AJ141:AP141" name="Rango1_76"/>
    <protectedRange algorithmName="SHA-512" hashValue="vSwTcfMQUXXaKOTiKUbY5fHiu5Yw1cKMWq8MuT3/lfJxrkr88O54kER0Sx8/S3ZYjtbYW+49y8JsqoH3q4r37w==" saltValue="ou4c8CmvnNdRwdc7pgkb7Q==" spinCount="100000" sqref="AQ141" name="Rango1_4_4_12"/>
    <protectedRange algorithmName="SHA-512" hashValue="vSwTcfMQUXXaKOTiKUbY5fHiu5Yw1cKMWq8MuT3/lfJxrkr88O54kER0Sx8/S3ZYjtbYW+49y8JsqoH3q4r37w==" saltValue="ou4c8CmvnNdRwdc7pgkb7Q==" spinCount="100000" sqref="J141" name="Rango1_1_33"/>
    <protectedRange algorithmName="SHA-512" hashValue="vSwTcfMQUXXaKOTiKUbY5fHiu5Yw1cKMWq8MuT3/lfJxrkr88O54kER0Sx8/S3ZYjtbYW+49y8JsqoH3q4r37w==" saltValue="ou4c8CmvnNdRwdc7pgkb7Q==" spinCount="100000" sqref="BB142 AF142 AY142 AK142 AM142:AP142" name="Rango1_77"/>
    <protectedRange algorithmName="SHA-512" hashValue="vSwTcfMQUXXaKOTiKUbY5fHiu5Yw1cKMWq8MuT3/lfJxrkr88O54kER0Sx8/S3ZYjtbYW+49y8JsqoH3q4r37w==" saltValue="ou4c8CmvnNdRwdc7pgkb7Q==" spinCount="100000" sqref="J142" name="Rango1_1_34"/>
    <protectedRange algorithmName="SHA-512" hashValue="vSwTcfMQUXXaKOTiKUbY5fHiu5Yw1cKMWq8MuT3/lfJxrkr88O54kER0Sx8/S3ZYjtbYW+49y8JsqoH3q4r37w==" saltValue="ou4c8CmvnNdRwdc7pgkb7Q==" spinCount="100000" sqref="Z142:AE142 Q142:R142 T142:X142 AL142 AQ142 AG142:AJ142 B142:C142" name="Rango1_9_1_1"/>
    <protectedRange algorithmName="SHA-512" hashValue="vSwTcfMQUXXaKOTiKUbY5fHiu5Yw1cKMWq8MuT3/lfJxrkr88O54kER0Sx8/S3ZYjtbYW+49y8JsqoH3q4r37w==" saltValue="ou4c8CmvnNdRwdc7pgkb7Q==" spinCount="100000" sqref="BB143 AE143 AY143 AJ143" name="Rango1_78"/>
    <protectedRange algorithmName="SHA-512" hashValue="vSwTcfMQUXXaKOTiKUbY5fHiu5Yw1cKMWq8MuT3/lfJxrkr88O54kER0Sx8/S3ZYjtbYW+49y8JsqoH3q4r37w==" saltValue="ou4c8CmvnNdRwdc7pgkb7Q==" spinCount="100000" sqref="J143" name="Rango1_1_35"/>
    <protectedRange algorithmName="SHA-512" hashValue="vSwTcfMQUXXaKOTiKUbY5fHiu5Yw1cKMWq8MuT3/lfJxrkr88O54kER0Sx8/S3ZYjtbYW+49y8JsqoH3q4r37w==" saltValue="ou4c8CmvnNdRwdc7pgkb7Q==" spinCount="100000" sqref="Z143" name="Rango1_9_1_2"/>
    <protectedRange algorithmName="SHA-512" hashValue="vSwTcfMQUXXaKOTiKUbY5fHiu5Yw1cKMWq8MuT3/lfJxrkr88O54kER0Sx8/S3ZYjtbYW+49y8JsqoH3q4r37w==" saltValue="ou4c8CmvnNdRwdc7pgkb7Q==" spinCount="100000" sqref="P143" name="Rango1_9_2_1"/>
    <protectedRange algorithmName="SHA-512" hashValue="vSwTcfMQUXXaKOTiKUbY5fHiu5Yw1cKMWq8MuT3/lfJxrkr88O54kER0Sx8/S3ZYjtbYW+49y8JsqoH3q4r37w==" saltValue="ou4c8CmvnNdRwdc7pgkb7Q==" spinCount="100000" sqref="AQ143" name="Rango1_2_4_1_1"/>
    <protectedRange algorithmName="SHA-512" hashValue="vSwTcfMQUXXaKOTiKUbY5fHiu5Yw1cKMWq8MuT3/lfJxrkr88O54kER0Sx8/S3ZYjtbYW+49y8JsqoH3q4r37w==" saltValue="ou4c8CmvnNdRwdc7pgkb7Q==" spinCount="100000" sqref="AY144 AM144:AP144 BB144" name="Rango1_79"/>
    <protectedRange algorithmName="SHA-512" hashValue="vSwTcfMQUXXaKOTiKUbY5fHiu5Yw1cKMWq8MuT3/lfJxrkr88O54kER0Sx8/S3ZYjtbYW+49y8JsqoH3q4r37w==" saltValue="ou4c8CmvnNdRwdc7pgkb7Q==" spinCount="100000" sqref="AQ144" name="Rango1_4_4_13"/>
    <protectedRange algorithmName="SHA-512" hashValue="vSwTcfMQUXXaKOTiKUbY5fHiu5Yw1cKMWq8MuT3/lfJxrkr88O54kER0Sx8/S3ZYjtbYW+49y8JsqoH3q4r37w==" saltValue="ou4c8CmvnNdRwdc7pgkb7Q==" spinCount="100000" sqref="J144" name="Rango1_1_36"/>
    <protectedRange algorithmName="SHA-512" hashValue="vSwTcfMQUXXaKOTiKUbY5fHiu5Yw1cKMWq8MuT3/lfJxrkr88O54kER0Sx8/S3ZYjtbYW+49y8JsqoH3q4r37w==" saltValue="ou4c8CmvnNdRwdc7pgkb7Q==" spinCount="100000" sqref="AL144 AE144 AG144 AJ144" name="Rango1_23_1"/>
    <protectedRange algorithmName="SHA-512" hashValue="vSwTcfMQUXXaKOTiKUbY5fHiu5Yw1cKMWq8MuT3/lfJxrkr88O54kER0Sx8/S3ZYjtbYW+49y8JsqoH3q4r37w==" saltValue="ou4c8CmvnNdRwdc7pgkb7Q==" spinCount="100000" sqref="AM145:AP145 BB145 AY145" name="Rango1_80"/>
    <protectedRange algorithmName="SHA-512" hashValue="vSwTcfMQUXXaKOTiKUbY5fHiu5Yw1cKMWq8MuT3/lfJxrkr88O54kER0Sx8/S3ZYjtbYW+49y8JsqoH3q4r37w==" saltValue="ou4c8CmvnNdRwdc7pgkb7Q==" spinCount="100000" sqref="AQ145" name="Rango1_4_4_14"/>
    <protectedRange algorithmName="SHA-512" hashValue="vSwTcfMQUXXaKOTiKUbY5fHiu5Yw1cKMWq8MuT3/lfJxrkr88O54kER0Sx8/S3ZYjtbYW+49y8JsqoH3q4r37w==" saltValue="ou4c8CmvnNdRwdc7pgkb7Q==" spinCount="100000" sqref="J145" name="Rango1_1_37"/>
    <protectedRange algorithmName="SHA-512" hashValue="vSwTcfMQUXXaKOTiKUbY5fHiu5Yw1cKMWq8MuT3/lfJxrkr88O54kER0Sx8/S3ZYjtbYW+49y8JsqoH3q4r37w==" saltValue="ou4c8CmvnNdRwdc7pgkb7Q==" spinCount="100000" sqref="P145" name="Rango1_9_2_2"/>
    <protectedRange algorithmName="SHA-512" hashValue="vSwTcfMQUXXaKOTiKUbY5fHiu5Yw1cKMWq8MuT3/lfJxrkr88O54kER0Sx8/S3ZYjtbYW+49y8JsqoH3q4r37w==" saltValue="ou4c8CmvnNdRwdc7pgkb7Q==" spinCount="100000" sqref="BB146 AJ146 AY146 AM146:AP146" name="Rango1_81"/>
    <protectedRange algorithmName="SHA-512" hashValue="vSwTcfMQUXXaKOTiKUbY5fHiu5Yw1cKMWq8MuT3/lfJxrkr88O54kER0Sx8/S3ZYjtbYW+49y8JsqoH3q4r37w==" saltValue="ou4c8CmvnNdRwdc7pgkb7Q==" spinCount="100000" sqref="AQ146" name="Rango1_2_25"/>
    <protectedRange algorithmName="SHA-512" hashValue="vSwTcfMQUXXaKOTiKUbY5fHiu5Yw1cKMWq8MuT3/lfJxrkr88O54kER0Sx8/S3ZYjtbYW+49y8JsqoH3q4r37w==" saltValue="ou4c8CmvnNdRwdc7pgkb7Q==" spinCount="100000" sqref="AH146:AI146 B146 T146:X146 AA146:AB146 Q146:R146" name="Rango1_11_1_17"/>
    <protectedRange algorithmName="SHA-512" hashValue="vSwTcfMQUXXaKOTiKUbY5fHiu5Yw1cKMWq8MuT3/lfJxrkr88O54kER0Sx8/S3ZYjtbYW+49y8JsqoH3q4r37w==" saltValue="ou4c8CmvnNdRwdc7pgkb7Q==" spinCount="100000" sqref="J146" name="Rango1_1_38"/>
    <protectedRange algorithmName="SHA-512" hashValue="vSwTcfMQUXXaKOTiKUbY5fHiu5Yw1cKMWq8MuT3/lfJxrkr88O54kER0Sx8/S3ZYjtbYW+49y8JsqoH3q4r37w==" saltValue="ou4c8CmvnNdRwdc7pgkb7Q==" spinCount="100000" sqref="AC146:AF146" name="Rango1_8_1"/>
    <protectedRange algorithmName="SHA-512" hashValue="vSwTcfMQUXXaKOTiKUbY5fHiu5Yw1cKMWq8MuT3/lfJxrkr88O54kER0Sx8/S3ZYjtbYW+49y8JsqoH3q4r37w==" saltValue="ou4c8CmvnNdRwdc7pgkb7Q==" spinCount="100000" sqref="AJ147 AE147 AY147 AM147:AP147 BB147" name="Rango1_82"/>
    <protectedRange algorithmName="SHA-512" hashValue="vSwTcfMQUXXaKOTiKUbY5fHiu5Yw1cKMWq8MuT3/lfJxrkr88O54kER0Sx8/S3ZYjtbYW+49y8JsqoH3q4r37w==" saltValue="ou4c8CmvnNdRwdc7pgkb7Q==" spinCount="100000" sqref="J147" name="Rango1_1_39"/>
    <protectedRange algorithmName="SHA-512" hashValue="vSwTcfMQUXXaKOTiKUbY5fHiu5Yw1cKMWq8MuT3/lfJxrkr88O54kER0Sx8/S3ZYjtbYW+49y8JsqoH3q4r37w==" saltValue="ou4c8CmvnNdRwdc7pgkb7Q==" spinCount="100000" sqref="AQ147" name="Rango1_2_2_2"/>
    <protectedRange algorithmName="SHA-512" hashValue="vSwTcfMQUXXaKOTiKUbY5fHiu5Yw1cKMWq8MuT3/lfJxrkr88O54kER0Sx8/S3ZYjtbYW+49y8JsqoH3q4r37w==" saltValue="ou4c8CmvnNdRwdc7pgkb7Q==" spinCount="100000" sqref="AY148 AF148 AK148 AM148:AP148 BB148" name="Rango1_83"/>
    <protectedRange algorithmName="SHA-512" hashValue="vSwTcfMQUXXaKOTiKUbY5fHiu5Yw1cKMWq8MuT3/lfJxrkr88O54kER0Sx8/S3ZYjtbYW+49y8JsqoH3q4r37w==" saltValue="ou4c8CmvnNdRwdc7pgkb7Q==" spinCount="100000" sqref="Q148:R148 AH148:AI148 B148:G148 T148:X148 AA148:AD148" name="Rango1_11_1_18"/>
    <protectedRange algorithmName="SHA-512" hashValue="vSwTcfMQUXXaKOTiKUbY5fHiu5Yw1cKMWq8MuT3/lfJxrkr88O54kER0Sx8/S3ZYjtbYW+49y8JsqoH3q4r37w==" saltValue="ou4c8CmvnNdRwdc7pgkb7Q==" spinCount="100000" sqref="J148" name="Rango1_1_40"/>
    <protectedRange algorithmName="SHA-512" hashValue="vSwTcfMQUXXaKOTiKUbY5fHiu5Yw1cKMWq8MuT3/lfJxrkr88O54kER0Sx8/S3ZYjtbYW+49y8JsqoH3q4r37w==" saltValue="ou4c8CmvnNdRwdc7pgkb7Q==" spinCount="100000" sqref="AQ148" name="Rango1_2_2_3"/>
    <protectedRange algorithmName="SHA-512" hashValue="vSwTcfMQUXXaKOTiKUbY5fHiu5Yw1cKMWq8MuT3/lfJxrkr88O54kER0Sx8/S3ZYjtbYW+49y8JsqoH3q4r37w==" saltValue="ou4c8CmvnNdRwdc7pgkb7Q==" spinCount="100000" sqref="AG148 AL148" name="Rango1_26_1"/>
    <protectedRange algorithmName="SHA-512" hashValue="vSwTcfMQUXXaKOTiKUbY5fHiu5Yw1cKMWq8MuT3/lfJxrkr88O54kER0Sx8/S3ZYjtbYW+49y8JsqoH3q4r37w==" saltValue="ou4c8CmvnNdRwdc7pgkb7Q==" spinCount="100000" sqref="BB149 AM149:AP149 AY149" name="Rango1_84"/>
    <protectedRange algorithmName="SHA-512" hashValue="vSwTcfMQUXXaKOTiKUbY5fHiu5Yw1cKMWq8MuT3/lfJxrkr88O54kER0Sx8/S3ZYjtbYW+49y8JsqoH3q4r37w==" saltValue="ou4c8CmvnNdRwdc7pgkb7Q==" spinCount="100000" sqref="J149" name="Rango1_1_41"/>
    <protectedRange algorithmName="SHA-512" hashValue="vSwTcfMQUXXaKOTiKUbY5fHiu5Yw1cKMWq8MuT3/lfJxrkr88O54kER0Sx8/S3ZYjtbYW+49y8JsqoH3q4r37w==" saltValue="ou4c8CmvnNdRwdc7pgkb7Q==" spinCount="100000" sqref="AL149 AG149" name="Rango1_26_1_1"/>
    <protectedRange algorithmName="SHA-512" hashValue="vSwTcfMQUXXaKOTiKUbY5fHiu5Yw1cKMWq8MuT3/lfJxrkr88O54kER0Sx8/S3ZYjtbYW+49y8JsqoH3q4r37w==" saltValue="ou4c8CmvnNdRwdc7pgkb7Q==" spinCount="100000" sqref="AQ149" name="Rango1_4_2_2"/>
    <protectedRange algorithmName="SHA-512" hashValue="vSwTcfMQUXXaKOTiKUbY5fHiu5Yw1cKMWq8MuT3/lfJxrkr88O54kER0Sx8/S3ZYjtbYW+49y8JsqoH3q4r37w==" saltValue="ou4c8CmvnNdRwdc7pgkb7Q==" spinCount="100000" sqref="AN150:AP150 BB150 AY150" name="Rango1_85"/>
    <protectedRange algorithmName="SHA-512" hashValue="vSwTcfMQUXXaKOTiKUbY5fHiu5Yw1cKMWq8MuT3/lfJxrkr88O54kER0Sx8/S3ZYjtbYW+49y8JsqoH3q4r37w==" saltValue="ou4c8CmvnNdRwdc7pgkb7Q==" spinCount="100000" sqref="AQ150" name="Rango1_4_2_3"/>
    <protectedRange algorithmName="SHA-512" hashValue="vSwTcfMQUXXaKOTiKUbY5fHiu5Yw1cKMWq8MuT3/lfJxrkr88O54kER0Sx8/S3ZYjtbYW+49y8JsqoH3q4r37w==" saltValue="ou4c8CmvnNdRwdc7pgkb7Q==" spinCount="100000" sqref="AF151:AG151 AJ152 AK151:AP151 BB151:BB152 AY151:AY152" name="Rango1_86"/>
    <protectedRange algorithmName="SHA-512" hashValue="vSwTcfMQUXXaKOTiKUbY5fHiu5Yw1cKMWq8MuT3/lfJxrkr88O54kER0Sx8/S3ZYjtbYW+49y8JsqoH3q4r37w==" saltValue="ou4c8CmvnNdRwdc7pgkb7Q==" spinCount="100000" sqref="AQ152" name="Rango1_2_26"/>
    <protectedRange algorithmName="SHA-512" hashValue="vSwTcfMQUXXaKOTiKUbY5fHiu5Yw1cKMWq8MuT3/lfJxrkr88O54kER0Sx8/S3ZYjtbYW+49y8JsqoH3q4r37w==" saltValue="ou4c8CmvnNdRwdc7pgkb7Q==" spinCount="100000" sqref="Q152" name="Rango1_11_1_19"/>
    <protectedRange algorithmName="SHA-512" hashValue="vSwTcfMQUXXaKOTiKUbY5fHiu5Yw1cKMWq8MuT3/lfJxrkr88O54kER0Sx8/S3ZYjtbYW+49y8JsqoH3q4r37w==" saltValue="ou4c8CmvnNdRwdc7pgkb7Q==" spinCount="100000" sqref="AQ151" name="Rango1_4_4_15"/>
    <protectedRange algorithmName="SHA-512" hashValue="vSwTcfMQUXXaKOTiKUbY5fHiu5Yw1cKMWq8MuT3/lfJxrkr88O54kER0Sx8/S3ZYjtbYW+49y8JsqoH3q4r37w==" saltValue="ou4c8CmvnNdRwdc7pgkb7Q==" spinCount="100000" sqref="AP152 AG152 AL152" name="Rango1_13_1"/>
    <protectedRange algorithmName="SHA-512" hashValue="vSwTcfMQUXXaKOTiKUbY5fHiu5Yw1cKMWq8MuT3/lfJxrkr88O54kER0Sx8/S3ZYjtbYW+49y8JsqoH3q4r37w==" saltValue="ou4c8CmvnNdRwdc7pgkb7Q==" spinCount="100000" sqref="V153:X153 BB153 AY153 AM153:AP153 AJ153 AE153" name="Rango1_59"/>
    <protectedRange algorithmName="SHA-512" hashValue="vSwTcfMQUXXaKOTiKUbY5fHiu5Yw1cKMWq8MuT3/lfJxrkr88O54kER0Sx8/S3ZYjtbYW+49y8JsqoH3q4r37w==" saltValue="ou4c8CmvnNdRwdc7pgkb7Q==" spinCount="100000" sqref="AQ153" name="Rango1_2_4_3"/>
    <protectedRange algorithmName="SHA-512" hashValue="vSwTcfMQUXXaKOTiKUbY5fHiu5Yw1cKMWq8MuT3/lfJxrkr88O54kER0Sx8/S3ZYjtbYW+49y8JsqoH3q4r37w==" saltValue="ou4c8CmvnNdRwdc7pgkb7Q==" spinCount="100000" sqref="J153:J154" name="Rango1_1_19"/>
    <protectedRange algorithmName="SHA-512" hashValue="vSwTcfMQUXXaKOTiKUbY5fHiu5Yw1cKMWq8MuT3/lfJxrkr88O54kER0Sx8/S3ZYjtbYW+49y8JsqoH3q4r37w==" saltValue="ou4c8CmvnNdRwdc7pgkb7Q==" spinCount="100000" sqref="AM154:AP154 AE154 AJ154 AY154 BB154" name="Rango1_60"/>
    <protectedRange algorithmName="SHA-512" hashValue="vSwTcfMQUXXaKOTiKUbY5fHiu5Yw1cKMWq8MuT3/lfJxrkr88O54kER0Sx8/S3ZYjtbYW+49y8JsqoH3q4r37w==" saltValue="ou4c8CmvnNdRwdc7pgkb7Q==" spinCount="100000" sqref="AQ154" name="Rango1_4_2_1_4"/>
    <protectedRange algorithmName="SHA-512" hashValue="vSwTcfMQUXXaKOTiKUbY5fHiu5Yw1cKMWq8MuT3/lfJxrkr88O54kER0Sx8/S3ZYjtbYW+49y8JsqoH3q4r37w==" saltValue="ou4c8CmvnNdRwdc7pgkb7Q==" spinCount="100000" sqref="AG155 AL155 AN155:AP155 AE155 AJ155 BB155 AY155" name="Rango1_87"/>
    <protectedRange algorithmName="SHA-512" hashValue="vSwTcfMQUXXaKOTiKUbY5fHiu5Yw1cKMWq8MuT3/lfJxrkr88O54kER0Sx8/S3ZYjtbYW+49y8JsqoH3q4r37w==" saltValue="ou4c8CmvnNdRwdc7pgkb7Q==" spinCount="100000" sqref="AA155" name="Rango1_11_1_14"/>
    <protectedRange algorithmName="SHA-512" hashValue="vSwTcfMQUXXaKOTiKUbY5fHiu5Yw1cKMWq8MuT3/lfJxrkr88O54kER0Sx8/S3ZYjtbYW+49y8JsqoH3q4r37w==" saltValue="ou4c8CmvnNdRwdc7pgkb7Q==" spinCount="100000" sqref="AQ155" name="Rango1_4_4_6"/>
    <protectedRange algorithmName="SHA-512" hashValue="vSwTcfMQUXXaKOTiKUbY5fHiu5Yw1cKMWq8MuT3/lfJxrkr88O54kER0Sx8/S3ZYjtbYW+49y8JsqoH3q4r37w==" saltValue="ou4c8CmvnNdRwdc7pgkb7Q==" spinCount="100000" sqref="BB156 AG156 AY156 AL156:AP156" name="Rango1_88"/>
    <protectedRange algorithmName="SHA-512" hashValue="vSwTcfMQUXXaKOTiKUbY5fHiu5Yw1cKMWq8MuT3/lfJxrkr88O54kER0Sx8/S3ZYjtbYW+49y8JsqoH3q4r37w==" saltValue="ou4c8CmvnNdRwdc7pgkb7Q==" spinCount="100000" sqref="J156:J158" name="Rango1_1_20"/>
    <protectedRange algorithmName="SHA-512" hashValue="vSwTcfMQUXXaKOTiKUbY5fHiu5Yw1cKMWq8MuT3/lfJxrkr88O54kER0Sx8/S3ZYjtbYW+49y8JsqoH3q4r37w==" saltValue="ou4c8CmvnNdRwdc7pgkb7Q==" spinCount="100000" sqref="AQ156" name="Rango1_4_2_4"/>
    <protectedRange algorithmName="SHA-512" hashValue="vSwTcfMQUXXaKOTiKUbY5fHiu5Yw1cKMWq8MuT3/lfJxrkr88O54kER0Sx8/S3ZYjtbYW+49y8JsqoH3q4r37w==" saltValue="ou4c8CmvnNdRwdc7pgkb7Q==" spinCount="100000" sqref="AN157:AP157 BB157 AY157" name="Rango1_89"/>
    <protectedRange algorithmName="SHA-512" hashValue="vSwTcfMQUXXaKOTiKUbY5fHiu5Yw1cKMWq8MuT3/lfJxrkr88O54kER0Sx8/S3ZYjtbYW+49y8JsqoH3q4r37w==" saltValue="ou4c8CmvnNdRwdc7pgkb7Q==" spinCount="100000" sqref="R157 AQ157" name="Rango1_7_1"/>
    <protectedRange algorithmName="SHA-512" hashValue="vSwTcfMQUXXaKOTiKUbY5fHiu5Yw1cKMWq8MuT3/lfJxrkr88O54kER0Sx8/S3ZYjtbYW+49y8JsqoH3q4r37w==" saltValue="ou4c8CmvnNdRwdc7pgkb7Q==" spinCount="100000" sqref="AB157" name="Rango1_1_3_1"/>
    <protectedRange algorithmName="SHA-512" hashValue="vSwTcfMQUXXaKOTiKUbY5fHiu5Yw1cKMWq8MuT3/lfJxrkr88O54kER0Sx8/S3ZYjtbYW+49y8JsqoH3q4r37w==" saltValue="ou4c8CmvnNdRwdc7pgkb7Q==" spinCount="100000" sqref="AF157 AK157" name="Rango1_19_1_1"/>
    <protectedRange algorithmName="SHA-512" hashValue="vSwTcfMQUXXaKOTiKUbY5fHiu5Yw1cKMWq8MuT3/lfJxrkr88O54kER0Sx8/S3ZYjtbYW+49y8JsqoH3q4r37w==" saltValue="ou4c8CmvnNdRwdc7pgkb7Q==" spinCount="100000" sqref="AG157 AL157" name="Rango1_35_1"/>
    <protectedRange algorithmName="SHA-512" hashValue="vSwTcfMQUXXaKOTiKUbY5fHiu5Yw1cKMWq8MuT3/lfJxrkr88O54kER0Sx8/S3ZYjtbYW+49y8JsqoH3q4r37w==" saltValue="ou4c8CmvnNdRwdc7pgkb7Q==" spinCount="100000" sqref="V158:X158 BB158 AY158 AJ158 AE158 AM158:AP158" name="Rango1_90"/>
    <protectedRange algorithmName="SHA-512" hashValue="vSwTcfMQUXXaKOTiKUbY5fHiu5Yw1cKMWq8MuT3/lfJxrkr88O54kER0Sx8/S3ZYjtbYW+49y8JsqoH3q4r37w==" saltValue="ou4c8CmvnNdRwdc7pgkb7Q==" spinCount="100000" sqref="AQ158" name="Rango1_2_4_4"/>
    <protectedRange algorithmName="SHA-512" hashValue="vSwTcfMQUXXaKOTiKUbY5fHiu5Yw1cKMWq8MuT3/lfJxrkr88O54kER0Sx8/S3ZYjtbYW+49y8JsqoH3q4r37w==" saltValue="ou4c8CmvnNdRwdc7pgkb7Q==" spinCount="100000" sqref="AG159 AL159 AN159:AP159 BB159 AY159" name="Rango1_91"/>
    <protectedRange algorithmName="SHA-512" hashValue="vSwTcfMQUXXaKOTiKUbY5fHiu5Yw1cKMWq8MuT3/lfJxrkr88O54kER0Sx8/S3ZYjtbYW+49y8JsqoH3q4r37w==" saltValue="ou4c8CmvnNdRwdc7pgkb7Q==" spinCount="100000" sqref="AQ159" name="Rango1_2_18"/>
    <protectedRange algorithmName="SHA-512" hashValue="vSwTcfMQUXXaKOTiKUbY5fHiu5Yw1cKMWq8MuT3/lfJxrkr88O54kER0Sx8/S3ZYjtbYW+49y8JsqoH3q4r37w==" saltValue="ou4c8CmvnNdRwdc7pgkb7Q==" spinCount="100000" sqref="AM160:AP160 AY160 BB160" name="Rango1_92"/>
    <protectedRange algorithmName="SHA-512" hashValue="vSwTcfMQUXXaKOTiKUbY5fHiu5Yw1cKMWq8MuT3/lfJxrkr88O54kER0Sx8/S3ZYjtbYW+49y8JsqoH3q4r37w==" saltValue="ou4c8CmvnNdRwdc7pgkb7Q==" spinCount="100000" sqref="J160" name="Rango1_1_42"/>
    <protectedRange algorithmName="SHA-512" hashValue="vSwTcfMQUXXaKOTiKUbY5fHiu5Yw1cKMWq8MuT3/lfJxrkr88O54kER0Sx8/S3ZYjtbYW+49y8JsqoH3q4r37w==" saltValue="ou4c8CmvnNdRwdc7pgkb7Q==" spinCount="100000" sqref="AO161 AY161 BB161" name="Rango1_93"/>
    <protectedRange algorithmName="SHA-512" hashValue="vSwTcfMQUXXaKOTiKUbY5fHiu5Yw1cKMWq8MuT3/lfJxrkr88O54kER0Sx8/S3ZYjtbYW+49y8JsqoH3q4r37w==" saltValue="ou4c8CmvnNdRwdc7pgkb7Q==" spinCount="100000" sqref="J161" name="Rango1_1_43"/>
    <protectedRange algorithmName="SHA-512" hashValue="vSwTcfMQUXXaKOTiKUbY5fHiu5Yw1cKMWq8MuT3/lfJxrkr88O54kER0Sx8/S3ZYjtbYW+49y8JsqoH3q4r37w==" saltValue="ou4c8CmvnNdRwdc7pgkb7Q==" spinCount="100000" sqref="P161 L161 AB161 AG161 T161" name="Rango1_10_1"/>
    <protectedRange algorithmName="SHA-512" hashValue="vSwTcfMQUXXaKOTiKUbY5fHiu5Yw1cKMWq8MuT3/lfJxrkr88O54kER0Sx8/S3ZYjtbYW+49y8JsqoH3q4r37w==" saltValue="ou4c8CmvnNdRwdc7pgkb7Q==" spinCount="100000" sqref="AQ161" name="Rango1_5_1_3"/>
    <protectedRange algorithmName="SHA-512" hashValue="vSwTcfMQUXXaKOTiKUbY5fHiu5Yw1cKMWq8MuT3/lfJxrkr88O54kER0Sx8/S3ZYjtbYW+49y8JsqoH3q4r37w==" saltValue="ou4c8CmvnNdRwdc7pgkb7Q==" spinCount="100000" sqref="AE163:AE164 AG163:AG164 AJ163:AJ164 AY162:AY164 BB162:BB164 AL162:AP164" name="Rango1_94"/>
    <protectedRange algorithmName="SHA-512" hashValue="vSwTcfMQUXXaKOTiKUbY5fHiu5Yw1cKMWq8MuT3/lfJxrkr88O54kER0Sx8/S3ZYjtbYW+49y8JsqoH3q4r37w==" saltValue="ou4c8CmvnNdRwdc7pgkb7Q==" spinCount="100000" sqref="AQ162:AQ163" name="Rango1_2_27"/>
    <protectedRange algorithmName="SHA-512" hashValue="vSwTcfMQUXXaKOTiKUbY5fHiu5Yw1cKMWq8MuT3/lfJxrkr88O54kER0Sx8/S3ZYjtbYW+49y8JsqoH3q4r37w==" saltValue="ou4c8CmvnNdRwdc7pgkb7Q==" spinCount="100000" sqref="J162:J164" name="Rango1_1_44"/>
    <protectedRange algorithmName="SHA-512" hashValue="vSwTcfMQUXXaKOTiKUbY5fHiu5Yw1cKMWq8MuT3/lfJxrkr88O54kER0Sx8/S3ZYjtbYW+49y8JsqoH3q4r37w==" saltValue="ou4c8CmvnNdRwdc7pgkb7Q==" spinCount="100000" sqref="AQ164" name="Rango1_2_2_4"/>
    <protectedRange algorithmName="SHA-512" hashValue="vSwTcfMQUXXaKOTiKUbY5fHiu5Yw1cKMWq8MuT3/lfJxrkr88O54kER0Sx8/S3ZYjtbYW+49y8JsqoH3q4r37w==" saltValue="ou4c8CmvnNdRwdc7pgkb7Q==" spinCount="100000" sqref="AL166:AL174 AE166 AE170:AE174 AG166:AG174 AY165:AY174 BB165:BB174 AJ166 AJ170:AJ174 AM165:AP174" name="Rango1_95"/>
    <protectedRange algorithmName="SHA-512" hashValue="vSwTcfMQUXXaKOTiKUbY5fHiu5Yw1cKMWq8MuT3/lfJxrkr88O54kER0Sx8/S3ZYjtbYW+49y8JsqoH3q4r37w==" saltValue="ou4c8CmvnNdRwdc7pgkb7Q==" spinCount="100000" sqref="AQ174 AQ165 AQ169" name="Rango1_2_28"/>
    <protectedRange algorithmName="SHA-512" hashValue="vSwTcfMQUXXaKOTiKUbY5fHiu5Yw1cKMWq8MuT3/lfJxrkr88O54kER0Sx8/S3ZYjtbYW+49y8JsqoH3q4r37w==" saltValue="ou4c8CmvnNdRwdc7pgkb7Q==" spinCount="100000" sqref="AQ166:AQ168 AQ172:AQ173" name="Rango1_4_4_7"/>
    <protectedRange algorithmName="SHA-512" hashValue="vSwTcfMQUXXaKOTiKUbY5fHiu5Yw1cKMWq8MuT3/lfJxrkr88O54kER0Sx8/S3ZYjtbYW+49y8JsqoH3q4r37w==" saltValue="ou4c8CmvnNdRwdc7pgkb7Q==" spinCount="100000" sqref="J165:J174" name="Rango1_1_45"/>
    <protectedRange algorithmName="SHA-512" hashValue="vSwTcfMQUXXaKOTiKUbY5fHiu5Yw1cKMWq8MuT3/lfJxrkr88O54kER0Sx8/S3ZYjtbYW+49y8JsqoH3q4r37w==" saltValue="ou4c8CmvnNdRwdc7pgkb7Q==" spinCount="100000" sqref="AQ170:AQ171" name="Rango1_2_2_5"/>
    <protectedRange algorithmName="SHA-512" hashValue="vSwTcfMQUXXaKOTiKUbY5fHiu5Yw1cKMWq8MuT3/lfJxrkr88O54kER0Sx8/S3ZYjtbYW+49y8JsqoH3q4r37w==" saltValue="ou4c8CmvnNdRwdc7pgkb7Q==" spinCount="100000" sqref="AF165:AG165 AK165:AL165" name="Rango1_5_3"/>
    <protectedRange algorithmName="SHA-512" hashValue="vSwTcfMQUXXaKOTiKUbY5fHiu5Yw1cKMWq8MuT3/lfJxrkr88O54kER0Sx8/S3ZYjtbYW+49y8JsqoH3q4r37w==" saltValue="ou4c8CmvnNdRwdc7pgkb7Q==" spinCount="100000" sqref="AL176 AL179 AL181:AL184 AE176:AE177 AE179:AE183 AY175:AY184 AG176 AG179 AG181:AG184 BB175:BB184 AM175:AP184 AJ176:AJ177 AJ179:AJ183" name="Rango1_96"/>
    <protectedRange algorithmName="SHA-512" hashValue="vSwTcfMQUXXaKOTiKUbY5fHiu5Yw1cKMWq8MuT3/lfJxrkr88O54kER0Sx8/S3ZYjtbYW+49y8JsqoH3q4r37w==" saltValue="ou4c8CmvnNdRwdc7pgkb7Q==" spinCount="100000" sqref="AA175:AA179 Q176:R184 T176:Y176 T177:X177 T178:Y180 T181:X184 AB176:AD179 AA180:AD184 B176:G184 AH176:AI184" name="Rango1_11_1_20"/>
    <protectedRange algorithmName="SHA-512" hashValue="vSwTcfMQUXXaKOTiKUbY5fHiu5Yw1cKMWq8MuT3/lfJxrkr88O54kER0Sx8/S3ZYjtbYW+49y8JsqoH3q4r37w==" saltValue="ou4c8CmvnNdRwdc7pgkb7Q==" spinCount="100000" sqref="AQ175:AQ179" name="Rango1_4_4_16"/>
    <protectedRange algorithmName="SHA-512" hashValue="vSwTcfMQUXXaKOTiKUbY5fHiu5Yw1cKMWq8MuT3/lfJxrkr88O54kER0Sx8/S3ZYjtbYW+49y8JsqoH3q4r37w==" saltValue="ou4c8CmvnNdRwdc7pgkb7Q==" spinCount="100000" sqref="J175:J184" name="Rango1_1_46"/>
    <protectedRange algorithmName="SHA-512" hashValue="vSwTcfMQUXXaKOTiKUbY5fHiu5Yw1cKMWq8MuT3/lfJxrkr88O54kER0Sx8/S3ZYjtbYW+49y8JsqoH3q4r37w==" saltValue="ou4c8CmvnNdRwdc7pgkb7Q==" spinCount="100000" sqref="AQ180:AQ184" name="Rango1_2_2_6"/>
    <protectedRange algorithmName="SHA-512" hashValue="vSwTcfMQUXXaKOTiKUbY5fHiu5Yw1cKMWq8MuT3/lfJxrkr88O54kER0Sx8/S3ZYjtbYW+49y8JsqoH3q4r37w==" saltValue="ou4c8CmvnNdRwdc7pgkb7Q==" spinCount="100000" sqref="P175" name="Rango1_9_2_3"/>
    <protectedRange algorithmName="SHA-512" hashValue="vSwTcfMQUXXaKOTiKUbY5fHiu5Yw1cKMWq8MuT3/lfJxrkr88O54kER0Sx8/S3ZYjtbYW+49y8JsqoH3q4r37w==" saltValue="ou4c8CmvnNdRwdc7pgkb7Q==" spinCount="100000" sqref="AL180 AL175 AG175 AG177:AG178 AL177:AL178 AG180" name="Rango1_26_1_2"/>
    <protectedRange algorithmName="SHA-512" hashValue="vSwTcfMQUXXaKOTiKUbY5fHiu5Yw1cKMWq8MuT3/lfJxrkr88O54kER0Sx8/S3ZYjtbYW+49y8JsqoH3q4r37w==" saltValue="ou4c8CmvnNdRwdc7pgkb7Q==" spinCount="100000" sqref="AY185 AE185 BB185 AJ185 AM185:AP185" name="Rango1_97"/>
    <protectedRange algorithmName="SHA-512" hashValue="vSwTcfMQUXXaKOTiKUbY5fHiu5Yw1cKMWq8MuT3/lfJxrkr88O54kER0Sx8/S3ZYjtbYW+49y8JsqoH3q4r37w==" saltValue="ou4c8CmvnNdRwdc7pgkb7Q==" spinCount="100000" sqref="AA185" name="Rango1_11_1_21"/>
    <protectedRange algorithmName="SHA-512" hashValue="vSwTcfMQUXXaKOTiKUbY5fHiu5Yw1cKMWq8MuT3/lfJxrkr88O54kER0Sx8/S3ZYjtbYW+49y8JsqoH3q4r37w==" saltValue="ou4c8CmvnNdRwdc7pgkb7Q==" spinCount="100000" sqref="J185" name="Rango1_1_47"/>
    <protectedRange algorithmName="SHA-512" hashValue="vSwTcfMQUXXaKOTiKUbY5fHiu5Yw1cKMWq8MuT3/lfJxrkr88O54kER0Sx8/S3ZYjtbYW+49y8JsqoH3q4r37w==" saltValue="ou4c8CmvnNdRwdc7pgkb7Q==" spinCount="100000" sqref="AQ185" name="Rango1_4_2_5"/>
    <protectedRange algorithmName="SHA-512" hashValue="vSwTcfMQUXXaKOTiKUbY5fHiu5Yw1cKMWq8MuT3/lfJxrkr88O54kER0Sx8/S3ZYjtbYW+49y8JsqoH3q4r37w==" saltValue="ou4c8CmvnNdRwdc7pgkb7Q==" spinCount="100000" sqref="AN186:AN188 AL188 AY186:AY188 BB186:BB188 AF186 AP186:AP188 AG188 AO186 AK186 AM186" name="Rango1_98"/>
    <protectedRange algorithmName="SHA-512" hashValue="vSwTcfMQUXXaKOTiKUbY5fHiu5Yw1cKMWq8MuT3/lfJxrkr88O54kER0Sx8/S3ZYjtbYW+49y8JsqoH3q4r37w==" saltValue="ou4c8CmvnNdRwdc7pgkb7Q==" spinCount="100000" sqref="AQ187" name="Rango1_2_29"/>
    <protectedRange algorithmName="SHA-512" hashValue="vSwTcfMQUXXaKOTiKUbY5fHiu5Yw1cKMWq8MuT3/lfJxrkr88O54kER0Sx8/S3ZYjtbYW+49y8JsqoH3q4r37w==" saltValue="ou4c8CmvnNdRwdc7pgkb7Q==" spinCount="100000" sqref="Q187:Q188" name="Rango1_11_1_22"/>
    <protectedRange algorithmName="SHA-512" hashValue="vSwTcfMQUXXaKOTiKUbY5fHiu5Yw1cKMWq8MuT3/lfJxrkr88O54kER0Sx8/S3ZYjtbYW+49y8JsqoH3q4r37w==" saltValue="ou4c8CmvnNdRwdc7pgkb7Q==" spinCount="100000" sqref="AQ188" name="Rango1_4_4_17"/>
    <protectedRange algorithmName="SHA-512" hashValue="vSwTcfMQUXXaKOTiKUbY5fHiu5Yw1cKMWq8MuT3/lfJxrkr88O54kER0Sx8/S3ZYjtbYW+49y8JsqoH3q4r37w==" saltValue="ou4c8CmvnNdRwdc7pgkb7Q==" spinCount="100000" sqref="AQ186" name="Rango1_4_2_6"/>
    <protectedRange algorithmName="SHA-512" hashValue="vSwTcfMQUXXaKOTiKUbY5fHiu5Yw1cKMWq8MuT3/lfJxrkr88O54kER0Sx8/S3ZYjtbYW+49y8JsqoH3q4r37w==" saltValue="ou4c8CmvnNdRwdc7pgkb7Q==" spinCount="100000" sqref="AK187:AL187 AF187:AG187 AO187" name="Rango1_21_2"/>
    <protectedRange algorithmName="SHA-512" hashValue="vSwTcfMQUXXaKOTiKUbY5fHiu5Yw1cKMWq8MuT3/lfJxrkr88O54kER0Sx8/S3ZYjtbYW+49y8JsqoH3q4r37w==" saltValue="ou4c8CmvnNdRwdc7pgkb7Q==" spinCount="100000" sqref="AY189 BB189 AE189 AJ189 AN189:AP189" name="Rango1_99"/>
    <protectedRange algorithmName="SHA-512" hashValue="vSwTcfMQUXXaKOTiKUbY5fHiu5Yw1cKMWq8MuT3/lfJxrkr88O54kER0Sx8/S3ZYjtbYW+49y8JsqoH3q4r37w==" saltValue="ou4c8CmvnNdRwdc7pgkb7Q==" spinCount="100000" sqref="AM189" name="Rango1_9_4"/>
    <protectedRange algorithmName="SHA-512" hashValue="vSwTcfMQUXXaKOTiKUbY5fHiu5Yw1cKMWq8MuT3/lfJxrkr88O54kER0Sx8/S3ZYjtbYW+49y8JsqoH3q4r37w==" saltValue="ou4c8CmvnNdRwdc7pgkb7Q==" spinCount="100000" sqref="AG189 AL189" name="Rango1_13_2"/>
    <protectedRange algorithmName="SHA-512" hashValue="vSwTcfMQUXXaKOTiKUbY5fHiu5Yw1cKMWq8MuT3/lfJxrkr88O54kER0Sx8/S3ZYjtbYW+49y8JsqoH3q4r37w==" saltValue="ou4c8CmvnNdRwdc7pgkb7Q==" spinCount="100000" sqref="AQ189" name="Rango1_4_2_7"/>
    <protectedRange algorithmName="SHA-512" hashValue="vSwTcfMQUXXaKOTiKUbY5fHiu5Yw1cKMWq8MuT3/lfJxrkr88O54kER0Sx8/S3ZYjtbYW+49y8JsqoH3q4r37w==" saltValue="ou4c8CmvnNdRwdc7pgkb7Q==" spinCount="100000" sqref="B190 Q190:R190 T190:Y190 AB190:AD190 AH190:AI190" name="Rango1_11_1_23"/>
    <protectedRange algorithmName="SHA-512" hashValue="vSwTcfMQUXXaKOTiKUbY5fHiu5Yw1cKMWq8MuT3/lfJxrkr88O54kER0Sx8/S3ZYjtbYW+49y8JsqoH3q4r37w==" saltValue="ou4c8CmvnNdRwdc7pgkb7Q==" spinCount="100000" sqref="AG190 AL190" name="Rango1_13_3"/>
    <protectedRange algorithmName="SHA-512" hashValue="vSwTcfMQUXXaKOTiKUbY5fHiu5Yw1cKMWq8MuT3/lfJxrkr88O54kER0Sx8/S3ZYjtbYW+49y8JsqoH3q4r37w==" saltValue="ou4c8CmvnNdRwdc7pgkb7Q==" spinCount="100000" sqref="AQ190" name="Rango1_4_2_8"/>
    <protectedRange algorithmName="SHA-512" hashValue="vSwTcfMQUXXaKOTiKUbY5fHiu5Yw1cKMWq8MuT3/lfJxrkr88O54kER0Sx8/S3ZYjtbYW+49y8JsqoH3q4r37w==" saltValue="ou4c8CmvnNdRwdc7pgkb7Q==" spinCount="100000" sqref="AQ191" name="Rango1_2_30"/>
    <protectedRange algorithmName="SHA-512" hashValue="vSwTcfMQUXXaKOTiKUbY5fHiu5Yw1cKMWq8MuT3/lfJxrkr88O54kER0Sx8/S3ZYjtbYW+49y8JsqoH3q4r37w==" saltValue="ou4c8CmvnNdRwdc7pgkb7Q==" spinCount="100000" sqref="AL191:AM191 AG191" name="Rango1_13_4"/>
    <protectedRange algorithmName="SHA-512" hashValue="vSwTcfMQUXXaKOTiKUbY5fHiu5Yw1cKMWq8MuT3/lfJxrkr88O54kER0Sx8/S3ZYjtbYW+49y8JsqoH3q4r37w==" saltValue="ou4c8CmvnNdRwdc7pgkb7Q==" spinCount="100000" sqref="Q192:R192 AA193 AH192:AI192 AB192:AD192 B192 T192:Y192" name="Rango1_11_1_24"/>
    <protectedRange algorithmName="SHA-512" hashValue="vSwTcfMQUXXaKOTiKUbY5fHiu5Yw1cKMWq8MuT3/lfJxrkr88O54kER0Sx8/S3ZYjtbYW+49y8JsqoH3q4r37w==" saltValue="ou4c8CmvnNdRwdc7pgkb7Q==" spinCount="100000" sqref="AQ193:AQ195" name="Rango1_4_4_18"/>
    <protectedRange algorithmName="SHA-512" hashValue="vSwTcfMQUXXaKOTiKUbY5fHiu5Yw1cKMWq8MuT3/lfJxrkr88O54kER0Sx8/S3ZYjtbYW+49y8JsqoH3q4r37w==" saltValue="ou4c8CmvnNdRwdc7pgkb7Q==" spinCount="100000" sqref="AL194:AL195 AG194:AG195" name="Rango1_26_1_3"/>
    <protectedRange algorithmName="SHA-512" hashValue="vSwTcfMQUXXaKOTiKUbY5fHiu5Yw1cKMWq8MuT3/lfJxrkr88O54kER0Sx8/S3ZYjtbYW+49y8JsqoH3q4r37w==" saltValue="ou4c8CmvnNdRwdc7pgkb7Q==" spinCount="100000" sqref="AG192 AL192" name="Rango1_13_5"/>
    <protectedRange algorithmName="SHA-512" hashValue="vSwTcfMQUXXaKOTiKUbY5fHiu5Yw1cKMWq8MuT3/lfJxrkr88O54kER0Sx8/S3ZYjtbYW+49y8JsqoH3q4r37w==" saltValue="ou4c8CmvnNdRwdc7pgkb7Q==" spinCount="100000" sqref="AQ192" name="Rango1_4_2_9"/>
    <protectedRange algorithmName="SHA-512" hashValue="vSwTcfMQUXXaKOTiKUbY5fHiu5Yw1cKMWq8MuT3/lfJxrkr88O54kER0Sx8/S3ZYjtbYW+49y8JsqoH3q4r37w==" saltValue="ou4c8CmvnNdRwdc7pgkb7Q==" spinCount="100000" sqref="AQ196" name="Rango1_4_4_19"/>
    <protectedRange algorithmName="SHA-512" hashValue="vSwTcfMQUXXaKOTiKUbY5fHiu5Yw1cKMWq8MuT3/lfJxrkr88O54kER0Sx8/S3ZYjtbYW+49y8JsqoH3q4r37w==" saltValue="ou4c8CmvnNdRwdc7pgkb7Q==" spinCount="100000" sqref="AG196 AL196" name="Rango1_13_6"/>
    <protectedRange algorithmName="SHA-512" hashValue="vSwTcfMQUXXaKOTiKUbY5fHiu5Yw1cKMWq8MuT3/lfJxrkr88O54kER0Sx8/S3ZYjtbYW+49y8JsqoH3q4r37w==" saltValue="ou4c8CmvnNdRwdc7pgkb7Q==" spinCount="100000" sqref="AM196" name="Rango1_9_3_1"/>
    <protectedRange algorithmName="SHA-512" hashValue="vSwTcfMQUXXaKOTiKUbY5fHiu5Yw1cKMWq8MuT3/lfJxrkr88O54kER0Sx8/S3ZYjtbYW+49y8JsqoH3q4r37w==" saltValue="ou4c8CmvnNdRwdc7pgkb7Q==" spinCount="100000" sqref="T197:Y197 Q197:R197 AH197:AI197 B197 AB197:AD197" name="Rango1_11_1_25"/>
    <protectedRange algorithmName="SHA-512" hashValue="vSwTcfMQUXXaKOTiKUbY5fHiu5Yw1cKMWq8MuT3/lfJxrkr88O54kER0Sx8/S3ZYjtbYW+49y8JsqoH3q4r37w==" saltValue="ou4c8CmvnNdRwdc7pgkb7Q==" spinCount="100000" sqref="AG197" name="Rango1_13_7"/>
    <protectedRange algorithmName="SHA-512" hashValue="vSwTcfMQUXXaKOTiKUbY5fHiu5Yw1cKMWq8MuT3/lfJxrkr88O54kER0Sx8/S3ZYjtbYW+49y8JsqoH3q4r37w==" saltValue="ou4c8CmvnNdRwdc7pgkb7Q==" spinCount="100000" sqref="AQ197" name="Rango1_4_2_10"/>
    <protectedRange algorithmName="SHA-512" hashValue="vSwTcfMQUXXaKOTiKUbY5fHiu5Yw1cKMWq8MuT3/lfJxrkr88O54kER0Sx8/S3ZYjtbYW+49y8JsqoH3q4r37w==" saltValue="ou4c8CmvnNdRwdc7pgkb7Q==" spinCount="100000" sqref="AQ198" name="Rango1_2_31"/>
    <protectedRange algorithmName="SHA-512" hashValue="vSwTcfMQUXXaKOTiKUbY5fHiu5Yw1cKMWq8MuT3/lfJxrkr88O54kER0Sx8/S3ZYjtbYW+49y8JsqoH3q4r37w==" saltValue="ou4c8CmvnNdRwdc7pgkb7Q==" spinCount="100000" sqref="Q198:R198 T198:Y198 AH198:AI198 B198 AB198:AD198" name="Rango1_11_1_26"/>
    <protectedRange algorithmName="SHA-512" hashValue="vSwTcfMQUXXaKOTiKUbY5fHiu5Yw1cKMWq8MuT3/lfJxrkr88O54kER0Sx8/S3ZYjtbYW+49y8JsqoH3q4r37w==" saltValue="ou4c8CmvnNdRwdc7pgkb7Q==" spinCount="100000" sqref="AL198 AG198" name="Rango1_13_8"/>
    <protectedRange algorithmName="SHA-512" hashValue="vSwTcfMQUXXaKOTiKUbY5fHiu5Yw1cKMWq8MuT3/lfJxrkr88O54kER0Sx8/S3ZYjtbYW+49y8JsqoH3q4r37w==" saltValue="ou4c8CmvnNdRwdc7pgkb7Q==" spinCount="100000" sqref="AH199:AI199 T199:X199 B199 AB199:AD199 Q199:R199" name="Rango1_11_1_27"/>
    <protectedRange algorithmName="SHA-512" hashValue="vSwTcfMQUXXaKOTiKUbY5fHiu5Yw1cKMWq8MuT3/lfJxrkr88O54kER0Sx8/S3ZYjtbYW+49y8JsqoH3q4r37w==" saltValue="ou4c8CmvnNdRwdc7pgkb7Q==" spinCount="100000" sqref="AQ199" name="Rango1_4_4_20"/>
    <protectedRange algorithmName="SHA-512" hashValue="vSwTcfMQUXXaKOTiKUbY5fHiu5Yw1cKMWq8MuT3/lfJxrkr88O54kER0Sx8/S3ZYjtbYW+49y8JsqoH3q4r37w==" saltValue="ou4c8CmvnNdRwdc7pgkb7Q==" spinCount="100000" sqref="AG199 AL199" name="Rango1_13_9"/>
    <protectedRange algorithmName="SHA-512" hashValue="vSwTcfMQUXXaKOTiKUbY5fHiu5Yw1cKMWq8MuT3/lfJxrkr88O54kER0Sx8/S3ZYjtbYW+49y8JsqoH3q4r37w==" saltValue="ou4c8CmvnNdRwdc7pgkb7Q==" spinCount="100000" sqref="AQ200" name="Rango1_4_4_21"/>
    <protectedRange algorithmName="SHA-512" hashValue="vSwTcfMQUXXaKOTiKUbY5fHiu5Yw1cKMWq8MuT3/lfJxrkr88O54kER0Sx8/S3ZYjtbYW+49y8JsqoH3q4r37w==" saltValue="ou4c8CmvnNdRwdc7pgkb7Q==" spinCount="100000" sqref="AM200" name="Rango1_9_5"/>
    <protectedRange algorithmName="SHA-512" hashValue="vSwTcfMQUXXaKOTiKUbY5fHiu5Yw1cKMWq8MuT3/lfJxrkr88O54kER0Sx8/S3ZYjtbYW+49y8JsqoH3q4r37w==" saltValue="ou4c8CmvnNdRwdc7pgkb7Q==" spinCount="100000" sqref="AL200 AG200" name="Rango1_13_10"/>
    <protectedRange algorithmName="SHA-512" hashValue="vSwTcfMQUXXaKOTiKUbY5fHiu5Yw1cKMWq8MuT3/lfJxrkr88O54kER0Sx8/S3ZYjtbYW+49y8JsqoH3q4r37w==" saltValue="ou4c8CmvnNdRwdc7pgkb7Q==" spinCount="100000" sqref="AQ201" name="Rango1_4_2_11"/>
    <protectedRange algorithmName="SHA-512" hashValue="vSwTcfMQUXXaKOTiKUbY5fHiu5Yw1cKMWq8MuT3/lfJxrkr88O54kER0Sx8/S3ZYjtbYW+49y8JsqoH3q4r37w==" saltValue="ou4c8CmvnNdRwdc7pgkb7Q==" spinCount="100000" sqref="AQ202" name="Rango1_6_1_1_1"/>
    <protectedRange algorithmName="SHA-512" hashValue="vSwTcfMQUXXaKOTiKUbY5fHiu5Yw1cKMWq8MuT3/lfJxrkr88O54kER0Sx8/S3ZYjtbYW+49y8JsqoH3q4r37w==" saltValue="ou4c8CmvnNdRwdc7pgkb7Q==" spinCount="100000" sqref="AF202 AK202" name="Rango1_30_1"/>
    <protectedRange algorithmName="SHA-512" hashValue="vSwTcfMQUXXaKOTiKUbY5fHiu5Yw1cKMWq8MuT3/lfJxrkr88O54kER0Sx8/S3ZYjtbYW+49y8JsqoH3q4r37w==" saltValue="ou4c8CmvnNdRwdc7pgkb7Q==" spinCount="100000" sqref="AG202 AL202" name="Rango1_42_1"/>
    <protectedRange algorithmName="SHA-512" hashValue="vSwTcfMQUXXaKOTiKUbY5fHiu5Yw1cKMWq8MuT3/lfJxrkr88O54kER0Sx8/S3ZYjtbYW+49y8JsqoH3q4r37w==" saltValue="ou4c8CmvnNdRwdc7pgkb7Q==" spinCount="100000" sqref="AR203 K203:N203 Q203:R203 T203:AF203 AH203:AK203 AM203 B203:C203" name="Rango1_13_2_1"/>
    <protectedRange algorithmName="SHA-512" hashValue="vSwTcfMQUXXaKOTiKUbY5fHiu5Yw1cKMWq8MuT3/lfJxrkr88O54kER0Sx8/S3ZYjtbYW+49y8JsqoH3q4r37w==" saltValue="ou4c8CmvnNdRwdc7pgkb7Q==" spinCount="100000" sqref="AQ203" name="Rango1_2_3_1_1"/>
    <protectedRange algorithmName="SHA-512" hashValue="vSwTcfMQUXXaKOTiKUbY5fHiu5Yw1cKMWq8MuT3/lfJxrkr88O54kER0Sx8/S3ZYjtbYW+49y8JsqoH3q4r37w==" saltValue="ou4c8CmvnNdRwdc7pgkb7Q==" spinCount="100000" sqref="AE204 AJ204" name="Rango1_17_4"/>
    <protectedRange algorithmName="SHA-512" hashValue="vSwTcfMQUXXaKOTiKUbY5fHiu5Yw1cKMWq8MuT3/lfJxrkr88O54kER0Sx8/S3ZYjtbYW+49y8JsqoH3q4r37w==" saltValue="ou4c8CmvnNdRwdc7pgkb7Q==" spinCount="100000" sqref="AA204" name="Rango1_11_1_1_2"/>
    <protectedRange algorithmName="SHA-512" hashValue="vSwTcfMQUXXaKOTiKUbY5fHiu5Yw1cKMWq8MuT3/lfJxrkr88O54kER0Sx8/S3ZYjtbYW+49y8JsqoH3q4r37w==" saltValue="ou4c8CmvnNdRwdc7pgkb7Q==" spinCount="100000" sqref="AQ204" name="Rango1_2_4_2_1_1"/>
    <protectedRange algorithmName="SHA-512" hashValue="vSwTcfMQUXXaKOTiKUbY5fHiu5Yw1cKMWq8MuT3/lfJxrkr88O54kER0Sx8/S3ZYjtbYW+49y8JsqoH3q4r37w==" saltValue="ou4c8CmvnNdRwdc7pgkb7Q==" spinCount="100000" sqref="AA207" name="Rango1_11_1_28"/>
    <protectedRange algorithmName="SHA-512" hashValue="vSwTcfMQUXXaKOTiKUbY5fHiu5Yw1cKMWq8MuT3/lfJxrkr88O54kER0Sx8/S3ZYjtbYW+49y8JsqoH3q4r37w==" saltValue="ou4c8CmvnNdRwdc7pgkb7Q==" spinCount="100000" sqref="AQ206 AQ208" name="Rango1_2_4_5"/>
    <protectedRange algorithmName="SHA-512" hashValue="vSwTcfMQUXXaKOTiKUbY5fHiu5Yw1cKMWq8MuT3/lfJxrkr88O54kER0Sx8/S3ZYjtbYW+49y8JsqoH3q4r37w==" saltValue="ou4c8CmvnNdRwdc7pgkb7Q==" spinCount="100000" sqref="AQ207" name="Rango1_4_4_22"/>
    <protectedRange algorithmName="SHA-512" hashValue="vSwTcfMQUXXaKOTiKUbY5fHiu5Yw1cKMWq8MuT3/lfJxrkr88O54kER0Sx8/S3ZYjtbYW+49y8JsqoH3q4r37w==" saltValue="ou4c8CmvnNdRwdc7pgkb7Q==" spinCount="100000" sqref="AM205:AP205" name="Rango1_54_1"/>
    <protectedRange algorithmName="SHA-512" hashValue="vSwTcfMQUXXaKOTiKUbY5fHiu5Yw1cKMWq8MuT3/lfJxrkr88O54kER0Sx8/S3ZYjtbYW+49y8JsqoH3q4r37w==" saltValue="ou4c8CmvnNdRwdc7pgkb7Q==" spinCount="100000" sqref="AA205" name="Rango1_11_1_9_1"/>
    <protectedRange algorithmName="SHA-512" hashValue="vSwTcfMQUXXaKOTiKUbY5fHiu5Yw1cKMWq8MuT3/lfJxrkr88O54kER0Sx8/S3ZYjtbYW+49y8JsqoH3q4r37w==" saltValue="ou4c8CmvnNdRwdc7pgkb7Q==" spinCount="100000" sqref="AQ205" name="Rango1_4_4_5_1"/>
    <protectedRange algorithmName="SHA-512" hashValue="vSwTcfMQUXXaKOTiKUbY5fHiu5Yw1cKMWq8MuT3/lfJxrkr88O54kER0Sx8/S3ZYjtbYW+49y8JsqoH3q4r37w==" saltValue="ou4c8CmvnNdRwdc7pgkb7Q==" spinCount="100000" sqref="AQ209" name="Rango1_2_12_1"/>
    <protectedRange algorithmName="SHA-512" hashValue="vSwTcfMQUXXaKOTiKUbY5fHiu5Yw1cKMWq8MuT3/lfJxrkr88O54kER0Sx8/S3ZYjtbYW+49y8JsqoH3q4r37w==" saltValue="ou4c8CmvnNdRwdc7pgkb7Q==" spinCount="100000" sqref="J209" name="Rango1_1_6_1"/>
    <protectedRange algorithmName="SHA-512" hashValue="vSwTcfMQUXXaKOTiKUbY5fHiu5Yw1cKMWq8MuT3/lfJxrkr88O54kER0Sx8/S3ZYjtbYW+49y8JsqoH3q4r37w==" saltValue="ou4c8CmvnNdRwdc7pgkb7Q==" spinCount="100000" sqref="AQ210" name="Rango1_4_2_1_5"/>
    <protectedRange algorithmName="SHA-512" hashValue="vSwTcfMQUXXaKOTiKUbY5fHiu5Yw1cKMWq8MuT3/lfJxrkr88O54kER0Sx8/S3ZYjtbYW+49y8JsqoH3q4r37w==" saltValue="ou4c8CmvnNdRwdc7pgkb7Q==" spinCount="100000" sqref="AQ211" name="Rango1_2_4_6"/>
    <protectedRange algorithmName="SHA-512" hashValue="vSwTcfMQUXXaKOTiKUbY5fHiu5Yw1cKMWq8MuT3/lfJxrkr88O54kER0Sx8/S3ZYjtbYW+49y8JsqoH3q4r37w==" saltValue="ou4c8CmvnNdRwdc7pgkb7Q==" spinCount="100000" sqref="AQ212" name="Rango1_4_4_23"/>
    <protectedRange algorithmName="SHA-512" hashValue="vSwTcfMQUXXaKOTiKUbY5fHiu5Yw1cKMWq8MuT3/lfJxrkr88O54kER0Sx8/S3ZYjtbYW+49y8JsqoH3q4r37w==" saltValue="ou4c8CmvnNdRwdc7pgkb7Q==" spinCount="100000" sqref="AE212 AJ212" name="Rango1_23_2"/>
    <protectedRange algorithmName="SHA-512" hashValue="vSwTcfMQUXXaKOTiKUbY5fHiu5Yw1cKMWq8MuT3/lfJxrkr88O54kER0Sx8/S3ZYjtbYW+49y8JsqoH3q4r37w==" saltValue="ou4c8CmvnNdRwdc7pgkb7Q==" spinCount="100000" sqref="AQ214" name="Rango1_4_2_12"/>
    <protectedRange algorithmName="SHA-512" hashValue="vSwTcfMQUXXaKOTiKUbY5fHiu5Yw1cKMWq8MuT3/lfJxrkr88O54kER0Sx8/S3ZYjtbYW+49y8JsqoH3q4r37w==" saltValue="ou4c8CmvnNdRwdc7pgkb7Q==" spinCount="100000" sqref="AQ213" name="Rango1_17_1"/>
    <protectedRange algorithmName="SHA-512" hashValue="vSwTcfMQUXXaKOTiKUbY5fHiu5Yw1cKMWq8MuT3/lfJxrkr88O54kER0Sx8/S3ZYjtbYW+49y8JsqoH3q4r37w==" saltValue="ou4c8CmvnNdRwdc7pgkb7Q==" spinCount="100000" sqref="AF213 AK213" name="Rango1_22_1_1"/>
    <protectedRange algorithmName="SHA-512" hashValue="vSwTcfMQUXXaKOTiKUbY5fHiu5Yw1cKMWq8MuT3/lfJxrkr88O54kER0Sx8/S3ZYjtbYW+49y8JsqoH3q4r37w==" saltValue="ou4c8CmvnNdRwdc7pgkb7Q==" spinCount="100000" sqref="AG213 AL213" name="Rango1_37_1"/>
    <protectedRange algorithmName="SHA-512" hashValue="vSwTcfMQUXXaKOTiKUbY5fHiu5Yw1cKMWq8MuT3/lfJxrkr88O54kER0Sx8/S3ZYjtbYW+49y8JsqoH3q4r37w==" saltValue="ou4c8CmvnNdRwdc7pgkb7Q==" spinCount="100000" sqref="AQ215" name="Rango1_2_4_7"/>
    <protectedRange algorithmName="SHA-512" hashValue="vSwTcfMQUXXaKOTiKUbY5fHiu5Yw1cKMWq8MuT3/lfJxrkr88O54kER0Sx8/S3ZYjtbYW+49y8JsqoH3q4r37w==" saltValue="ou4c8CmvnNdRwdc7pgkb7Q==" spinCount="100000" sqref="J215" name="Rango1_1_48"/>
    <protectedRange algorithmName="SHA-512" hashValue="vSwTcfMQUXXaKOTiKUbY5fHiu5Yw1cKMWq8MuT3/lfJxrkr88O54kER0Sx8/S3ZYjtbYW+49y8JsqoH3q4r37w==" saltValue="ou4c8CmvnNdRwdc7pgkb7Q==" spinCount="100000" sqref="AF215:AG215 AK215:AL215" name="Rango1_5_4"/>
    <protectedRange algorithmName="SHA-512" hashValue="vSwTcfMQUXXaKOTiKUbY5fHiu5Yw1cKMWq8MuT3/lfJxrkr88O54kER0Sx8/S3ZYjtbYW+49y8JsqoH3q4r37w==" saltValue="ou4c8CmvnNdRwdc7pgkb7Q==" spinCount="100000" sqref="AA216" name="Rango1_11_1_29"/>
    <protectedRange algorithmName="SHA-512" hashValue="vSwTcfMQUXXaKOTiKUbY5fHiu5Yw1cKMWq8MuT3/lfJxrkr88O54kER0Sx8/S3ZYjtbYW+49y8JsqoH3q4r37w==" saltValue="ou4c8CmvnNdRwdc7pgkb7Q==" spinCount="100000" sqref="J216:J217" name="Rango1_1_49"/>
    <protectedRange algorithmName="SHA-512" hashValue="vSwTcfMQUXXaKOTiKUbY5fHiu5Yw1cKMWq8MuT3/lfJxrkr88O54kER0Sx8/S3ZYjtbYW+49y8JsqoH3q4r37w==" saltValue="ou4c8CmvnNdRwdc7pgkb7Q==" spinCount="100000" sqref="AQ216" name="Rango1_4_2_13"/>
    <protectedRange algorithmName="SHA-512" hashValue="vSwTcfMQUXXaKOTiKUbY5fHiu5Yw1cKMWq8MuT3/lfJxrkr88O54kER0Sx8/S3ZYjtbYW+49y8JsqoH3q4r37w==" saltValue="ou4c8CmvnNdRwdc7pgkb7Q==" spinCount="100000" sqref="AE217 AJ217" name="Rango1_47_1"/>
    <protectedRange algorithmName="SHA-512" hashValue="vSwTcfMQUXXaKOTiKUbY5fHiu5Yw1cKMWq8MuT3/lfJxrkr88O54kER0Sx8/S3ZYjtbYW+49y8JsqoH3q4r37w==" saltValue="ou4c8CmvnNdRwdc7pgkb7Q==" spinCount="100000" sqref="AQ217" name="Rango1_4_2_1_1_1"/>
    <protectedRange algorithmName="SHA-512" hashValue="vSwTcfMQUXXaKOTiKUbY5fHiu5Yw1cKMWq8MuT3/lfJxrkr88O54kER0Sx8/S3ZYjtbYW+49y8JsqoH3q4r37w==" saltValue="ou4c8CmvnNdRwdc7pgkb7Q==" spinCount="100000" sqref="J218" name="Rango1_1_50"/>
    <protectedRange algorithmName="SHA-512" hashValue="vSwTcfMQUXXaKOTiKUbY5fHiu5Yw1cKMWq8MuT3/lfJxrkr88O54kER0Sx8/S3ZYjtbYW+49y8JsqoH3q4r37w==" saltValue="ou4c8CmvnNdRwdc7pgkb7Q==" spinCount="100000" sqref="AK218 AF218" name="Rango1_5_5"/>
    <protectedRange algorithmName="SHA-512" hashValue="vSwTcfMQUXXaKOTiKUbY5fHiu5Yw1cKMWq8MuT3/lfJxrkr88O54kER0Sx8/S3ZYjtbYW+49y8JsqoH3q4r37w==" saltValue="ou4c8CmvnNdRwdc7pgkb7Q==" spinCount="100000" sqref="AQ218" name="Rango1_4_2_14"/>
    <protectedRange algorithmName="SHA-512" hashValue="vSwTcfMQUXXaKOTiKUbY5fHiu5Yw1cKMWq8MuT3/lfJxrkr88O54kER0Sx8/S3ZYjtbYW+49y8JsqoH3q4r37w==" saltValue="ou4c8CmvnNdRwdc7pgkb7Q==" spinCount="100000" sqref="AJ218 AE218" name="Rango1_47_2"/>
    <protectedRange algorithmName="SHA-512" hashValue="vSwTcfMQUXXaKOTiKUbY5fHiu5Yw1cKMWq8MuT3/lfJxrkr88O54kER0Sx8/S3ZYjtbYW+49y8JsqoH3q4r37w==" saltValue="ou4c8CmvnNdRwdc7pgkb7Q==" spinCount="100000" sqref="AQ219" name="Rango1_4_2_1_6"/>
    <protectedRange algorithmName="SHA-512" hashValue="vSwTcfMQUXXaKOTiKUbY5fHiu5Yw1cKMWq8MuT3/lfJxrkr88O54kER0Sx8/S3ZYjtbYW+49y8JsqoH3q4r37w==" saltValue="ou4c8CmvnNdRwdc7pgkb7Q==" spinCount="100000" sqref="AF219 AK219" name="Rango1_47_3"/>
    <protectedRange algorithmName="SHA-512" hashValue="vSwTcfMQUXXaKOTiKUbY5fHiu5Yw1cKMWq8MuT3/lfJxrkr88O54kER0Sx8/S3ZYjtbYW+49y8JsqoH3q4r37w==" saltValue="ou4c8CmvnNdRwdc7pgkb7Q==" spinCount="100000" sqref="AQ220" name="Rango1_4_2_1_7"/>
    <protectedRange algorithmName="SHA-512" hashValue="vSwTcfMQUXXaKOTiKUbY5fHiu5Yw1cKMWq8MuT3/lfJxrkr88O54kER0Sx8/S3ZYjtbYW+49y8JsqoH3q4r37w==" saltValue="ou4c8CmvnNdRwdc7pgkb7Q==" spinCount="100000" sqref="AE220:AF220 AJ220:AK220" name="Rango1_47_4"/>
    <protectedRange algorithmName="SHA-512" hashValue="vSwTcfMQUXXaKOTiKUbY5fHiu5Yw1cKMWq8MuT3/lfJxrkr88O54kER0Sx8/S3ZYjtbYW+49y8JsqoH3q4r37w==" saltValue="ou4c8CmvnNdRwdc7pgkb7Q==" spinCount="100000" sqref="AQ221:AQ222" name="Rango1_4_2_1_8"/>
    <protectedRange algorithmName="SHA-512" hashValue="vSwTcfMQUXXaKOTiKUbY5fHiu5Yw1cKMWq8MuT3/lfJxrkr88O54kER0Sx8/S3ZYjtbYW+49y8JsqoH3q4r37w==" saltValue="ou4c8CmvnNdRwdc7pgkb7Q==" spinCount="100000" sqref="AA223" name="Rango1_11_1_30"/>
    <protectedRange algorithmName="SHA-512" hashValue="vSwTcfMQUXXaKOTiKUbY5fHiu5Yw1cKMWq8MuT3/lfJxrkr88O54kER0Sx8/S3ZYjtbYW+49y8JsqoH3q4r37w==" saltValue="ou4c8CmvnNdRwdc7pgkb7Q==" spinCount="100000" sqref="J222:J223" name="Rango1_1_51"/>
    <protectedRange algorithmName="SHA-512" hashValue="vSwTcfMQUXXaKOTiKUbY5fHiu5Yw1cKMWq8MuT3/lfJxrkr88O54kER0Sx8/S3ZYjtbYW+49y8JsqoH3q4r37w==" saltValue="ou4c8CmvnNdRwdc7pgkb7Q==" spinCount="100000" sqref="AJ223 AE221:AF221 AJ221:AK221 AE223" name="Rango1_47_5"/>
    <protectedRange algorithmName="SHA-512" hashValue="vSwTcfMQUXXaKOTiKUbY5fHiu5Yw1cKMWq8MuT3/lfJxrkr88O54kER0Sx8/S3ZYjtbYW+49y8JsqoH3q4r37w==" saltValue="ou4c8CmvnNdRwdc7pgkb7Q==" spinCount="100000" sqref="AQ223" name="Rango1_4_2_1_1_2"/>
    <protectedRange algorithmName="SHA-512" hashValue="vSwTcfMQUXXaKOTiKUbY5fHiu5Yw1cKMWq8MuT3/lfJxrkr88O54kER0Sx8/S3ZYjtbYW+49y8JsqoH3q4r37w==" saltValue="ou4c8CmvnNdRwdc7pgkb7Q==" spinCount="100000" sqref="B225 AH225:AI225 T225:X225 AA225:AB225 Q225:R225" name="Rango1_11_1_31"/>
    <protectedRange algorithmName="SHA-512" hashValue="vSwTcfMQUXXaKOTiKUbY5fHiu5Yw1cKMWq8MuT3/lfJxrkr88O54kER0Sx8/S3ZYjtbYW+49y8JsqoH3q4r37w==" saltValue="ou4c8CmvnNdRwdc7pgkb7Q==" spinCount="100000" sqref="J225" name="Rango1_1_52"/>
    <protectedRange algorithmName="SHA-512" hashValue="vSwTcfMQUXXaKOTiKUbY5fHiu5Yw1cKMWq8MuT3/lfJxrkr88O54kER0Sx8/S3ZYjtbYW+49y8JsqoH3q4r37w==" saltValue="ou4c8CmvnNdRwdc7pgkb7Q==" spinCount="100000" sqref="AC225:AF225" name="Rango1_8_2"/>
    <protectedRange algorithmName="SHA-512" hashValue="vSwTcfMQUXXaKOTiKUbY5fHiu5Yw1cKMWq8MuT3/lfJxrkr88O54kER0Sx8/S3ZYjtbYW+49y8JsqoH3q4r37w==" saltValue="ou4c8CmvnNdRwdc7pgkb7Q==" spinCount="100000" sqref="AL224:AP224 AL225 AG224:AG225 BB224:BB225 AY224:AY225" name="Rango1_1_4_1"/>
    <protectedRange algorithmName="SHA-512" hashValue="vSwTcfMQUXXaKOTiKUbY5fHiu5Yw1cKMWq8MuT3/lfJxrkr88O54kER0Sx8/S3ZYjtbYW+49y8JsqoH3q4r37w==" saltValue="ou4c8CmvnNdRwdc7pgkb7Q==" spinCount="100000" sqref="AE224:AF224 AJ224:AK224" name="Rango1_47_1_1"/>
    <protectedRange algorithmName="SHA-512" hashValue="vSwTcfMQUXXaKOTiKUbY5fHiu5Yw1cKMWq8MuT3/lfJxrkr88O54kER0Sx8/S3ZYjtbYW+49y8JsqoH3q4r37w==" saltValue="ou4c8CmvnNdRwdc7pgkb7Q==" spinCount="100000" sqref="AQ224:AQ225" name="Rango1_4_2_1_1_1_1"/>
    <protectedRange algorithmName="SHA-512" hashValue="vSwTcfMQUXXaKOTiKUbY5fHiu5Yw1cKMWq8MuT3/lfJxrkr88O54kER0Sx8/S3ZYjtbYW+49y8JsqoH3q4r37w==" saltValue="ou4c8CmvnNdRwdc7pgkb7Q==" spinCount="100000" sqref="BB226 AL226:AP226 AY226 AG226" name="Rango1_1_4_2"/>
    <protectedRange algorithmName="SHA-512" hashValue="vSwTcfMQUXXaKOTiKUbY5fHiu5Yw1cKMWq8MuT3/lfJxrkr88O54kER0Sx8/S3ZYjtbYW+49y8JsqoH3q4r37w==" saltValue="ou4c8CmvnNdRwdc7pgkb7Q==" spinCount="100000" sqref="AE226:AF226 AJ226:AK226" name="Rango1_47_1_2"/>
    <protectedRange algorithmName="SHA-512" hashValue="vSwTcfMQUXXaKOTiKUbY5fHiu5Yw1cKMWq8MuT3/lfJxrkr88O54kER0Sx8/S3ZYjtbYW+49y8JsqoH3q4r37w==" saltValue="ou4c8CmvnNdRwdc7pgkb7Q==" spinCount="100000" sqref="AQ226" name="Rango1_19_3"/>
    <protectedRange algorithmName="SHA-512" hashValue="vSwTcfMQUXXaKOTiKUbY5fHiu5Yw1cKMWq8MuT3/lfJxrkr88O54kER0Sx8/S3ZYjtbYW+49y8JsqoH3q4r37w==" saltValue="ou4c8CmvnNdRwdc7pgkb7Q==" spinCount="100000" sqref="J227:J228" name="Rango1_1_53"/>
    <protectedRange algorithmName="SHA-512" hashValue="vSwTcfMQUXXaKOTiKUbY5fHiu5Yw1cKMWq8MuT3/lfJxrkr88O54kER0Sx8/S3ZYjtbYW+49y8JsqoH3q4r37w==" saltValue="ou4c8CmvnNdRwdc7pgkb7Q==" spinCount="100000" sqref="AN227:AP227 BB227 AY227 AG227 AL227" name="Rango1_1_4_3"/>
    <protectedRange algorithmName="SHA-512" hashValue="vSwTcfMQUXXaKOTiKUbY5fHiu5Yw1cKMWq8MuT3/lfJxrkr88O54kER0Sx8/S3ZYjtbYW+49y8JsqoH3q4r37w==" saltValue="ou4c8CmvnNdRwdc7pgkb7Q==" spinCount="100000" sqref="AE227:AF227 AJ227:AK227" name="Rango1_47_1_3"/>
    <protectedRange algorithmName="SHA-512" hashValue="vSwTcfMQUXXaKOTiKUbY5fHiu5Yw1cKMWq8MuT3/lfJxrkr88O54kER0Sx8/S3ZYjtbYW+49y8JsqoH3q4r37w==" saltValue="ou4c8CmvnNdRwdc7pgkb7Q==" spinCount="100000" sqref="AQ227" name="Rango1_4_2_1_1_1_2"/>
    <protectedRange algorithmName="SHA-512" hashValue="vSwTcfMQUXXaKOTiKUbY5fHiu5Yw1cKMWq8MuT3/lfJxrkr88O54kER0Sx8/S3ZYjtbYW+49y8JsqoH3q4r37w==" saltValue="ou4c8CmvnNdRwdc7pgkb7Q==" spinCount="100000" sqref="AL228 AG228 AY228 BB228 AN228:AP228" name="Rango1_1_4_4"/>
    <protectedRange algorithmName="SHA-512" hashValue="vSwTcfMQUXXaKOTiKUbY5fHiu5Yw1cKMWq8MuT3/lfJxrkr88O54kER0Sx8/S3ZYjtbYW+49y8JsqoH3q4r37w==" saltValue="ou4c8CmvnNdRwdc7pgkb7Q==" spinCount="100000" sqref="AJ228:AK228 AE228:AF228" name="Rango1_47_1_4"/>
    <protectedRange algorithmName="SHA-512" hashValue="vSwTcfMQUXXaKOTiKUbY5fHiu5Yw1cKMWq8MuT3/lfJxrkr88O54kER0Sx8/S3ZYjtbYW+49y8JsqoH3q4r37w==" saltValue="ou4c8CmvnNdRwdc7pgkb7Q==" spinCount="100000" sqref="AQ228" name="Rango1_4_2_1_1_1_3"/>
    <protectedRange algorithmName="SHA-512" hashValue="vSwTcfMQUXXaKOTiKUbY5fHiu5Yw1cKMWq8MuT3/lfJxrkr88O54kER0Sx8/S3ZYjtbYW+49y8JsqoH3q4r37w==" saltValue="ou4c8CmvnNdRwdc7pgkb7Q==" spinCount="100000" sqref="AQ229" name="Rango1_2_4_8"/>
    <protectedRange algorithmName="SHA-512" hashValue="vSwTcfMQUXXaKOTiKUbY5fHiu5Yw1cKMWq8MuT3/lfJxrkr88O54kER0Sx8/S3ZYjtbYW+49y8JsqoH3q4r37w==" saltValue="ou4c8CmvnNdRwdc7pgkb7Q==" spinCount="100000" sqref="J230" name="Rango1_1_54"/>
    <protectedRange algorithmName="SHA-512" hashValue="vSwTcfMQUXXaKOTiKUbY5fHiu5Yw1cKMWq8MuT3/lfJxrkr88O54kER0Sx8/S3ZYjtbYW+49y8JsqoH3q4r37w==" saltValue="ou4c8CmvnNdRwdc7pgkb7Q==" spinCount="100000" sqref="AQ230" name="Rango1_4_2_15"/>
    <protectedRange algorithmName="SHA-512" hashValue="vSwTcfMQUXXaKOTiKUbY5fHiu5Yw1cKMWq8MuT3/lfJxrkr88O54kER0Sx8/S3ZYjtbYW+49y8JsqoH3q4r37w==" saltValue="ou4c8CmvnNdRwdc7pgkb7Q==" spinCount="100000" sqref="AQ231" name="Rango1_2_32"/>
    <protectedRange algorithmName="SHA-512" hashValue="vSwTcfMQUXXaKOTiKUbY5fHiu5Yw1cKMWq8MuT3/lfJxrkr88O54kER0Sx8/S3ZYjtbYW+49y8JsqoH3q4r37w==" saltValue="ou4c8CmvnNdRwdc7pgkb7Q==" spinCount="100000" sqref="J231" name="Rango1_1_55"/>
    <protectedRange algorithmName="SHA-512" hashValue="vSwTcfMQUXXaKOTiKUbY5fHiu5Yw1cKMWq8MuT3/lfJxrkr88O54kER0Sx8/S3ZYjtbYW+49y8JsqoH3q4r37w==" saltValue="ou4c8CmvnNdRwdc7pgkb7Q==" spinCount="100000" sqref="AL231 AG231" name="Rango1_26_1_4"/>
    <protectedRange algorithmName="SHA-512" hashValue="vSwTcfMQUXXaKOTiKUbY5fHiu5Yw1cKMWq8MuT3/lfJxrkr88O54kER0Sx8/S3ZYjtbYW+49y8JsqoH3q4r37w==" saltValue="ou4c8CmvnNdRwdc7pgkb7Q==" spinCount="100000" sqref="AL232:AP232 AY232 AG232 BB232" name="Rango1_1_4_5"/>
    <protectedRange algorithmName="SHA-512" hashValue="vSwTcfMQUXXaKOTiKUbY5fHiu5Yw1cKMWq8MuT3/lfJxrkr88O54kER0Sx8/S3ZYjtbYW+49y8JsqoH3q4r37w==" saltValue="ou4c8CmvnNdRwdc7pgkb7Q==" spinCount="100000" sqref="AE232:AF232 AJ232:AK232" name="Rango1_47_1_5"/>
    <protectedRange algorithmName="SHA-512" hashValue="vSwTcfMQUXXaKOTiKUbY5fHiu5Yw1cKMWq8MuT3/lfJxrkr88O54kER0Sx8/S3ZYjtbYW+49y8JsqoH3q4r37w==" saltValue="ou4c8CmvnNdRwdc7pgkb7Q==" spinCount="100000" sqref="AQ232" name="Rango1_4_2_1_1_1_4"/>
    <protectedRange algorithmName="SHA-512" hashValue="vSwTcfMQUXXaKOTiKUbY5fHiu5Yw1cKMWq8MuT3/lfJxrkr88O54kER0Sx8/S3ZYjtbYW+49y8JsqoH3q4r37w==" saltValue="ou4c8CmvnNdRwdc7pgkb7Q==" spinCount="100000" sqref="AQ233" name="Rango1_2_33"/>
    <protectedRange algorithmName="SHA-512" hashValue="vSwTcfMQUXXaKOTiKUbY5fHiu5Yw1cKMWq8MuT3/lfJxrkr88O54kER0Sx8/S3ZYjtbYW+49y8JsqoH3q4r37w==" saltValue="ou4c8CmvnNdRwdc7pgkb7Q==" spinCount="100000" sqref="J232:J233" name="Rango1_1_57"/>
    <protectedRange algorithmName="SHA-512" hashValue="vSwTcfMQUXXaKOTiKUbY5fHiu5Yw1cKMWq8MuT3/lfJxrkr88O54kER0Sx8/S3ZYjtbYW+49y8JsqoH3q4r37w==" saltValue="ou4c8CmvnNdRwdc7pgkb7Q==" spinCount="100000" sqref="AQ234" name="Rango1_2_34"/>
    <protectedRange algorithmName="SHA-512" hashValue="vSwTcfMQUXXaKOTiKUbY5fHiu5Yw1cKMWq8MuT3/lfJxrkr88O54kER0Sx8/S3ZYjtbYW+49y8JsqoH3q4r37w==" saltValue="ou4c8CmvnNdRwdc7pgkb7Q==" spinCount="100000" sqref="J234" name="Rango1_1_58"/>
    <protectedRange algorithmName="SHA-512" hashValue="vSwTcfMQUXXaKOTiKUbY5fHiu5Yw1cKMWq8MuT3/lfJxrkr88O54kER0Sx8/S3ZYjtbYW+49y8JsqoH3q4r37w==" saltValue="ou4c8CmvnNdRwdc7pgkb7Q==" spinCount="100000" sqref="AJ234" name="Rango1_9_6"/>
    <protectedRange algorithmName="SHA-512" hashValue="vSwTcfMQUXXaKOTiKUbY5fHiu5Yw1cKMWq8MuT3/lfJxrkr88O54kER0Sx8/S3ZYjtbYW+49y8JsqoH3q4r37w==" saltValue="ou4c8CmvnNdRwdc7pgkb7Q==" spinCount="100000" sqref="AQ235" name="Rango1_4_2_16"/>
    <protectedRange algorithmName="SHA-512" hashValue="vSwTcfMQUXXaKOTiKUbY5fHiu5Yw1cKMWq8MuT3/lfJxrkr88O54kER0Sx8/S3ZYjtbYW+49y8JsqoH3q4r37w==" saltValue="ou4c8CmvnNdRwdc7pgkb7Q==" spinCount="100000" sqref="AQ236" name="Rango1_4_4_24"/>
    <protectedRange algorithmName="SHA-512" hashValue="vSwTcfMQUXXaKOTiKUbY5fHiu5Yw1cKMWq8MuT3/lfJxrkr88O54kER0Sx8/S3ZYjtbYW+49y8JsqoH3q4r37w==" saltValue="ou4c8CmvnNdRwdc7pgkb7Q==" spinCount="100000" sqref="J236" name="Rango1_1_59"/>
    <protectedRange algorithmName="SHA-512" hashValue="vSwTcfMQUXXaKOTiKUbY5fHiu5Yw1cKMWq8MuT3/lfJxrkr88O54kER0Sx8/S3ZYjtbYW+49y8JsqoH3q4r37w==" saltValue="ou4c8CmvnNdRwdc7pgkb7Q==" spinCount="100000" sqref="AQ237" name="Rango1_2_35"/>
    <protectedRange algorithmName="SHA-512" hashValue="vSwTcfMQUXXaKOTiKUbY5fHiu5Yw1cKMWq8MuT3/lfJxrkr88O54kER0Sx8/S3ZYjtbYW+49y8JsqoH3q4r37w==" saltValue="ou4c8CmvnNdRwdc7pgkb7Q==" spinCount="100000" sqref="J237" name="Rango1_1_60"/>
    <protectedRange algorithmName="SHA-512" hashValue="vSwTcfMQUXXaKOTiKUbY5fHiu5Yw1cKMWq8MuT3/lfJxrkr88O54kER0Sx8/S3ZYjtbYW+49y8JsqoH3q4r37w==" saltValue="ou4c8CmvnNdRwdc7pgkb7Q==" spinCount="100000" sqref="Q238:R239 T238:X239 AH238:AI239 AA238:AD239 B238:G239" name="Rango1_11_1_32"/>
    <protectedRange algorithmName="SHA-512" hashValue="vSwTcfMQUXXaKOTiKUbY5fHiu5Yw1cKMWq8MuT3/lfJxrkr88O54kER0Sx8/S3ZYjtbYW+49y8JsqoH3q4r37w==" saltValue="ou4c8CmvnNdRwdc7pgkb7Q==" spinCount="100000" sqref="AQ239" name="Rango1_4_4_25"/>
    <protectedRange algorithmName="SHA-512" hashValue="vSwTcfMQUXXaKOTiKUbY5fHiu5Yw1cKMWq8MuT3/lfJxrkr88O54kER0Sx8/S3ZYjtbYW+49y8JsqoH3q4r37w==" saltValue="ou4c8CmvnNdRwdc7pgkb7Q==" spinCount="100000" sqref="J238:J239" name="Rango1_1_61"/>
    <protectedRange algorithmName="SHA-512" hashValue="vSwTcfMQUXXaKOTiKUbY5fHiu5Yw1cKMWq8MuT3/lfJxrkr88O54kER0Sx8/S3ZYjtbYW+49y8JsqoH3q4r37w==" saltValue="ou4c8CmvnNdRwdc7pgkb7Q==" spinCount="100000" sqref="AQ238" name="Rango1_2_2_7"/>
    <protectedRange algorithmName="SHA-512" hashValue="vSwTcfMQUXXaKOTiKUbY5fHiu5Yw1cKMWq8MuT3/lfJxrkr88O54kER0Sx8/S3ZYjtbYW+49y8JsqoH3q4r37w==" saltValue="ou4c8CmvnNdRwdc7pgkb7Q==" spinCount="100000" sqref="AG238 AL238" name="Rango1_26_1_5"/>
    <protectedRange algorithmName="SHA-512" hashValue="vSwTcfMQUXXaKOTiKUbY5fHiu5Yw1cKMWq8MuT3/lfJxrkr88O54kER0Sx8/S3ZYjtbYW+49y8JsqoH3q4r37w==" saltValue="ou4c8CmvnNdRwdc7pgkb7Q==" spinCount="100000" sqref="Q241" name="Rango1_11_1_33"/>
    <protectedRange algorithmName="SHA-512" hashValue="vSwTcfMQUXXaKOTiKUbY5fHiu5Yw1cKMWq8MuT3/lfJxrkr88O54kER0Sx8/S3ZYjtbYW+49y8JsqoH3q4r37w==" saltValue="ou4c8CmvnNdRwdc7pgkb7Q==" spinCount="100000" sqref="AQ240:AQ241" name="Rango1_4_4_26"/>
    <protectedRange algorithmName="SHA-512" hashValue="vSwTcfMQUXXaKOTiKUbY5fHiu5Yw1cKMWq8MuT3/lfJxrkr88O54kER0Sx8/S3ZYjtbYW+49y8JsqoH3q4r37w==" saltValue="ou4c8CmvnNdRwdc7pgkb7Q==" spinCount="100000" sqref="AG241 AL241" name="Rango1_13_11"/>
    <protectedRange algorithmName="SHA-512" hashValue="vSwTcfMQUXXaKOTiKUbY5fHiu5Yw1cKMWq8MuT3/lfJxrkr88O54kER0Sx8/S3ZYjtbYW+49y8JsqoH3q4r37w==" saltValue="ou4c8CmvnNdRwdc7pgkb7Q==" spinCount="100000" sqref="AB242:AD245 AH242:AI245 Q242:R245 T242:Y245 B242:B245" name="Rango1_11_1_34"/>
    <protectedRange algorithmName="SHA-512" hashValue="vSwTcfMQUXXaKOTiKUbY5fHiu5Yw1cKMWq8MuT3/lfJxrkr88O54kER0Sx8/S3ZYjtbYW+49y8JsqoH3q4r37w==" saltValue="ou4c8CmvnNdRwdc7pgkb7Q==" spinCount="100000" sqref="AQ242:AQ243" name="Rango1_4_4_27"/>
    <protectedRange algorithmName="SHA-512" hashValue="vSwTcfMQUXXaKOTiKUbY5fHiu5Yw1cKMWq8MuT3/lfJxrkr88O54kER0Sx8/S3ZYjtbYW+49y8JsqoH3q4r37w==" saltValue="ou4c8CmvnNdRwdc7pgkb7Q==" spinCount="100000" sqref="AG242:AG245 AL242:AL245" name="Rango1_13_12"/>
    <protectedRange algorithmName="SHA-512" hashValue="vSwTcfMQUXXaKOTiKUbY5fHiu5Yw1cKMWq8MuT3/lfJxrkr88O54kER0Sx8/S3ZYjtbYW+49y8JsqoH3q4r37w==" saltValue="ou4c8CmvnNdRwdc7pgkb7Q==" spinCount="100000" sqref="AQ244:AQ245" name="Rango1_4_2_17"/>
    <protectedRange algorithmName="SHA-512" hashValue="vSwTcfMQUXXaKOTiKUbY5fHiu5Yw1cKMWq8MuT3/lfJxrkr88O54kER0Sx8/S3ZYjtbYW+49y8JsqoH3q4r37w==" saltValue="ou4c8CmvnNdRwdc7pgkb7Q==" spinCount="100000" sqref="AQ246" name="Rango1_4_4_28"/>
    <protectedRange algorithmName="SHA-512" hashValue="vSwTcfMQUXXaKOTiKUbY5fHiu5Yw1cKMWq8MuT3/lfJxrkr88O54kER0Sx8/S3ZYjtbYW+49y8JsqoH3q4r37w==" saltValue="ou4c8CmvnNdRwdc7pgkb7Q==" spinCount="100000" sqref="AQ249" name="Rango1_2_36"/>
    <protectedRange algorithmName="SHA-512" hashValue="vSwTcfMQUXXaKOTiKUbY5fHiu5Yw1cKMWq8MuT3/lfJxrkr88O54kER0Sx8/S3ZYjtbYW+49y8JsqoH3q4r37w==" saltValue="ou4c8CmvnNdRwdc7pgkb7Q==" spinCount="100000" sqref="AH251 AI250:AJ251 AB250:AE251 AG250:AH250 AL250 B250:B251 T250:Y251 Q250:R251" name="Rango1_11_1_35"/>
    <protectedRange algorithmName="SHA-512" hashValue="vSwTcfMQUXXaKOTiKUbY5fHiu5Yw1cKMWq8MuT3/lfJxrkr88O54kER0Sx8/S3ZYjtbYW+49y8JsqoH3q4r37w==" saltValue="ou4c8CmvnNdRwdc7pgkb7Q==" spinCount="100000" sqref="AQ251 AQ247:AQ248" name="Rango1_4_4_29"/>
    <protectedRange algorithmName="SHA-512" hashValue="vSwTcfMQUXXaKOTiKUbY5fHiu5Yw1cKMWq8MuT3/lfJxrkr88O54kER0Sx8/S3ZYjtbYW+49y8JsqoH3q4r37w==" saltValue="ou4c8CmvnNdRwdc7pgkb7Q==" spinCount="100000" sqref="AM249" name="Rango1_9_7"/>
    <protectedRange algorithmName="SHA-512" hashValue="vSwTcfMQUXXaKOTiKUbY5fHiu5Yw1cKMWq8MuT3/lfJxrkr88O54kER0Sx8/S3ZYjtbYW+49y8JsqoH3q4r37w==" saltValue="ou4c8CmvnNdRwdc7pgkb7Q==" spinCount="100000" sqref="AQ250" name="Rango1_4_2_18"/>
    <protectedRange algorithmName="SHA-512" hashValue="vSwTcfMQUXXaKOTiKUbY5fHiu5Yw1cKMWq8MuT3/lfJxrkr88O54kER0Sx8/S3ZYjtbYW+49y8JsqoH3q4r37w==" saltValue="ou4c8CmvnNdRwdc7pgkb7Q==" spinCount="100000" sqref="AG249 AL249" name="Rango1_13_1_1"/>
    <protectedRange algorithmName="SHA-512" hashValue="vSwTcfMQUXXaKOTiKUbY5fHiu5Yw1cKMWq8MuT3/lfJxrkr88O54kER0Sx8/S3ZYjtbYW+49y8JsqoH3q4r37w==" saltValue="ou4c8CmvnNdRwdc7pgkb7Q==" spinCount="100000" sqref="AQ252" name="Rango1_4_4_30"/>
    <protectedRange algorithmName="SHA-512" hashValue="vSwTcfMQUXXaKOTiKUbY5fHiu5Yw1cKMWq8MuT3/lfJxrkr88O54kER0Sx8/S3ZYjtbYW+49y8JsqoH3q4r37w==" saltValue="ou4c8CmvnNdRwdc7pgkb7Q==" spinCount="100000" sqref="AQ253" name="Rango1_2_37"/>
    <protectedRange algorithmName="SHA-512" hashValue="vSwTcfMQUXXaKOTiKUbY5fHiu5Yw1cKMWq8MuT3/lfJxrkr88O54kER0Sx8/S3ZYjtbYW+49y8JsqoH3q4r37w==" saltValue="ou4c8CmvnNdRwdc7pgkb7Q==" spinCount="100000" sqref="R253" name="Rango1_14_1"/>
    <protectedRange algorithmName="SHA-512" hashValue="vSwTcfMQUXXaKOTiKUbY5fHiu5Yw1cKMWq8MuT3/lfJxrkr88O54kER0Sx8/S3ZYjtbYW+49y8JsqoH3q4r37w==" saltValue="ou4c8CmvnNdRwdc7pgkb7Q==" spinCount="100000" sqref="Z253" name="Rango1_11_1_2_1"/>
    <protectedRange algorithmName="SHA-512" hashValue="vSwTcfMQUXXaKOTiKUbY5fHiu5Yw1cKMWq8MuT3/lfJxrkr88O54kER0Sx8/S3ZYjtbYW+49y8JsqoH3q4r37w==" saltValue="ou4c8CmvnNdRwdc7pgkb7Q==" spinCount="100000" sqref="AQ254" name="Rango1_2_38"/>
    <protectedRange algorithmName="SHA-512" hashValue="vSwTcfMQUXXaKOTiKUbY5fHiu5Yw1cKMWq8MuT3/lfJxrkr88O54kER0Sx8/S3ZYjtbYW+49y8JsqoH3q4r37w==" saltValue="ou4c8CmvnNdRwdc7pgkb7Q==" spinCount="100000" sqref="J254" name="Rango1_1_62"/>
    <protectedRange algorithmName="SHA-512" hashValue="vSwTcfMQUXXaKOTiKUbY5fHiu5Yw1cKMWq8MuT3/lfJxrkr88O54kER0Sx8/S3ZYjtbYW+49y8JsqoH3q4r37w==" saltValue="ou4c8CmvnNdRwdc7pgkb7Q==" spinCount="100000" sqref="AK254:AL254" name="Rango1_5_6"/>
    <protectedRange algorithmName="SHA-512" hashValue="vSwTcfMQUXXaKOTiKUbY5fHiu5Yw1cKMWq8MuT3/lfJxrkr88O54kER0Sx8/S3ZYjtbYW+49y8JsqoH3q4r37w==" saltValue="ou4c8CmvnNdRwdc7pgkb7Q==" spinCount="100000" sqref="AG254" name="Rango1_1_4_6"/>
    <protectedRange algorithmName="SHA-512" hashValue="vSwTcfMQUXXaKOTiKUbY5fHiu5Yw1cKMWq8MuT3/lfJxrkr88O54kER0Sx8/S3ZYjtbYW+49y8JsqoH3q4r37w==" saltValue="ou4c8CmvnNdRwdc7pgkb7Q==" spinCount="100000" sqref="AE254:AF254" name="Rango1_47_1_6"/>
    <protectedRange algorithmName="SHA-512" hashValue="vSwTcfMQUXXaKOTiKUbY5fHiu5Yw1cKMWq8MuT3/lfJxrkr88O54kER0Sx8/S3ZYjtbYW+49y8JsqoH3q4r37w==" saltValue="ou4c8CmvnNdRwdc7pgkb7Q==" spinCount="100000" sqref="AY255" name="Rango1_1_4_7"/>
    <protectedRange algorithmName="SHA-512" hashValue="vSwTcfMQUXXaKOTiKUbY5fHiu5Yw1cKMWq8MuT3/lfJxrkr88O54kER0Sx8/S3ZYjtbYW+49y8JsqoH3q4r37w==" saltValue="ou4c8CmvnNdRwdc7pgkb7Q==" spinCount="100000" sqref="AQ255" name="Rango1_2_4_6_1"/>
    <protectedRange algorithmName="SHA-512" hashValue="vSwTcfMQUXXaKOTiKUbY5fHiu5Yw1cKMWq8MuT3/lfJxrkr88O54kER0Sx8/S3ZYjtbYW+49y8JsqoH3q4r37w==" saltValue="ou4c8CmvnNdRwdc7pgkb7Q==" spinCount="100000" sqref="AQ256" name="Rango1_4_4_31"/>
    <protectedRange algorithmName="SHA-512" hashValue="vSwTcfMQUXXaKOTiKUbY5fHiu5Yw1cKMWq8MuT3/lfJxrkr88O54kER0Sx8/S3ZYjtbYW+49y8JsqoH3q4r37w==" saltValue="ou4c8CmvnNdRwdc7pgkb7Q==" spinCount="100000" sqref="P258" name="Rango1_18_5"/>
    <protectedRange algorithmName="SHA-512" hashValue="vSwTcfMQUXXaKOTiKUbY5fHiu5Yw1cKMWq8MuT3/lfJxrkr88O54kER0Sx8/S3ZYjtbYW+49y8JsqoH3q4r37w==" saltValue="ou4c8CmvnNdRwdc7pgkb7Q==" spinCount="100000" sqref="AQ257:AQ258" name="Rango1_4_4_32"/>
    <protectedRange algorithmName="SHA-512" hashValue="vSwTcfMQUXXaKOTiKUbY5fHiu5Yw1cKMWq8MuT3/lfJxrkr88O54kER0Sx8/S3ZYjtbYW+49y8JsqoH3q4r37w==" saltValue="ou4c8CmvnNdRwdc7pgkb7Q==" spinCount="100000" sqref="AG257 AL257" name="Rango1_13_13"/>
    <protectedRange algorithmName="SHA-512" hashValue="vSwTcfMQUXXaKOTiKUbY5fHiu5Yw1cKMWq8MuT3/lfJxrkr88O54kER0Sx8/S3ZYjtbYW+49y8JsqoH3q4r37w==" saltValue="ou4c8CmvnNdRwdc7pgkb7Q==" spinCount="100000" sqref="AQ259" name="Rango1_2_39"/>
    <protectedRange algorithmName="SHA-512" hashValue="vSwTcfMQUXXaKOTiKUbY5fHiu5Yw1cKMWq8MuT3/lfJxrkr88O54kER0Sx8/S3ZYjtbYW+49y8JsqoH3q4r37w==" saltValue="ou4c8CmvnNdRwdc7pgkb7Q==" spinCount="100000" sqref="AH259:AI259 AB259:AD259 Q259:R259 T259:Y259 B259" name="Rango1_11_1_36"/>
    <protectedRange algorithmName="SHA-512" hashValue="vSwTcfMQUXXaKOTiKUbY5fHiu5Yw1cKMWq8MuT3/lfJxrkr88O54kER0Sx8/S3ZYjtbYW+49y8JsqoH3q4r37w==" saltValue="ou4c8CmvnNdRwdc7pgkb7Q==" spinCount="100000" sqref="AG259" name="Rango1_13_14"/>
    <protectedRange algorithmName="SHA-512" hashValue="vSwTcfMQUXXaKOTiKUbY5fHiu5Yw1cKMWq8MuT3/lfJxrkr88O54kER0Sx8/S3ZYjtbYW+49y8JsqoH3q4r37w==" saltValue="ou4c8CmvnNdRwdc7pgkb7Q==" spinCount="100000" sqref="AA260" name="Rango1_11_1_37"/>
    <protectedRange algorithmName="SHA-512" hashValue="vSwTcfMQUXXaKOTiKUbY5fHiu5Yw1cKMWq8MuT3/lfJxrkr88O54kER0Sx8/S3ZYjtbYW+49y8JsqoH3q4r37w==" saltValue="ou4c8CmvnNdRwdc7pgkb7Q==" spinCount="100000" sqref="AQ260" name="Rango1_2_6_1_1"/>
    <protectedRange algorithmName="SHA-512" hashValue="vSwTcfMQUXXaKOTiKUbY5fHiu5Yw1cKMWq8MuT3/lfJxrkr88O54kER0Sx8/S3ZYjtbYW+49y8JsqoH3q4r37w==" saltValue="ou4c8CmvnNdRwdc7pgkb7Q==" spinCount="100000" sqref="AQ261" name="Rango1_2_40"/>
    <protectedRange algorithmName="SHA-512" hashValue="vSwTcfMQUXXaKOTiKUbY5fHiu5Yw1cKMWq8MuT3/lfJxrkr88O54kER0Sx8/S3ZYjtbYW+49y8JsqoH3q4r37w==" saltValue="ou4c8CmvnNdRwdc7pgkb7Q==" spinCount="100000" sqref="J261" name="Rango1_1_63"/>
    <protectedRange algorithmName="SHA-512" hashValue="vSwTcfMQUXXaKOTiKUbY5fHiu5Yw1cKMWq8MuT3/lfJxrkr88O54kER0Sx8/S3ZYjtbYW+49y8JsqoH3q4r37w==" saltValue="ou4c8CmvnNdRwdc7pgkb7Q==" spinCount="100000" sqref="AY261" name="Rango1_1_4_8"/>
    <protectedRange algorithmName="SHA-512" hashValue="vSwTcfMQUXXaKOTiKUbY5fHiu5Yw1cKMWq8MuT3/lfJxrkr88O54kER0Sx8/S3ZYjtbYW+49y8JsqoH3q4r37w==" saltValue="ou4c8CmvnNdRwdc7pgkb7Q==" spinCount="100000" sqref="AQ262" name="Rango1_2_41"/>
    <protectedRange algorithmName="SHA-512" hashValue="vSwTcfMQUXXaKOTiKUbY5fHiu5Yw1cKMWq8MuT3/lfJxrkr88O54kER0Sx8/S3ZYjtbYW+49y8JsqoH3q4r37w==" saltValue="ou4c8CmvnNdRwdc7pgkb7Q==" spinCount="100000" sqref="K262:P262" name="Rango1_4_5"/>
    <protectedRange algorithmName="SHA-512" hashValue="vSwTcfMQUXXaKOTiKUbY5fHiu5Yw1cKMWq8MuT3/lfJxrkr88O54kER0Sx8/S3ZYjtbYW+49y8JsqoH3q4r37w==" saltValue="ou4c8CmvnNdRwdc7pgkb7Q==" spinCount="100000" sqref="AB262" name="Rango1_1_1_1"/>
    <protectedRange algorithmName="SHA-512" hashValue="vSwTcfMQUXXaKOTiKUbY5fHiu5Yw1cKMWq8MuT3/lfJxrkr88O54kER0Sx8/S3ZYjtbYW+49y8JsqoH3q4r37w==" saltValue="ou4c8CmvnNdRwdc7pgkb7Q==" spinCount="100000" sqref="AG262 AL262" name="Rango1_36_1"/>
    <protectedRange algorithmName="SHA-512" hashValue="vSwTcfMQUXXaKOTiKUbY5fHiu5Yw1cKMWq8MuT3/lfJxrkr88O54kER0Sx8/S3ZYjtbYW+49y8JsqoH3q4r37w==" saltValue="ou4c8CmvnNdRwdc7pgkb7Q==" spinCount="100000" sqref="AQ263" name="Rango1_4_2_1_9"/>
    <protectedRange algorithmName="SHA-512" hashValue="vSwTcfMQUXXaKOTiKUbY5fHiu5Yw1cKMWq8MuT3/lfJxrkr88O54kER0Sx8/S3ZYjtbYW+49y8JsqoH3q4r37w==" saltValue="ou4c8CmvnNdRwdc7pgkb7Q==" spinCount="100000" sqref="Z264" name="Rango1_13_2_2"/>
    <protectedRange algorithmName="SHA-512" hashValue="vSwTcfMQUXXaKOTiKUbY5fHiu5Yw1cKMWq8MuT3/lfJxrkr88O54kER0Sx8/S3ZYjtbYW+49y8JsqoH3q4r37w==" saltValue="ou4c8CmvnNdRwdc7pgkb7Q==" spinCount="100000" sqref="R264 AQ264" name="Rango1_7_3"/>
    <protectedRange algorithmName="SHA-512" hashValue="vSwTcfMQUXXaKOTiKUbY5fHiu5Yw1cKMWq8MuT3/lfJxrkr88O54kER0Sx8/S3ZYjtbYW+49y8JsqoH3q4r37w==" saltValue="ou4c8CmvnNdRwdc7pgkb7Q==" spinCount="100000" sqref="AQ265" name="Rango1_2_6_1_2"/>
    <protectedRange algorithmName="SHA-512" hashValue="vSwTcfMQUXXaKOTiKUbY5fHiu5Yw1cKMWq8MuT3/lfJxrkr88O54kER0Sx8/S3ZYjtbYW+49y8JsqoH3q4r37w==" saltValue="ou4c8CmvnNdRwdc7pgkb7Q==" spinCount="100000" sqref="T266:Y266 Q266:R266 AB266:AD266 AH266:AI266" name="Rango1_11_1_38"/>
    <protectedRange algorithmName="SHA-512" hashValue="vSwTcfMQUXXaKOTiKUbY5fHiu5Yw1cKMWq8MuT3/lfJxrkr88O54kER0Sx8/S3ZYjtbYW+49y8JsqoH3q4r37w==" saltValue="ou4c8CmvnNdRwdc7pgkb7Q==" spinCount="100000" sqref="AQ266" name="Rango1_4_4_33"/>
    <protectedRange algorithmName="SHA-512" hashValue="vSwTcfMQUXXaKOTiKUbY5fHiu5Yw1cKMWq8MuT3/lfJxrkr88O54kER0Sx8/S3ZYjtbYW+49y8JsqoH3q4r37w==" saltValue="ou4c8CmvnNdRwdc7pgkb7Q==" spinCount="100000" sqref="AL266 AG266" name="Rango1_13_15"/>
    <protectedRange algorithmName="SHA-512" hashValue="vSwTcfMQUXXaKOTiKUbY5fHiu5Yw1cKMWq8MuT3/lfJxrkr88O54kER0Sx8/S3ZYjtbYW+49y8JsqoH3q4r37w==" saltValue="ou4c8CmvnNdRwdc7pgkb7Q==" spinCount="100000" sqref="AQ267" name="Rango1_4_2_19"/>
    <protectedRange algorithmName="SHA-512" hashValue="vSwTcfMQUXXaKOTiKUbY5fHiu5Yw1cKMWq8MuT3/lfJxrkr88O54kER0Sx8/S3ZYjtbYW+49y8JsqoH3q4r37w==" saltValue="ou4c8CmvnNdRwdc7pgkb7Q==" spinCount="100000" sqref="AQ268" name="Rango1_7_4"/>
    <protectedRange algorithmName="SHA-512" hashValue="vSwTcfMQUXXaKOTiKUbY5fHiu5Yw1cKMWq8MuT3/lfJxrkr88O54kER0Sx8/S3ZYjtbYW+49y8JsqoH3q4r37w==" saltValue="ou4c8CmvnNdRwdc7pgkb7Q==" spinCount="100000" sqref="AM269 V269:X269" name="Rango1_17_1_1"/>
    <protectedRange algorithmName="SHA-512" hashValue="vSwTcfMQUXXaKOTiKUbY5fHiu5Yw1cKMWq8MuT3/lfJxrkr88O54kER0Sx8/S3ZYjtbYW+49y8JsqoH3q4r37w==" saltValue="ou4c8CmvnNdRwdc7pgkb7Q==" spinCount="100000" sqref="AA269 Q269" name="Rango1_11_1_1_1"/>
    <protectedRange algorithmName="SHA-512" hashValue="vSwTcfMQUXXaKOTiKUbY5fHiu5Yw1cKMWq8MuT3/lfJxrkr88O54kER0Sx8/S3ZYjtbYW+49y8JsqoH3q4r37w==" saltValue="ou4c8CmvnNdRwdc7pgkb7Q==" spinCount="100000" sqref="AQ269" name="Rango1_4_4_1_1"/>
    <protectedRange algorithmName="SHA-512" hashValue="vSwTcfMQUXXaKOTiKUbY5fHiu5Yw1cKMWq8MuT3/lfJxrkr88O54kER0Sx8/S3ZYjtbYW+49y8JsqoH3q4r37w==" saltValue="ou4c8CmvnNdRwdc7pgkb7Q==" spinCount="100000" sqref="AF270 AK270" name="Rango1_17_2"/>
    <protectedRange algorithmName="SHA-512" hashValue="vSwTcfMQUXXaKOTiKUbY5fHiu5Yw1cKMWq8MuT3/lfJxrkr88O54kER0Sx8/S3ZYjtbYW+49y8JsqoH3q4r37w==" saltValue="ou4c8CmvnNdRwdc7pgkb7Q==" spinCount="100000" sqref="AA271" name="Rango1_11_1_39"/>
    <protectedRange algorithmName="SHA-512" hashValue="vSwTcfMQUXXaKOTiKUbY5fHiu5Yw1cKMWq8MuT3/lfJxrkr88O54kER0Sx8/S3ZYjtbYW+49y8JsqoH3q4r37w==" saltValue="ou4c8CmvnNdRwdc7pgkb7Q==" spinCount="100000" sqref="AQ271" name="Rango1_4_4_34"/>
    <protectedRange algorithmName="SHA-512" hashValue="vSwTcfMQUXXaKOTiKUbY5fHiu5Yw1cKMWq8MuT3/lfJxrkr88O54kER0Sx8/S3ZYjtbYW+49y8JsqoH3q4r37w==" saltValue="ou4c8CmvnNdRwdc7pgkb7Q==" spinCount="100000" sqref="J271" name="Rango1_1_56"/>
    <protectedRange algorithmName="SHA-512" hashValue="vSwTcfMQUXXaKOTiKUbY5fHiu5Yw1cKMWq8MuT3/lfJxrkr88O54kER0Sx8/S3ZYjtbYW+49y8JsqoH3q4r37w==" saltValue="ou4c8CmvnNdRwdc7pgkb7Q==" spinCount="100000" sqref="AQ275" name="Rango1_2_42"/>
    <protectedRange algorithmName="SHA-512" hashValue="vSwTcfMQUXXaKOTiKUbY5fHiu5Yw1cKMWq8MuT3/lfJxrkr88O54kER0Sx8/S3ZYjtbYW+49y8JsqoH3q4r37w==" saltValue="ou4c8CmvnNdRwdc7pgkb7Q==" spinCount="100000" sqref="P272" name="Rango1_18_6"/>
    <protectedRange algorithmName="SHA-512" hashValue="vSwTcfMQUXXaKOTiKUbY5fHiu5Yw1cKMWq8MuT3/lfJxrkr88O54kER0Sx8/S3ZYjtbYW+49y8JsqoH3q4r37w==" saltValue="ou4c8CmvnNdRwdc7pgkb7Q==" spinCount="100000" sqref="Q274:R276 T276:X276 B274:B276 AB274:AD276 T274:Y275 AH274:AI276" name="Rango1_11_1_40"/>
    <protectedRange algorithmName="SHA-512" hashValue="vSwTcfMQUXXaKOTiKUbY5fHiu5Yw1cKMWq8MuT3/lfJxrkr88O54kER0Sx8/S3ZYjtbYW+49y8JsqoH3q4r37w==" saltValue="ou4c8CmvnNdRwdc7pgkb7Q==" spinCount="100000" sqref="AQ272:AQ273" name="Rango1_4_4_35"/>
    <protectedRange algorithmName="SHA-512" hashValue="vSwTcfMQUXXaKOTiKUbY5fHiu5Yw1cKMWq8MuT3/lfJxrkr88O54kER0Sx8/S3ZYjtbYW+49y8JsqoH3q4r37w==" saltValue="ou4c8CmvnNdRwdc7pgkb7Q==" spinCount="100000" sqref="AM273" name="Rango1_9_8"/>
    <protectedRange algorithmName="SHA-512" hashValue="vSwTcfMQUXXaKOTiKUbY5fHiu5Yw1cKMWq8MuT3/lfJxrkr88O54kER0Sx8/S3ZYjtbYW+49y8JsqoH3q4r37w==" saltValue="ou4c8CmvnNdRwdc7pgkb7Q==" spinCount="100000" sqref="AG273:AG276 AL273:AL276" name="Rango1_13_16"/>
    <protectedRange algorithmName="SHA-512" hashValue="vSwTcfMQUXXaKOTiKUbY5fHiu5Yw1cKMWq8MuT3/lfJxrkr88O54kER0Sx8/S3ZYjtbYW+49y8JsqoH3q4r37w==" saltValue="ou4c8CmvnNdRwdc7pgkb7Q==" spinCount="100000" sqref="AQ276 AQ274" name="Rango1_4_2_20"/>
  </protectedRanges>
  <autoFilter ref="A1:CV276"/>
  <conditionalFormatting sqref="P18:P21 P2:P10 P23:P39 J2:J16 J18:J98 J277:J1048576">
    <cfRule type="containsText" dxfId="3745" priority="1707" stopIfTrue="1" operator="containsText" text="TERMINADO">
      <formula>NOT(ISERROR(SEARCH("TERMINADO",J2)))</formula>
    </cfRule>
    <cfRule type="containsText" dxfId="3744" priority="1708" stopIfTrue="1" operator="containsText" text="POR VENCERSE">
      <formula>NOT(ISERROR(SEARCH("POR VENCERSE",J2)))</formula>
    </cfRule>
    <cfRule type="containsText" dxfId="3743" priority="1709" operator="containsText" text="VIGENTE">
      <formula>NOT(ISERROR(SEARCH("VIGENTE",J2)))</formula>
    </cfRule>
  </conditionalFormatting>
  <conditionalFormatting sqref="P18:P21 P44:P62 P2:P10 P23:P39 J2:J16 J18:J98 J123:J124">
    <cfRule type="containsText" dxfId="3742" priority="1706" operator="containsText" text="RENOVAR">
      <formula>NOT(ISERROR(SEARCH("RENOVAR",J2)))</formula>
    </cfRule>
  </conditionalFormatting>
  <conditionalFormatting sqref="P18:P21 P44:P62 P2:P10 P23:P39">
    <cfRule type="containsText" dxfId="3741" priority="1703" operator="containsText" text="VENCIDO">
      <formula>NOT(ISERROR(SEARCH("VENCIDO",P2)))</formula>
    </cfRule>
    <cfRule type="containsText" dxfId="3740" priority="1704" stopIfTrue="1" operator="containsText" text="POR VENCERSE">
      <formula>NOT(ISERROR(SEARCH("POR VENCERSE",P2)))</formula>
    </cfRule>
    <cfRule type="containsText" dxfId="3739" priority="1705" operator="containsText" text="VIGENTE">
      <formula>NOT(ISERROR(SEARCH("VIGENTE",P2)))</formula>
    </cfRule>
  </conditionalFormatting>
  <conditionalFormatting sqref="P40">
    <cfRule type="containsText" dxfId="3738" priority="1700" operator="containsText" text="VENCIDO">
      <formula>NOT(ISERROR(SEARCH("VENCIDO",P40)))</formula>
    </cfRule>
    <cfRule type="containsText" dxfId="3737" priority="1701" stopIfTrue="1" operator="containsText" text="POR VENCERSE">
      <formula>NOT(ISERROR(SEARCH("POR VENCERSE",P40)))</formula>
    </cfRule>
    <cfRule type="containsText" dxfId="3736" priority="1702" operator="containsText" text="VIGENTE">
      <formula>NOT(ISERROR(SEARCH("VIGENTE",P40)))</formula>
    </cfRule>
  </conditionalFormatting>
  <conditionalFormatting sqref="P40:P43">
    <cfRule type="containsText" dxfId="3735" priority="1699" operator="containsText" text="RENOVAR">
      <formula>NOT(ISERROR(SEARCH("RENOVAR",P40)))</formula>
    </cfRule>
  </conditionalFormatting>
  <conditionalFormatting sqref="P41:P43">
    <cfRule type="containsText" dxfId="3734" priority="1696" operator="containsText" text="VENCIDO">
      <formula>NOT(ISERROR(SEARCH("VENCIDO",P41)))</formula>
    </cfRule>
    <cfRule type="containsText" dxfId="3733" priority="1697" operator="containsText" text="POR VENCERSE">
      <formula>NOT(ISERROR(SEARCH("POR VENCERSE",P41)))</formula>
    </cfRule>
    <cfRule type="containsText" dxfId="3732" priority="1698" operator="containsText" text="VIGENTE">
      <formula>NOT(ISERROR(SEARCH("VIGENTE",P41)))</formula>
    </cfRule>
  </conditionalFormatting>
  <conditionalFormatting sqref="CC47">
    <cfRule type="expression" dxfId="3731" priority="1695">
      <formula>($CC$18-#REF!)&lt;8</formula>
    </cfRule>
  </conditionalFormatting>
  <conditionalFormatting sqref="J17">
    <cfRule type="containsText" dxfId="3730" priority="1692" stopIfTrue="1" operator="containsText" text="TERMINADO">
      <formula>NOT(ISERROR(SEARCH("TERMINADO",J17)))</formula>
    </cfRule>
    <cfRule type="containsText" dxfId="3729" priority="1693" stopIfTrue="1" operator="containsText" text="POR VENCERSE">
      <formula>NOT(ISERROR(SEARCH("POR VENCERSE",J17)))</formula>
    </cfRule>
    <cfRule type="containsText" dxfId="3728" priority="1694" operator="containsText" text="VIGENTE">
      <formula>NOT(ISERROR(SEARCH("VIGENTE",J17)))</formula>
    </cfRule>
  </conditionalFormatting>
  <conditionalFormatting sqref="J17">
    <cfRule type="containsText" dxfId="3727" priority="1691" operator="containsText" text="RENOVAR">
      <formula>NOT(ISERROR(SEARCH("RENOVAR",J17)))</formula>
    </cfRule>
  </conditionalFormatting>
  <conditionalFormatting sqref="A2">
    <cfRule type="duplicateValues" dxfId="3726" priority="1690"/>
  </conditionalFormatting>
  <conditionalFormatting sqref="P1">
    <cfRule type="containsText" dxfId="3725" priority="1689" operator="containsText" text="RENOVAR">
      <formula>NOT(ISERROR(SEARCH("RENOVAR",P1)))</formula>
    </cfRule>
  </conditionalFormatting>
  <conditionalFormatting sqref="J1">
    <cfRule type="containsText" dxfId="3724" priority="1686" stopIfTrue="1" operator="containsText" text="TERMINADO">
      <formula>NOT(ISERROR(SEARCH("TERMINADO",J1)))</formula>
    </cfRule>
    <cfRule type="containsText" dxfId="3723" priority="1687" stopIfTrue="1" operator="containsText" text="POR VENCERSE">
      <formula>NOT(ISERROR(SEARCH("POR VENCERSE",J1)))</formula>
    </cfRule>
    <cfRule type="containsText" dxfId="3722" priority="1688" operator="containsText" text="VIGENTE">
      <formula>NOT(ISERROR(SEARCH("VIGENTE",J1)))</formula>
    </cfRule>
  </conditionalFormatting>
  <conditionalFormatting sqref="J1">
    <cfRule type="containsText" dxfId="3721" priority="1685" operator="containsText" text="RENOVAR">
      <formula>NOT(ISERROR(SEARCH("RENOVAR",J1)))</formula>
    </cfRule>
  </conditionalFormatting>
  <conditionalFormatting sqref="P1">
    <cfRule type="containsText" dxfId="3720" priority="1682" operator="containsText" text="VENCIDO">
      <formula>NOT(ISERROR(SEARCH("VENCIDO",P1)))</formula>
    </cfRule>
    <cfRule type="containsText" dxfId="3719" priority="1683" stopIfTrue="1" operator="containsText" text="POR VENCERSE">
      <formula>NOT(ISERROR(SEARCH("POR VENCERSE",P1)))</formula>
    </cfRule>
    <cfRule type="containsText" dxfId="3718" priority="1684" operator="containsText" text="VIGENTE">
      <formula>NOT(ISERROR(SEARCH("VIGENTE",P1)))</formula>
    </cfRule>
  </conditionalFormatting>
  <conditionalFormatting sqref="A3:A62">
    <cfRule type="duplicateValues" dxfId="3717" priority="1711"/>
  </conditionalFormatting>
  <conditionalFormatting sqref="P63 P66:P68">
    <cfRule type="containsText" dxfId="3716" priority="1679" operator="containsText" text="VENCIDO">
      <formula>NOT(ISERROR(SEARCH("VENCIDO",P63)))</formula>
    </cfRule>
    <cfRule type="containsText" dxfId="3715" priority="1680" stopIfTrue="1" operator="containsText" text="POR VENCERSE">
      <formula>NOT(ISERROR(SEARCH("POR VENCERSE",P63)))</formula>
    </cfRule>
    <cfRule type="containsText" dxfId="3714" priority="1681" operator="containsText" text="VIGENTE">
      <formula>NOT(ISERROR(SEARCH("VIGENTE",P63)))</formula>
    </cfRule>
  </conditionalFormatting>
  <conditionalFormatting sqref="P63:P69">
    <cfRule type="containsText" dxfId="3713" priority="1678" operator="containsText" text="RENOVAR">
      <formula>NOT(ISERROR(SEARCH("RENOVAR",P63)))</formula>
    </cfRule>
  </conditionalFormatting>
  <conditionalFormatting sqref="P64:P65">
    <cfRule type="containsText" dxfId="3712" priority="1675" operator="containsText" text="VENCIDO">
      <formula>NOT(ISERROR(SEARCH("VENCIDO",P64)))</formula>
    </cfRule>
    <cfRule type="containsText" dxfId="3711" priority="1676" operator="containsText" text="POR VENCERSE">
      <formula>NOT(ISERROR(SEARCH("POR VENCERSE",P64)))</formula>
    </cfRule>
    <cfRule type="containsText" dxfId="3710" priority="1677" operator="containsText" text="VIGENTE">
      <formula>NOT(ISERROR(SEARCH("VIGENTE",P64)))</formula>
    </cfRule>
  </conditionalFormatting>
  <conditionalFormatting sqref="A67:A68 A63:A64">
    <cfRule type="duplicateValues" dxfId="3709" priority="1674"/>
  </conditionalFormatting>
  <conditionalFormatting sqref="A65">
    <cfRule type="duplicateValues" dxfId="3708" priority="1673"/>
  </conditionalFormatting>
  <conditionalFormatting sqref="P69">
    <cfRule type="containsText" dxfId="3707" priority="1668" operator="containsText" text="RENOVAR">
      <formula>NOT(ISERROR(SEARCH("RENOVAR",P69)))</formula>
    </cfRule>
  </conditionalFormatting>
  <conditionalFormatting sqref="P69">
    <cfRule type="containsText" dxfId="3706" priority="1672" operator="containsText" text="RENOVAR">
      <formula>NOT(ISERROR(SEARCH("RENOVAR",P69)))</formula>
    </cfRule>
  </conditionalFormatting>
  <conditionalFormatting sqref="P69">
    <cfRule type="containsText" dxfId="3705" priority="1669" operator="containsText" text="VENCIDO">
      <formula>NOT(ISERROR(SEARCH("VENCIDO",P69)))</formula>
    </cfRule>
    <cfRule type="containsText" dxfId="3704" priority="1670" stopIfTrue="1" operator="containsText" text="POR VENCERSE">
      <formula>NOT(ISERROR(SEARCH("POR VENCERSE",P69)))</formula>
    </cfRule>
    <cfRule type="containsText" dxfId="3703" priority="1671" operator="containsText" text="VIGENTE">
      <formula>NOT(ISERROR(SEARCH("VIGENTE",P69)))</formula>
    </cfRule>
  </conditionalFormatting>
  <conditionalFormatting sqref="P70">
    <cfRule type="containsText" dxfId="3702" priority="1667" operator="containsText" text="RENOVAR">
      <formula>NOT(ISERROR(SEARCH("RENOVAR",P70)))</formula>
    </cfRule>
  </conditionalFormatting>
  <conditionalFormatting sqref="P70">
    <cfRule type="containsText" dxfId="3701" priority="1664" operator="containsText" text="VENCIDO">
      <formula>NOT(ISERROR(SEARCH("VENCIDO",P70)))</formula>
    </cfRule>
    <cfRule type="containsText" dxfId="3700" priority="1665" stopIfTrue="1" operator="containsText" text="POR VENCERSE">
      <formula>NOT(ISERROR(SEARCH("POR VENCERSE",P70)))</formula>
    </cfRule>
    <cfRule type="containsText" dxfId="3699" priority="1666" operator="containsText" text="VIGENTE">
      <formula>NOT(ISERROR(SEARCH("VIGENTE",P70)))</formula>
    </cfRule>
  </conditionalFormatting>
  <conditionalFormatting sqref="P70">
    <cfRule type="containsText" dxfId="3698" priority="1663" operator="containsText" text="RENOVAR">
      <formula>NOT(ISERROR(SEARCH("RENOVAR",P70)))</formula>
    </cfRule>
  </conditionalFormatting>
  <conditionalFormatting sqref="P71">
    <cfRule type="containsText" dxfId="3697" priority="1658" stopIfTrue="1" operator="containsText" text="TERMINADO">
      <formula>NOT(ISERROR(SEARCH("TERMINADO",P71)))</formula>
    </cfRule>
    <cfRule type="containsText" dxfId="3696" priority="1659" stopIfTrue="1" operator="containsText" text="POR VENCERSE">
      <formula>NOT(ISERROR(SEARCH("POR VENCERSE",P71)))</formula>
    </cfRule>
    <cfRule type="containsText" dxfId="3695" priority="1660" operator="containsText" text="VIGENTE">
      <formula>NOT(ISERROR(SEARCH("VIGENTE",P71)))</formula>
    </cfRule>
  </conditionalFormatting>
  <conditionalFormatting sqref="P71">
    <cfRule type="containsText" dxfId="3694" priority="1657" operator="containsText" text="RENOVAR">
      <formula>NOT(ISERROR(SEARCH("RENOVAR",P71)))</formula>
    </cfRule>
  </conditionalFormatting>
  <conditionalFormatting sqref="P71">
    <cfRule type="containsText" dxfId="3693" priority="1654" operator="containsText" text="VENCIDO">
      <formula>NOT(ISERROR(SEARCH("VENCIDO",P71)))</formula>
    </cfRule>
    <cfRule type="containsText" dxfId="3692" priority="1655" stopIfTrue="1" operator="containsText" text="POR VENCERSE">
      <formula>NOT(ISERROR(SEARCH("POR VENCERSE",P71)))</formula>
    </cfRule>
    <cfRule type="containsText" dxfId="3691" priority="1656" operator="containsText" text="VIGENTE">
      <formula>NOT(ISERROR(SEARCH("VIGENTE",P71)))</formula>
    </cfRule>
  </conditionalFormatting>
  <conditionalFormatting sqref="A71">
    <cfRule type="duplicateValues" dxfId="3690" priority="1653"/>
  </conditionalFormatting>
  <conditionalFormatting sqref="P72:P74">
    <cfRule type="containsText" dxfId="3689" priority="1652" operator="containsText" text="RENOVAR">
      <formula>NOT(ISERROR(SEARCH("RENOVAR",P72)))</formula>
    </cfRule>
  </conditionalFormatting>
  <conditionalFormatting sqref="P72:P74">
    <cfRule type="containsText" dxfId="3688" priority="1649" operator="containsText" text="VENCIDO">
      <formula>NOT(ISERROR(SEARCH("VENCIDO",P72)))</formula>
    </cfRule>
    <cfRule type="containsText" dxfId="3687" priority="1650" operator="containsText" text="POR VENCERSE">
      <formula>NOT(ISERROR(SEARCH("POR VENCERSE",P72)))</formula>
    </cfRule>
    <cfRule type="containsText" dxfId="3686" priority="1651" operator="containsText" text="VIGENTE">
      <formula>NOT(ISERROR(SEARCH("VIGENTE",P72)))</formula>
    </cfRule>
  </conditionalFormatting>
  <conditionalFormatting sqref="A72">
    <cfRule type="duplicateValues" dxfId="3685" priority="1648"/>
  </conditionalFormatting>
  <conditionalFormatting sqref="A73">
    <cfRule type="duplicateValues" dxfId="3684" priority="1647"/>
  </conditionalFormatting>
  <conditionalFormatting sqref="A74">
    <cfRule type="duplicateValues" dxfId="3683" priority="1646"/>
  </conditionalFormatting>
  <conditionalFormatting sqref="P75">
    <cfRule type="containsText" dxfId="3682" priority="1642" stopIfTrue="1" operator="containsText" text="TERMINADO">
      <formula>NOT(ISERROR(SEARCH("TERMINADO",P75)))</formula>
    </cfRule>
    <cfRule type="containsText" dxfId="3681" priority="1643" stopIfTrue="1" operator="containsText" text="POR VENCERSE">
      <formula>NOT(ISERROR(SEARCH("POR VENCERSE",P75)))</formula>
    </cfRule>
    <cfRule type="containsText" dxfId="3680" priority="1644" operator="containsText" text="VIGENTE">
      <formula>NOT(ISERROR(SEARCH("VIGENTE",P75)))</formula>
    </cfRule>
  </conditionalFormatting>
  <conditionalFormatting sqref="P75">
    <cfRule type="containsText" dxfId="3679" priority="1641" operator="containsText" text="RENOVAR">
      <formula>NOT(ISERROR(SEARCH("RENOVAR",P75)))</formula>
    </cfRule>
  </conditionalFormatting>
  <conditionalFormatting sqref="P75">
    <cfRule type="containsText" dxfId="3678" priority="1638" operator="containsText" text="VENCIDO">
      <formula>NOT(ISERROR(SEARCH("VENCIDO",P75)))</formula>
    </cfRule>
    <cfRule type="containsText" dxfId="3677" priority="1639" stopIfTrue="1" operator="containsText" text="POR VENCERSE">
      <formula>NOT(ISERROR(SEARCH("POR VENCERSE",P75)))</formula>
    </cfRule>
    <cfRule type="containsText" dxfId="3676" priority="1640" operator="containsText" text="VIGENTE">
      <formula>NOT(ISERROR(SEARCH("VIGENTE",P75)))</formula>
    </cfRule>
  </conditionalFormatting>
  <conditionalFormatting sqref="A75">
    <cfRule type="duplicateValues" dxfId="3675" priority="1645"/>
  </conditionalFormatting>
  <conditionalFormatting sqref="P76">
    <cfRule type="containsText" dxfId="3674" priority="1634" stopIfTrue="1" operator="containsText" text="TERMINADO">
      <formula>NOT(ISERROR(SEARCH("TERMINADO",P76)))</formula>
    </cfRule>
    <cfRule type="containsText" dxfId="3673" priority="1635" stopIfTrue="1" operator="containsText" text="POR VENCERSE">
      <formula>NOT(ISERROR(SEARCH("POR VENCERSE",P76)))</formula>
    </cfRule>
    <cfRule type="containsText" dxfId="3672" priority="1636" operator="containsText" text="VIGENTE">
      <formula>NOT(ISERROR(SEARCH("VIGENTE",P76)))</formula>
    </cfRule>
  </conditionalFormatting>
  <conditionalFormatting sqref="P76">
    <cfRule type="containsText" dxfId="3671" priority="1633" operator="containsText" text="RENOVAR">
      <formula>NOT(ISERROR(SEARCH("RENOVAR",P76)))</formula>
    </cfRule>
  </conditionalFormatting>
  <conditionalFormatting sqref="P76">
    <cfRule type="containsText" dxfId="3670" priority="1630" operator="containsText" text="VENCIDO">
      <formula>NOT(ISERROR(SEARCH("VENCIDO",P76)))</formula>
    </cfRule>
    <cfRule type="containsText" dxfId="3669" priority="1631" stopIfTrue="1" operator="containsText" text="POR VENCERSE">
      <formula>NOT(ISERROR(SEARCH("POR VENCERSE",P76)))</formula>
    </cfRule>
    <cfRule type="containsText" dxfId="3668" priority="1632" operator="containsText" text="VIGENTE">
      <formula>NOT(ISERROR(SEARCH("VIGENTE",P76)))</formula>
    </cfRule>
  </conditionalFormatting>
  <conditionalFormatting sqref="A76">
    <cfRule type="duplicateValues" dxfId="3667" priority="1637"/>
  </conditionalFormatting>
  <conditionalFormatting sqref="P77">
    <cfRule type="containsText" dxfId="3666" priority="1626" stopIfTrue="1" operator="containsText" text="TERMINADO">
      <formula>NOT(ISERROR(SEARCH("TERMINADO",P77)))</formula>
    </cfRule>
    <cfRule type="containsText" dxfId="3665" priority="1627" stopIfTrue="1" operator="containsText" text="POR VENCERSE">
      <formula>NOT(ISERROR(SEARCH("POR VENCERSE",P77)))</formula>
    </cfRule>
    <cfRule type="containsText" dxfId="3664" priority="1628" operator="containsText" text="VIGENTE">
      <formula>NOT(ISERROR(SEARCH("VIGENTE",P77)))</formula>
    </cfRule>
  </conditionalFormatting>
  <conditionalFormatting sqref="P77">
    <cfRule type="containsText" dxfId="3663" priority="1625" operator="containsText" text="RENOVAR">
      <formula>NOT(ISERROR(SEARCH("RENOVAR",P77)))</formula>
    </cfRule>
  </conditionalFormatting>
  <conditionalFormatting sqref="P77">
    <cfRule type="containsText" dxfId="3662" priority="1622" operator="containsText" text="VENCIDO">
      <formula>NOT(ISERROR(SEARCH("VENCIDO",P77)))</formula>
    </cfRule>
    <cfRule type="containsText" dxfId="3661" priority="1623" stopIfTrue="1" operator="containsText" text="POR VENCERSE">
      <formula>NOT(ISERROR(SEARCH("POR VENCERSE",P77)))</formula>
    </cfRule>
    <cfRule type="containsText" dxfId="3660" priority="1624" operator="containsText" text="VIGENTE">
      <formula>NOT(ISERROR(SEARCH("VIGENTE",P77)))</formula>
    </cfRule>
  </conditionalFormatting>
  <conditionalFormatting sqref="A77">
    <cfRule type="duplicateValues" dxfId="3659" priority="1629"/>
  </conditionalFormatting>
  <conditionalFormatting sqref="P78">
    <cfRule type="containsText" dxfId="3658" priority="1618" stopIfTrue="1" operator="containsText" text="TERMINADO">
      <formula>NOT(ISERROR(SEARCH("TERMINADO",P78)))</formula>
    </cfRule>
    <cfRule type="containsText" dxfId="3657" priority="1619" stopIfTrue="1" operator="containsText" text="POR VENCERSE">
      <formula>NOT(ISERROR(SEARCH("POR VENCERSE",P78)))</formula>
    </cfRule>
    <cfRule type="containsText" dxfId="3656" priority="1620" operator="containsText" text="VIGENTE">
      <formula>NOT(ISERROR(SEARCH("VIGENTE",P78)))</formula>
    </cfRule>
  </conditionalFormatting>
  <conditionalFormatting sqref="P78">
    <cfRule type="containsText" dxfId="3655" priority="1617" operator="containsText" text="RENOVAR">
      <formula>NOT(ISERROR(SEARCH("RENOVAR",P78)))</formula>
    </cfRule>
  </conditionalFormatting>
  <conditionalFormatting sqref="P78">
    <cfRule type="containsText" dxfId="3654" priority="1614" operator="containsText" text="VENCIDO">
      <formula>NOT(ISERROR(SEARCH("VENCIDO",P78)))</formula>
    </cfRule>
    <cfRule type="containsText" dxfId="3653" priority="1615" stopIfTrue="1" operator="containsText" text="POR VENCERSE">
      <formula>NOT(ISERROR(SEARCH("POR VENCERSE",P78)))</formula>
    </cfRule>
    <cfRule type="containsText" dxfId="3652" priority="1616" operator="containsText" text="VIGENTE">
      <formula>NOT(ISERROR(SEARCH("VIGENTE",P78)))</formula>
    </cfRule>
  </conditionalFormatting>
  <conditionalFormatting sqref="A78">
    <cfRule type="duplicateValues" dxfId="3651" priority="1621"/>
  </conditionalFormatting>
  <conditionalFormatting sqref="P79">
    <cfRule type="containsText" dxfId="3650" priority="1613" operator="containsText" text="RENOVAR">
      <formula>NOT(ISERROR(SEARCH("RENOVAR",P79)))</formula>
    </cfRule>
  </conditionalFormatting>
  <conditionalFormatting sqref="P79">
    <cfRule type="containsText" dxfId="3649" priority="1610" operator="containsText" text="VENCIDO">
      <formula>NOT(ISERROR(SEARCH("VENCIDO",P79)))</formula>
    </cfRule>
    <cfRule type="containsText" dxfId="3648" priority="1611" operator="containsText" text="POR VENCERSE">
      <formula>NOT(ISERROR(SEARCH("POR VENCERSE",P79)))</formula>
    </cfRule>
    <cfRule type="containsText" dxfId="3647" priority="1612" operator="containsText" text="VIGENTE">
      <formula>NOT(ISERROR(SEARCH("VIGENTE",P79)))</formula>
    </cfRule>
  </conditionalFormatting>
  <conditionalFormatting sqref="A79">
    <cfRule type="duplicateValues" dxfId="3646" priority="1609"/>
  </conditionalFormatting>
  <conditionalFormatting sqref="P80">
    <cfRule type="containsText" dxfId="3645" priority="1605" stopIfTrue="1" operator="containsText" text="TERMINADO">
      <formula>NOT(ISERROR(SEARCH("TERMINADO",P80)))</formula>
    </cfRule>
    <cfRule type="containsText" dxfId="3644" priority="1606" stopIfTrue="1" operator="containsText" text="POR VENCERSE">
      <formula>NOT(ISERROR(SEARCH("POR VENCERSE",P80)))</formula>
    </cfRule>
    <cfRule type="containsText" dxfId="3643" priority="1607" operator="containsText" text="VIGENTE">
      <formula>NOT(ISERROR(SEARCH("VIGENTE",P80)))</formula>
    </cfRule>
  </conditionalFormatting>
  <conditionalFormatting sqref="P80">
    <cfRule type="containsText" dxfId="3642" priority="1604" operator="containsText" text="RENOVAR">
      <formula>NOT(ISERROR(SEARCH("RENOVAR",P80)))</formula>
    </cfRule>
  </conditionalFormatting>
  <conditionalFormatting sqref="P80">
    <cfRule type="containsText" dxfId="3641" priority="1601" operator="containsText" text="VENCIDO">
      <formula>NOT(ISERROR(SEARCH("VENCIDO",P80)))</formula>
    </cfRule>
    <cfRule type="containsText" dxfId="3640" priority="1602" stopIfTrue="1" operator="containsText" text="POR VENCERSE">
      <formula>NOT(ISERROR(SEARCH("POR VENCERSE",P80)))</formula>
    </cfRule>
    <cfRule type="containsText" dxfId="3639" priority="1603" operator="containsText" text="VIGENTE">
      <formula>NOT(ISERROR(SEARCH("VIGENTE",P80)))</formula>
    </cfRule>
  </conditionalFormatting>
  <conditionalFormatting sqref="A80">
    <cfRule type="duplicateValues" dxfId="3638" priority="1608"/>
  </conditionalFormatting>
  <conditionalFormatting sqref="P81">
    <cfRule type="containsText" dxfId="3637" priority="1597" stopIfTrue="1" operator="containsText" text="TERMINADO">
      <formula>NOT(ISERROR(SEARCH("TERMINADO",P81)))</formula>
    </cfRule>
    <cfRule type="containsText" dxfId="3636" priority="1598" stopIfTrue="1" operator="containsText" text="POR VENCERSE">
      <formula>NOT(ISERROR(SEARCH("POR VENCERSE",P81)))</formula>
    </cfRule>
    <cfRule type="containsText" dxfId="3635" priority="1599" operator="containsText" text="VIGENTE">
      <formula>NOT(ISERROR(SEARCH("VIGENTE",P81)))</formula>
    </cfRule>
  </conditionalFormatting>
  <conditionalFormatting sqref="P81">
    <cfRule type="containsText" dxfId="3634" priority="1596" operator="containsText" text="RENOVAR">
      <formula>NOT(ISERROR(SEARCH("RENOVAR",P81)))</formula>
    </cfRule>
  </conditionalFormatting>
  <conditionalFormatting sqref="P81">
    <cfRule type="containsText" dxfId="3633" priority="1593" operator="containsText" text="VENCIDO">
      <formula>NOT(ISERROR(SEARCH("VENCIDO",P81)))</formula>
    </cfRule>
    <cfRule type="containsText" dxfId="3632" priority="1594" stopIfTrue="1" operator="containsText" text="POR VENCERSE">
      <formula>NOT(ISERROR(SEARCH("POR VENCERSE",P81)))</formula>
    </cfRule>
    <cfRule type="containsText" dxfId="3631" priority="1595" operator="containsText" text="VIGENTE">
      <formula>NOT(ISERROR(SEARCH("VIGENTE",P81)))</formula>
    </cfRule>
  </conditionalFormatting>
  <conditionalFormatting sqref="A81">
    <cfRule type="duplicateValues" dxfId="3630" priority="1600"/>
  </conditionalFormatting>
  <conditionalFormatting sqref="P83">
    <cfRule type="containsText" dxfId="3629" priority="1589" stopIfTrue="1" operator="containsText" text="TERMINADO">
      <formula>NOT(ISERROR(SEARCH("TERMINADO",P83)))</formula>
    </cfRule>
    <cfRule type="containsText" dxfId="3628" priority="1590" stopIfTrue="1" operator="containsText" text="POR VENCERSE">
      <formula>NOT(ISERROR(SEARCH("POR VENCERSE",P83)))</formula>
    </cfRule>
    <cfRule type="containsText" dxfId="3627" priority="1591" operator="containsText" text="VIGENTE">
      <formula>NOT(ISERROR(SEARCH("VIGENTE",P83)))</formula>
    </cfRule>
  </conditionalFormatting>
  <conditionalFormatting sqref="P83">
    <cfRule type="containsText" dxfId="3626" priority="1588" operator="containsText" text="RENOVAR">
      <formula>NOT(ISERROR(SEARCH("RENOVAR",P83)))</formula>
    </cfRule>
  </conditionalFormatting>
  <conditionalFormatting sqref="P83">
    <cfRule type="containsText" dxfId="3625" priority="1585" operator="containsText" text="VENCIDO">
      <formula>NOT(ISERROR(SEARCH("VENCIDO",P83)))</formula>
    </cfRule>
    <cfRule type="containsText" dxfId="3624" priority="1586" stopIfTrue="1" operator="containsText" text="POR VENCERSE">
      <formula>NOT(ISERROR(SEARCH("POR VENCERSE",P83)))</formula>
    </cfRule>
    <cfRule type="containsText" dxfId="3623" priority="1587" operator="containsText" text="VIGENTE">
      <formula>NOT(ISERROR(SEARCH("VIGENTE",P83)))</formula>
    </cfRule>
  </conditionalFormatting>
  <conditionalFormatting sqref="A83">
    <cfRule type="duplicateValues" dxfId="3622" priority="1592"/>
  </conditionalFormatting>
  <conditionalFormatting sqref="P82">
    <cfRule type="containsText" dxfId="3621" priority="1581" stopIfTrue="1" operator="containsText" text="TERMINADO">
      <formula>NOT(ISERROR(SEARCH("TERMINADO",P82)))</formula>
    </cfRule>
    <cfRule type="containsText" dxfId="3620" priority="1582" stopIfTrue="1" operator="containsText" text="POR VENCERSE">
      <formula>NOT(ISERROR(SEARCH("POR VENCERSE",P82)))</formula>
    </cfRule>
    <cfRule type="containsText" dxfId="3619" priority="1583" operator="containsText" text="VIGENTE">
      <formula>NOT(ISERROR(SEARCH("VIGENTE",P82)))</formula>
    </cfRule>
  </conditionalFormatting>
  <conditionalFormatting sqref="P82">
    <cfRule type="containsText" dxfId="3618" priority="1580" operator="containsText" text="RENOVAR">
      <formula>NOT(ISERROR(SEARCH("RENOVAR",P82)))</formula>
    </cfRule>
  </conditionalFormatting>
  <conditionalFormatting sqref="P82">
    <cfRule type="containsText" dxfId="3617" priority="1577" operator="containsText" text="VENCIDO">
      <formula>NOT(ISERROR(SEARCH("VENCIDO",P82)))</formula>
    </cfRule>
    <cfRule type="containsText" dxfId="3616" priority="1578" stopIfTrue="1" operator="containsText" text="POR VENCERSE">
      <formula>NOT(ISERROR(SEARCH("POR VENCERSE",P82)))</formula>
    </cfRule>
    <cfRule type="containsText" dxfId="3615" priority="1579" operator="containsText" text="VIGENTE">
      <formula>NOT(ISERROR(SEARCH("VIGENTE",P82)))</formula>
    </cfRule>
  </conditionalFormatting>
  <conditionalFormatting sqref="A82">
    <cfRule type="duplicateValues" dxfId="3614" priority="1584"/>
  </conditionalFormatting>
  <conditionalFormatting sqref="P84">
    <cfRule type="containsText" dxfId="3613" priority="1573" stopIfTrue="1" operator="containsText" text="TERMINADO">
      <formula>NOT(ISERROR(SEARCH("TERMINADO",P84)))</formula>
    </cfRule>
    <cfRule type="containsText" dxfId="3612" priority="1574" stopIfTrue="1" operator="containsText" text="POR VENCERSE">
      <formula>NOT(ISERROR(SEARCH("POR VENCERSE",P84)))</formula>
    </cfRule>
    <cfRule type="containsText" dxfId="3611" priority="1575" operator="containsText" text="VIGENTE">
      <formula>NOT(ISERROR(SEARCH("VIGENTE",P84)))</formula>
    </cfRule>
  </conditionalFormatting>
  <conditionalFormatting sqref="P84">
    <cfRule type="containsText" dxfId="3610" priority="1572" operator="containsText" text="RENOVAR">
      <formula>NOT(ISERROR(SEARCH("RENOVAR",P84)))</formula>
    </cfRule>
  </conditionalFormatting>
  <conditionalFormatting sqref="P84">
    <cfRule type="containsText" dxfId="3609" priority="1569" operator="containsText" text="VENCIDO">
      <formula>NOT(ISERROR(SEARCH("VENCIDO",P84)))</formula>
    </cfRule>
    <cfRule type="containsText" dxfId="3608" priority="1570" stopIfTrue="1" operator="containsText" text="POR VENCERSE">
      <formula>NOT(ISERROR(SEARCH("POR VENCERSE",P84)))</formula>
    </cfRule>
    <cfRule type="containsText" dxfId="3607" priority="1571" operator="containsText" text="VIGENTE">
      <formula>NOT(ISERROR(SEARCH("VIGENTE",P84)))</formula>
    </cfRule>
  </conditionalFormatting>
  <conditionalFormatting sqref="A84">
    <cfRule type="duplicateValues" dxfId="3606" priority="1576"/>
  </conditionalFormatting>
  <conditionalFormatting sqref="P85:P86">
    <cfRule type="containsText" dxfId="3605" priority="1565" stopIfTrue="1" operator="containsText" text="TERMINADO">
      <formula>NOT(ISERROR(SEARCH("TERMINADO",P85)))</formula>
    </cfRule>
    <cfRule type="containsText" dxfId="3604" priority="1566" stopIfTrue="1" operator="containsText" text="POR VENCERSE">
      <formula>NOT(ISERROR(SEARCH("POR VENCERSE",P85)))</formula>
    </cfRule>
    <cfRule type="containsText" dxfId="3603" priority="1567" operator="containsText" text="VIGENTE">
      <formula>NOT(ISERROR(SEARCH("VIGENTE",P85)))</formula>
    </cfRule>
  </conditionalFormatting>
  <conditionalFormatting sqref="P85:P86">
    <cfRule type="containsText" dxfId="3602" priority="1564" operator="containsText" text="RENOVAR">
      <formula>NOT(ISERROR(SEARCH("RENOVAR",P85)))</formula>
    </cfRule>
  </conditionalFormatting>
  <conditionalFormatting sqref="P85:P86">
    <cfRule type="containsText" dxfId="3601" priority="1561" operator="containsText" text="VENCIDO">
      <formula>NOT(ISERROR(SEARCH("VENCIDO",P85)))</formula>
    </cfRule>
    <cfRule type="containsText" dxfId="3600" priority="1562" stopIfTrue="1" operator="containsText" text="POR VENCERSE">
      <formula>NOT(ISERROR(SEARCH("POR VENCERSE",P85)))</formula>
    </cfRule>
    <cfRule type="containsText" dxfId="3599" priority="1563" operator="containsText" text="VIGENTE">
      <formula>NOT(ISERROR(SEARCH("VIGENTE",P85)))</formula>
    </cfRule>
  </conditionalFormatting>
  <conditionalFormatting sqref="A85">
    <cfRule type="duplicateValues" dxfId="3598" priority="1568"/>
  </conditionalFormatting>
  <conditionalFormatting sqref="A86">
    <cfRule type="duplicateValues" dxfId="3597" priority="1560"/>
  </conditionalFormatting>
  <conditionalFormatting sqref="P87:P88">
    <cfRule type="containsText" dxfId="3596" priority="1556" stopIfTrue="1" operator="containsText" text="TERMINADO">
      <formula>NOT(ISERROR(SEARCH("TERMINADO",P87)))</formula>
    </cfRule>
    <cfRule type="containsText" dxfId="3595" priority="1557" stopIfTrue="1" operator="containsText" text="POR VENCERSE">
      <formula>NOT(ISERROR(SEARCH("POR VENCERSE",P87)))</formula>
    </cfRule>
    <cfRule type="containsText" dxfId="3594" priority="1558" operator="containsText" text="VIGENTE">
      <formula>NOT(ISERROR(SEARCH("VIGENTE",P87)))</formula>
    </cfRule>
  </conditionalFormatting>
  <conditionalFormatting sqref="P87:P88">
    <cfRule type="containsText" dxfId="3593" priority="1555" operator="containsText" text="RENOVAR">
      <formula>NOT(ISERROR(SEARCH("RENOVAR",P87)))</formula>
    </cfRule>
  </conditionalFormatting>
  <conditionalFormatting sqref="P87:P88">
    <cfRule type="containsText" dxfId="3592" priority="1552" operator="containsText" text="VENCIDO">
      <formula>NOT(ISERROR(SEARCH("VENCIDO",P87)))</formula>
    </cfRule>
    <cfRule type="containsText" dxfId="3591" priority="1553" stopIfTrue="1" operator="containsText" text="POR VENCERSE">
      <formula>NOT(ISERROR(SEARCH("POR VENCERSE",P87)))</formula>
    </cfRule>
    <cfRule type="containsText" dxfId="3590" priority="1554" operator="containsText" text="VIGENTE">
      <formula>NOT(ISERROR(SEARCH("VIGENTE",P87)))</formula>
    </cfRule>
  </conditionalFormatting>
  <conditionalFormatting sqref="A87">
    <cfRule type="duplicateValues" dxfId="3589" priority="1559"/>
  </conditionalFormatting>
  <conditionalFormatting sqref="A88">
    <cfRule type="duplicateValues" dxfId="3588" priority="1551"/>
  </conditionalFormatting>
  <conditionalFormatting sqref="A89">
    <cfRule type="duplicateValues" dxfId="3587" priority="1547"/>
  </conditionalFormatting>
  <conditionalFormatting sqref="P89">
    <cfRule type="containsText" dxfId="3586" priority="1548" stopIfTrue="1" operator="containsText" text="TERMINADO">
      <formula>NOT(ISERROR(SEARCH("TERMINADO",P89)))</formula>
    </cfRule>
    <cfRule type="containsText" dxfId="3585" priority="1549" stopIfTrue="1" operator="containsText" text="POR VENCERSE">
      <formula>NOT(ISERROR(SEARCH("POR VENCERSE",P89)))</formula>
    </cfRule>
    <cfRule type="containsText" dxfId="3584" priority="1550" operator="containsText" text="VIGENTE">
      <formula>NOT(ISERROR(SEARCH("VIGENTE",P89)))</formula>
    </cfRule>
  </conditionalFormatting>
  <conditionalFormatting sqref="P90">
    <cfRule type="containsText" dxfId="3583" priority="1544" operator="containsText" text="VENCIDO">
      <formula>NOT(ISERROR(SEARCH("VENCIDO",P90)))</formula>
    </cfRule>
    <cfRule type="containsText" dxfId="3582" priority="1545" stopIfTrue="1" operator="containsText" text="POR VENCERSE">
      <formula>NOT(ISERROR(SEARCH("POR VENCERSE",P90)))</formula>
    </cfRule>
    <cfRule type="containsText" dxfId="3581" priority="1546" operator="containsText" text="VIGENTE">
      <formula>NOT(ISERROR(SEARCH("VIGENTE",P90)))</formula>
    </cfRule>
  </conditionalFormatting>
  <conditionalFormatting sqref="P90">
    <cfRule type="containsText" dxfId="3580" priority="1543" operator="containsText" text="RENOVAR">
      <formula>NOT(ISERROR(SEARCH("RENOVAR",P90)))</formula>
    </cfRule>
  </conditionalFormatting>
  <conditionalFormatting sqref="A90">
    <cfRule type="duplicateValues" dxfId="3579" priority="1542"/>
  </conditionalFormatting>
  <conditionalFormatting sqref="A91">
    <cfRule type="duplicateValues" dxfId="3578" priority="1541"/>
  </conditionalFormatting>
  <conditionalFormatting sqref="A92">
    <cfRule type="duplicateValues" dxfId="3577" priority="1540"/>
  </conditionalFormatting>
  <conditionalFormatting sqref="P93">
    <cfRule type="containsText" dxfId="3576" priority="1537" stopIfTrue="1" operator="containsText" text="TERMINADO">
      <formula>NOT(ISERROR(SEARCH("TERMINADO",P93)))</formula>
    </cfRule>
    <cfRule type="containsText" dxfId="3575" priority="1538" stopIfTrue="1" operator="containsText" text="POR VENCERSE">
      <formula>NOT(ISERROR(SEARCH("POR VENCERSE",P93)))</formula>
    </cfRule>
    <cfRule type="containsText" dxfId="3574" priority="1539" operator="containsText" text="VIGENTE">
      <formula>NOT(ISERROR(SEARCH("VIGENTE",P93)))</formula>
    </cfRule>
  </conditionalFormatting>
  <conditionalFormatting sqref="P93">
    <cfRule type="containsText" dxfId="3573" priority="1536" operator="containsText" text="RENOVAR">
      <formula>NOT(ISERROR(SEARCH("RENOVAR",P93)))</formula>
    </cfRule>
  </conditionalFormatting>
  <conditionalFormatting sqref="P93">
    <cfRule type="containsText" dxfId="3572" priority="1533" operator="containsText" text="VENCIDO">
      <formula>NOT(ISERROR(SEARCH("VENCIDO",P93)))</formula>
    </cfRule>
    <cfRule type="containsText" dxfId="3571" priority="1534" stopIfTrue="1" operator="containsText" text="POR VENCERSE">
      <formula>NOT(ISERROR(SEARCH("POR VENCERSE",P93)))</formula>
    </cfRule>
    <cfRule type="containsText" dxfId="3570" priority="1535" operator="containsText" text="VIGENTE">
      <formula>NOT(ISERROR(SEARCH("VIGENTE",P93)))</formula>
    </cfRule>
  </conditionalFormatting>
  <conditionalFormatting sqref="A93">
    <cfRule type="duplicateValues" dxfId="3569" priority="1532"/>
  </conditionalFormatting>
  <conditionalFormatting sqref="A94">
    <cfRule type="duplicateValues" dxfId="3568" priority="1531"/>
  </conditionalFormatting>
  <conditionalFormatting sqref="A95">
    <cfRule type="duplicateValues" dxfId="3567" priority="1530"/>
  </conditionalFormatting>
  <conditionalFormatting sqref="A96">
    <cfRule type="duplicateValues" dxfId="3566" priority="1529"/>
  </conditionalFormatting>
  <conditionalFormatting sqref="P96">
    <cfRule type="containsText" dxfId="3565" priority="1526" stopIfTrue="1" operator="containsText" text="TERMINADO">
      <formula>NOT(ISERROR(SEARCH("TERMINADO",P96)))</formula>
    </cfRule>
    <cfRule type="containsText" dxfId="3564" priority="1527" stopIfTrue="1" operator="containsText" text="POR VENCERSE">
      <formula>NOT(ISERROR(SEARCH("POR VENCERSE",P96)))</formula>
    </cfRule>
    <cfRule type="containsText" dxfId="3563" priority="1528" operator="containsText" text="VIGENTE">
      <formula>NOT(ISERROR(SEARCH("VIGENTE",P96)))</formula>
    </cfRule>
  </conditionalFormatting>
  <conditionalFormatting sqref="P96">
    <cfRule type="containsText" dxfId="3562" priority="1525" operator="containsText" text="RENOVAR">
      <formula>NOT(ISERROR(SEARCH("RENOVAR",P96)))</formula>
    </cfRule>
  </conditionalFormatting>
  <conditionalFormatting sqref="P96">
    <cfRule type="containsText" dxfId="3561" priority="1522" operator="containsText" text="VENCIDO">
      <formula>NOT(ISERROR(SEARCH("VENCIDO",P96)))</formula>
    </cfRule>
    <cfRule type="containsText" dxfId="3560" priority="1523" stopIfTrue="1" operator="containsText" text="POR VENCERSE">
      <formula>NOT(ISERROR(SEARCH("POR VENCERSE",P96)))</formula>
    </cfRule>
    <cfRule type="containsText" dxfId="3559" priority="1524" operator="containsText" text="VIGENTE">
      <formula>NOT(ISERROR(SEARCH("VIGENTE",P96)))</formula>
    </cfRule>
  </conditionalFormatting>
  <conditionalFormatting sqref="A97">
    <cfRule type="duplicateValues" dxfId="3558" priority="1521"/>
  </conditionalFormatting>
  <conditionalFormatting sqref="P97">
    <cfRule type="containsText" dxfId="3557" priority="1518" stopIfTrue="1" operator="containsText" text="TERMINADO">
      <formula>NOT(ISERROR(SEARCH("TERMINADO",P97)))</formula>
    </cfRule>
    <cfRule type="containsText" dxfId="3556" priority="1519" stopIfTrue="1" operator="containsText" text="POR VENCERSE">
      <formula>NOT(ISERROR(SEARCH("POR VENCERSE",P97)))</formula>
    </cfRule>
    <cfRule type="containsText" dxfId="3555" priority="1520" operator="containsText" text="VIGENTE">
      <formula>NOT(ISERROR(SEARCH("VIGENTE",P97)))</formula>
    </cfRule>
  </conditionalFormatting>
  <conditionalFormatting sqref="P97">
    <cfRule type="containsText" dxfId="3554" priority="1517" operator="containsText" text="RENOVAR">
      <formula>NOT(ISERROR(SEARCH("RENOVAR",P97)))</formula>
    </cfRule>
  </conditionalFormatting>
  <conditionalFormatting sqref="P97">
    <cfRule type="containsText" dxfId="3553" priority="1514" operator="containsText" text="VENCIDO">
      <formula>NOT(ISERROR(SEARCH("VENCIDO",P97)))</formula>
    </cfRule>
    <cfRule type="containsText" dxfId="3552" priority="1515" stopIfTrue="1" operator="containsText" text="POR VENCERSE">
      <formula>NOT(ISERROR(SEARCH("POR VENCERSE",P97)))</formula>
    </cfRule>
    <cfRule type="containsText" dxfId="3551" priority="1516" operator="containsText" text="VIGENTE">
      <formula>NOT(ISERROR(SEARCH("VIGENTE",P97)))</formula>
    </cfRule>
  </conditionalFormatting>
  <conditionalFormatting sqref="A98">
    <cfRule type="duplicateValues" dxfId="3550" priority="1513"/>
  </conditionalFormatting>
  <conditionalFormatting sqref="P98">
    <cfRule type="containsText" dxfId="3549" priority="1510" stopIfTrue="1" operator="containsText" text="TERMINADO">
      <formula>NOT(ISERROR(SEARCH("TERMINADO",P98)))</formula>
    </cfRule>
    <cfRule type="containsText" dxfId="3548" priority="1511" stopIfTrue="1" operator="containsText" text="POR VENCERSE">
      <formula>NOT(ISERROR(SEARCH("POR VENCERSE",P98)))</formula>
    </cfRule>
    <cfRule type="containsText" dxfId="3547" priority="1512" operator="containsText" text="VIGENTE">
      <formula>NOT(ISERROR(SEARCH("VIGENTE",P98)))</formula>
    </cfRule>
  </conditionalFormatting>
  <conditionalFormatting sqref="P98">
    <cfRule type="containsText" dxfId="3546" priority="1509" operator="containsText" text="RENOVAR">
      <formula>NOT(ISERROR(SEARCH("RENOVAR",P98)))</formula>
    </cfRule>
  </conditionalFormatting>
  <conditionalFormatting sqref="P98">
    <cfRule type="containsText" dxfId="3545" priority="1506" operator="containsText" text="VENCIDO">
      <formula>NOT(ISERROR(SEARCH("VENCIDO",P98)))</formula>
    </cfRule>
    <cfRule type="containsText" dxfId="3544" priority="1507" stopIfTrue="1" operator="containsText" text="POR VENCERSE">
      <formula>NOT(ISERROR(SEARCH("POR VENCERSE",P98)))</formula>
    </cfRule>
    <cfRule type="containsText" dxfId="3543" priority="1508" operator="containsText" text="VIGENTE">
      <formula>NOT(ISERROR(SEARCH("VIGENTE",P98)))</formula>
    </cfRule>
  </conditionalFormatting>
  <conditionalFormatting sqref="J99">
    <cfRule type="containsText" dxfId="3542" priority="1505" operator="containsText" text="RENOVAR">
      <formula>NOT(ISERROR(SEARCH("RENOVAR",J99)))</formula>
    </cfRule>
  </conditionalFormatting>
  <conditionalFormatting sqref="A99">
    <cfRule type="duplicateValues" dxfId="3541" priority="1504"/>
  </conditionalFormatting>
  <conditionalFormatting sqref="J99 J123:J124">
    <cfRule type="containsText" dxfId="3540" priority="1501" operator="containsText" text="TERMINADO">
      <formula>NOT(ISERROR(SEARCH("TERMINADO",J99)))</formula>
    </cfRule>
    <cfRule type="containsText" dxfId="3539" priority="1502" operator="containsText" text="POR VENCERSE">
      <formula>NOT(ISERROR(SEARCH("POR VENCERSE",J99)))</formula>
    </cfRule>
    <cfRule type="containsText" dxfId="3538" priority="1503" operator="containsText" text="VIGENTE">
      <formula>NOT(ISERROR(SEARCH("VIGENTE",J99)))</formula>
    </cfRule>
  </conditionalFormatting>
  <conditionalFormatting sqref="J99 J123:J124">
    <cfRule type="containsText" dxfId="3537" priority="1499" operator="containsText" text="TRAMITES">
      <formula>NOT(ISERROR(SEARCH("TRAMITES",J99)))</formula>
    </cfRule>
    <cfRule type="containsText" dxfId="3536" priority="1500" operator="containsText" text="TRAMITES">
      <formula>NOT(ISERROR(SEARCH("TRAMITES",J99)))</formula>
    </cfRule>
  </conditionalFormatting>
  <conditionalFormatting sqref="AZ39">
    <cfRule type="expression" dxfId="3535" priority="1496" stopIfTrue="1">
      <formula>(#REF!-#REF!)&gt;1</formula>
    </cfRule>
    <cfRule type="expression" dxfId="3534" priority="1497">
      <formula>(#REF!-#REF!)&lt;=0</formula>
    </cfRule>
  </conditionalFormatting>
  <conditionalFormatting sqref="J100">
    <cfRule type="containsText" dxfId="3533" priority="1495" operator="containsText" text="RENOVAR">
      <formula>NOT(ISERROR(SEARCH("RENOVAR",J100)))</formula>
    </cfRule>
  </conditionalFormatting>
  <conditionalFormatting sqref="P100">
    <cfRule type="containsText" dxfId="3532" priority="1494" operator="containsText" text="RENOVAR">
      <formula>NOT(ISERROR(SEARCH("RENOVAR",P100)))</formula>
    </cfRule>
  </conditionalFormatting>
  <conditionalFormatting sqref="P100">
    <cfRule type="containsText" dxfId="3531" priority="1491" operator="containsText" text="VENCIDO">
      <formula>NOT(ISERROR(SEARCH("VENCIDO",P100)))</formula>
    </cfRule>
    <cfRule type="containsText" dxfId="3530" priority="1492" operator="containsText" text="POR VENCERSE">
      <formula>NOT(ISERROR(SEARCH("POR VENCERSE",P100)))</formula>
    </cfRule>
    <cfRule type="containsText" dxfId="3529" priority="1493" operator="containsText" text="VIGENTE">
      <formula>NOT(ISERROR(SEARCH("VIGENTE",P100)))</formula>
    </cfRule>
  </conditionalFormatting>
  <conditionalFormatting sqref="A100">
    <cfRule type="duplicateValues" dxfId="3528" priority="1490"/>
  </conditionalFormatting>
  <conditionalFormatting sqref="J100">
    <cfRule type="containsText" dxfId="3527" priority="1487" operator="containsText" text="TERMINADO">
      <formula>NOT(ISERROR(SEARCH("TERMINADO",J100)))</formula>
    </cfRule>
    <cfRule type="containsText" dxfId="3526" priority="1488" operator="containsText" text="POR VENCERSE">
      <formula>NOT(ISERROR(SEARCH("POR VENCERSE",J100)))</formula>
    </cfRule>
    <cfRule type="containsText" dxfId="3525" priority="1489" operator="containsText" text="VIGENTE">
      <formula>NOT(ISERROR(SEARCH("VIGENTE",J100)))</formula>
    </cfRule>
  </conditionalFormatting>
  <conditionalFormatting sqref="J100">
    <cfRule type="containsText" dxfId="3524" priority="1485" operator="containsText" text="TRAMITES">
      <formula>NOT(ISERROR(SEARCH("TRAMITES",J100)))</formula>
    </cfRule>
    <cfRule type="containsText" dxfId="3523" priority="1486" operator="containsText" text="TRAMITES">
      <formula>NOT(ISERROR(SEARCH("TRAMITES",J100)))</formula>
    </cfRule>
  </conditionalFormatting>
  <conditionalFormatting sqref="P101">
    <cfRule type="containsText" dxfId="3522" priority="1482" operator="containsText" text="VENCIDO">
      <formula>NOT(ISERROR(SEARCH("VENCIDO",P101)))</formula>
    </cfRule>
    <cfRule type="containsText" dxfId="3521" priority="1483" stopIfTrue="1" operator="containsText" text="POR VENCERSE">
      <formula>NOT(ISERROR(SEARCH("POR VENCERSE",P101)))</formula>
    </cfRule>
    <cfRule type="containsText" dxfId="3520" priority="1484" operator="containsText" text="VIGENTE">
      <formula>NOT(ISERROR(SEARCH("VIGENTE",P101)))</formula>
    </cfRule>
  </conditionalFormatting>
  <conditionalFormatting sqref="P101 J101">
    <cfRule type="containsText" dxfId="3519" priority="1481" operator="containsText" text="RENOVAR">
      <formula>NOT(ISERROR(SEARCH("RENOVAR",J101)))</formula>
    </cfRule>
  </conditionalFormatting>
  <conditionalFormatting sqref="A101">
    <cfRule type="duplicateValues" dxfId="3518" priority="1480"/>
  </conditionalFormatting>
  <conditionalFormatting sqref="J101">
    <cfRule type="containsText" dxfId="3517" priority="1477" operator="containsText" text="TERMINADO">
      <formula>NOT(ISERROR(SEARCH("TERMINADO",J101)))</formula>
    </cfRule>
    <cfRule type="containsText" dxfId="3516" priority="1478" operator="containsText" text="POR VENCERSE">
      <formula>NOT(ISERROR(SEARCH("POR VENCERSE",J101)))</formula>
    </cfRule>
    <cfRule type="containsText" dxfId="3515" priority="1479" operator="containsText" text="VIGENTE">
      <formula>NOT(ISERROR(SEARCH("VIGENTE",J101)))</formula>
    </cfRule>
  </conditionalFormatting>
  <conditionalFormatting sqref="J101">
    <cfRule type="containsText" dxfId="3514" priority="1475" operator="containsText" text="TRAMITES">
      <formula>NOT(ISERROR(SEARCH("TRAMITES",J101)))</formula>
    </cfRule>
    <cfRule type="containsText" dxfId="3513" priority="1476" operator="containsText" text="TRAMITES">
      <formula>NOT(ISERROR(SEARCH("TRAMITES",J101)))</formula>
    </cfRule>
  </conditionalFormatting>
  <conditionalFormatting sqref="J102">
    <cfRule type="containsText" dxfId="3512" priority="1474" operator="containsText" text="RENOVAR">
      <formula>NOT(ISERROR(SEARCH("RENOVAR",J102)))</formula>
    </cfRule>
  </conditionalFormatting>
  <conditionalFormatting sqref="P102">
    <cfRule type="containsText" dxfId="3511" priority="1473" operator="containsText" text="RENOVAR">
      <formula>NOT(ISERROR(SEARCH("RENOVAR",P102)))</formula>
    </cfRule>
  </conditionalFormatting>
  <conditionalFormatting sqref="P102">
    <cfRule type="containsText" dxfId="3510" priority="1470" operator="containsText" text="VENCIDO">
      <formula>NOT(ISERROR(SEARCH("VENCIDO",P102)))</formula>
    </cfRule>
    <cfRule type="containsText" dxfId="3509" priority="1471" operator="containsText" text="POR VENCERSE">
      <formula>NOT(ISERROR(SEARCH("POR VENCERSE",P102)))</formula>
    </cfRule>
    <cfRule type="containsText" dxfId="3508" priority="1472" operator="containsText" text="VIGENTE">
      <formula>NOT(ISERROR(SEARCH("VIGENTE",P102)))</formula>
    </cfRule>
  </conditionalFormatting>
  <conditionalFormatting sqref="A102">
    <cfRule type="duplicateValues" dxfId="3507" priority="1469"/>
  </conditionalFormatting>
  <conditionalFormatting sqref="J102">
    <cfRule type="containsText" dxfId="3506" priority="1466" operator="containsText" text="TERMINADO">
      <formula>NOT(ISERROR(SEARCH("TERMINADO",J102)))</formula>
    </cfRule>
    <cfRule type="containsText" dxfId="3505" priority="1467" operator="containsText" text="POR VENCERSE">
      <formula>NOT(ISERROR(SEARCH("POR VENCERSE",J102)))</formula>
    </cfRule>
    <cfRule type="containsText" dxfId="3504" priority="1468" operator="containsText" text="VIGENTE">
      <formula>NOT(ISERROR(SEARCH("VIGENTE",J102)))</formula>
    </cfRule>
  </conditionalFormatting>
  <conditionalFormatting sqref="J102">
    <cfRule type="containsText" dxfId="3503" priority="1464" operator="containsText" text="TRAMITES">
      <formula>NOT(ISERROR(SEARCH("TRAMITES",J102)))</formula>
    </cfRule>
    <cfRule type="containsText" dxfId="3502" priority="1465" operator="containsText" text="TRAMITES">
      <formula>NOT(ISERROR(SEARCH("TRAMITES",J102)))</formula>
    </cfRule>
  </conditionalFormatting>
  <conditionalFormatting sqref="J103">
    <cfRule type="containsText" dxfId="3501" priority="1463" operator="containsText" text="RENOVAR">
      <formula>NOT(ISERROR(SEARCH("RENOVAR",J103)))</formula>
    </cfRule>
  </conditionalFormatting>
  <conditionalFormatting sqref="P103">
    <cfRule type="containsText" dxfId="3500" priority="1462" operator="containsText" text="RENOVAR">
      <formula>NOT(ISERROR(SEARCH("RENOVAR",P103)))</formula>
    </cfRule>
  </conditionalFormatting>
  <conditionalFormatting sqref="P103">
    <cfRule type="containsText" dxfId="3499" priority="1459" operator="containsText" text="VENCIDO">
      <formula>NOT(ISERROR(SEARCH("VENCIDO",P103)))</formula>
    </cfRule>
    <cfRule type="containsText" dxfId="3498" priority="1460" operator="containsText" text="POR VENCERSE">
      <formula>NOT(ISERROR(SEARCH("POR VENCERSE",P103)))</formula>
    </cfRule>
    <cfRule type="containsText" dxfId="3497" priority="1461" operator="containsText" text="VIGENTE">
      <formula>NOT(ISERROR(SEARCH("VIGENTE",P103)))</formula>
    </cfRule>
  </conditionalFormatting>
  <conditionalFormatting sqref="A103">
    <cfRule type="duplicateValues" dxfId="3496" priority="1458"/>
  </conditionalFormatting>
  <conditionalFormatting sqref="J103">
    <cfRule type="containsText" dxfId="3495" priority="1455" operator="containsText" text="TERMINADO">
      <formula>NOT(ISERROR(SEARCH("TERMINADO",J103)))</formula>
    </cfRule>
    <cfRule type="containsText" dxfId="3494" priority="1456" operator="containsText" text="POR VENCERSE">
      <formula>NOT(ISERROR(SEARCH("POR VENCERSE",J103)))</formula>
    </cfRule>
    <cfRule type="containsText" dxfId="3493" priority="1457" operator="containsText" text="VIGENTE">
      <formula>NOT(ISERROR(SEARCH("VIGENTE",J103)))</formula>
    </cfRule>
  </conditionalFormatting>
  <conditionalFormatting sqref="J103">
    <cfRule type="containsText" dxfId="3492" priority="1453" operator="containsText" text="TRAMITES">
      <formula>NOT(ISERROR(SEARCH("TRAMITES",J103)))</formula>
    </cfRule>
    <cfRule type="containsText" dxfId="3491" priority="1454" operator="containsText" text="TRAMITES">
      <formula>NOT(ISERROR(SEARCH("TRAMITES",J103)))</formula>
    </cfRule>
  </conditionalFormatting>
  <conditionalFormatting sqref="J104:J106">
    <cfRule type="containsText" dxfId="3490" priority="1452" operator="containsText" text="RENOVAR">
      <formula>NOT(ISERROR(SEARCH("RENOVAR",J104)))</formula>
    </cfRule>
  </conditionalFormatting>
  <conditionalFormatting sqref="P104:P105">
    <cfRule type="containsText" dxfId="3489" priority="1451" operator="containsText" text="RENOVAR">
      <formula>NOT(ISERROR(SEARCH("RENOVAR",P104)))</formula>
    </cfRule>
  </conditionalFormatting>
  <conditionalFormatting sqref="P104:P105">
    <cfRule type="containsText" dxfId="3488" priority="1448" operator="containsText" text="VENCIDO">
      <formula>NOT(ISERROR(SEARCH("VENCIDO",P104)))</formula>
    </cfRule>
    <cfRule type="containsText" dxfId="3487" priority="1449" operator="containsText" text="POR VENCERSE">
      <formula>NOT(ISERROR(SEARCH("POR VENCERSE",P104)))</formula>
    </cfRule>
    <cfRule type="containsText" dxfId="3486" priority="1450" operator="containsText" text="VIGENTE">
      <formula>NOT(ISERROR(SEARCH("VIGENTE",P104)))</formula>
    </cfRule>
  </conditionalFormatting>
  <conditionalFormatting sqref="A104">
    <cfRule type="duplicateValues" dxfId="3485" priority="1447"/>
  </conditionalFormatting>
  <conditionalFormatting sqref="A105">
    <cfRule type="duplicateValues" dxfId="3484" priority="1446"/>
  </conditionalFormatting>
  <conditionalFormatting sqref="P106">
    <cfRule type="containsText" dxfId="3483" priority="1442" stopIfTrue="1" operator="containsText" text="TERMINADO">
      <formula>NOT(ISERROR(SEARCH("TERMINADO",P106)))</formula>
    </cfRule>
    <cfRule type="containsText" dxfId="3482" priority="1443" stopIfTrue="1" operator="containsText" text="POR VENCERSE">
      <formula>NOT(ISERROR(SEARCH("POR VENCERSE",P106)))</formula>
    </cfRule>
    <cfRule type="containsText" dxfId="3481" priority="1444" operator="containsText" text="VIGENTE">
      <formula>NOT(ISERROR(SEARCH("VIGENTE",P106)))</formula>
    </cfRule>
  </conditionalFormatting>
  <conditionalFormatting sqref="P106">
    <cfRule type="containsText" dxfId="3480" priority="1441" operator="containsText" text="RENOVAR">
      <formula>NOT(ISERROR(SEARCH("RENOVAR",P106)))</formula>
    </cfRule>
  </conditionalFormatting>
  <conditionalFormatting sqref="P106">
    <cfRule type="containsText" dxfId="3479" priority="1438" operator="containsText" text="VENCIDO">
      <formula>NOT(ISERROR(SEARCH("VENCIDO",P106)))</formula>
    </cfRule>
    <cfRule type="containsText" dxfId="3478" priority="1439" stopIfTrue="1" operator="containsText" text="POR VENCERSE">
      <formula>NOT(ISERROR(SEARCH("POR VENCERSE",P106)))</formula>
    </cfRule>
    <cfRule type="containsText" dxfId="3477" priority="1440" operator="containsText" text="VIGENTE">
      <formula>NOT(ISERROR(SEARCH("VIGENTE",P106)))</formula>
    </cfRule>
  </conditionalFormatting>
  <conditionalFormatting sqref="A106">
    <cfRule type="duplicateValues" dxfId="3476" priority="1445"/>
  </conditionalFormatting>
  <conditionalFormatting sqref="J104:J106">
    <cfRule type="containsText" dxfId="3475" priority="1435" operator="containsText" text="TERMINADO">
      <formula>NOT(ISERROR(SEARCH("TERMINADO",J104)))</formula>
    </cfRule>
    <cfRule type="containsText" dxfId="3474" priority="1436" operator="containsText" text="POR VENCERSE">
      <formula>NOT(ISERROR(SEARCH("POR VENCERSE",J104)))</formula>
    </cfRule>
    <cfRule type="containsText" dxfId="3473" priority="1437" operator="containsText" text="VIGENTE">
      <formula>NOT(ISERROR(SEARCH("VIGENTE",J104)))</formula>
    </cfRule>
  </conditionalFormatting>
  <conditionalFormatting sqref="J104:J106">
    <cfRule type="containsText" dxfId="3472" priority="1433" operator="containsText" text="TRAMITES">
      <formula>NOT(ISERROR(SEARCH("TRAMITES",J104)))</formula>
    </cfRule>
    <cfRule type="containsText" dxfId="3471" priority="1434" operator="containsText" text="TRAMITES">
      <formula>NOT(ISERROR(SEARCH("TRAMITES",J104)))</formula>
    </cfRule>
  </conditionalFormatting>
  <conditionalFormatting sqref="J107">
    <cfRule type="containsText" dxfId="3470" priority="1432" operator="containsText" text="RENOVAR">
      <formula>NOT(ISERROR(SEARCH("RENOVAR",J107)))</formula>
    </cfRule>
  </conditionalFormatting>
  <conditionalFormatting sqref="P107">
    <cfRule type="containsText" dxfId="3469" priority="1428" stopIfTrue="1" operator="containsText" text="TERMINADO">
      <formula>NOT(ISERROR(SEARCH("TERMINADO",P107)))</formula>
    </cfRule>
    <cfRule type="containsText" dxfId="3468" priority="1429" stopIfTrue="1" operator="containsText" text="POR VENCERSE">
      <formula>NOT(ISERROR(SEARCH("POR VENCERSE",P107)))</formula>
    </cfRule>
    <cfRule type="containsText" dxfId="3467" priority="1430" operator="containsText" text="VIGENTE">
      <formula>NOT(ISERROR(SEARCH("VIGENTE",P107)))</formula>
    </cfRule>
  </conditionalFormatting>
  <conditionalFormatting sqref="P107">
    <cfRule type="containsText" dxfId="3466" priority="1427" operator="containsText" text="RENOVAR">
      <formula>NOT(ISERROR(SEARCH("RENOVAR",P107)))</formula>
    </cfRule>
  </conditionalFormatting>
  <conditionalFormatting sqref="P107">
    <cfRule type="containsText" dxfId="3465" priority="1424" operator="containsText" text="VENCIDO">
      <formula>NOT(ISERROR(SEARCH("VENCIDO",P107)))</formula>
    </cfRule>
    <cfRule type="containsText" dxfId="3464" priority="1425" stopIfTrue="1" operator="containsText" text="POR VENCERSE">
      <formula>NOT(ISERROR(SEARCH("POR VENCERSE",P107)))</formula>
    </cfRule>
    <cfRule type="containsText" dxfId="3463" priority="1426" operator="containsText" text="VIGENTE">
      <formula>NOT(ISERROR(SEARCH("VIGENTE",P107)))</formula>
    </cfRule>
  </conditionalFormatting>
  <conditionalFormatting sqref="A107">
    <cfRule type="duplicateValues" dxfId="3462" priority="1431"/>
  </conditionalFormatting>
  <conditionalFormatting sqref="J107">
    <cfRule type="containsText" dxfId="3461" priority="1421" operator="containsText" text="TERMINADO">
      <formula>NOT(ISERROR(SEARCH("TERMINADO",J107)))</formula>
    </cfRule>
    <cfRule type="containsText" dxfId="3460" priority="1422" operator="containsText" text="POR VENCERSE">
      <formula>NOT(ISERROR(SEARCH("POR VENCERSE",J107)))</formula>
    </cfRule>
    <cfRule type="containsText" dxfId="3459" priority="1423" operator="containsText" text="VIGENTE">
      <formula>NOT(ISERROR(SEARCH("VIGENTE",J107)))</formula>
    </cfRule>
  </conditionalFormatting>
  <conditionalFormatting sqref="J107">
    <cfRule type="containsText" dxfId="3458" priority="1419" operator="containsText" text="TRAMITES">
      <formula>NOT(ISERROR(SEARCH("TRAMITES",J107)))</formula>
    </cfRule>
    <cfRule type="containsText" dxfId="3457" priority="1420" operator="containsText" text="TRAMITES">
      <formula>NOT(ISERROR(SEARCH("TRAMITES",J107)))</formula>
    </cfRule>
  </conditionalFormatting>
  <conditionalFormatting sqref="J108:J109">
    <cfRule type="containsText" dxfId="3456" priority="1418" operator="containsText" text="RENOVAR">
      <formula>NOT(ISERROR(SEARCH("RENOVAR",J108)))</formula>
    </cfRule>
  </conditionalFormatting>
  <conditionalFormatting sqref="P108">
    <cfRule type="containsText" dxfId="3455" priority="1414" stopIfTrue="1" operator="containsText" text="TERMINADO">
      <formula>NOT(ISERROR(SEARCH("TERMINADO",P108)))</formula>
    </cfRule>
    <cfRule type="containsText" dxfId="3454" priority="1415" stopIfTrue="1" operator="containsText" text="POR VENCERSE">
      <formula>NOT(ISERROR(SEARCH("POR VENCERSE",P108)))</formula>
    </cfRule>
    <cfRule type="containsText" dxfId="3453" priority="1416" operator="containsText" text="VIGENTE">
      <formula>NOT(ISERROR(SEARCH("VIGENTE",P108)))</formula>
    </cfRule>
  </conditionalFormatting>
  <conditionalFormatting sqref="P108">
    <cfRule type="containsText" dxfId="3452" priority="1413" operator="containsText" text="RENOVAR">
      <formula>NOT(ISERROR(SEARCH("RENOVAR",P108)))</formula>
    </cfRule>
  </conditionalFormatting>
  <conditionalFormatting sqref="P108">
    <cfRule type="containsText" dxfId="3451" priority="1410" operator="containsText" text="VENCIDO">
      <formula>NOT(ISERROR(SEARCH("VENCIDO",P108)))</formula>
    </cfRule>
    <cfRule type="containsText" dxfId="3450" priority="1411" stopIfTrue="1" operator="containsText" text="POR VENCERSE">
      <formula>NOT(ISERROR(SEARCH("POR VENCERSE",P108)))</formula>
    </cfRule>
    <cfRule type="containsText" dxfId="3449" priority="1412" operator="containsText" text="VIGENTE">
      <formula>NOT(ISERROR(SEARCH("VIGENTE",P108)))</formula>
    </cfRule>
  </conditionalFormatting>
  <conditionalFormatting sqref="A108">
    <cfRule type="duplicateValues" dxfId="3448" priority="1417"/>
  </conditionalFormatting>
  <conditionalFormatting sqref="P109">
    <cfRule type="containsText" dxfId="3447" priority="1406" stopIfTrue="1" operator="containsText" text="TERMINADO">
      <formula>NOT(ISERROR(SEARCH("TERMINADO",P109)))</formula>
    </cfRule>
    <cfRule type="containsText" dxfId="3446" priority="1407" stopIfTrue="1" operator="containsText" text="POR VENCERSE">
      <formula>NOT(ISERROR(SEARCH("POR VENCERSE",P109)))</formula>
    </cfRule>
    <cfRule type="containsText" dxfId="3445" priority="1408" operator="containsText" text="VIGENTE">
      <formula>NOT(ISERROR(SEARCH("VIGENTE",P109)))</formula>
    </cfRule>
  </conditionalFormatting>
  <conditionalFormatting sqref="P109">
    <cfRule type="containsText" dxfId="3444" priority="1405" operator="containsText" text="RENOVAR">
      <formula>NOT(ISERROR(SEARCH("RENOVAR",P109)))</formula>
    </cfRule>
  </conditionalFormatting>
  <conditionalFormatting sqref="P109">
    <cfRule type="containsText" dxfId="3443" priority="1402" operator="containsText" text="VENCIDO">
      <formula>NOT(ISERROR(SEARCH("VENCIDO",P109)))</formula>
    </cfRule>
    <cfRule type="containsText" dxfId="3442" priority="1403" stopIfTrue="1" operator="containsText" text="POR VENCERSE">
      <formula>NOT(ISERROR(SEARCH("POR VENCERSE",P109)))</formula>
    </cfRule>
    <cfRule type="containsText" dxfId="3441" priority="1404" operator="containsText" text="VIGENTE">
      <formula>NOT(ISERROR(SEARCH("VIGENTE",P109)))</formula>
    </cfRule>
  </conditionalFormatting>
  <conditionalFormatting sqref="A109">
    <cfRule type="duplicateValues" dxfId="3440" priority="1409"/>
  </conditionalFormatting>
  <conditionalFormatting sqref="J108:J109">
    <cfRule type="containsText" dxfId="3439" priority="1399" operator="containsText" text="TERMINADO">
      <formula>NOT(ISERROR(SEARCH("TERMINADO",J108)))</formula>
    </cfRule>
    <cfRule type="containsText" dxfId="3438" priority="1400" operator="containsText" text="POR VENCERSE">
      <formula>NOT(ISERROR(SEARCH("POR VENCERSE",J108)))</formula>
    </cfRule>
    <cfRule type="containsText" dxfId="3437" priority="1401" operator="containsText" text="VIGENTE">
      <formula>NOT(ISERROR(SEARCH("VIGENTE",J108)))</formula>
    </cfRule>
  </conditionalFormatting>
  <conditionalFormatting sqref="J108:J109">
    <cfRule type="containsText" dxfId="3436" priority="1397" operator="containsText" text="TRAMITES">
      <formula>NOT(ISERROR(SEARCH("TRAMITES",J108)))</formula>
    </cfRule>
    <cfRule type="containsText" dxfId="3435" priority="1398" operator="containsText" text="TRAMITES">
      <formula>NOT(ISERROR(SEARCH("TRAMITES",J108)))</formula>
    </cfRule>
  </conditionalFormatting>
  <conditionalFormatting sqref="J110">
    <cfRule type="containsText" dxfId="3434" priority="1396" operator="containsText" text="RENOVAR">
      <formula>NOT(ISERROR(SEARCH("RENOVAR",J110)))</formula>
    </cfRule>
  </conditionalFormatting>
  <conditionalFormatting sqref="P110">
    <cfRule type="containsText" dxfId="3433" priority="1392" stopIfTrue="1" operator="containsText" text="TERMINADO">
      <formula>NOT(ISERROR(SEARCH("TERMINADO",P110)))</formula>
    </cfRule>
    <cfRule type="containsText" dxfId="3432" priority="1393" stopIfTrue="1" operator="containsText" text="POR VENCERSE">
      <formula>NOT(ISERROR(SEARCH("POR VENCERSE",P110)))</formula>
    </cfRule>
    <cfRule type="containsText" dxfId="3431" priority="1394" operator="containsText" text="VIGENTE">
      <formula>NOT(ISERROR(SEARCH("VIGENTE",P110)))</formula>
    </cfRule>
  </conditionalFormatting>
  <conditionalFormatting sqref="P110">
    <cfRule type="containsText" dxfId="3430" priority="1391" operator="containsText" text="RENOVAR">
      <formula>NOT(ISERROR(SEARCH("RENOVAR",P110)))</formula>
    </cfRule>
  </conditionalFormatting>
  <conditionalFormatting sqref="P110">
    <cfRule type="containsText" dxfId="3429" priority="1388" operator="containsText" text="VENCIDO">
      <formula>NOT(ISERROR(SEARCH("VENCIDO",P110)))</formula>
    </cfRule>
    <cfRule type="containsText" dxfId="3428" priority="1389" stopIfTrue="1" operator="containsText" text="POR VENCERSE">
      <formula>NOT(ISERROR(SEARCH("POR VENCERSE",P110)))</formula>
    </cfRule>
    <cfRule type="containsText" dxfId="3427" priority="1390" operator="containsText" text="VIGENTE">
      <formula>NOT(ISERROR(SEARCH("VIGENTE",P110)))</formula>
    </cfRule>
  </conditionalFormatting>
  <conditionalFormatting sqref="A110">
    <cfRule type="duplicateValues" dxfId="3426" priority="1395"/>
  </conditionalFormatting>
  <conditionalFormatting sqref="J110">
    <cfRule type="containsText" dxfId="3425" priority="1385" operator="containsText" text="TERMINADO">
      <formula>NOT(ISERROR(SEARCH("TERMINADO",J110)))</formula>
    </cfRule>
    <cfRule type="containsText" dxfId="3424" priority="1386" operator="containsText" text="POR VENCERSE">
      <formula>NOT(ISERROR(SEARCH("POR VENCERSE",J110)))</formula>
    </cfRule>
    <cfRule type="containsText" dxfId="3423" priority="1387" operator="containsText" text="VIGENTE">
      <formula>NOT(ISERROR(SEARCH("VIGENTE",J110)))</formula>
    </cfRule>
  </conditionalFormatting>
  <conditionalFormatting sqref="J110">
    <cfRule type="containsText" dxfId="3422" priority="1383" operator="containsText" text="TRAMITES">
      <formula>NOT(ISERROR(SEARCH("TRAMITES",J110)))</formula>
    </cfRule>
    <cfRule type="containsText" dxfId="3421" priority="1384" operator="containsText" text="TRAMITES">
      <formula>NOT(ISERROR(SEARCH("TRAMITES",J110)))</formula>
    </cfRule>
  </conditionalFormatting>
  <conditionalFormatting sqref="J111:J114">
    <cfRule type="containsText" dxfId="3420" priority="1382" operator="containsText" text="RENOVAR">
      <formula>NOT(ISERROR(SEARCH("RENOVAR",J111)))</formula>
    </cfRule>
  </conditionalFormatting>
  <conditionalFormatting sqref="P111:P112">
    <cfRule type="containsText" dxfId="3419" priority="1378" stopIfTrue="1" operator="containsText" text="TERMINADO">
      <formula>NOT(ISERROR(SEARCH("TERMINADO",P111)))</formula>
    </cfRule>
    <cfRule type="containsText" dxfId="3418" priority="1379" stopIfTrue="1" operator="containsText" text="POR VENCERSE">
      <formula>NOT(ISERROR(SEARCH("POR VENCERSE",P111)))</formula>
    </cfRule>
    <cfRule type="containsText" dxfId="3417" priority="1380" operator="containsText" text="VIGENTE">
      <formula>NOT(ISERROR(SEARCH("VIGENTE",P111)))</formula>
    </cfRule>
  </conditionalFormatting>
  <conditionalFormatting sqref="P111:P112">
    <cfRule type="containsText" dxfId="3416" priority="1377" operator="containsText" text="RENOVAR">
      <formula>NOT(ISERROR(SEARCH("RENOVAR",P111)))</formula>
    </cfRule>
  </conditionalFormatting>
  <conditionalFormatting sqref="P111:P112">
    <cfRule type="containsText" dxfId="3415" priority="1374" operator="containsText" text="VENCIDO">
      <formula>NOT(ISERROR(SEARCH("VENCIDO",P111)))</formula>
    </cfRule>
    <cfRule type="containsText" dxfId="3414" priority="1375" stopIfTrue="1" operator="containsText" text="POR VENCERSE">
      <formula>NOT(ISERROR(SEARCH("POR VENCERSE",P111)))</formula>
    </cfRule>
    <cfRule type="containsText" dxfId="3413" priority="1376" operator="containsText" text="VIGENTE">
      <formula>NOT(ISERROR(SEARCH("VIGENTE",P111)))</formula>
    </cfRule>
  </conditionalFormatting>
  <conditionalFormatting sqref="A111">
    <cfRule type="duplicateValues" dxfId="3412" priority="1381"/>
  </conditionalFormatting>
  <conditionalFormatting sqref="A112">
    <cfRule type="duplicateValues" dxfId="3411" priority="1373"/>
  </conditionalFormatting>
  <conditionalFormatting sqref="A113">
    <cfRule type="duplicateValues" dxfId="3410" priority="1369"/>
  </conditionalFormatting>
  <conditionalFormatting sqref="P113">
    <cfRule type="containsText" dxfId="3409" priority="1370" stopIfTrue="1" operator="containsText" text="TERMINADO">
      <formula>NOT(ISERROR(SEARCH("TERMINADO",P113)))</formula>
    </cfRule>
    <cfRule type="containsText" dxfId="3408" priority="1371" stopIfTrue="1" operator="containsText" text="POR VENCERSE">
      <formula>NOT(ISERROR(SEARCH("POR VENCERSE",P113)))</formula>
    </cfRule>
    <cfRule type="containsText" dxfId="3407" priority="1372" operator="containsText" text="VIGENTE">
      <formula>NOT(ISERROR(SEARCH("VIGENTE",P113)))</formula>
    </cfRule>
  </conditionalFormatting>
  <conditionalFormatting sqref="P114">
    <cfRule type="containsText" dxfId="3406" priority="1366" operator="containsText" text="VENCIDO">
      <formula>NOT(ISERROR(SEARCH("VENCIDO",P114)))</formula>
    </cfRule>
    <cfRule type="containsText" dxfId="3405" priority="1367" stopIfTrue="1" operator="containsText" text="POR VENCERSE">
      <formula>NOT(ISERROR(SEARCH("POR VENCERSE",P114)))</formula>
    </cfRule>
    <cfRule type="containsText" dxfId="3404" priority="1368" operator="containsText" text="VIGENTE">
      <formula>NOT(ISERROR(SEARCH("VIGENTE",P114)))</formula>
    </cfRule>
  </conditionalFormatting>
  <conditionalFormatting sqref="P114">
    <cfRule type="containsText" dxfId="3403" priority="1365" operator="containsText" text="RENOVAR">
      <formula>NOT(ISERROR(SEARCH("RENOVAR",P114)))</formula>
    </cfRule>
  </conditionalFormatting>
  <conditionalFormatting sqref="A114">
    <cfRule type="duplicateValues" dxfId="3402" priority="1364"/>
  </conditionalFormatting>
  <conditionalFormatting sqref="J111:J114">
    <cfRule type="containsText" dxfId="3401" priority="1361" operator="containsText" text="TERMINADO">
      <formula>NOT(ISERROR(SEARCH("TERMINADO",J111)))</formula>
    </cfRule>
    <cfRule type="containsText" dxfId="3400" priority="1362" operator="containsText" text="POR VENCERSE">
      <formula>NOT(ISERROR(SEARCH("POR VENCERSE",J111)))</formula>
    </cfRule>
    <cfRule type="containsText" dxfId="3399" priority="1363" operator="containsText" text="VIGENTE">
      <formula>NOT(ISERROR(SEARCH("VIGENTE",J111)))</formula>
    </cfRule>
  </conditionalFormatting>
  <conditionalFormatting sqref="J111:J114">
    <cfRule type="containsText" dxfId="3398" priority="1359" operator="containsText" text="TRAMITES">
      <formula>NOT(ISERROR(SEARCH("TRAMITES",J111)))</formula>
    </cfRule>
    <cfRule type="containsText" dxfId="3397" priority="1360" operator="containsText" text="TRAMITES">
      <formula>NOT(ISERROR(SEARCH("TRAMITES",J111)))</formula>
    </cfRule>
  </conditionalFormatting>
  <conditionalFormatting sqref="A115">
    <cfRule type="duplicateValues" dxfId="3396" priority="1358"/>
  </conditionalFormatting>
  <conditionalFormatting sqref="J115">
    <cfRule type="containsText" dxfId="3395" priority="1355" operator="containsText" text="TERMINADO">
      <formula>NOT(ISERROR(SEARCH("TERMINADO",J115)))</formula>
    </cfRule>
    <cfRule type="containsText" dxfId="3394" priority="1356" operator="containsText" text="POR VENCERSE">
      <formula>NOT(ISERROR(SEARCH("POR VENCERSE",J115)))</formula>
    </cfRule>
    <cfRule type="containsText" dxfId="3393" priority="1357" operator="containsText" text="VIGENTE">
      <formula>NOT(ISERROR(SEARCH("VIGENTE",J115)))</formula>
    </cfRule>
  </conditionalFormatting>
  <conditionalFormatting sqref="J115">
    <cfRule type="containsText" dxfId="3392" priority="1354" operator="containsText" text="RENOVAR">
      <formula>NOT(ISERROR(SEARCH("RENOVAR",J115)))</formula>
    </cfRule>
  </conditionalFormatting>
  <conditionalFormatting sqref="J115">
    <cfRule type="containsText" dxfId="3391" priority="1352" operator="containsText" text="TRAMITES">
      <formula>NOT(ISERROR(SEARCH("TRAMITES",J115)))</formula>
    </cfRule>
    <cfRule type="containsText" dxfId="3390" priority="1353" operator="containsText" text="TRAMITES">
      <formula>NOT(ISERROR(SEARCH("TRAMITES",J115)))</formula>
    </cfRule>
  </conditionalFormatting>
  <conditionalFormatting sqref="P115">
    <cfRule type="containsText" dxfId="3389" priority="1349" stopIfTrue="1" operator="containsText" text="TERMINADO">
      <formula>NOT(ISERROR(SEARCH("TERMINADO",P115)))</formula>
    </cfRule>
    <cfRule type="containsText" dxfId="3388" priority="1350" stopIfTrue="1" operator="containsText" text="POR VENCERSE">
      <formula>NOT(ISERROR(SEARCH("POR VENCERSE",P115)))</formula>
    </cfRule>
    <cfRule type="containsText" dxfId="3387" priority="1351" operator="containsText" text="VIGENTE">
      <formula>NOT(ISERROR(SEARCH("VIGENTE",P115)))</formula>
    </cfRule>
  </conditionalFormatting>
  <conditionalFormatting sqref="P115">
    <cfRule type="containsText" dxfId="3386" priority="1348" operator="containsText" text="RENOVAR">
      <formula>NOT(ISERROR(SEARCH("RENOVAR",P115)))</formula>
    </cfRule>
  </conditionalFormatting>
  <conditionalFormatting sqref="P115">
    <cfRule type="containsText" dxfId="3385" priority="1345" operator="containsText" text="VENCIDO">
      <formula>NOT(ISERROR(SEARCH("VENCIDO",P115)))</formula>
    </cfRule>
    <cfRule type="containsText" dxfId="3384" priority="1346" stopIfTrue="1" operator="containsText" text="POR VENCERSE">
      <formula>NOT(ISERROR(SEARCH("POR VENCERSE",P115)))</formula>
    </cfRule>
    <cfRule type="containsText" dxfId="3383" priority="1347" operator="containsText" text="VIGENTE">
      <formula>NOT(ISERROR(SEARCH("VIGENTE",P115)))</formula>
    </cfRule>
  </conditionalFormatting>
  <conditionalFormatting sqref="J116">
    <cfRule type="containsText" dxfId="3382" priority="1344" operator="containsText" text="RENOVAR">
      <formula>NOT(ISERROR(SEARCH("RENOVAR",J116)))</formula>
    </cfRule>
  </conditionalFormatting>
  <conditionalFormatting sqref="P116">
    <cfRule type="containsText" dxfId="3381" priority="1341" stopIfTrue="1" operator="containsText" text="TERMINADO">
      <formula>NOT(ISERROR(SEARCH("TERMINADO",P116)))</formula>
    </cfRule>
    <cfRule type="containsText" dxfId="3380" priority="1342" stopIfTrue="1" operator="containsText" text="POR VENCERSE">
      <formula>NOT(ISERROR(SEARCH("POR VENCERSE",P116)))</formula>
    </cfRule>
    <cfRule type="containsText" dxfId="3379" priority="1343" operator="containsText" text="VIGENTE">
      <formula>NOT(ISERROR(SEARCH("VIGENTE",P116)))</formula>
    </cfRule>
  </conditionalFormatting>
  <conditionalFormatting sqref="P116">
    <cfRule type="containsText" dxfId="3378" priority="1340" operator="containsText" text="RENOVAR">
      <formula>NOT(ISERROR(SEARCH("RENOVAR",P116)))</formula>
    </cfRule>
  </conditionalFormatting>
  <conditionalFormatting sqref="P116">
    <cfRule type="containsText" dxfId="3377" priority="1337" operator="containsText" text="VENCIDO">
      <formula>NOT(ISERROR(SEARCH("VENCIDO",P116)))</formula>
    </cfRule>
    <cfRule type="containsText" dxfId="3376" priority="1338" stopIfTrue="1" operator="containsText" text="POR VENCERSE">
      <formula>NOT(ISERROR(SEARCH("POR VENCERSE",P116)))</formula>
    </cfRule>
    <cfRule type="containsText" dxfId="3375" priority="1339" operator="containsText" text="VIGENTE">
      <formula>NOT(ISERROR(SEARCH("VIGENTE",P116)))</formula>
    </cfRule>
  </conditionalFormatting>
  <conditionalFormatting sqref="A116">
    <cfRule type="duplicateValues" dxfId="3374" priority="1336"/>
  </conditionalFormatting>
  <conditionalFormatting sqref="J116">
    <cfRule type="containsText" dxfId="3373" priority="1333" operator="containsText" text="TERMINADO">
      <formula>NOT(ISERROR(SEARCH("TERMINADO",J116)))</formula>
    </cfRule>
    <cfRule type="containsText" dxfId="3372" priority="1334" operator="containsText" text="POR VENCERSE">
      <formula>NOT(ISERROR(SEARCH("POR VENCERSE",J116)))</formula>
    </cfRule>
    <cfRule type="containsText" dxfId="3371" priority="1335" operator="containsText" text="VIGENTE">
      <formula>NOT(ISERROR(SEARCH("VIGENTE",J116)))</formula>
    </cfRule>
  </conditionalFormatting>
  <conditionalFormatting sqref="J116">
    <cfRule type="containsText" dxfId="3370" priority="1331" operator="containsText" text="TRAMITES">
      <formula>NOT(ISERROR(SEARCH("TRAMITES",J116)))</formula>
    </cfRule>
    <cfRule type="containsText" dxfId="3369" priority="1332" operator="containsText" text="TRAMITES">
      <formula>NOT(ISERROR(SEARCH("TRAMITES",J116)))</formula>
    </cfRule>
  </conditionalFormatting>
  <conditionalFormatting sqref="J117">
    <cfRule type="containsText" dxfId="3368" priority="1330" operator="containsText" text="RENOVAR">
      <formula>NOT(ISERROR(SEARCH("RENOVAR",J117)))</formula>
    </cfRule>
  </conditionalFormatting>
  <conditionalFormatting sqref="A117">
    <cfRule type="duplicateValues" dxfId="3367" priority="1329"/>
  </conditionalFormatting>
  <conditionalFormatting sqref="J117">
    <cfRule type="containsText" dxfId="3366" priority="1326" operator="containsText" text="TERMINADO">
      <formula>NOT(ISERROR(SEARCH("TERMINADO",J117)))</formula>
    </cfRule>
    <cfRule type="containsText" dxfId="3365" priority="1327" operator="containsText" text="POR VENCERSE">
      <formula>NOT(ISERROR(SEARCH("POR VENCERSE",J117)))</formula>
    </cfRule>
    <cfRule type="containsText" dxfId="3364" priority="1328" operator="containsText" text="VIGENTE">
      <formula>NOT(ISERROR(SEARCH("VIGENTE",J117)))</formula>
    </cfRule>
  </conditionalFormatting>
  <conditionalFormatting sqref="J117">
    <cfRule type="containsText" dxfId="3363" priority="1324" operator="containsText" text="TRAMITES">
      <formula>NOT(ISERROR(SEARCH("TRAMITES",J117)))</formula>
    </cfRule>
    <cfRule type="containsText" dxfId="3362" priority="1325" operator="containsText" text="TRAMITES">
      <formula>NOT(ISERROR(SEARCH("TRAMITES",J117)))</formula>
    </cfRule>
  </conditionalFormatting>
  <conditionalFormatting sqref="J118:J119">
    <cfRule type="containsText" dxfId="3361" priority="1323" operator="containsText" text="RENOVAR">
      <formula>NOT(ISERROR(SEARCH("RENOVAR",J118)))</formula>
    </cfRule>
  </conditionalFormatting>
  <conditionalFormatting sqref="P118">
    <cfRule type="containsText" dxfId="3360" priority="1319" stopIfTrue="1" operator="containsText" text="TERMINADO">
      <formula>NOT(ISERROR(SEARCH("TERMINADO",P118)))</formula>
    </cfRule>
    <cfRule type="containsText" dxfId="3359" priority="1320" stopIfTrue="1" operator="containsText" text="POR VENCERSE">
      <formula>NOT(ISERROR(SEARCH("POR VENCERSE",P118)))</formula>
    </cfRule>
    <cfRule type="containsText" dxfId="3358" priority="1321" operator="containsText" text="VIGENTE">
      <formula>NOT(ISERROR(SEARCH("VIGENTE",P118)))</formula>
    </cfRule>
  </conditionalFormatting>
  <conditionalFormatting sqref="P118">
    <cfRule type="containsText" dxfId="3357" priority="1318" operator="containsText" text="RENOVAR">
      <formula>NOT(ISERROR(SEARCH("RENOVAR",P118)))</formula>
    </cfRule>
  </conditionalFormatting>
  <conditionalFormatting sqref="P118">
    <cfRule type="containsText" dxfId="3356" priority="1315" operator="containsText" text="VENCIDO">
      <formula>NOT(ISERROR(SEARCH("VENCIDO",P118)))</formula>
    </cfRule>
    <cfRule type="containsText" dxfId="3355" priority="1316" stopIfTrue="1" operator="containsText" text="POR VENCERSE">
      <formula>NOT(ISERROR(SEARCH("POR VENCERSE",P118)))</formula>
    </cfRule>
    <cfRule type="containsText" dxfId="3354" priority="1317" operator="containsText" text="VIGENTE">
      <formula>NOT(ISERROR(SEARCH("VIGENTE",P118)))</formula>
    </cfRule>
  </conditionalFormatting>
  <conditionalFormatting sqref="A118">
    <cfRule type="duplicateValues" dxfId="3353" priority="1322"/>
  </conditionalFormatting>
  <conditionalFormatting sqref="P119">
    <cfRule type="containsText" dxfId="3352" priority="1311" stopIfTrue="1" operator="containsText" text="TERMINADO">
      <formula>NOT(ISERROR(SEARCH("TERMINADO",P119)))</formula>
    </cfRule>
    <cfRule type="containsText" dxfId="3351" priority="1312" stopIfTrue="1" operator="containsText" text="POR VENCERSE">
      <formula>NOT(ISERROR(SEARCH("POR VENCERSE",P119)))</formula>
    </cfRule>
    <cfRule type="containsText" dxfId="3350" priority="1313" operator="containsText" text="VIGENTE">
      <formula>NOT(ISERROR(SEARCH("VIGENTE",P119)))</formula>
    </cfRule>
  </conditionalFormatting>
  <conditionalFormatting sqref="P119">
    <cfRule type="containsText" dxfId="3349" priority="1310" operator="containsText" text="RENOVAR">
      <formula>NOT(ISERROR(SEARCH("RENOVAR",P119)))</formula>
    </cfRule>
  </conditionalFormatting>
  <conditionalFormatting sqref="P119">
    <cfRule type="containsText" dxfId="3348" priority="1307" operator="containsText" text="VENCIDO">
      <formula>NOT(ISERROR(SEARCH("VENCIDO",P119)))</formula>
    </cfRule>
    <cfRule type="containsText" dxfId="3347" priority="1308" stopIfTrue="1" operator="containsText" text="POR VENCERSE">
      <formula>NOT(ISERROR(SEARCH("POR VENCERSE",P119)))</formula>
    </cfRule>
    <cfRule type="containsText" dxfId="3346" priority="1309" operator="containsText" text="VIGENTE">
      <formula>NOT(ISERROR(SEARCH("VIGENTE",P119)))</formula>
    </cfRule>
  </conditionalFormatting>
  <conditionalFormatting sqref="A119">
    <cfRule type="duplicateValues" dxfId="3345" priority="1314"/>
  </conditionalFormatting>
  <conditionalFormatting sqref="J118:J119">
    <cfRule type="containsText" dxfId="3344" priority="1304" operator="containsText" text="TERMINADO">
      <formula>NOT(ISERROR(SEARCH("TERMINADO",J118)))</formula>
    </cfRule>
    <cfRule type="containsText" dxfId="3343" priority="1305" operator="containsText" text="POR VENCERSE">
      <formula>NOT(ISERROR(SEARCH("POR VENCERSE",J118)))</formula>
    </cfRule>
    <cfRule type="containsText" dxfId="3342" priority="1306" operator="containsText" text="VIGENTE">
      <formula>NOT(ISERROR(SEARCH("VIGENTE",J118)))</formula>
    </cfRule>
  </conditionalFormatting>
  <conditionalFormatting sqref="J118:J119">
    <cfRule type="containsText" dxfId="3341" priority="1302" operator="containsText" text="TRAMITES">
      <formula>NOT(ISERROR(SEARCH("TRAMITES",J118)))</formula>
    </cfRule>
    <cfRule type="containsText" dxfId="3340" priority="1303" operator="containsText" text="TRAMITES">
      <formula>NOT(ISERROR(SEARCH("TRAMITES",J118)))</formula>
    </cfRule>
  </conditionalFormatting>
  <conditionalFormatting sqref="J120">
    <cfRule type="containsText" dxfId="3339" priority="1301" operator="containsText" text="RENOVAR">
      <formula>NOT(ISERROR(SEARCH("RENOVAR",J120)))</formula>
    </cfRule>
  </conditionalFormatting>
  <conditionalFormatting sqref="P120">
    <cfRule type="containsText" dxfId="3338" priority="1297" stopIfTrue="1" operator="containsText" text="TERMINADO">
      <formula>NOT(ISERROR(SEARCH("TERMINADO",P120)))</formula>
    </cfRule>
    <cfRule type="containsText" dxfId="3337" priority="1298" stopIfTrue="1" operator="containsText" text="POR VENCERSE">
      <formula>NOT(ISERROR(SEARCH("POR VENCERSE",P120)))</formula>
    </cfRule>
    <cfRule type="containsText" dxfId="3336" priority="1299" operator="containsText" text="VIGENTE">
      <formula>NOT(ISERROR(SEARCH("VIGENTE",P120)))</formula>
    </cfRule>
  </conditionalFormatting>
  <conditionalFormatting sqref="P120">
    <cfRule type="containsText" dxfId="3335" priority="1296" operator="containsText" text="RENOVAR">
      <formula>NOT(ISERROR(SEARCH("RENOVAR",P120)))</formula>
    </cfRule>
  </conditionalFormatting>
  <conditionalFormatting sqref="P120">
    <cfRule type="containsText" dxfId="3334" priority="1293" operator="containsText" text="VENCIDO">
      <formula>NOT(ISERROR(SEARCH("VENCIDO",P120)))</formula>
    </cfRule>
    <cfRule type="containsText" dxfId="3333" priority="1294" stopIfTrue="1" operator="containsText" text="POR VENCERSE">
      <formula>NOT(ISERROR(SEARCH("POR VENCERSE",P120)))</formula>
    </cfRule>
    <cfRule type="containsText" dxfId="3332" priority="1295" operator="containsText" text="VIGENTE">
      <formula>NOT(ISERROR(SEARCH("VIGENTE",P120)))</formula>
    </cfRule>
  </conditionalFormatting>
  <conditionalFormatting sqref="A120">
    <cfRule type="duplicateValues" dxfId="3331" priority="1300"/>
  </conditionalFormatting>
  <conditionalFormatting sqref="J120">
    <cfRule type="containsText" dxfId="3330" priority="1290" operator="containsText" text="TERMINADO">
      <formula>NOT(ISERROR(SEARCH("TERMINADO",J120)))</formula>
    </cfRule>
    <cfRule type="containsText" dxfId="3329" priority="1291" operator="containsText" text="POR VENCERSE">
      <formula>NOT(ISERROR(SEARCH("POR VENCERSE",J120)))</formula>
    </cfRule>
    <cfRule type="containsText" dxfId="3328" priority="1292" operator="containsText" text="VIGENTE">
      <formula>NOT(ISERROR(SEARCH("VIGENTE",J120)))</formula>
    </cfRule>
  </conditionalFormatting>
  <conditionalFormatting sqref="J120">
    <cfRule type="containsText" dxfId="3327" priority="1288" operator="containsText" text="TRAMITES">
      <formula>NOT(ISERROR(SEARCH("TRAMITES",J120)))</formula>
    </cfRule>
    <cfRule type="containsText" dxfId="3326" priority="1289" operator="containsText" text="TRAMITES">
      <formula>NOT(ISERROR(SEARCH("TRAMITES",J120)))</formula>
    </cfRule>
  </conditionalFormatting>
  <conditionalFormatting sqref="J121:J122">
    <cfRule type="containsText" dxfId="3325" priority="1287" operator="containsText" text="RENOVAR">
      <formula>NOT(ISERROR(SEARCH("RENOVAR",J121)))</formula>
    </cfRule>
  </conditionalFormatting>
  <conditionalFormatting sqref="P121:P122">
    <cfRule type="containsText" dxfId="3324" priority="1283" stopIfTrue="1" operator="containsText" text="TERMINADO">
      <formula>NOT(ISERROR(SEARCH("TERMINADO",P121)))</formula>
    </cfRule>
    <cfRule type="containsText" dxfId="3323" priority="1284" stopIfTrue="1" operator="containsText" text="POR VENCERSE">
      <formula>NOT(ISERROR(SEARCH("POR VENCERSE",P121)))</formula>
    </cfRule>
    <cfRule type="containsText" dxfId="3322" priority="1285" operator="containsText" text="VIGENTE">
      <formula>NOT(ISERROR(SEARCH("VIGENTE",P121)))</formula>
    </cfRule>
  </conditionalFormatting>
  <conditionalFormatting sqref="P121:P122">
    <cfRule type="containsText" dxfId="3321" priority="1282" operator="containsText" text="RENOVAR">
      <formula>NOT(ISERROR(SEARCH("RENOVAR",P121)))</formula>
    </cfRule>
  </conditionalFormatting>
  <conditionalFormatting sqref="P121:P122">
    <cfRule type="containsText" dxfId="3320" priority="1279" operator="containsText" text="VENCIDO">
      <formula>NOT(ISERROR(SEARCH("VENCIDO",P121)))</formula>
    </cfRule>
    <cfRule type="containsText" dxfId="3319" priority="1280" stopIfTrue="1" operator="containsText" text="POR VENCERSE">
      <formula>NOT(ISERROR(SEARCH("POR VENCERSE",P121)))</formula>
    </cfRule>
    <cfRule type="containsText" dxfId="3318" priority="1281" operator="containsText" text="VIGENTE">
      <formula>NOT(ISERROR(SEARCH("VIGENTE",P121)))</formula>
    </cfRule>
  </conditionalFormatting>
  <conditionalFormatting sqref="A121">
    <cfRule type="duplicateValues" dxfId="3317" priority="1286"/>
  </conditionalFormatting>
  <conditionalFormatting sqref="A122">
    <cfRule type="duplicateValues" dxfId="3316" priority="1278"/>
  </conditionalFormatting>
  <conditionalFormatting sqref="J121:J122">
    <cfRule type="containsText" dxfId="3315" priority="1275" operator="containsText" text="TERMINADO">
      <formula>NOT(ISERROR(SEARCH("TERMINADO",J121)))</formula>
    </cfRule>
    <cfRule type="containsText" dxfId="3314" priority="1276" operator="containsText" text="POR VENCERSE">
      <formula>NOT(ISERROR(SEARCH("POR VENCERSE",J121)))</formula>
    </cfRule>
    <cfRule type="containsText" dxfId="3313" priority="1277" operator="containsText" text="VIGENTE">
      <formula>NOT(ISERROR(SEARCH("VIGENTE",J121)))</formula>
    </cfRule>
  </conditionalFormatting>
  <conditionalFormatting sqref="J121:J122">
    <cfRule type="containsText" dxfId="3312" priority="1273" operator="containsText" text="TRAMITES">
      <formula>NOT(ISERROR(SEARCH("TRAMITES",J121)))</formula>
    </cfRule>
    <cfRule type="containsText" dxfId="3311" priority="1274" operator="containsText" text="TRAMITES">
      <formula>NOT(ISERROR(SEARCH("TRAMITES",J121)))</formula>
    </cfRule>
  </conditionalFormatting>
  <conditionalFormatting sqref="A123">
    <cfRule type="duplicateValues" dxfId="3310" priority="1272"/>
  </conditionalFormatting>
  <conditionalFormatting sqref="P123">
    <cfRule type="containsText" dxfId="3309" priority="1269" stopIfTrue="1" operator="containsText" text="TERMINADO">
      <formula>NOT(ISERROR(SEARCH("TERMINADO",P123)))</formula>
    </cfRule>
    <cfRule type="containsText" dxfId="3308" priority="1270" stopIfTrue="1" operator="containsText" text="POR VENCERSE">
      <formula>NOT(ISERROR(SEARCH("POR VENCERSE",P123)))</formula>
    </cfRule>
    <cfRule type="containsText" dxfId="3307" priority="1271" operator="containsText" text="VIGENTE">
      <formula>NOT(ISERROR(SEARCH("VIGENTE",P123)))</formula>
    </cfRule>
  </conditionalFormatting>
  <conditionalFormatting sqref="P123">
    <cfRule type="containsText" dxfId="3306" priority="1268" operator="containsText" text="RENOVAR">
      <formula>NOT(ISERROR(SEARCH("RENOVAR",P123)))</formula>
    </cfRule>
  </conditionalFormatting>
  <conditionalFormatting sqref="P123">
    <cfRule type="containsText" dxfId="3305" priority="1265" operator="containsText" text="VENCIDO">
      <formula>NOT(ISERROR(SEARCH("VENCIDO",P123)))</formula>
    </cfRule>
    <cfRule type="containsText" dxfId="3304" priority="1266" stopIfTrue="1" operator="containsText" text="POR VENCERSE">
      <formula>NOT(ISERROR(SEARCH("POR VENCERSE",P123)))</formula>
    </cfRule>
    <cfRule type="containsText" dxfId="3303" priority="1267" operator="containsText" text="VIGENTE">
      <formula>NOT(ISERROR(SEARCH("VIGENTE",P123)))</formula>
    </cfRule>
  </conditionalFormatting>
  <conditionalFormatting sqref="A124">
    <cfRule type="duplicateValues" dxfId="3302" priority="1264"/>
  </conditionalFormatting>
  <conditionalFormatting sqref="P124">
    <cfRule type="containsText" dxfId="3301" priority="1261" stopIfTrue="1" operator="containsText" text="TERMINADO">
      <formula>NOT(ISERROR(SEARCH("TERMINADO",P124)))</formula>
    </cfRule>
    <cfRule type="containsText" dxfId="3300" priority="1262" stopIfTrue="1" operator="containsText" text="POR VENCERSE">
      <formula>NOT(ISERROR(SEARCH("POR VENCERSE",P124)))</formula>
    </cfRule>
    <cfRule type="containsText" dxfId="3299" priority="1263" operator="containsText" text="VIGENTE">
      <formula>NOT(ISERROR(SEARCH("VIGENTE",P124)))</formula>
    </cfRule>
  </conditionalFormatting>
  <conditionalFormatting sqref="P124">
    <cfRule type="containsText" dxfId="3298" priority="1260" operator="containsText" text="RENOVAR">
      <formula>NOT(ISERROR(SEARCH("RENOVAR",P124)))</formula>
    </cfRule>
  </conditionalFormatting>
  <conditionalFormatting sqref="P124">
    <cfRule type="containsText" dxfId="3297" priority="1257" operator="containsText" text="VENCIDO">
      <formula>NOT(ISERROR(SEARCH("VENCIDO",P124)))</formula>
    </cfRule>
    <cfRule type="containsText" dxfId="3296" priority="1258" stopIfTrue="1" operator="containsText" text="POR VENCERSE">
      <formula>NOT(ISERROR(SEARCH("POR VENCERSE",P124)))</formula>
    </cfRule>
    <cfRule type="containsText" dxfId="3295" priority="1259" operator="containsText" text="VIGENTE">
      <formula>NOT(ISERROR(SEARCH("VIGENTE",P124)))</formula>
    </cfRule>
  </conditionalFormatting>
  <conditionalFormatting sqref="J125">
    <cfRule type="containsText" dxfId="3294" priority="1256" operator="containsText" text="RENOVAR">
      <formula>NOT(ISERROR(SEARCH("RENOVAR",J125)))</formula>
    </cfRule>
  </conditionalFormatting>
  <conditionalFormatting sqref="J125">
    <cfRule type="containsText" dxfId="3293" priority="1253" operator="containsText" text="TERMINADO">
      <formula>NOT(ISERROR(SEARCH("TERMINADO",J125)))</formula>
    </cfRule>
    <cfRule type="containsText" dxfId="3292" priority="1254" operator="containsText" text="POR VENCERSE">
      <formula>NOT(ISERROR(SEARCH("POR VENCERSE",J125)))</formula>
    </cfRule>
    <cfRule type="containsText" dxfId="3291" priority="1255" operator="containsText" text="VIGENTE">
      <formula>NOT(ISERROR(SEARCH("VIGENTE",J125)))</formula>
    </cfRule>
  </conditionalFormatting>
  <conditionalFormatting sqref="J125">
    <cfRule type="containsText" dxfId="3290" priority="1251" operator="containsText" text="TRAMITES">
      <formula>NOT(ISERROR(SEARCH("TRAMITES",J125)))</formula>
    </cfRule>
    <cfRule type="containsText" dxfId="3289" priority="1252" operator="containsText" text="TRAMITES">
      <formula>NOT(ISERROR(SEARCH("TRAMITES",J125)))</formula>
    </cfRule>
  </conditionalFormatting>
  <conditionalFormatting sqref="J126">
    <cfRule type="containsText" dxfId="3288" priority="1250" operator="containsText" text="RENOVAR">
      <formula>NOT(ISERROR(SEARCH("RENOVAR",J126)))</formula>
    </cfRule>
  </conditionalFormatting>
  <conditionalFormatting sqref="A126">
    <cfRule type="duplicateValues" dxfId="3287" priority="1249"/>
  </conditionalFormatting>
  <conditionalFormatting sqref="J126">
    <cfRule type="containsText" dxfId="3286" priority="1246" operator="containsText" text="TERMINADO">
      <formula>NOT(ISERROR(SEARCH("TERMINADO",J126)))</formula>
    </cfRule>
    <cfRule type="containsText" dxfId="3285" priority="1247" operator="containsText" text="POR VENCERSE">
      <formula>NOT(ISERROR(SEARCH("POR VENCERSE",J126)))</formula>
    </cfRule>
    <cfRule type="containsText" dxfId="3284" priority="1248" operator="containsText" text="VIGENTE">
      <formula>NOT(ISERROR(SEARCH("VIGENTE",J126)))</formula>
    </cfRule>
  </conditionalFormatting>
  <conditionalFormatting sqref="J126">
    <cfRule type="containsText" dxfId="3283" priority="1244" operator="containsText" text="TRAMITES">
      <formula>NOT(ISERROR(SEARCH("TRAMITES",J126)))</formula>
    </cfRule>
    <cfRule type="containsText" dxfId="3282" priority="1245" operator="containsText" text="TRAMITES">
      <formula>NOT(ISERROR(SEARCH("TRAMITES",J126)))</formula>
    </cfRule>
  </conditionalFormatting>
  <conditionalFormatting sqref="J127">
    <cfRule type="containsText" dxfId="3281" priority="1243" operator="containsText" text="RENOVAR">
      <formula>NOT(ISERROR(SEARCH("RENOVAR",J127)))</formula>
    </cfRule>
  </conditionalFormatting>
  <conditionalFormatting sqref="A127">
    <cfRule type="duplicateValues" dxfId="3280" priority="1242"/>
  </conditionalFormatting>
  <conditionalFormatting sqref="J127">
    <cfRule type="containsText" dxfId="3279" priority="1239" operator="containsText" text="TERMINADO">
      <formula>NOT(ISERROR(SEARCH("TERMINADO",J127)))</formula>
    </cfRule>
    <cfRule type="containsText" dxfId="3278" priority="1240" operator="containsText" text="POR VENCERSE">
      <formula>NOT(ISERROR(SEARCH("POR VENCERSE",J127)))</formula>
    </cfRule>
    <cfRule type="containsText" dxfId="3277" priority="1241" operator="containsText" text="VIGENTE">
      <formula>NOT(ISERROR(SEARCH("VIGENTE",J127)))</formula>
    </cfRule>
  </conditionalFormatting>
  <conditionalFormatting sqref="J127">
    <cfRule type="containsText" dxfId="3276" priority="1237" operator="containsText" text="TRAMITES">
      <formula>NOT(ISERROR(SEARCH("TRAMITES",J127)))</formula>
    </cfRule>
    <cfRule type="containsText" dxfId="3275" priority="1238" operator="containsText" text="TRAMITES">
      <formula>NOT(ISERROR(SEARCH("TRAMITES",J127)))</formula>
    </cfRule>
  </conditionalFormatting>
  <conditionalFormatting sqref="A128">
    <cfRule type="duplicateValues" dxfId="3274" priority="1236"/>
  </conditionalFormatting>
  <conditionalFormatting sqref="J128">
    <cfRule type="containsText" dxfId="3273" priority="1233" operator="containsText" text="TERMINADO">
      <formula>NOT(ISERROR(SEARCH("TERMINADO",J128)))</formula>
    </cfRule>
    <cfRule type="containsText" dxfId="3272" priority="1234" operator="containsText" text="POR VENCERSE">
      <formula>NOT(ISERROR(SEARCH("POR VENCERSE",J128)))</formula>
    </cfRule>
    <cfRule type="containsText" dxfId="3271" priority="1235" operator="containsText" text="VIGENTE">
      <formula>NOT(ISERROR(SEARCH("VIGENTE",J128)))</formula>
    </cfRule>
  </conditionalFormatting>
  <conditionalFormatting sqref="J128">
    <cfRule type="containsText" dxfId="3270" priority="1232" operator="containsText" text="RENOVAR">
      <formula>NOT(ISERROR(SEARCH("RENOVAR",J128)))</formula>
    </cfRule>
  </conditionalFormatting>
  <conditionalFormatting sqref="J128">
    <cfRule type="containsText" dxfId="3269" priority="1230" operator="containsText" text="TRAMITES">
      <formula>NOT(ISERROR(SEARCH("TRAMITES",J128)))</formula>
    </cfRule>
    <cfRule type="containsText" dxfId="3268" priority="1231" operator="containsText" text="TRAMITES">
      <formula>NOT(ISERROR(SEARCH("TRAMITES",J128)))</formula>
    </cfRule>
  </conditionalFormatting>
  <conditionalFormatting sqref="J129">
    <cfRule type="containsText" dxfId="3267" priority="1229" operator="containsText" text="RENOVAR">
      <formula>NOT(ISERROR(SEARCH("RENOVAR",J129)))</formula>
    </cfRule>
  </conditionalFormatting>
  <conditionalFormatting sqref="A129">
    <cfRule type="duplicateValues" dxfId="3266" priority="1228"/>
  </conditionalFormatting>
  <conditionalFormatting sqref="J129">
    <cfRule type="containsText" dxfId="3265" priority="1225" operator="containsText" text="TERMINADO">
      <formula>NOT(ISERROR(SEARCH("TERMINADO",J129)))</formula>
    </cfRule>
    <cfRule type="containsText" dxfId="3264" priority="1226" operator="containsText" text="POR VENCERSE">
      <formula>NOT(ISERROR(SEARCH("POR VENCERSE",J129)))</formula>
    </cfRule>
    <cfRule type="containsText" dxfId="3263" priority="1227" operator="containsText" text="VIGENTE">
      <formula>NOT(ISERROR(SEARCH("VIGENTE",J129)))</formula>
    </cfRule>
  </conditionalFormatting>
  <conditionalFormatting sqref="J129">
    <cfRule type="containsText" dxfId="3262" priority="1223" operator="containsText" text="TRAMITES">
      <formula>NOT(ISERROR(SEARCH("TRAMITES",J129)))</formula>
    </cfRule>
    <cfRule type="containsText" dxfId="3261" priority="1224" operator="containsText" text="TRAMITES">
      <formula>NOT(ISERROR(SEARCH("TRAMITES",J129)))</formula>
    </cfRule>
  </conditionalFormatting>
  <conditionalFormatting sqref="J130">
    <cfRule type="containsText" dxfId="3260" priority="1222" operator="containsText" text="RENOVAR">
      <formula>NOT(ISERROR(SEARCH("RENOVAR",J130)))</formula>
    </cfRule>
  </conditionalFormatting>
  <conditionalFormatting sqref="A130">
    <cfRule type="duplicateValues" dxfId="3259" priority="1221"/>
  </conditionalFormatting>
  <conditionalFormatting sqref="J130">
    <cfRule type="containsText" dxfId="3258" priority="1218" operator="containsText" text="TERMINADO">
      <formula>NOT(ISERROR(SEARCH("TERMINADO",J130)))</formula>
    </cfRule>
    <cfRule type="containsText" dxfId="3257" priority="1219" operator="containsText" text="POR VENCERSE">
      <formula>NOT(ISERROR(SEARCH("POR VENCERSE",J130)))</formula>
    </cfRule>
    <cfRule type="containsText" dxfId="3256" priority="1220" operator="containsText" text="VIGENTE">
      <formula>NOT(ISERROR(SEARCH("VIGENTE",J130)))</formula>
    </cfRule>
  </conditionalFormatting>
  <conditionalFormatting sqref="J130">
    <cfRule type="containsText" dxfId="3255" priority="1216" operator="containsText" text="TRAMITES">
      <formula>NOT(ISERROR(SEARCH("TRAMITES",J130)))</formula>
    </cfRule>
    <cfRule type="containsText" dxfId="3254" priority="1217" operator="containsText" text="TRAMITES">
      <formula>NOT(ISERROR(SEARCH("TRAMITES",J130)))</formula>
    </cfRule>
  </conditionalFormatting>
  <conditionalFormatting sqref="J131:J133">
    <cfRule type="containsText" dxfId="3253" priority="1215" operator="containsText" text="RENOVAR">
      <formula>NOT(ISERROR(SEARCH("RENOVAR",J131)))</formula>
    </cfRule>
  </conditionalFormatting>
  <conditionalFormatting sqref="A131">
    <cfRule type="duplicateValues" dxfId="3252" priority="1214"/>
  </conditionalFormatting>
  <conditionalFormatting sqref="A132">
    <cfRule type="duplicateValues" dxfId="3251" priority="1213"/>
  </conditionalFormatting>
  <conditionalFormatting sqref="P133">
    <cfRule type="containsText" dxfId="3250" priority="1210" operator="containsText" text="VENCIDO">
      <formula>NOT(ISERROR(SEARCH("VENCIDO",P133)))</formula>
    </cfRule>
    <cfRule type="containsText" dxfId="3249" priority="1211" stopIfTrue="1" operator="containsText" text="POR VENCERSE">
      <formula>NOT(ISERROR(SEARCH("POR VENCERSE",P133)))</formula>
    </cfRule>
    <cfRule type="containsText" dxfId="3248" priority="1212" operator="containsText" text="VIGENTE">
      <formula>NOT(ISERROR(SEARCH("VIGENTE",P133)))</formula>
    </cfRule>
  </conditionalFormatting>
  <conditionalFormatting sqref="P133">
    <cfRule type="containsText" dxfId="3247" priority="1209" operator="containsText" text="RENOVAR">
      <formula>NOT(ISERROR(SEARCH("RENOVAR",P133)))</formula>
    </cfRule>
  </conditionalFormatting>
  <conditionalFormatting sqref="A133">
    <cfRule type="duplicateValues" dxfId="3246" priority="1208"/>
  </conditionalFormatting>
  <conditionalFormatting sqref="J131:J133">
    <cfRule type="containsText" dxfId="3245" priority="1205" operator="containsText" text="TERMINADO">
      <formula>NOT(ISERROR(SEARCH("TERMINADO",J131)))</formula>
    </cfRule>
    <cfRule type="containsText" dxfId="3244" priority="1206" operator="containsText" text="POR VENCERSE">
      <formula>NOT(ISERROR(SEARCH("POR VENCERSE",J131)))</formula>
    </cfRule>
    <cfRule type="containsText" dxfId="3243" priority="1207" operator="containsText" text="VIGENTE">
      <formula>NOT(ISERROR(SEARCH("VIGENTE",J131)))</formula>
    </cfRule>
  </conditionalFormatting>
  <conditionalFormatting sqref="J131:J133">
    <cfRule type="containsText" dxfId="3242" priority="1203" operator="containsText" text="TRAMITES">
      <formula>NOT(ISERROR(SEARCH("TRAMITES",J131)))</formula>
    </cfRule>
    <cfRule type="containsText" dxfId="3241" priority="1204" operator="containsText" text="TRAMITES">
      <formula>NOT(ISERROR(SEARCH("TRAMITES",J131)))</formula>
    </cfRule>
  </conditionalFormatting>
  <conditionalFormatting sqref="J134">
    <cfRule type="containsText" dxfId="3240" priority="1202" operator="containsText" text="RENOVAR">
      <formula>NOT(ISERROR(SEARCH("RENOVAR",J134)))</formula>
    </cfRule>
  </conditionalFormatting>
  <conditionalFormatting sqref="A134">
    <cfRule type="duplicateValues" dxfId="3239" priority="1201"/>
  </conditionalFormatting>
  <conditionalFormatting sqref="J134">
    <cfRule type="containsText" dxfId="3238" priority="1198" operator="containsText" text="TERMINADO">
      <formula>NOT(ISERROR(SEARCH("TERMINADO",J134)))</formula>
    </cfRule>
    <cfRule type="containsText" dxfId="3237" priority="1199" operator="containsText" text="POR VENCERSE">
      <formula>NOT(ISERROR(SEARCH("POR VENCERSE",J134)))</formula>
    </cfRule>
    <cfRule type="containsText" dxfId="3236" priority="1200" operator="containsText" text="VIGENTE">
      <formula>NOT(ISERROR(SEARCH("VIGENTE",J134)))</formula>
    </cfRule>
  </conditionalFormatting>
  <conditionalFormatting sqref="J134">
    <cfRule type="containsText" dxfId="3235" priority="1196" operator="containsText" text="TRAMITES">
      <formula>NOT(ISERROR(SEARCH("TRAMITES",J134)))</formula>
    </cfRule>
    <cfRule type="containsText" dxfId="3234" priority="1197" operator="containsText" text="TRAMITES">
      <formula>NOT(ISERROR(SEARCH("TRAMITES",J134)))</formula>
    </cfRule>
  </conditionalFormatting>
  <conditionalFormatting sqref="J135:J137">
    <cfRule type="containsText" dxfId="3233" priority="1195" operator="containsText" text="RENOVAR">
      <formula>NOT(ISERROR(SEARCH("RENOVAR",J135)))</formula>
    </cfRule>
  </conditionalFormatting>
  <conditionalFormatting sqref="A135">
    <cfRule type="duplicateValues" dxfId="3232" priority="1194"/>
  </conditionalFormatting>
  <conditionalFormatting sqref="P135">
    <cfRule type="containsText" dxfId="3231" priority="1191" stopIfTrue="1" operator="containsText" text="TERMINADO">
      <formula>NOT(ISERROR(SEARCH("TERMINADO",P135)))</formula>
    </cfRule>
    <cfRule type="containsText" dxfId="3230" priority="1192" stopIfTrue="1" operator="containsText" text="POR VENCERSE">
      <formula>NOT(ISERROR(SEARCH("POR VENCERSE",P135)))</formula>
    </cfRule>
    <cfRule type="containsText" dxfId="3229" priority="1193" operator="containsText" text="VIGENTE">
      <formula>NOT(ISERROR(SEARCH("VIGENTE",P135)))</formula>
    </cfRule>
  </conditionalFormatting>
  <conditionalFormatting sqref="P135">
    <cfRule type="containsText" dxfId="3228" priority="1190" operator="containsText" text="RENOVAR">
      <formula>NOT(ISERROR(SEARCH("RENOVAR",P135)))</formula>
    </cfRule>
  </conditionalFormatting>
  <conditionalFormatting sqref="P135">
    <cfRule type="containsText" dxfId="3227" priority="1187" operator="containsText" text="VENCIDO">
      <formula>NOT(ISERROR(SEARCH("VENCIDO",P135)))</formula>
    </cfRule>
    <cfRule type="containsText" dxfId="3226" priority="1188" stopIfTrue="1" operator="containsText" text="POR VENCERSE">
      <formula>NOT(ISERROR(SEARCH("POR VENCERSE",P135)))</formula>
    </cfRule>
    <cfRule type="containsText" dxfId="3225" priority="1189" operator="containsText" text="VIGENTE">
      <formula>NOT(ISERROR(SEARCH("VIGENTE",P135)))</formula>
    </cfRule>
  </conditionalFormatting>
  <conditionalFormatting sqref="J135:J137">
    <cfRule type="containsText" dxfId="3224" priority="1184" operator="containsText" text="TERMINADO">
      <formula>NOT(ISERROR(SEARCH("TERMINADO",J135)))</formula>
    </cfRule>
    <cfRule type="containsText" dxfId="3223" priority="1185" operator="containsText" text="POR VENCERSE">
      <formula>NOT(ISERROR(SEARCH("POR VENCERSE",J135)))</formula>
    </cfRule>
    <cfRule type="containsText" dxfId="3222" priority="1186" operator="containsText" text="VIGENTE">
      <formula>NOT(ISERROR(SEARCH("VIGENTE",J135)))</formula>
    </cfRule>
  </conditionalFormatting>
  <conditionalFormatting sqref="J135:J137">
    <cfRule type="containsText" dxfId="3221" priority="1182" operator="containsText" text="TRAMITES">
      <formula>NOT(ISERROR(SEARCH("TRAMITES",J135)))</formula>
    </cfRule>
    <cfRule type="containsText" dxfId="3220" priority="1183" operator="containsText" text="TRAMITES">
      <formula>NOT(ISERROR(SEARCH("TRAMITES",J135)))</formula>
    </cfRule>
  </conditionalFormatting>
  <conditionalFormatting sqref="A136">
    <cfRule type="duplicateValues" dxfId="3219" priority="1181"/>
  </conditionalFormatting>
  <conditionalFormatting sqref="A137">
    <cfRule type="duplicateValues" dxfId="3218" priority="1180"/>
  </conditionalFormatting>
  <conditionalFormatting sqref="J138">
    <cfRule type="containsText" dxfId="3217" priority="1179" operator="containsText" text="RENOVAR">
      <formula>NOT(ISERROR(SEARCH("RENOVAR",J138)))</formula>
    </cfRule>
  </conditionalFormatting>
  <conditionalFormatting sqref="P138">
    <cfRule type="containsText" dxfId="3216" priority="1176" stopIfTrue="1" operator="containsText" text="TERMINADO">
      <formula>NOT(ISERROR(SEARCH("TERMINADO",P138)))</formula>
    </cfRule>
    <cfRule type="containsText" dxfId="3215" priority="1177" stopIfTrue="1" operator="containsText" text="POR VENCERSE">
      <formula>NOT(ISERROR(SEARCH("POR VENCERSE",P138)))</formula>
    </cfRule>
    <cfRule type="containsText" dxfId="3214" priority="1178" operator="containsText" text="VIGENTE">
      <formula>NOT(ISERROR(SEARCH("VIGENTE",P138)))</formula>
    </cfRule>
  </conditionalFormatting>
  <conditionalFormatting sqref="P138">
    <cfRule type="containsText" dxfId="3213" priority="1175" operator="containsText" text="RENOVAR">
      <formula>NOT(ISERROR(SEARCH("RENOVAR",P138)))</formula>
    </cfRule>
  </conditionalFormatting>
  <conditionalFormatting sqref="P138">
    <cfRule type="containsText" dxfId="3212" priority="1172" operator="containsText" text="VENCIDO">
      <formula>NOT(ISERROR(SEARCH("VENCIDO",P138)))</formula>
    </cfRule>
    <cfRule type="containsText" dxfId="3211" priority="1173" stopIfTrue="1" operator="containsText" text="POR VENCERSE">
      <formula>NOT(ISERROR(SEARCH("POR VENCERSE",P138)))</formula>
    </cfRule>
    <cfRule type="containsText" dxfId="3210" priority="1174" operator="containsText" text="VIGENTE">
      <formula>NOT(ISERROR(SEARCH("VIGENTE",P138)))</formula>
    </cfRule>
  </conditionalFormatting>
  <conditionalFormatting sqref="A138">
    <cfRule type="duplicateValues" dxfId="3209" priority="1171"/>
  </conditionalFormatting>
  <conditionalFormatting sqref="J138">
    <cfRule type="containsText" dxfId="3208" priority="1168" operator="containsText" text="TERMINADO">
      <formula>NOT(ISERROR(SEARCH("TERMINADO",J138)))</formula>
    </cfRule>
    <cfRule type="containsText" dxfId="3207" priority="1169" operator="containsText" text="POR VENCERSE">
      <formula>NOT(ISERROR(SEARCH("POR VENCERSE",J138)))</formula>
    </cfRule>
    <cfRule type="containsText" dxfId="3206" priority="1170" operator="containsText" text="VIGENTE">
      <formula>NOT(ISERROR(SEARCH("VIGENTE",J138)))</formula>
    </cfRule>
  </conditionalFormatting>
  <conditionalFormatting sqref="J138">
    <cfRule type="containsText" dxfId="3205" priority="1166" operator="containsText" text="TRAMITES">
      <formula>NOT(ISERROR(SEARCH("TRAMITES",J138)))</formula>
    </cfRule>
    <cfRule type="containsText" dxfId="3204" priority="1167" operator="containsText" text="TRAMITES">
      <formula>NOT(ISERROR(SEARCH("TRAMITES",J138)))</formula>
    </cfRule>
  </conditionalFormatting>
  <conditionalFormatting sqref="J139">
    <cfRule type="containsText" dxfId="3203" priority="1165" operator="containsText" text="RENOVAR">
      <formula>NOT(ISERROR(SEARCH("RENOVAR",J139)))</formula>
    </cfRule>
  </conditionalFormatting>
  <conditionalFormatting sqref="P139">
    <cfRule type="containsText" dxfId="3202" priority="1164" operator="containsText" text="RENOVAR">
      <formula>NOT(ISERROR(SEARCH("RENOVAR",P139)))</formula>
    </cfRule>
  </conditionalFormatting>
  <conditionalFormatting sqref="P139">
    <cfRule type="containsText" dxfId="3201" priority="1161" operator="containsText" text="VENCIDO">
      <formula>NOT(ISERROR(SEARCH("VENCIDO",P139)))</formula>
    </cfRule>
    <cfRule type="containsText" dxfId="3200" priority="1162" operator="containsText" text="POR VENCERSE">
      <formula>NOT(ISERROR(SEARCH("POR VENCERSE",P139)))</formula>
    </cfRule>
    <cfRule type="containsText" dxfId="3199" priority="1163" operator="containsText" text="VIGENTE">
      <formula>NOT(ISERROR(SEARCH("VIGENTE",P139)))</formula>
    </cfRule>
  </conditionalFormatting>
  <conditionalFormatting sqref="A139">
    <cfRule type="duplicateValues" dxfId="3198" priority="1160"/>
  </conditionalFormatting>
  <conditionalFormatting sqref="J139">
    <cfRule type="containsText" dxfId="3197" priority="1157" operator="containsText" text="TERMINADO">
      <formula>NOT(ISERROR(SEARCH("TERMINADO",J139)))</formula>
    </cfRule>
    <cfRule type="containsText" dxfId="3196" priority="1158" operator="containsText" text="POR VENCERSE">
      <formula>NOT(ISERROR(SEARCH("POR VENCERSE",J139)))</formula>
    </cfRule>
    <cfRule type="containsText" dxfId="3195" priority="1159" operator="containsText" text="VIGENTE">
      <formula>NOT(ISERROR(SEARCH("VIGENTE",J139)))</formula>
    </cfRule>
  </conditionalFormatting>
  <conditionalFormatting sqref="J139">
    <cfRule type="containsText" dxfId="3194" priority="1155" operator="containsText" text="TRAMITES">
      <formula>NOT(ISERROR(SEARCH("TRAMITES",J139)))</formula>
    </cfRule>
    <cfRule type="containsText" dxfId="3193" priority="1156" operator="containsText" text="TRAMITES">
      <formula>NOT(ISERROR(SEARCH("TRAMITES",J139)))</formula>
    </cfRule>
  </conditionalFormatting>
  <conditionalFormatting sqref="J140">
    <cfRule type="containsText" dxfId="3192" priority="1154" operator="containsText" text="RENOVAR">
      <formula>NOT(ISERROR(SEARCH("RENOVAR",J140)))</formula>
    </cfRule>
  </conditionalFormatting>
  <conditionalFormatting sqref="A140">
    <cfRule type="duplicateValues" dxfId="3191" priority="1153"/>
  </conditionalFormatting>
  <conditionalFormatting sqref="J140">
    <cfRule type="containsText" dxfId="3190" priority="1150" operator="containsText" text="TERMINADO">
      <formula>NOT(ISERROR(SEARCH("TERMINADO",J140)))</formula>
    </cfRule>
    <cfRule type="containsText" dxfId="3189" priority="1151" operator="containsText" text="POR VENCERSE">
      <formula>NOT(ISERROR(SEARCH("POR VENCERSE",J140)))</formula>
    </cfRule>
    <cfRule type="containsText" dxfId="3188" priority="1152" operator="containsText" text="VIGENTE">
      <formula>NOT(ISERROR(SEARCH("VIGENTE",J140)))</formula>
    </cfRule>
  </conditionalFormatting>
  <conditionalFormatting sqref="J140">
    <cfRule type="containsText" dxfId="3187" priority="1148" operator="containsText" text="TRAMITES">
      <formula>NOT(ISERROR(SEARCH("TRAMITES",J140)))</formula>
    </cfRule>
    <cfRule type="containsText" dxfId="3186" priority="1149" operator="containsText" text="TRAMITES">
      <formula>NOT(ISERROR(SEARCH("TRAMITES",J140)))</formula>
    </cfRule>
  </conditionalFormatting>
  <conditionalFormatting sqref="J141">
    <cfRule type="containsText" dxfId="3185" priority="1147" operator="containsText" text="RENOVAR">
      <formula>NOT(ISERROR(SEARCH("RENOVAR",J141)))</formula>
    </cfRule>
  </conditionalFormatting>
  <conditionalFormatting sqref="A141">
    <cfRule type="duplicateValues" dxfId="3184" priority="1146"/>
  </conditionalFormatting>
  <conditionalFormatting sqref="P141">
    <cfRule type="containsText" dxfId="3183" priority="1145" operator="containsText" text="RENOVAR">
      <formula>NOT(ISERROR(SEARCH("RENOVAR",P141)))</formula>
    </cfRule>
  </conditionalFormatting>
  <conditionalFormatting sqref="P141">
    <cfRule type="containsText" dxfId="3182" priority="1142" operator="containsText" text="VENCIDO">
      <formula>NOT(ISERROR(SEARCH("VENCIDO",P141)))</formula>
    </cfRule>
    <cfRule type="containsText" dxfId="3181" priority="1143" operator="containsText" text="POR VENCERSE">
      <formula>NOT(ISERROR(SEARCH("POR VENCERSE",P141)))</formula>
    </cfRule>
    <cfRule type="containsText" dxfId="3180" priority="1144" operator="containsText" text="VIGENTE">
      <formula>NOT(ISERROR(SEARCH("VIGENTE",P141)))</formula>
    </cfRule>
  </conditionalFormatting>
  <conditionalFormatting sqref="J141">
    <cfRule type="containsText" dxfId="3179" priority="1139" operator="containsText" text="TERMINADO">
      <formula>NOT(ISERROR(SEARCH("TERMINADO",J141)))</formula>
    </cfRule>
    <cfRule type="containsText" dxfId="3178" priority="1140" operator="containsText" text="POR VENCERSE">
      <formula>NOT(ISERROR(SEARCH("POR VENCERSE",J141)))</formula>
    </cfRule>
    <cfRule type="containsText" dxfId="3177" priority="1141" operator="containsText" text="VIGENTE">
      <formula>NOT(ISERROR(SEARCH("VIGENTE",J141)))</formula>
    </cfRule>
  </conditionalFormatting>
  <conditionalFormatting sqref="J141">
    <cfRule type="containsText" dxfId="3176" priority="1137" operator="containsText" text="TRAMITES">
      <formula>NOT(ISERROR(SEARCH("TRAMITES",J141)))</formula>
    </cfRule>
    <cfRule type="containsText" dxfId="3175" priority="1138" operator="containsText" text="TRAMITES">
      <formula>NOT(ISERROR(SEARCH("TRAMITES",J141)))</formula>
    </cfRule>
  </conditionalFormatting>
  <conditionalFormatting sqref="J142">
    <cfRule type="containsText" dxfId="3174" priority="1136" operator="containsText" text="RENOVAR">
      <formula>NOT(ISERROR(SEARCH("RENOVAR",J142)))</formula>
    </cfRule>
  </conditionalFormatting>
  <conditionalFormatting sqref="A142">
    <cfRule type="duplicateValues" dxfId="3173" priority="1135"/>
  </conditionalFormatting>
  <conditionalFormatting sqref="J142">
    <cfRule type="containsText" dxfId="3172" priority="1132" operator="containsText" text="TERMINADO">
      <formula>NOT(ISERROR(SEARCH("TERMINADO",J142)))</formula>
    </cfRule>
    <cfRule type="containsText" dxfId="3171" priority="1133" operator="containsText" text="POR VENCERSE">
      <formula>NOT(ISERROR(SEARCH("POR VENCERSE",J142)))</formula>
    </cfRule>
    <cfRule type="containsText" dxfId="3170" priority="1134" operator="containsText" text="VIGENTE">
      <formula>NOT(ISERROR(SEARCH("VIGENTE",J142)))</formula>
    </cfRule>
  </conditionalFormatting>
  <conditionalFormatting sqref="J142">
    <cfRule type="containsText" dxfId="3169" priority="1130" operator="containsText" text="TRAMITES">
      <formula>NOT(ISERROR(SEARCH("TRAMITES",J142)))</formula>
    </cfRule>
    <cfRule type="containsText" dxfId="3168" priority="1131" operator="containsText" text="TRAMITES">
      <formula>NOT(ISERROR(SEARCH("TRAMITES",J142)))</formula>
    </cfRule>
  </conditionalFormatting>
  <conditionalFormatting sqref="J143">
    <cfRule type="containsText" dxfId="3167" priority="1129" operator="containsText" text="RENOVAR">
      <formula>NOT(ISERROR(SEARCH("RENOVAR",J143)))</formula>
    </cfRule>
  </conditionalFormatting>
  <conditionalFormatting sqref="P143">
    <cfRule type="containsText" dxfId="3166" priority="1126" stopIfTrue="1" operator="containsText" text="TERMINADO">
      <formula>NOT(ISERROR(SEARCH("TERMINADO",P143)))</formula>
    </cfRule>
    <cfRule type="containsText" dxfId="3165" priority="1127" stopIfTrue="1" operator="containsText" text="POR VENCERSE">
      <formula>NOT(ISERROR(SEARCH("POR VENCERSE",P143)))</formula>
    </cfRule>
    <cfRule type="containsText" dxfId="3164" priority="1128" operator="containsText" text="VIGENTE">
      <formula>NOT(ISERROR(SEARCH("VIGENTE",P143)))</formula>
    </cfRule>
  </conditionalFormatting>
  <conditionalFormatting sqref="P143">
    <cfRule type="containsText" dxfId="3163" priority="1125" operator="containsText" text="RENOVAR">
      <formula>NOT(ISERROR(SEARCH("RENOVAR",P143)))</formula>
    </cfRule>
  </conditionalFormatting>
  <conditionalFormatting sqref="P143">
    <cfRule type="containsText" dxfId="3162" priority="1122" operator="containsText" text="VENCIDO">
      <formula>NOT(ISERROR(SEARCH("VENCIDO",P143)))</formula>
    </cfRule>
    <cfRule type="containsText" dxfId="3161" priority="1123" stopIfTrue="1" operator="containsText" text="POR VENCERSE">
      <formula>NOT(ISERROR(SEARCH("POR VENCERSE",P143)))</formula>
    </cfRule>
    <cfRule type="containsText" dxfId="3160" priority="1124" operator="containsText" text="VIGENTE">
      <formula>NOT(ISERROR(SEARCH("VIGENTE",P143)))</formula>
    </cfRule>
  </conditionalFormatting>
  <conditionalFormatting sqref="J143">
    <cfRule type="containsText" dxfId="3159" priority="1119" operator="containsText" text="TERMINADO">
      <formula>NOT(ISERROR(SEARCH("TERMINADO",J143)))</formula>
    </cfRule>
    <cfRule type="containsText" dxfId="3158" priority="1120" operator="containsText" text="POR VENCERSE">
      <formula>NOT(ISERROR(SEARCH("POR VENCERSE",J143)))</formula>
    </cfRule>
    <cfRule type="containsText" dxfId="3157" priority="1121" operator="containsText" text="VIGENTE">
      <formula>NOT(ISERROR(SEARCH("VIGENTE",J143)))</formula>
    </cfRule>
  </conditionalFormatting>
  <conditionalFormatting sqref="J143">
    <cfRule type="containsText" dxfId="3156" priority="1117" operator="containsText" text="TRAMITES">
      <formula>NOT(ISERROR(SEARCH("TRAMITES",J143)))</formula>
    </cfRule>
    <cfRule type="containsText" dxfId="3155" priority="1118" operator="containsText" text="TRAMITES">
      <formula>NOT(ISERROR(SEARCH("TRAMITES",J143)))</formula>
    </cfRule>
  </conditionalFormatting>
  <conditionalFormatting sqref="J144">
    <cfRule type="containsText" dxfId="3154" priority="1116" operator="containsText" text="RENOVAR">
      <formula>NOT(ISERROR(SEARCH("RENOVAR",J144)))</formula>
    </cfRule>
  </conditionalFormatting>
  <conditionalFormatting sqref="A144">
    <cfRule type="duplicateValues" dxfId="3153" priority="1115"/>
  </conditionalFormatting>
  <conditionalFormatting sqref="J144">
    <cfRule type="containsText" dxfId="3152" priority="1112" operator="containsText" text="TERMINADO">
      <formula>NOT(ISERROR(SEARCH("TERMINADO",J144)))</formula>
    </cfRule>
    <cfRule type="containsText" dxfId="3151" priority="1113" operator="containsText" text="POR VENCERSE">
      <formula>NOT(ISERROR(SEARCH("POR VENCERSE",J144)))</formula>
    </cfRule>
    <cfRule type="containsText" dxfId="3150" priority="1114" operator="containsText" text="VIGENTE">
      <formula>NOT(ISERROR(SEARCH("VIGENTE",J144)))</formula>
    </cfRule>
  </conditionalFormatting>
  <conditionalFormatting sqref="J144">
    <cfRule type="containsText" dxfId="3149" priority="1110" operator="containsText" text="TRAMITES">
      <formula>NOT(ISERROR(SEARCH("TRAMITES",J144)))</formula>
    </cfRule>
    <cfRule type="containsText" dxfId="3148" priority="1111" operator="containsText" text="TRAMITES">
      <formula>NOT(ISERROR(SEARCH("TRAMITES",J144)))</formula>
    </cfRule>
  </conditionalFormatting>
  <conditionalFormatting sqref="A145">
    <cfRule type="duplicateValues" dxfId="3147" priority="1109"/>
  </conditionalFormatting>
  <conditionalFormatting sqref="J145">
    <cfRule type="containsText" dxfId="3146" priority="1106" operator="containsText" text="TERMINADO">
      <formula>NOT(ISERROR(SEARCH("TERMINADO",J145)))</formula>
    </cfRule>
    <cfRule type="containsText" dxfId="3145" priority="1107" operator="containsText" text="POR VENCERSE">
      <formula>NOT(ISERROR(SEARCH("POR VENCERSE",J145)))</formula>
    </cfRule>
    <cfRule type="containsText" dxfId="3144" priority="1108" operator="containsText" text="VIGENTE">
      <formula>NOT(ISERROR(SEARCH("VIGENTE",J145)))</formula>
    </cfRule>
  </conditionalFormatting>
  <conditionalFormatting sqref="J145">
    <cfRule type="containsText" dxfId="3143" priority="1105" operator="containsText" text="RENOVAR">
      <formula>NOT(ISERROR(SEARCH("RENOVAR",J145)))</formula>
    </cfRule>
  </conditionalFormatting>
  <conditionalFormatting sqref="J145">
    <cfRule type="containsText" dxfId="3142" priority="1103" operator="containsText" text="TRAMITES">
      <formula>NOT(ISERROR(SEARCH("TRAMITES",J145)))</formula>
    </cfRule>
    <cfRule type="containsText" dxfId="3141" priority="1104" operator="containsText" text="TRAMITES">
      <formula>NOT(ISERROR(SEARCH("TRAMITES",J145)))</formula>
    </cfRule>
  </conditionalFormatting>
  <conditionalFormatting sqref="P145">
    <cfRule type="containsText" dxfId="3140" priority="1100" stopIfTrue="1" operator="containsText" text="TERMINADO">
      <formula>NOT(ISERROR(SEARCH("TERMINADO",P145)))</formula>
    </cfRule>
    <cfRule type="containsText" dxfId="3139" priority="1101" stopIfTrue="1" operator="containsText" text="POR VENCERSE">
      <formula>NOT(ISERROR(SEARCH("POR VENCERSE",P145)))</formula>
    </cfRule>
    <cfRule type="containsText" dxfId="3138" priority="1102" operator="containsText" text="VIGENTE">
      <formula>NOT(ISERROR(SEARCH("VIGENTE",P145)))</formula>
    </cfRule>
  </conditionalFormatting>
  <conditionalFormatting sqref="P145">
    <cfRule type="containsText" dxfId="3137" priority="1099" operator="containsText" text="RENOVAR">
      <formula>NOT(ISERROR(SEARCH("RENOVAR",P145)))</formula>
    </cfRule>
  </conditionalFormatting>
  <conditionalFormatting sqref="P145">
    <cfRule type="containsText" dxfId="3136" priority="1096" operator="containsText" text="VENCIDO">
      <formula>NOT(ISERROR(SEARCH("VENCIDO",P145)))</formula>
    </cfRule>
    <cfRule type="containsText" dxfId="3135" priority="1097" stopIfTrue="1" operator="containsText" text="POR VENCERSE">
      <formula>NOT(ISERROR(SEARCH("POR VENCERSE",P145)))</formula>
    </cfRule>
    <cfRule type="containsText" dxfId="3134" priority="1098" operator="containsText" text="VIGENTE">
      <formula>NOT(ISERROR(SEARCH("VIGENTE",P145)))</formula>
    </cfRule>
  </conditionalFormatting>
  <conditionalFormatting sqref="A146">
    <cfRule type="duplicateValues" dxfId="3133" priority="1095"/>
  </conditionalFormatting>
  <conditionalFormatting sqref="J146">
    <cfRule type="containsText" dxfId="3132" priority="1092" operator="containsText" text="TERMINADO">
      <formula>NOT(ISERROR(SEARCH("TERMINADO",J146)))</formula>
    </cfRule>
    <cfRule type="containsText" dxfId="3131" priority="1093" operator="containsText" text="POR VENCERSE">
      <formula>NOT(ISERROR(SEARCH("POR VENCERSE",J146)))</formula>
    </cfRule>
    <cfRule type="containsText" dxfId="3130" priority="1094" operator="containsText" text="VIGENTE">
      <formula>NOT(ISERROR(SEARCH("VIGENTE",J146)))</formula>
    </cfRule>
  </conditionalFormatting>
  <conditionalFormatting sqref="J146">
    <cfRule type="containsText" dxfId="3129" priority="1091" operator="containsText" text="RENOVAR">
      <formula>NOT(ISERROR(SEARCH("RENOVAR",J146)))</formula>
    </cfRule>
  </conditionalFormatting>
  <conditionalFormatting sqref="J146">
    <cfRule type="containsText" dxfId="3128" priority="1089" operator="containsText" text="TRAMITES">
      <formula>NOT(ISERROR(SEARCH("TRAMITES",J146)))</formula>
    </cfRule>
    <cfRule type="containsText" dxfId="3127" priority="1090" operator="containsText" text="TRAMITES">
      <formula>NOT(ISERROR(SEARCH("TRAMITES",J146)))</formula>
    </cfRule>
  </conditionalFormatting>
  <conditionalFormatting sqref="A147">
    <cfRule type="duplicateValues" dxfId="3126" priority="1088"/>
  </conditionalFormatting>
  <conditionalFormatting sqref="J147">
    <cfRule type="containsText" dxfId="3125" priority="1085" operator="containsText" text="TERMINADO">
      <formula>NOT(ISERROR(SEARCH("TERMINADO",J147)))</formula>
    </cfRule>
    <cfRule type="containsText" dxfId="3124" priority="1086" operator="containsText" text="POR VENCERSE">
      <formula>NOT(ISERROR(SEARCH("POR VENCERSE",J147)))</formula>
    </cfRule>
    <cfRule type="containsText" dxfId="3123" priority="1087" operator="containsText" text="VIGENTE">
      <formula>NOT(ISERROR(SEARCH("VIGENTE",J147)))</formula>
    </cfRule>
  </conditionalFormatting>
  <conditionalFormatting sqref="J147">
    <cfRule type="containsText" dxfId="3122" priority="1084" operator="containsText" text="RENOVAR">
      <formula>NOT(ISERROR(SEARCH("RENOVAR",J147)))</formula>
    </cfRule>
  </conditionalFormatting>
  <conditionalFormatting sqref="J147">
    <cfRule type="containsText" dxfId="3121" priority="1082" operator="containsText" text="TRAMITES">
      <formula>NOT(ISERROR(SEARCH("TRAMITES",J147)))</formula>
    </cfRule>
    <cfRule type="containsText" dxfId="3120" priority="1083" operator="containsText" text="TRAMITES">
      <formula>NOT(ISERROR(SEARCH("TRAMITES",J147)))</formula>
    </cfRule>
  </conditionalFormatting>
  <conditionalFormatting sqref="A148">
    <cfRule type="duplicateValues" dxfId="3119" priority="1081"/>
  </conditionalFormatting>
  <conditionalFormatting sqref="J148">
    <cfRule type="containsText" dxfId="3118" priority="1078" operator="containsText" text="TERMINADO">
      <formula>NOT(ISERROR(SEARCH("TERMINADO",J148)))</formula>
    </cfRule>
    <cfRule type="containsText" dxfId="3117" priority="1079" operator="containsText" text="POR VENCERSE">
      <formula>NOT(ISERROR(SEARCH("POR VENCERSE",J148)))</formula>
    </cfRule>
    <cfRule type="containsText" dxfId="3116" priority="1080" operator="containsText" text="VIGENTE">
      <formula>NOT(ISERROR(SEARCH("VIGENTE",J148)))</formula>
    </cfRule>
  </conditionalFormatting>
  <conditionalFormatting sqref="J148">
    <cfRule type="containsText" dxfId="3115" priority="1077" operator="containsText" text="RENOVAR">
      <formula>NOT(ISERROR(SEARCH("RENOVAR",J148)))</formula>
    </cfRule>
  </conditionalFormatting>
  <conditionalFormatting sqref="J148">
    <cfRule type="containsText" dxfId="3114" priority="1075" operator="containsText" text="TRAMITES">
      <formula>NOT(ISERROR(SEARCH("TRAMITES",J148)))</formula>
    </cfRule>
    <cfRule type="containsText" dxfId="3113" priority="1076" operator="containsText" text="TRAMITES">
      <formula>NOT(ISERROR(SEARCH("TRAMITES",J148)))</formula>
    </cfRule>
  </conditionalFormatting>
  <conditionalFormatting sqref="A149">
    <cfRule type="duplicateValues" dxfId="3112" priority="1074"/>
  </conditionalFormatting>
  <conditionalFormatting sqref="J149">
    <cfRule type="containsText" dxfId="3111" priority="1071" operator="containsText" text="TERMINADO">
      <formula>NOT(ISERROR(SEARCH("TERMINADO",J149)))</formula>
    </cfRule>
    <cfRule type="containsText" dxfId="3110" priority="1072" operator="containsText" text="POR VENCERSE">
      <formula>NOT(ISERROR(SEARCH("POR VENCERSE",J149)))</formula>
    </cfRule>
    <cfRule type="containsText" dxfId="3109" priority="1073" operator="containsText" text="VIGENTE">
      <formula>NOT(ISERROR(SEARCH("VIGENTE",J149)))</formula>
    </cfRule>
  </conditionalFormatting>
  <conditionalFormatting sqref="J149">
    <cfRule type="containsText" dxfId="3108" priority="1070" operator="containsText" text="RENOVAR">
      <formula>NOT(ISERROR(SEARCH("RENOVAR",J149)))</formula>
    </cfRule>
  </conditionalFormatting>
  <conditionalFormatting sqref="J149">
    <cfRule type="containsText" dxfId="3107" priority="1068" operator="containsText" text="TRAMITES">
      <formula>NOT(ISERROR(SEARCH("TRAMITES",J149)))</formula>
    </cfRule>
    <cfRule type="containsText" dxfId="3106" priority="1069" operator="containsText" text="TRAMITES">
      <formula>NOT(ISERROR(SEARCH("TRAMITES",J149)))</formula>
    </cfRule>
  </conditionalFormatting>
  <conditionalFormatting sqref="A150">
    <cfRule type="duplicateValues" dxfId="3105" priority="1067"/>
  </conditionalFormatting>
  <conditionalFormatting sqref="J150">
    <cfRule type="containsText" dxfId="3104" priority="1064" operator="containsText" text="TERMINADO">
      <formula>NOT(ISERROR(SEARCH("TERMINADO",J150)))</formula>
    </cfRule>
    <cfRule type="containsText" dxfId="3103" priority="1065" operator="containsText" text="POR VENCERSE">
      <formula>NOT(ISERROR(SEARCH("POR VENCERSE",J150)))</formula>
    </cfRule>
    <cfRule type="containsText" dxfId="3102" priority="1066" operator="containsText" text="VIGENTE">
      <formula>NOT(ISERROR(SEARCH("VIGENTE",J150)))</formula>
    </cfRule>
  </conditionalFormatting>
  <conditionalFormatting sqref="J150">
    <cfRule type="containsText" dxfId="3101" priority="1063" operator="containsText" text="RENOVAR">
      <formula>NOT(ISERROR(SEARCH("RENOVAR",J150)))</formula>
    </cfRule>
  </conditionalFormatting>
  <conditionalFormatting sqref="J150">
    <cfRule type="containsText" dxfId="3100" priority="1061" operator="containsText" text="TRAMITES">
      <formula>NOT(ISERROR(SEARCH("TRAMITES",J150)))</formula>
    </cfRule>
    <cfRule type="containsText" dxfId="3099" priority="1062" operator="containsText" text="TRAMITES">
      <formula>NOT(ISERROR(SEARCH("TRAMITES",J150)))</formula>
    </cfRule>
  </conditionalFormatting>
  <conditionalFormatting sqref="A151">
    <cfRule type="duplicateValues" dxfId="3098" priority="1060"/>
  </conditionalFormatting>
  <conditionalFormatting sqref="P151">
    <cfRule type="containsText" dxfId="3097" priority="1059" operator="containsText" text="RENOVAR">
      <formula>NOT(ISERROR(SEARCH("RENOVAR",P151)))</formula>
    </cfRule>
  </conditionalFormatting>
  <conditionalFormatting sqref="P151">
    <cfRule type="containsText" dxfId="3096" priority="1056" operator="containsText" text="VENCIDO">
      <formula>NOT(ISERROR(SEARCH("VENCIDO",P151)))</formula>
    </cfRule>
    <cfRule type="containsText" dxfId="3095" priority="1057" operator="containsText" text="POR VENCERSE">
      <formula>NOT(ISERROR(SEARCH("POR VENCERSE",P151)))</formula>
    </cfRule>
    <cfRule type="containsText" dxfId="3094" priority="1058" operator="containsText" text="VIGENTE">
      <formula>NOT(ISERROR(SEARCH("VIGENTE",P151)))</formula>
    </cfRule>
  </conditionalFormatting>
  <conditionalFormatting sqref="A152">
    <cfRule type="duplicateValues" dxfId="3093" priority="1055"/>
  </conditionalFormatting>
  <conditionalFormatting sqref="J152">
    <cfRule type="containsText" dxfId="3092" priority="1052" operator="containsText" text="TERMINADO">
      <formula>NOT(ISERROR(SEARCH("TERMINADO",J152)))</formula>
    </cfRule>
    <cfRule type="containsText" dxfId="3091" priority="1053" operator="containsText" text="POR VENCERSE">
      <formula>NOT(ISERROR(SEARCH("POR VENCERSE",J152)))</formula>
    </cfRule>
    <cfRule type="containsText" dxfId="3090" priority="1054" operator="containsText" text="VIGENTE">
      <formula>NOT(ISERROR(SEARCH("VIGENTE",J152)))</formula>
    </cfRule>
  </conditionalFormatting>
  <conditionalFormatting sqref="J152">
    <cfRule type="containsText" dxfId="3089" priority="1051" operator="containsText" text="RENOVAR">
      <formula>NOT(ISERROR(SEARCH("RENOVAR",J152)))</formula>
    </cfRule>
  </conditionalFormatting>
  <conditionalFormatting sqref="J152">
    <cfRule type="containsText" dxfId="3088" priority="1049" operator="containsText" text="TRAMITES">
      <formula>NOT(ISERROR(SEARCH("TRAMITES",J152)))</formula>
    </cfRule>
    <cfRule type="containsText" dxfId="3087" priority="1050" operator="containsText" text="TRAMITES">
      <formula>NOT(ISERROR(SEARCH("TRAMITES",J152)))</formula>
    </cfRule>
  </conditionalFormatting>
  <conditionalFormatting sqref="J151">
    <cfRule type="containsText" dxfId="3086" priority="1046" operator="containsText" text="TERMINADO">
      <formula>NOT(ISERROR(SEARCH("TERMINADO",J151)))</formula>
    </cfRule>
    <cfRule type="containsText" dxfId="3085" priority="1047" operator="containsText" text="POR VENCERSE">
      <formula>NOT(ISERROR(SEARCH("POR VENCERSE",J151)))</formula>
    </cfRule>
    <cfRule type="containsText" dxfId="3084" priority="1048" operator="containsText" text="VIGENTE">
      <formula>NOT(ISERROR(SEARCH("VIGENTE",J151)))</formula>
    </cfRule>
  </conditionalFormatting>
  <conditionalFormatting sqref="J151">
    <cfRule type="containsText" dxfId="3083" priority="1045" operator="containsText" text="RENOVAR">
      <formula>NOT(ISERROR(SEARCH("RENOVAR",J151)))</formula>
    </cfRule>
  </conditionalFormatting>
  <conditionalFormatting sqref="J151">
    <cfRule type="containsText" dxfId="3082" priority="1043" operator="containsText" text="TRAMITES">
      <formula>NOT(ISERROR(SEARCH("TRAMITES",J151)))</formula>
    </cfRule>
    <cfRule type="containsText" dxfId="3081" priority="1044" operator="containsText" text="TRAMITES">
      <formula>NOT(ISERROR(SEARCH("TRAMITES",J151)))</formula>
    </cfRule>
  </conditionalFormatting>
  <conditionalFormatting sqref="J153">
    <cfRule type="containsText" dxfId="3080" priority="1042" operator="containsText" text="RENOVAR">
      <formula>NOT(ISERROR(SEARCH("RENOVAR",J153)))</formula>
    </cfRule>
  </conditionalFormatting>
  <conditionalFormatting sqref="P153">
    <cfRule type="containsText" dxfId="3079" priority="1038" stopIfTrue="1" operator="containsText" text="TERMINADO">
      <formula>NOT(ISERROR(SEARCH("TERMINADO",P153)))</formula>
    </cfRule>
    <cfRule type="containsText" dxfId="3078" priority="1039" stopIfTrue="1" operator="containsText" text="POR VENCERSE">
      <formula>NOT(ISERROR(SEARCH("POR VENCERSE",P153)))</formula>
    </cfRule>
    <cfRule type="containsText" dxfId="3077" priority="1040" operator="containsText" text="VIGENTE">
      <formula>NOT(ISERROR(SEARCH("VIGENTE",P153)))</formula>
    </cfRule>
  </conditionalFormatting>
  <conditionalFormatting sqref="P153">
    <cfRule type="containsText" dxfId="3076" priority="1037" operator="containsText" text="RENOVAR">
      <formula>NOT(ISERROR(SEARCH("RENOVAR",P153)))</formula>
    </cfRule>
  </conditionalFormatting>
  <conditionalFormatting sqref="P153">
    <cfRule type="containsText" dxfId="3075" priority="1034" operator="containsText" text="VENCIDO">
      <formula>NOT(ISERROR(SEARCH("VENCIDO",P153)))</formula>
    </cfRule>
    <cfRule type="containsText" dxfId="3074" priority="1035" stopIfTrue="1" operator="containsText" text="POR VENCERSE">
      <formula>NOT(ISERROR(SEARCH("POR VENCERSE",P153)))</formula>
    </cfRule>
    <cfRule type="containsText" dxfId="3073" priority="1036" operator="containsText" text="VIGENTE">
      <formula>NOT(ISERROR(SEARCH("VIGENTE",P153)))</formula>
    </cfRule>
  </conditionalFormatting>
  <conditionalFormatting sqref="A153">
    <cfRule type="duplicateValues" dxfId="3072" priority="1041"/>
  </conditionalFormatting>
  <conditionalFormatting sqref="J153">
    <cfRule type="containsText" dxfId="3071" priority="1031" operator="containsText" text="TERMINADO">
      <formula>NOT(ISERROR(SEARCH("TERMINADO",J153)))</formula>
    </cfRule>
    <cfRule type="containsText" dxfId="3070" priority="1032" operator="containsText" text="POR VENCERSE">
      <formula>NOT(ISERROR(SEARCH("POR VENCERSE",J153)))</formula>
    </cfRule>
    <cfRule type="containsText" dxfId="3069" priority="1033" operator="containsText" text="VIGENTE">
      <formula>NOT(ISERROR(SEARCH("VIGENTE",J153)))</formula>
    </cfRule>
  </conditionalFormatting>
  <conditionalFormatting sqref="J153">
    <cfRule type="containsText" dxfId="3068" priority="1029" operator="containsText" text="TRAMITES">
      <formula>NOT(ISERROR(SEARCH("TRAMITES",J153)))</formula>
    </cfRule>
    <cfRule type="containsText" dxfId="3067" priority="1030" operator="containsText" text="TRAMITES">
      <formula>NOT(ISERROR(SEARCH("TRAMITES",J153)))</formula>
    </cfRule>
  </conditionalFormatting>
  <conditionalFormatting sqref="A154">
    <cfRule type="duplicateValues" dxfId="3066" priority="1028"/>
  </conditionalFormatting>
  <conditionalFormatting sqref="J155">
    <cfRule type="containsText" dxfId="3065" priority="1017" operator="containsText" text="RENOVAR">
      <formula>NOT(ISERROR(SEARCH("RENOVAR",J155)))</formula>
    </cfRule>
  </conditionalFormatting>
  <conditionalFormatting sqref="J155">
    <cfRule type="containsText" dxfId="3064" priority="1018" operator="containsText" text="TERMINADO">
      <formula>NOT(ISERROR(SEARCH("TERMINADO",J155)))</formula>
    </cfRule>
    <cfRule type="containsText" dxfId="3063" priority="1019" operator="containsText" text="POR VENCERSE">
      <formula>NOT(ISERROR(SEARCH("POR VENCERSE",J155)))</formula>
    </cfRule>
    <cfRule type="containsText" dxfId="3062" priority="1020" operator="containsText" text="VIGENTE">
      <formula>NOT(ISERROR(SEARCH("VIGENTE",J155)))</formula>
    </cfRule>
  </conditionalFormatting>
  <conditionalFormatting sqref="J154">
    <cfRule type="containsText" dxfId="3061" priority="1022" operator="containsText" text="TRAMITES">
      <formula>NOT(ISERROR(SEARCH("TRAMITES",J154)))</formula>
    </cfRule>
    <cfRule type="containsText" dxfId="3060" priority="1023" operator="containsText" text="TRAMITES">
      <formula>NOT(ISERROR(SEARCH("TRAMITES",J154)))</formula>
    </cfRule>
  </conditionalFormatting>
  <conditionalFormatting sqref="J154">
    <cfRule type="containsText" dxfId="3059" priority="1027" operator="containsText" text="RENOVAR">
      <formula>NOT(ISERROR(SEARCH("RENOVAR",J154)))</formula>
    </cfRule>
  </conditionalFormatting>
  <conditionalFormatting sqref="J154">
    <cfRule type="containsText" dxfId="3058" priority="1024" operator="containsText" text="TERMINADO">
      <formula>NOT(ISERROR(SEARCH("TERMINADO",J154)))</formula>
    </cfRule>
    <cfRule type="containsText" dxfId="3057" priority="1025" operator="containsText" text="POR VENCERSE">
      <formula>NOT(ISERROR(SEARCH("POR VENCERSE",J154)))</formula>
    </cfRule>
    <cfRule type="containsText" dxfId="3056" priority="1026" operator="containsText" text="VIGENTE">
      <formula>NOT(ISERROR(SEARCH("VIGENTE",J154)))</formula>
    </cfRule>
  </conditionalFormatting>
  <conditionalFormatting sqref="J155">
    <cfRule type="containsText" dxfId="3055" priority="1015" operator="containsText" text="TRAMITES">
      <formula>NOT(ISERROR(SEARCH("TRAMITES",J155)))</formula>
    </cfRule>
    <cfRule type="containsText" dxfId="3054" priority="1016" operator="containsText" text="TRAMITES">
      <formula>NOT(ISERROR(SEARCH("TRAMITES",J155)))</formula>
    </cfRule>
  </conditionalFormatting>
  <conditionalFormatting sqref="A155">
    <cfRule type="duplicateValues" dxfId="3053" priority="1021"/>
  </conditionalFormatting>
  <conditionalFormatting sqref="A156">
    <cfRule type="duplicateValues" dxfId="3052" priority="1014"/>
  </conditionalFormatting>
  <conditionalFormatting sqref="J156">
    <cfRule type="containsText" dxfId="3051" priority="1011" operator="containsText" text="TERMINADO">
      <formula>NOT(ISERROR(SEARCH("TERMINADO",J156)))</formula>
    </cfRule>
    <cfRule type="containsText" dxfId="3050" priority="1012" operator="containsText" text="POR VENCERSE">
      <formula>NOT(ISERROR(SEARCH("POR VENCERSE",J156)))</formula>
    </cfRule>
    <cfRule type="containsText" dxfId="3049" priority="1013" operator="containsText" text="VIGENTE">
      <formula>NOT(ISERROR(SEARCH("VIGENTE",J156)))</formula>
    </cfRule>
  </conditionalFormatting>
  <conditionalFormatting sqref="J156">
    <cfRule type="containsText" dxfId="3048" priority="1010" operator="containsText" text="RENOVAR">
      <formula>NOT(ISERROR(SEARCH("RENOVAR",J156)))</formula>
    </cfRule>
  </conditionalFormatting>
  <conditionalFormatting sqref="J156">
    <cfRule type="containsText" dxfId="3047" priority="1008" operator="containsText" text="TRAMITES">
      <formula>NOT(ISERROR(SEARCH("TRAMITES",J156)))</formula>
    </cfRule>
    <cfRule type="containsText" dxfId="3046" priority="1009" operator="containsText" text="TRAMITES">
      <formula>NOT(ISERROR(SEARCH("TRAMITES",J156)))</formula>
    </cfRule>
  </conditionalFormatting>
  <conditionalFormatting sqref="A157">
    <cfRule type="duplicateValues" dxfId="3045" priority="1007"/>
  </conditionalFormatting>
  <conditionalFormatting sqref="A158">
    <cfRule type="duplicateValues" dxfId="3044" priority="993"/>
  </conditionalFormatting>
  <conditionalFormatting sqref="J159">
    <cfRule type="containsText" dxfId="3043" priority="977" operator="containsText" text="TERMINADO">
      <formula>NOT(ISERROR(SEARCH("TERMINADO",J159)))</formula>
    </cfRule>
    <cfRule type="containsText" dxfId="3042" priority="978" operator="containsText" text="POR VENCERSE">
      <formula>NOT(ISERROR(SEARCH("POR VENCERSE",J159)))</formula>
    </cfRule>
    <cfRule type="containsText" dxfId="3041" priority="979" operator="containsText" text="VIGENTE">
      <formula>NOT(ISERROR(SEARCH("VIGENTE",J159)))</formula>
    </cfRule>
  </conditionalFormatting>
  <conditionalFormatting sqref="J159">
    <cfRule type="containsText" dxfId="3040" priority="976" operator="containsText" text="RENOVAR">
      <formula>NOT(ISERROR(SEARCH("RENOVAR",J159)))</formula>
    </cfRule>
  </conditionalFormatting>
  <conditionalFormatting sqref="J159">
    <cfRule type="containsText" dxfId="3039" priority="974" operator="containsText" text="TRAMITES">
      <formula>NOT(ISERROR(SEARCH("TRAMITES",J159)))</formula>
    </cfRule>
    <cfRule type="containsText" dxfId="3038" priority="975" operator="containsText" text="TRAMITES">
      <formula>NOT(ISERROR(SEARCH("TRAMITES",J159)))</formula>
    </cfRule>
  </conditionalFormatting>
  <conditionalFormatting sqref="J157:J158">
    <cfRule type="containsText" dxfId="3037" priority="984" operator="containsText" text="TERMINADO">
      <formula>NOT(ISERROR(SEARCH("TERMINADO",J157)))</formula>
    </cfRule>
    <cfRule type="containsText" dxfId="3036" priority="985" operator="containsText" text="POR VENCERSE">
      <formula>NOT(ISERROR(SEARCH("POR VENCERSE",J157)))</formula>
    </cfRule>
    <cfRule type="containsText" dxfId="3035" priority="986" operator="containsText" text="VIGENTE">
      <formula>NOT(ISERROR(SEARCH("VIGENTE",J157)))</formula>
    </cfRule>
  </conditionalFormatting>
  <conditionalFormatting sqref="J157:J158">
    <cfRule type="containsText" dxfId="3034" priority="983" operator="containsText" text="RENOVAR">
      <formula>NOT(ISERROR(SEARCH("RENOVAR",J157)))</formula>
    </cfRule>
  </conditionalFormatting>
  <conditionalFormatting sqref="J157:J158">
    <cfRule type="containsText" dxfId="3033" priority="981" operator="containsText" text="TRAMITES">
      <formula>NOT(ISERROR(SEARCH("TRAMITES",J157)))</formula>
    </cfRule>
    <cfRule type="containsText" dxfId="3032" priority="982" operator="containsText" text="TRAMITES">
      <formula>NOT(ISERROR(SEARCH("TRAMITES",J157)))</formula>
    </cfRule>
  </conditionalFormatting>
  <conditionalFormatting sqref="A159">
    <cfRule type="duplicateValues" dxfId="3031" priority="980"/>
  </conditionalFormatting>
  <conditionalFormatting sqref="J160">
    <cfRule type="containsText" dxfId="3030" priority="973" operator="containsText" text="RENOVAR">
      <formula>NOT(ISERROR(SEARCH("RENOVAR",J160)))</formula>
    </cfRule>
  </conditionalFormatting>
  <conditionalFormatting sqref="A160">
    <cfRule type="duplicateValues" dxfId="3029" priority="972"/>
  </conditionalFormatting>
  <conditionalFormatting sqref="J160">
    <cfRule type="containsText" dxfId="3028" priority="969" operator="containsText" text="TERMINADO">
      <formula>NOT(ISERROR(SEARCH("TERMINADO",J160)))</formula>
    </cfRule>
    <cfRule type="containsText" dxfId="3027" priority="970" operator="containsText" text="POR VENCERSE">
      <formula>NOT(ISERROR(SEARCH("POR VENCERSE",J160)))</formula>
    </cfRule>
    <cfRule type="containsText" dxfId="3026" priority="971" operator="containsText" text="VIGENTE">
      <formula>NOT(ISERROR(SEARCH("VIGENTE",J160)))</formula>
    </cfRule>
  </conditionalFormatting>
  <conditionalFormatting sqref="J160">
    <cfRule type="containsText" dxfId="3025" priority="967" operator="containsText" text="TRAMITES">
      <formula>NOT(ISERROR(SEARCH("TRAMITES",J160)))</formula>
    </cfRule>
    <cfRule type="containsText" dxfId="3024" priority="968" operator="containsText" text="TRAMITES">
      <formula>NOT(ISERROR(SEARCH("TRAMITES",J160)))</formula>
    </cfRule>
  </conditionalFormatting>
  <conditionalFormatting sqref="J161">
    <cfRule type="containsText" dxfId="3023" priority="966" operator="containsText" text="RENOVAR">
      <formula>NOT(ISERROR(SEARCH("RENOVAR",J161)))</formula>
    </cfRule>
  </conditionalFormatting>
  <conditionalFormatting sqref="P161">
    <cfRule type="containsText" dxfId="3022" priority="963" stopIfTrue="1" operator="containsText" text="TERMINADO">
      <formula>NOT(ISERROR(SEARCH("TERMINADO",P161)))</formula>
    </cfRule>
    <cfRule type="containsText" dxfId="3021" priority="964" stopIfTrue="1" operator="containsText" text="POR VENCERSE">
      <formula>NOT(ISERROR(SEARCH("POR VENCERSE",P161)))</formula>
    </cfRule>
    <cfRule type="containsText" dxfId="3020" priority="965" operator="containsText" text="VIGENTE">
      <formula>NOT(ISERROR(SEARCH("VIGENTE",P161)))</formula>
    </cfRule>
  </conditionalFormatting>
  <conditionalFormatting sqref="P161">
    <cfRule type="containsText" dxfId="3019" priority="962" operator="containsText" text="RENOVAR">
      <formula>NOT(ISERROR(SEARCH("RENOVAR",P161)))</formula>
    </cfRule>
  </conditionalFormatting>
  <conditionalFormatting sqref="A161">
    <cfRule type="duplicateValues" dxfId="3018" priority="961"/>
  </conditionalFormatting>
  <conditionalFormatting sqref="P161">
    <cfRule type="containsText" dxfId="3017" priority="958" operator="containsText" text="VENCIDO">
      <formula>NOT(ISERROR(SEARCH("VENCIDO",P161)))</formula>
    </cfRule>
    <cfRule type="containsText" dxfId="3016" priority="959" stopIfTrue="1" operator="containsText" text="POR VENCERSE">
      <formula>NOT(ISERROR(SEARCH("POR VENCERSE",P161)))</formula>
    </cfRule>
    <cfRule type="containsText" dxfId="3015" priority="960" operator="containsText" text="VIGENTE">
      <formula>NOT(ISERROR(SEARCH("VIGENTE",P161)))</formula>
    </cfRule>
  </conditionalFormatting>
  <conditionalFormatting sqref="J161">
    <cfRule type="containsText" dxfId="3014" priority="955" operator="containsText" text="TERMINADO">
      <formula>NOT(ISERROR(SEARCH("TERMINADO",J161)))</formula>
    </cfRule>
    <cfRule type="containsText" dxfId="3013" priority="956" operator="containsText" text="POR VENCERSE">
      <formula>NOT(ISERROR(SEARCH("POR VENCERSE",J161)))</formula>
    </cfRule>
    <cfRule type="containsText" dxfId="3012" priority="957" operator="containsText" text="VIGENTE">
      <formula>NOT(ISERROR(SEARCH("VIGENTE",J161)))</formula>
    </cfRule>
  </conditionalFormatting>
  <conditionalFormatting sqref="J161">
    <cfRule type="containsText" dxfId="3011" priority="953" operator="containsText" text="TRAMITES">
      <formula>NOT(ISERROR(SEARCH("TRAMITES",J161)))</formula>
    </cfRule>
    <cfRule type="containsText" dxfId="3010" priority="954" operator="containsText" text="TRAMITES">
      <formula>NOT(ISERROR(SEARCH("TRAMITES",J161)))</formula>
    </cfRule>
  </conditionalFormatting>
  <conditionalFormatting sqref="A162">
    <cfRule type="duplicateValues" dxfId="3009" priority="952"/>
  </conditionalFormatting>
  <conditionalFormatting sqref="J162">
    <cfRule type="containsText" dxfId="3008" priority="949" operator="containsText" text="TERMINADO">
      <formula>NOT(ISERROR(SEARCH("TERMINADO",J162)))</formula>
    </cfRule>
    <cfRule type="containsText" dxfId="3007" priority="950" operator="containsText" text="POR VENCERSE">
      <formula>NOT(ISERROR(SEARCH("POR VENCERSE",J162)))</formula>
    </cfRule>
    <cfRule type="containsText" dxfId="3006" priority="951" operator="containsText" text="VIGENTE">
      <formula>NOT(ISERROR(SEARCH("VIGENTE",J162)))</formula>
    </cfRule>
  </conditionalFormatting>
  <conditionalFormatting sqref="J162">
    <cfRule type="containsText" dxfId="3005" priority="948" operator="containsText" text="RENOVAR">
      <formula>NOT(ISERROR(SEARCH("RENOVAR",J162)))</formula>
    </cfRule>
  </conditionalFormatting>
  <conditionalFormatting sqref="J162">
    <cfRule type="containsText" dxfId="3004" priority="946" operator="containsText" text="TRAMITES">
      <formula>NOT(ISERROR(SEARCH("TRAMITES",J162)))</formula>
    </cfRule>
    <cfRule type="containsText" dxfId="3003" priority="947" operator="containsText" text="TRAMITES">
      <formula>NOT(ISERROR(SEARCH("TRAMITES",J162)))</formula>
    </cfRule>
  </conditionalFormatting>
  <conditionalFormatting sqref="A163">
    <cfRule type="duplicateValues" dxfId="3002" priority="945"/>
  </conditionalFormatting>
  <conditionalFormatting sqref="J163">
    <cfRule type="containsText" dxfId="3001" priority="942" operator="containsText" text="TERMINADO">
      <formula>NOT(ISERROR(SEARCH("TERMINADO",J163)))</formula>
    </cfRule>
    <cfRule type="containsText" dxfId="3000" priority="943" operator="containsText" text="POR VENCERSE">
      <formula>NOT(ISERROR(SEARCH("POR VENCERSE",J163)))</formula>
    </cfRule>
    <cfRule type="containsText" dxfId="2999" priority="944" operator="containsText" text="VIGENTE">
      <formula>NOT(ISERROR(SEARCH("VIGENTE",J163)))</formula>
    </cfRule>
  </conditionalFormatting>
  <conditionalFormatting sqref="J163">
    <cfRule type="containsText" dxfId="2998" priority="941" operator="containsText" text="RENOVAR">
      <formula>NOT(ISERROR(SEARCH("RENOVAR",J163)))</formula>
    </cfRule>
  </conditionalFormatting>
  <conditionalFormatting sqref="J163">
    <cfRule type="containsText" dxfId="2997" priority="939" operator="containsText" text="TRAMITES">
      <formula>NOT(ISERROR(SEARCH("TRAMITES",J163)))</formula>
    </cfRule>
    <cfRule type="containsText" dxfId="2996" priority="940" operator="containsText" text="TRAMITES">
      <formula>NOT(ISERROR(SEARCH("TRAMITES",J163)))</formula>
    </cfRule>
  </conditionalFormatting>
  <conditionalFormatting sqref="A164">
    <cfRule type="duplicateValues" dxfId="2995" priority="938"/>
  </conditionalFormatting>
  <conditionalFormatting sqref="J164">
    <cfRule type="containsText" dxfId="2994" priority="935" operator="containsText" text="TERMINADO">
      <formula>NOT(ISERROR(SEARCH("TERMINADO",J164)))</formula>
    </cfRule>
    <cfRule type="containsText" dxfId="2993" priority="936" operator="containsText" text="POR VENCERSE">
      <formula>NOT(ISERROR(SEARCH("POR VENCERSE",J164)))</formula>
    </cfRule>
    <cfRule type="containsText" dxfId="2992" priority="937" operator="containsText" text="VIGENTE">
      <formula>NOT(ISERROR(SEARCH("VIGENTE",J164)))</formula>
    </cfRule>
  </conditionalFormatting>
  <conditionalFormatting sqref="J164">
    <cfRule type="containsText" dxfId="2991" priority="934" operator="containsText" text="RENOVAR">
      <formula>NOT(ISERROR(SEARCH("RENOVAR",J164)))</formula>
    </cfRule>
  </conditionalFormatting>
  <conditionalFormatting sqref="J164">
    <cfRule type="containsText" dxfId="2990" priority="932" operator="containsText" text="TRAMITES">
      <formula>NOT(ISERROR(SEARCH("TRAMITES",J164)))</formula>
    </cfRule>
    <cfRule type="containsText" dxfId="2989" priority="933" operator="containsText" text="TRAMITES">
      <formula>NOT(ISERROR(SEARCH("TRAMITES",J164)))</formula>
    </cfRule>
  </conditionalFormatting>
  <conditionalFormatting sqref="J165">
    <cfRule type="containsText" dxfId="2988" priority="929" operator="containsText" text="TERMINADO">
      <formula>NOT(ISERROR(SEARCH("TERMINADO",J165)))</formula>
    </cfRule>
    <cfRule type="containsText" dxfId="2987" priority="930" operator="containsText" text="POR VENCERSE">
      <formula>NOT(ISERROR(SEARCH("POR VENCERSE",J165)))</formula>
    </cfRule>
    <cfRule type="containsText" dxfId="2986" priority="931" operator="containsText" text="VIGENTE">
      <formula>NOT(ISERROR(SEARCH("VIGENTE",J165)))</formula>
    </cfRule>
  </conditionalFormatting>
  <conditionalFormatting sqref="J165">
    <cfRule type="containsText" dxfId="2985" priority="928" operator="containsText" text="RENOVAR">
      <formula>NOT(ISERROR(SEARCH("RENOVAR",J165)))</formula>
    </cfRule>
  </conditionalFormatting>
  <conditionalFormatting sqref="J165">
    <cfRule type="containsText" dxfId="2984" priority="926" operator="containsText" text="TRAMITES">
      <formula>NOT(ISERROR(SEARCH("TRAMITES",J165)))</formula>
    </cfRule>
    <cfRule type="containsText" dxfId="2983" priority="927" operator="containsText" text="TRAMITES">
      <formula>NOT(ISERROR(SEARCH("TRAMITES",J165)))</formula>
    </cfRule>
  </conditionalFormatting>
  <conditionalFormatting sqref="A165">
    <cfRule type="duplicateValues" dxfId="2982" priority="925"/>
  </conditionalFormatting>
  <conditionalFormatting sqref="A166">
    <cfRule type="duplicateValues" dxfId="2981" priority="924"/>
  </conditionalFormatting>
  <conditionalFormatting sqref="J166">
    <cfRule type="containsText" dxfId="2980" priority="921" operator="containsText" text="TERMINADO">
      <formula>NOT(ISERROR(SEARCH("TERMINADO",J166)))</formula>
    </cfRule>
    <cfRule type="containsText" dxfId="2979" priority="922" operator="containsText" text="POR VENCERSE">
      <formula>NOT(ISERROR(SEARCH("POR VENCERSE",J166)))</formula>
    </cfRule>
    <cfRule type="containsText" dxfId="2978" priority="923" operator="containsText" text="VIGENTE">
      <formula>NOT(ISERROR(SEARCH("VIGENTE",J166)))</formula>
    </cfRule>
  </conditionalFormatting>
  <conditionalFormatting sqref="J166">
    <cfRule type="containsText" dxfId="2977" priority="920" operator="containsText" text="RENOVAR">
      <formula>NOT(ISERROR(SEARCH("RENOVAR",J166)))</formula>
    </cfRule>
  </conditionalFormatting>
  <conditionalFormatting sqref="J166">
    <cfRule type="containsText" dxfId="2976" priority="918" operator="containsText" text="TRAMITES">
      <formula>NOT(ISERROR(SEARCH("TRAMITES",J166)))</formula>
    </cfRule>
    <cfRule type="containsText" dxfId="2975" priority="919" operator="containsText" text="TRAMITES">
      <formula>NOT(ISERROR(SEARCH("TRAMITES",J166)))</formula>
    </cfRule>
  </conditionalFormatting>
  <conditionalFormatting sqref="A167">
    <cfRule type="duplicateValues" dxfId="2974" priority="917"/>
  </conditionalFormatting>
  <conditionalFormatting sqref="A168">
    <cfRule type="duplicateValues" dxfId="2973" priority="916"/>
  </conditionalFormatting>
  <conditionalFormatting sqref="J168">
    <cfRule type="containsText" dxfId="2972" priority="913" operator="containsText" text="TERMINADO">
      <formula>NOT(ISERROR(SEARCH("TERMINADO",J168)))</formula>
    </cfRule>
    <cfRule type="containsText" dxfId="2971" priority="914" operator="containsText" text="POR VENCERSE">
      <formula>NOT(ISERROR(SEARCH("POR VENCERSE",J168)))</formula>
    </cfRule>
    <cfRule type="containsText" dxfId="2970" priority="915" operator="containsText" text="VIGENTE">
      <formula>NOT(ISERROR(SEARCH("VIGENTE",J168)))</formula>
    </cfRule>
  </conditionalFormatting>
  <conditionalFormatting sqref="J168">
    <cfRule type="containsText" dxfId="2969" priority="912" operator="containsText" text="RENOVAR">
      <formula>NOT(ISERROR(SEARCH("RENOVAR",J168)))</formula>
    </cfRule>
  </conditionalFormatting>
  <conditionalFormatting sqref="J168">
    <cfRule type="containsText" dxfId="2968" priority="910" operator="containsText" text="TRAMITES">
      <formula>NOT(ISERROR(SEARCH("TRAMITES",J168)))</formula>
    </cfRule>
    <cfRule type="containsText" dxfId="2967" priority="911" operator="containsText" text="TRAMITES">
      <formula>NOT(ISERROR(SEARCH("TRAMITES",J168)))</formula>
    </cfRule>
  </conditionalFormatting>
  <conditionalFormatting sqref="A169">
    <cfRule type="duplicateValues" dxfId="2966" priority="909"/>
  </conditionalFormatting>
  <conditionalFormatting sqref="J169">
    <cfRule type="containsText" dxfId="2965" priority="906" operator="containsText" text="TERMINADO">
      <formula>NOT(ISERROR(SEARCH("TERMINADO",J169)))</formula>
    </cfRule>
    <cfRule type="containsText" dxfId="2964" priority="907" operator="containsText" text="POR VENCERSE">
      <formula>NOT(ISERROR(SEARCH("POR VENCERSE",J169)))</formula>
    </cfRule>
    <cfRule type="containsText" dxfId="2963" priority="908" operator="containsText" text="VIGENTE">
      <formula>NOT(ISERROR(SEARCH("VIGENTE",J169)))</formula>
    </cfRule>
  </conditionalFormatting>
  <conditionalFormatting sqref="J169">
    <cfRule type="containsText" dxfId="2962" priority="905" operator="containsText" text="RENOVAR">
      <formula>NOT(ISERROR(SEARCH("RENOVAR",J169)))</formula>
    </cfRule>
  </conditionalFormatting>
  <conditionalFormatting sqref="J169">
    <cfRule type="containsText" dxfId="2961" priority="903" operator="containsText" text="TRAMITES">
      <formula>NOT(ISERROR(SEARCH("TRAMITES",J169)))</formula>
    </cfRule>
    <cfRule type="containsText" dxfId="2960" priority="904" operator="containsText" text="TRAMITES">
      <formula>NOT(ISERROR(SEARCH("TRAMITES",J169)))</formula>
    </cfRule>
  </conditionalFormatting>
  <conditionalFormatting sqref="A170">
    <cfRule type="duplicateValues" dxfId="2959" priority="902"/>
  </conditionalFormatting>
  <conditionalFormatting sqref="J170">
    <cfRule type="containsText" dxfId="2958" priority="899" operator="containsText" text="TERMINADO">
      <formula>NOT(ISERROR(SEARCH("TERMINADO",J170)))</formula>
    </cfRule>
    <cfRule type="containsText" dxfId="2957" priority="900" operator="containsText" text="POR VENCERSE">
      <formula>NOT(ISERROR(SEARCH("POR VENCERSE",J170)))</formula>
    </cfRule>
    <cfRule type="containsText" dxfId="2956" priority="901" operator="containsText" text="VIGENTE">
      <formula>NOT(ISERROR(SEARCH("VIGENTE",J170)))</formula>
    </cfRule>
  </conditionalFormatting>
  <conditionalFormatting sqref="J170">
    <cfRule type="containsText" dxfId="2955" priority="898" operator="containsText" text="RENOVAR">
      <formula>NOT(ISERROR(SEARCH("RENOVAR",J170)))</formula>
    </cfRule>
  </conditionalFormatting>
  <conditionalFormatting sqref="J170">
    <cfRule type="containsText" dxfId="2954" priority="896" operator="containsText" text="TRAMITES">
      <formula>NOT(ISERROR(SEARCH("TRAMITES",J170)))</formula>
    </cfRule>
    <cfRule type="containsText" dxfId="2953" priority="897" operator="containsText" text="TRAMITES">
      <formula>NOT(ISERROR(SEARCH("TRAMITES",J170)))</formula>
    </cfRule>
  </conditionalFormatting>
  <conditionalFormatting sqref="A171">
    <cfRule type="duplicateValues" dxfId="2952" priority="895"/>
  </conditionalFormatting>
  <conditionalFormatting sqref="J171">
    <cfRule type="containsText" dxfId="2951" priority="892" operator="containsText" text="TERMINADO">
      <formula>NOT(ISERROR(SEARCH("TERMINADO",J171)))</formula>
    </cfRule>
    <cfRule type="containsText" dxfId="2950" priority="893" operator="containsText" text="POR VENCERSE">
      <formula>NOT(ISERROR(SEARCH("POR VENCERSE",J171)))</formula>
    </cfRule>
    <cfRule type="containsText" dxfId="2949" priority="894" operator="containsText" text="VIGENTE">
      <formula>NOT(ISERROR(SEARCH("VIGENTE",J171)))</formula>
    </cfRule>
  </conditionalFormatting>
  <conditionalFormatting sqref="J171">
    <cfRule type="containsText" dxfId="2948" priority="891" operator="containsText" text="RENOVAR">
      <formula>NOT(ISERROR(SEARCH("RENOVAR",J171)))</formula>
    </cfRule>
  </conditionalFormatting>
  <conditionalFormatting sqref="J171">
    <cfRule type="containsText" dxfId="2947" priority="889" operator="containsText" text="TRAMITES">
      <formula>NOT(ISERROR(SEARCH("TRAMITES",J171)))</formula>
    </cfRule>
    <cfRule type="containsText" dxfId="2946" priority="890" operator="containsText" text="TRAMITES">
      <formula>NOT(ISERROR(SEARCH("TRAMITES",J171)))</formula>
    </cfRule>
  </conditionalFormatting>
  <conditionalFormatting sqref="A172">
    <cfRule type="duplicateValues" dxfId="2945" priority="888"/>
  </conditionalFormatting>
  <conditionalFormatting sqref="J172">
    <cfRule type="containsText" dxfId="2944" priority="885" operator="containsText" text="TERMINADO">
      <formula>NOT(ISERROR(SEARCH("TERMINADO",J172)))</formula>
    </cfRule>
    <cfRule type="containsText" dxfId="2943" priority="886" operator="containsText" text="POR VENCERSE">
      <formula>NOT(ISERROR(SEARCH("POR VENCERSE",J172)))</formula>
    </cfRule>
    <cfRule type="containsText" dxfId="2942" priority="887" operator="containsText" text="VIGENTE">
      <formula>NOT(ISERROR(SEARCH("VIGENTE",J172)))</formula>
    </cfRule>
  </conditionalFormatting>
  <conditionalFormatting sqref="J172">
    <cfRule type="containsText" dxfId="2941" priority="884" operator="containsText" text="RENOVAR">
      <formula>NOT(ISERROR(SEARCH("RENOVAR",J172)))</formula>
    </cfRule>
  </conditionalFormatting>
  <conditionalFormatting sqref="J172">
    <cfRule type="containsText" dxfId="2940" priority="882" operator="containsText" text="TRAMITES">
      <formula>NOT(ISERROR(SEARCH("TRAMITES",J172)))</formula>
    </cfRule>
    <cfRule type="containsText" dxfId="2939" priority="883" operator="containsText" text="TRAMITES">
      <formula>NOT(ISERROR(SEARCH("TRAMITES",J172)))</formula>
    </cfRule>
  </conditionalFormatting>
  <conditionalFormatting sqref="A173">
    <cfRule type="duplicateValues" dxfId="2938" priority="881"/>
  </conditionalFormatting>
  <conditionalFormatting sqref="J173">
    <cfRule type="containsText" dxfId="2937" priority="878" operator="containsText" text="TERMINADO">
      <formula>NOT(ISERROR(SEARCH("TERMINADO",J173)))</formula>
    </cfRule>
    <cfRule type="containsText" dxfId="2936" priority="879" operator="containsText" text="POR VENCERSE">
      <formula>NOT(ISERROR(SEARCH("POR VENCERSE",J173)))</formula>
    </cfRule>
    <cfRule type="containsText" dxfId="2935" priority="880" operator="containsText" text="VIGENTE">
      <formula>NOT(ISERROR(SEARCH("VIGENTE",J173)))</formula>
    </cfRule>
  </conditionalFormatting>
  <conditionalFormatting sqref="J173">
    <cfRule type="containsText" dxfId="2934" priority="877" operator="containsText" text="RENOVAR">
      <formula>NOT(ISERROR(SEARCH("RENOVAR",J173)))</formula>
    </cfRule>
  </conditionalFormatting>
  <conditionalFormatting sqref="J173">
    <cfRule type="containsText" dxfId="2933" priority="875" operator="containsText" text="TRAMITES">
      <formula>NOT(ISERROR(SEARCH("TRAMITES",J173)))</formula>
    </cfRule>
    <cfRule type="containsText" dxfId="2932" priority="876" operator="containsText" text="TRAMITES">
      <formula>NOT(ISERROR(SEARCH("TRAMITES",J173)))</formula>
    </cfRule>
  </conditionalFormatting>
  <conditionalFormatting sqref="A174">
    <cfRule type="duplicateValues" dxfId="2931" priority="874"/>
  </conditionalFormatting>
  <conditionalFormatting sqref="J174">
    <cfRule type="containsText" dxfId="2930" priority="871" operator="containsText" text="TERMINADO">
      <formula>NOT(ISERROR(SEARCH("TERMINADO",J174)))</formula>
    </cfRule>
    <cfRule type="containsText" dxfId="2929" priority="872" operator="containsText" text="POR VENCERSE">
      <formula>NOT(ISERROR(SEARCH("POR VENCERSE",J174)))</formula>
    </cfRule>
    <cfRule type="containsText" dxfId="2928" priority="873" operator="containsText" text="VIGENTE">
      <formula>NOT(ISERROR(SEARCH("VIGENTE",J174)))</formula>
    </cfRule>
  </conditionalFormatting>
  <conditionalFormatting sqref="J174">
    <cfRule type="containsText" dxfId="2927" priority="870" operator="containsText" text="RENOVAR">
      <formula>NOT(ISERROR(SEARCH("RENOVAR",J174)))</formula>
    </cfRule>
  </conditionalFormatting>
  <conditionalFormatting sqref="J174">
    <cfRule type="containsText" dxfId="2926" priority="868" operator="containsText" text="TRAMITES">
      <formula>NOT(ISERROR(SEARCH("TRAMITES",J174)))</formula>
    </cfRule>
    <cfRule type="containsText" dxfId="2925" priority="869" operator="containsText" text="TRAMITES">
      <formula>NOT(ISERROR(SEARCH("TRAMITES",J174)))</formula>
    </cfRule>
  </conditionalFormatting>
  <conditionalFormatting sqref="J167">
    <cfRule type="containsText" dxfId="2924" priority="865" operator="containsText" text="TERMINADO">
      <formula>NOT(ISERROR(SEARCH("TERMINADO",J167)))</formula>
    </cfRule>
    <cfRule type="containsText" dxfId="2923" priority="866" operator="containsText" text="POR VENCERSE">
      <formula>NOT(ISERROR(SEARCH("POR VENCERSE",J167)))</formula>
    </cfRule>
    <cfRule type="containsText" dxfId="2922" priority="867" operator="containsText" text="VIGENTE">
      <formula>NOT(ISERROR(SEARCH("VIGENTE",J167)))</formula>
    </cfRule>
  </conditionalFormatting>
  <conditionalFormatting sqref="J167">
    <cfRule type="containsText" dxfId="2921" priority="864" operator="containsText" text="RENOVAR">
      <formula>NOT(ISERROR(SEARCH("RENOVAR",J167)))</formula>
    </cfRule>
  </conditionalFormatting>
  <conditionalFormatting sqref="J167">
    <cfRule type="containsText" dxfId="2920" priority="862" operator="containsText" text="TRAMITES">
      <formula>NOT(ISERROR(SEARCH("TRAMITES",J167)))</formula>
    </cfRule>
    <cfRule type="containsText" dxfId="2919" priority="863" operator="containsText" text="TRAMITES">
      <formula>NOT(ISERROR(SEARCH("TRAMITES",J167)))</formula>
    </cfRule>
  </conditionalFormatting>
  <conditionalFormatting sqref="A175">
    <cfRule type="duplicateValues" dxfId="2918" priority="861"/>
  </conditionalFormatting>
  <conditionalFormatting sqref="J175">
    <cfRule type="containsText" dxfId="2917" priority="858" operator="containsText" text="TERMINADO">
      <formula>NOT(ISERROR(SEARCH("TERMINADO",J175)))</formula>
    </cfRule>
    <cfRule type="containsText" dxfId="2916" priority="859" operator="containsText" text="POR VENCERSE">
      <formula>NOT(ISERROR(SEARCH("POR VENCERSE",J175)))</formula>
    </cfRule>
    <cfRule type="containsText" dxfId="2915" priority="860" operator="containsText" text="VIGENTE">
      <formula>NOT(ISERROR(SEARCH("VIGENTE",J175)))</formula>
    </cfRule>
  </conditionalFormatting>
  <conditionalFormatting sqref="J175">
    <cfRule type="containsText" dxfId="2914" priority="857" operator="containsText" text="RENOVAR">
      <formula>NOT(ISERROR(SEARCH("RENOVAR",J175)))</formula>
    </cfRule>
  </conditionalFormatting>
  <conditionalFormatting sqref="J175">
    <cfRule type="containsText" dxfId="2913" priority="855" operator="containsText" text="TRAMITES">
      <formula>NOT(ISERROR(SEARCH("TRAMITES",J175)))</formula>
    </cfRule>
    <cfRule type="containsText" dxfId="2912" priority="856" operator="containsText" text="TRAMITES">
      <formula>NOT(ISERROR(SEARCH("TRAMITES",J175)))</formula>
    </cfRule>
  </conditionalFormatting>
  <conditionalFormatting sqref="P175">
    <cfRule type="containsText" dxfId="2911" priority="852" stopIfTrue="1" operator="containsText" text="TERMINADO">
      <formula>NOT(ISERROR(SEARCH("TERMINADO",P175)))</formula>
    </cfRule>
    <cfRule type="containsText" dxfId="2910" priority="853" stopIfTrue="1" operator="containsText" text="POR VENCERSE">
      <formula>NOT(ISERROR(SEARCH("POR VENCERSE",P175)))</formula>
    </cfRule>
    <cfRule type="containsText" dxfId="2909" priority="854" operator="containsText" text="VIGENTE">
      <formula>NOT(ISERROR(SEARCH("VIGENTE",P175)))</formula>
    </cfRule>
  </conditionalFormatting>
  <conditionalFormatting sqref="P175">
    <cfRule type="containsText" dxfId="2908" priority="851" operator="containsText" text="RENOVAR">
      <formula>NOT(ISERROR(SEARCH("RENOVAR",P175)))</formula>
    </cfRule>
  </conditionalFormatting>
  <conditionalFormatting sqref="P175">
    <cfRule type="containsText" dxfId="2907" priority="848" operator="containsText" text="VENCIDO">
      <formula>NOT(ISERROR(SEARCH("VENCIDO",P175)))</formula>
    </cfRule>
    <cfRule type="containsText" dxfId="2906" priority="849" stopIfTrue="1" operator="containsText" text="POR VENCERSE">
      <formula>NOT(ISERROR(SEARCH("POR VENCERSE",P175)))</formula>
    </cfRule>
    <cfRule type="containsText" dxfId="2905" priority="850" operator="containsText" text="VIGENTE">
      <formula>NOT(ISERROR(SEARCH("VIGENTE",P175)))</formula>
    </cfRule>
  </conditionalFormatting>
  <conditionalFormatting sqref="A176">
    <cfRule type="duplicateValues" dxfId="2904" priority="847"/>
  </conditionalFormatting>
  <conditionalFormatting sqref="J176">
    <cfRule type="containsText" dxfId="2903" priority="844" operator="containsText" text="TERMINADO">
      <formula>NOT(ISERROR(SEARCH("TERMINADO",J176)))</formula>
    </cfRule>
    <cfRule type="containsText" dxfId="2902" priority="845" operator="containsText" text="POR VENCERSE">
      <formula>NOT(ISERROR(SEARCH("POR VENCERSE",J176)))</formula>
    </cfRule>
    <cfRule type="containsText" dxfId="2901" priority="846" operator="containsText" text="VIGENTE">
      <formula>NOT(ISERROR(SEARCH("VIGENTE",J176)))</formula>
    </cfRule>
  </conditionalFormatting>
  <conditionalFormatting sqref="J176">
    <cfRule type="containsText" dxfId="2900" priority="843" operator="containsText" text="RENOVAR">
      <formula>NOT(ISERROR(SEARCH("RENOVAR",J176)))</formula>
    </cfRule>
  </conditionalFormatting>
  <conditionalFormatting sqref="J176">
    <cfRule type="containsText" dxfId="2899" priority="841" operator="containsText" text="TRAMITES">
      <formula>NOT(ISERROR(SEARCH("TRAMITES",J176)))</formula>
    </cfRule>
    <cfRule type="containsText" dxfId="2898" priority="842" operator="containsText" text="TRAMITES">
      <formula>NOT(ISERROR(SEARCH("TRAMITES",J176)))</formula>
    </cfRule>
  </conditionalFormatting>
  <conditionalFormatting sqref="A177">
    <cfRule type="duplicateValues" dxfId="2897" priority="840"/>
  </conditionalFormatting>
  <conditionalFormatting sqref="J177">
    <cfRule type="containsText" dxfId="2896" priority="837" operator="containsText" text="TERMINADO">
      <formula>NOT(ISERROR(SEARCH("TERMINADO",J177)))</formula>
    </cfRule>
    <cfRule type="containsText" dxfId="2895" priority="838" operator="containsText" text="POR VENCERSE">
      <formula>NOT(ISERROR(SEARCH("POR VENCERSE",J177)))</formula>
    </cfRule>
    <cfRule type="containsText" dxfId="2894" priority="839" operator="containsText" text="VIGENTE">
      <formula>NOT(ISERROR(SEARCH("VIGENTE",J177)))</formula>
    </cfRule>
  </conditionalFormatting>
  <conditionalFormatting sqref="J177">
    <cfRule type="containsText" dxfId="2893" priority="836" operator="containsText" text="RENOVAR">
      <formula>NOT(ISERROR(SEARCH("RENOVAR",J177)))</formula>
    </cfRule>
  </conditionalFormatting>
  <conditionalFormatting sqref="J177">
    <cfRule type="containsText" dxfId="2892" priority="834" operator="containsText" text="TRAMITES">
      <formula>NOT(ISERROR(SEARCH("TRAMITES",J177)))</formula>
    </cfRule>
    <cfRule type="containsText" dxfId="2891" priority="835" operator="containsText" text="TRAMITES">
      <formula>NOT(ISERROR(SEARCH("TRAMITES",J177)))</formula>
    </cfRule>
  </conditionalFormatting>
  <conditionalFormatting sqref="A178">
    <cfRule type="duplicateValues" dxfId="2890" priority="833"/>
  </conditionalFormatting>
  <conditionalFormatting sqref="J178">
    <cfRule type="containsText" dxfId="2889" priority="830" operator="containsText" text="TERMINADO">
      <formula>NOT(ISERROR(SEARCH("TERMINADO",J178)))</formula>
    </cfRule>
    <cfRule type="containsText" dxfId="2888" priority="831" operator="containsText" text="POR VENCERSE">
      <formula>NOT(ISERROR(SEARCH("POR VENCERSE",J178)))</formula>
    </cfRule>
    <cfRule type="containsText" dxfId="2887" priority="832" operator="containsText" text="VIGENTE">
      <formula>NOT(ISERROR(SEARCH("VIGENTE",J178)))</formula>
    </cfRule>
  </conditionalFormatting>
  <conditionalFormatting sqref="J178">
    <cfRule type="containsText" dxfId="2886" priority="829" operator="containsText" text="RENOVAR">
      <formula>NOT(ISERROR(SEARCH("RENOVAR",J178)))</formula>
    </cfRule>
  </conditionalFormatting>
  <conditionalFormatting sqref="J178">
    <cfRule type="containsText" dxfId="2885" priority="827" operator="containsText" text="TRAMITES">
      <formula>NOT(ISERROR(SEARCH("TRAMITES",J178)))</formula>
    </cfRule>
    <cfRule type="containsText" dxfId="2884" priority="828" operator="containsText" text="TRAMITES">
      <formula>NOT(ISERROR(SEARCH("TRAMITES",J178)))</formula>
    </cfRule>
  </conditionalFormatting>
  <conditionalFormatting sqref="A179">
    <cfRule type="duplicateValues" dxfId="2883" priority="826"/>
  </conditionalFormatting>
  <conditionalFormatting sqref="J179">
    <cfRule type="containsText" dxfId="2882" priority="823" operator="containsText" text="TERMINADO">
      <formula>NOT(ISERROR(SEARCH("TERMINADO",J179)))</formula>
    </cfRule>
    <cfRule type="containsText" dxfId="2881" priority="824" operator="containsText" text="POR VENCERSE">
      <formula>NOT(ISERROR(SEARCH("POR VENCERSE",J179)))</formula>
    </cfRule>
    <cfRule type="containsText" dxfId="2880" priority="825" operator="containsText" text="VIGENTE">
      <formula>NOT(ISERROR(SEARCH("VIGENTE",J179)))</formula>
    </cfRule>
  </conditionalFormatting>
  <conditionalFormatting sqref="J179">
    <cfRule type="containsText" dxfId="2879" priority="822" operator="containsText" text="RENOVAR">
      <formula>NOT(ISERROR(SEARCH("RENOVAR",J179)))</formula>
    </cfRule>
  </conditionalFormatting>
  <conditionalFormatting sqref="J179">
    <cfRule type="containsText" dxfId="2878" priority="820" operator="containsText" text="TRAMITES">
      <formula>NOT(ISERROR(SEARCH("TRAMITES",J179)))</formula>
    </cfRule>
    <cfRule type="containsText" dxfId="2877" priority="821" operator="containsText" text="TRAMITES">
      <formula>NOT(ISERROR(SEARCH("TRAMITES",J179)))</formula>
    </cfRule>
  </conditionalFormatting>
  <conditionalFormatting sqref="A180">
    <cfRule type="duplicateValues" dxfId="2876" priority="819"/>
  </conditionalFormatting>
  <conditionalFormatting sqref="J180">
    <cfRule type="containsText" dxfId="2875" priority="816" operator="containsText" text="TERMINADO">
      <formula>NOT(ISERROR(SEARCH("TERMINADO",J180)))</formula>
    </cfRule>
    <cfRule type="containsText" dxfId="2874" priority="817" operator="containsText" text="POR VENCERSE">
      <formula>NOT(ISERROR(SEARCH("POR VENCERSE",J180)))</formula>
    </cfRule>
    <cfRule type="containsText" dxfId="2873" priority="818" operator="containsText" text="VIGENTE">
      <formula>NOT(ISERROR(SEARCH("VIGENTE",J180)))</formula>
    </cfRule>
  </conditionalFormatting>
  <conditionalFormatting sqref="J180">
    <cfRule type="containsText" dxfId="2872" priority="815" operator="containsText" text="RENOVAR">
      <formula>NOT(ISERROR(SEARCH("RENOVAR",J180)))</formula>
    </cfRule>
  </conditionalFormatting>
  <conditionalFormatting sqref="J180">
    <cfRule type="containsText" dxfId="2871" priority="813" operator="containsText" text="TRAMITES">
      <formula>NOT(ISERROR(SEARCH("TRAMITES",J180)))</formula>
    </cfRule>
    <cfRule type="containsText" dxfId="2870" priority="814" operator="containsText" text="TRAMITES">
      <formula>NOT(ISERROR(SEARCH("TRAMITES",J180)))</formula>
    </cfRule>
  </conditionalFormatting>
  <conditionalFormatting sqref="A181">
    <cfRule type="duplicateValues" dxfId="2869" priority="812"/>
  </conditionalFormatting>
  <conditionalFormatting sqref="J181">
    <cfRule type="containsText" dxfId="2868" priority="809" operator="containsText" text="TERMINADO">
      <formula>NOT(ISERROR(SEARCH("TERMINADO",J181)))</formula>
    </cfRule>
    <cfRule type="containsText" dxfId="2867" priority="810" operator="containsText" text="POR VENCERSE">
      <formula>NOT(ISERROR(SEARCH("POR VENCERSE",J181)))</formula>
    </cfRule>
    <cfRule type="containsText" dxfId="2866" priority="811" operator="containsText" text="VIGENTE">
      <formula>NOT(ISERROR(SEARCH("VIGENTE",J181)))</formula>
    </cfRule>
  </conditionalFormatting>
  <conditionalFormatting sqref="J181">
    <cfRule type="containsText" dxfId="2865" priority="808" operator="containsText" text="RENOVAR">
      <formula>NOT(ISERROR(SEARCH("RENOVAR",J181)))</formula>
    </cfRule>
  </conditionalFormatting>
  <conditionalFormatting sqref="J181">
    <cfRule type="containsText" dxfId="2864" priority="806" operator="containsText" text="TRAMITES">
      <formula>NOT(ISERROR(SEARCH("TRAMITES",J181)))</formula>
    </cfRule>
    <cfRule type="containsText" dxfId="2863" priority="807" operator="containsText" text="TRAMITES">
      <formula>NOT(ISERROR(SEARCH("TRAMITES",J181)))</formula>
    </cfRule>
  </conditionalFormatting>
  <conditionalFormatting sqref="A182">
    <cfRule type="duplicateValues" dxfId="2862" priority="805"/>
  </conditionalFormatting>
  <conditionalFormatting sqref="J182">
    <cfRule type="containsText" dxfId="2861" priority="802" operator="containsText" text="TERMINADO">
      <formula>NOT(ISERROR(SEARCH("TERMINADO",J182)))</formula>
    </cfRule>
    <cfRule type="containsText" dxfId="2860" priority="803" operator="containsText" text="POR VENCERSE">
      <formula>NOT(ISERROR(SEARCH("POR VENCERSE",J182)))</formula>
    </cfRule>
    <cfRule type="containsText" dxfId="2859" priority="804" operator="containsText" text="VIGENTE">
      <formula>NOT(ISERROR(SEARCH("VIGENTE",J182)))</formula>
    </cfRule>
  </conditionalFormatting>
  <conditionalFormatting sqref="J182">
    <cfRule type="containsText" dxfId="2858" priority="801" operator="containsText" text="RENOVAR">
      <formula>NOT(ISERROR(SEARCH("RENOVAR",J182)))</formula>
    </cfRule>
  </conditionalFormatting>
  <conditionalFormatting sqref="J182">
    <cfRule type="containsText" dxfId="2857" priority="799" operator="containsText" text="TRAMITES">
      <formula>NOT(ISERROR(SEARCH("TRAMITES",J182)))</formula>
    </cfRule>
    <cfRule type="containsText" dxfId="2856" priority="800" operator="containsText" text="TRAMITES">
      <formula>NOT(ISERROR(SEARCH("TRAMITES",J182)))</formula>
    </cfRule>
  </conditionalFormatting>
  <conditionalFormatting sqref="A183">
    <cfRule type="duplicateValues" dxfId="2855" priority="798"/>
  </conditionalFormatting>
  <conditionalFormatting sqref="J183">
    <cfRule type="containsText" dxfId="2854" priority="795" operator="containsText" text="TERMINADO">
      <formula>NOT(ISERROR(SEARCH("TERMINADO",J183)))</formula>
    </cfRule>
    <cfRule type="containsText" dxfId="2853" priority="796" operator="containsText" text="POR VENCERSE">
      <formula>NOT(ISERROR(SEARCH("POR VENCERSE",J183)))</formula>
    </cfRule>
    <cfRule type="containsText" dxfId="2852" priority="797" operator="containsText" text="VIGENTE">
      <formula>NOT(ISERROR(SEARCH("VIGENTE",J183)))</formula>
    </cfRule>
  </conditionalFormatting>
  <conditionalFormatting sqref="J183">
    <cfRule type="containsText" dxfId="2851" priority="794" operator="containsText" text="RENOVAR">
      <formula>NOT(ISERROR(SEARCH("RENOVAR",J183)))</formula>
    </cfRule>
  </conditionalFormatting>
  <conditionalFormatting sqref="J183">
    <cfRule type="containsText" dxfId="2850" priority="792" operator="containsText" text="TRAMITES">
      <formula>NOT(ISERROR(SEARCH("TRAMITES",J183)))</formula>
    </cfRule>
    <cfRule type="containsText" dxfId="2849" priority="793" operator="containsText" text="TRAMITES">
      <formula>NOT(ISERROR(SEARCH("TRAMITES",J183)))</formula>
    </cfRule>
  </conditionalFormatting>
  <conditionalFormatting sqref="A184">
    <cfRule type="duplicateValues" dxfId="2848" priority="791"/>
  </conditionalFormatting>
  <conditionalFormatting sqref="J184">
    <cfRule type="containsText" dxfId="2847" priority="788" operator="containsText" text="TERMINADO">
      <formula>NOT(ISERROR(SEARCH("TERMINADO",J184)))</formula>
    </cfRule>
    <cfRule type="containsText" dxfId="2846" priority="789" operator="containsText" text="POR VENCERSE">
      <formula>NOT(ISERROR(SEARCH("POR VENCERSE",J184)))</formula>
    </cfRule>
    <cfRule type="containsText" dxfId="2845" priority="790" operator="containsText" text="VIGENTE">
      <formula>NOT(ISERROR(SEARCH("VIGENTE",J184)))</formula>
    </cfRule>
  </conditionalFormatting>
  <conditionalFormatting sqref="J184">
    <cfRule type="containsText" dxfId="2844" priority="787" operator="containsText" text="RENOVAR">
      <formula>NOT(ISERROR(SEARCH("RENOVAR",J184)))</formula>
    </cfRule>
  </conditionalFormatting>
  <conditionalFormatting sqref="J184">
    <cfRule type="containsText" dxfId="2843" priority="785" operator="containsText" text="TRAMITES">
      <formula>NOT(ISERROR(SEARCH("TRAMITES",J184)))</formula>
    </cfRule>
    <cfRule type="containsText" dxfId="2842" priority="786" operator="containsText" text="TRAMITES">
      <formula>NOT(ISERROR(SEARCH("TRAMITES",J184)))</formula>
    </cfRule>
  </conditionalFormatting>
  <conditionalFormatting sqref="A185">
    <cfRule type="duplicateValues" dxfId="2841" priority="784"/>
  </conditionalFormatting>
  <conditionalFormatting sqref="J185">
    <cfRule type="containsText" dxfId="2840" priority="781" operator="containsText" text="TERMINADO">
      <formula>NOT(ISERROR(SEARCH("TERMINADO",J185)))</formula>
    </cfRule>
    <cfRule type="containsText" dxfId="2839" priority="782" operator="containsText" text="POR VENCERSE">
      <formula>NOT(ISERROR(SEARCH("POR VENCERSE",J185)))</formula>
    </cfRule>
    <cfRule type="containsText" dxfId="2838" priority="783" operator="containsText" text="VIGENTE">
      <formula>NOT(ISERROR(SEARCH("VIGENTE",J185)))</formula>
    </cfRule>
  </conditionalFormatting>
  <conditionalFormatting sqref="J185">
    <cfRule type="containsText" dxfId="2837" priority="780" operator="containsText" text="RENOVAR">
      <formula>NOT(ISERROR(SEARCH("RENOVAR",J185)))</formula>
    </cfRule>
  </conditionalFormatting>
  <conditionalFormatting sqref="J185">
    <cfRule type="containsText" dxfId="2836" priority="778" operator="containsText" text="TRAMITES">
      <formula>NOT(ISERROR(SEARCH("TRAMITES",J185)))</formula>
    </cfRule>
    <cfRule type="containsText" dxfId="2835" priority="779" operator="containsText" text="TRAMITES">
      <formula>NOT(ISERROR(SEARCH("TRAMITES",J185)))</formula>
    </cfRule>
  </conditionalFormatting>
  <conditionalFormatting sqref="A186">
    <cfRule type="duplicateValues" dxfId="2834" priority="777"/>
  </conditionalFormatting>
  <conditionalFormatting sqref="J186">
    <cfRule type="containsText" dxfId="2833" priority="774" operator="containsText" text="TERMINADO">
      <formula>NOT(ISERROR(SEARCH("TERMINADO",J186)))</formula>
    </cfRule>
    <cfRule type="containsText" dxfId="2832" priority="775" operator="containsText" text="POR VENCERSE">
      <formula>NOT(ISERROR(SEARCH("POR VENCERSE",J186)))</formula>
    </cfRule>
    <cfRule type="containsText" dxfId="2831" priority="776" operator="containsText" text="VIGENTE">
      <formula>NOT(ISERROR(SEARCH("VIGENTE",J186)))</formula>
    </cfRule>
  </conditionalFormatting>
  <conditionalFormatting sqref="J186">
    <cfRule type="containsText" dxfId="2830" priority="773" operator="containsText" text="RENOVAR">
      <formula>NOT(ISERROR(SEARCH("RENOVAR",J186)))</formula>
    </cfRule>
  </conditionalFormatting>
  <conditionalFormatting sqref="J186">
    <cfRule type="containsText" dxfId="2829" priority="771" operator="containsText" text="TRAMITES">
      <formula>NOT(ISERROR(SEARCH("TRAMITES",J186)))</formula>
    </cfRule>
    <cfRule type="containsText" dxfId="2828" priority="772" operator="containsText" text="TRAMITES">
      <formula>NOT(ISERROR(SEARCH("TRAMITES",J186)))</formula>
    </cfRule>
  </conditionalFormatting>
  <conditionalFormatting sqref="A187">
    <cfRule type="duplicateValues" dxfId="2827" priority="770"/>
  </conditionalFormatting>
  <conditionalFormatting sqref="J187">
    <cfRule type="containsText" dxfId="2826" priority="767" operator="containsText" text="TERMINADO">
      <formula>NOT(ISERROR(SEARCH("TERMINADO",J187)))</formula>
    </cfRule>
    <cfRule type="containsText" dxfId="2825" priority="768" operator="containsText" text="POR VENCERSE">
      <formula>NOT(ISERROR(SEARCH("POR VENCERSE",J187)))</formula>
    </cfRule>
    <cfRule type="containsText" dxfId="2824" priority="769" operator="containsText" text="VIGENTE">
      <formula>NOT(ISERROR(SEARCH("VIGENTE",J187)))</formula>
    </cfRule>
  </conditionalFormatting>
  <conditionalFormatting sqref="J187">
    <cfRule type="containsText" dxfId="2823" priority="766" operator="containsText" text="RENOVAR">
      <formula>NOT(ISERROR(SEARCH("RENOVAR",J187)))</formula>
    </cfRule>
  </conditionalFormatting>
  <conditionalFormatting sqref="J187">
    <cfRule type="containsText" dxfId="2822" priority="764" operator="containsText" text="TRAMITES">
      <formula>NOT(ISERROR(SEARCH("TRAMITES",J187)))</formula>
    </cfRule>
    <cfRule type="containsText" dxfId="2821" priority="765" operator="containsText" text="TRAMITES">
      <formula>NOT(ISERROR(SEARCH("TRAMITES",J187)))</formula>
    </cfRule>
  </conditionalFormatting>
  <conditionalFormatting sqref="A188">
    <cfRule type="duplicateValues" dxfId="2820" priority="763"/>
  </conditionalFormatting>
  <conditionalFormatting sqref="J188">
    <cfRule type="containsText" dxfId="2819" priority="760" operator="containsText" text="TERMINADO">
      <formula>NOT(ISERROR(SEARCH("TERMINADO",J188)))</formula>
    </cfRule>
    <cfRule type="containsText" dxfId="2818" priority="761" operator="containsText" text="POR VENCERSE">
      <formula>NOT(ISERROR(SEARCH("POR VENCERSE",J188)))</formula>
    </cfRule>
    <cfRule type="containsText" dxfId="2817" priority="762" operator="containsText" text="VIGENTE">
      <formula>NOT(ISERROR(SEARCH("VIGENTE",J188)))</formula>
    </cfRule>
  </conditionalFormatting>
  <conditionalFormatting sqref="J188">
    <cfRule type="containsText" dxfId="2816" priority="759" operator="containsText" text="RENOVAR">
      <formula>NOT(ISERROR(SEARCH("RENOVAR",J188)))</formula>
    </cfRule>
  </conditionalFormatting>
  <conditionalFormatting sqref="J188">
    <cfRule type="containsText" dxfId="2815" priority="757" operator="containsText" text="TRAMITES">
      <formula>NOT(ISERROR(SEARCH("TRAMITES",J188)))</formula>
    </cfRule>
    <cfRule type="containsText" dxfId="2814" priority="758" operator="containsText" text="TRAMITES">
      <formula>NOT(ISERROR(SEARCH("TRAMITES",J188)))</formula>
    </cfRule>
  </conditionalFormatting>
  <conditionalFormatting sqref="A189">
    <cfRule type="duplicateValues" dxfId="2813" priority="756"/>
  </conditionalFormatting>
  <conditionalFormatting sqref="P189">
    <cfRule type="containsText" dxfId="2812" priority="755" operator="containsText" text="RENOVAR">
      <formula>NOT(ISERROR(SEARCH("RENOVAR",P189)))</formula>
    </cfRule>
  </conditionalFormatting>
  <conditionalFormatting sqref="P189">
    <cfRule type="containsText" dxfId="2811" priority="752" operator="containsText" text="VENCIDO">
      <formula>NOT(ISERROR(SEARCH("VENCIDO",P189)))</formula>
    </cfRule>
    <cfRule type="containsText" dxfId="2810" priority="753" operator="containsText" text="POR VENCERSE">
      <formula>NOT(ISERROR(SEARCH("POR VENCERSE",P189)))</formula>
    </cfRule>
    <cfRule type="containsText" dxfId="2809" priority="754" operator="containsText" text="VIGENTE">
      <formula>NOT(ISERROR(SEARCH("VIGENTE",P189)))</formula>
    </cfRule>
  </conditionalFormatting>
  <conditionalFormatting sqref="J189">
    <cfRule type="containsText" dxfId="2808" priority="749" operator="containsText" text="TERMINADO">
      <formula>NOT(ISERROR(SEARCH("TERMINADO",J189)))</formula>
    </cfRule>
    <cfRule type="containsText" dxfId="2807" priority="750" operator="containsText" text="POR VENCERSE">
      <formula>NOT(ISERROR(SEARCH("POR VENCERSE",J189)))</formula>
    </cfRule>
    <cfRule type="containsText" dxfId="2806" priority="751" operator="containsText" text="VIGENTE">
      <formula>NOT(ISERROR(SEARCH("VIGENTE",J189)))</formula>
    </cfRule>
  </conditionalFormatting>
  <conditionalFormatting sqref="J189">
    <cfRule type="containsText" dxfId="2805" priority="748" operator="containsText" text="RENOVAR">
      <formula>NOT(ISERROR(SEARCH("RENOVAR",J189)))</formula>
    </cfRule>
  </conditionalFormatting>
  <conditionalFormatting sqref="J189">
    <cfRule type="containsText" dxfId="2804" priority="746" operator="containsText" text="TRAMITES">
      <formula>NOT(ISERROR(SEARCH("TRAMITES",J189)))</formula>
    </cfRule>
    <cfRule type="containsText" dxfId="2803" priority="747" operator="containsText" text="TRAMITES">
      <formula>NOT(ISERROR(SEARCH("TRAMITES",J189)))</formula>
    </cfRule>
  </conditionalFormatting>
  <conditionalFormatting sqref="A190">
    <cfRule type="duplicateValues" dxfId="2802" priority="745"/>
  </conditionalFormatting>
  <conditionalFormatting sqref="J190">
    <cfRule type="containsText" dxfId="2801" priority="742" operator="containsText" text="TERMINADO">
      <formula>NOT(ISERROR(SEARCH("TERMINADO",J190)))</formula>
    </cfRule>
    <cfRule type="containsText" dxfId="2800" priority="743" operator="containsText" text="POR VENCERSE">
      <formula>NOT(ISERROR(SEARCH("POR VENCERSE",J190)))</formula>
    </cfRule>
    <cfRule type="containsText" dxfId="2799" priority="744" operator="containsText" text="VIGENTE">
      <formula>NOT(ISERROR(SEARCH("VIGENTE",J190)))</formula>
    </cfRule>
  </conditionalFormatting>
  <conditionalFormatting sqref="J190">
    <cfRule type="containsText" dxfId="2798" priority="741" operator="containsText" text="RENOVAR">
      <formula>NOT(ISERROR(SEARCH("RENOVAR",J190)))</formula>
    </cfRule>
  </conditionalFormatting>
  <conditionalFormatting sqref="J190">
    <cfRule type="containsText" dxfId="2797" priority="739" operator="containsText" text="TRAMITES">
      <formula>NOT(ISERROR(SEARCH("TRAMITES",J190)))</formula>
    </cfRule>
    <cfRule type="containsText" dxfId="2796" priority="740" operator="containsText" text="TRAMITES">
      <formula>NOT(ISERROR(SEARCH("TRAMITES",J190)))</formula>
    </cfRule>
  </conditionalFormatting>
  <conditionalFormatting sqref="A191">
    <cfRule type="duplicateValues" dxfId="2795" priority="738"/>
  </conditionalFormatting>
  <conditionalFormatting sqref="J191">
    <cfRule type="containsText" dxfId="2794" priority="735" operator="containsText" text="TERMINADO">
      <formula>NOT(ISERROR(SEARCH("TERMINADO",J191)))</formula>
    </cfRule>
    <cfRule type="containsText" dxfId="2793" priority="736" operator="containsText" text="POR VENCERSE">
      <formula>NOT(ISERROR(SEARCH("POR VENCERSE",J191)))</formula>
    </cfRule>
    <cfRule type="containsText" dxfId="2792" priority="737" operator="containsText" text="VIGENTE">
      <formula>NOT(ISERROR(SEARCH("VIGENTE",J191)))</formula>
    </cfRule>
  </conditionalFormatting>
  <conditionalFormatting sqref="J191">
    <cfRule type="containsText" dxfId="2791" priority="734" operator="containsText" text="RENOVAR">
      <formula>NOT(ISERROR(SEARCH("RENOVAR",J191)))</formula>
    </cfRule>
  </conditionalFormatting>
  <conditionalFormatting sqref="J191">
    <cfRule type="containsText" dxfId="2790" priority="732" operator="containsText" text="TRAMITES">
      <formula>NOT(ISERROR(SEARCH("TRAMITES",J191)))</formula>
    </cfRule>
    <cfRule type="containsText" dxfId="2789" priority="733" operator="containsText" text="TRAMITES">
      <formula>NOT(ISERROR(SEARCH("TRAMITES",J191)))</formula>
    </cfRule>
  </conditionalFormatting>
  <conditionalFormatting sqref="P191">
    <cfRule type="containsText" dxfId="2788" priority="731" operator="containsText" text="RENOVAR">
      <formula>NOT(ISERROR(SEARCH("RENOVAR",P191)))</formula>
    </cfRule>
  </conditionalFormatting>
  <conditionalFormatting sqref="P191">
    <cfRule type="containsText" dxfId="2787" priority="728" operator="containsText" text="VENCIDO">
      <formula>NOT(ISERROR(SEARCH("VENCIDO",P191)))</formula>
    </cfRule>
    <cfRule type="containsText" dxfId="2786" priority="729" operator="containsText" text="POR VENCERSE">
      <formula>NOT(ISERROR(SEARCH("POR VENCERSE",P191)))</formula>
    </cfRule>
    <cfRule type="containsText" dxfId="2785" priority="730" operator="containsText" text="VIGENTE">
      <formula>NOT(ISERROR(SEARCH("VIGENTE",P191)))</formula>
    </cfRule>
  </conditionalFormatting>
  <conditionalFormatting sqref="A192">
    <cfRule type="duplicateValues" dxfId="2784" priority="727"/>
  </conditionalFormatting>
  <conditionalFormatting sqref="J192">
    <cfRule type="containsText" dxfId="2783" priority="724" operator="containsText" text="TERMINADO">
      <formula>NOT(ISERROR(SEARCH("TERMINADO",J192)))</formula>
    </cfRule>
    <cfRule type="containsText" dxfId="2782" priority="725" operator="containsText" text="POR VENCERSE">
      <formula>NOT(ISERROR(SEARCH("POR VENCERSE",J192)))</formula>
    </cfRule>
    <cfRule type="containsText" dxfId="2781" priority="726" operator="containsText" text="VIGENTE">
      <formula>NOT(ISERROR(SEARCH("VIGENTE",J192)))</formula>
    </cfRule>
  </conditionalFormatting>
  <conditionalFormatting sqref="J192">
    <cfRule type="containsText" dxfId="2780" priority="723" operator="containsText" text="RENOVAR">
      <formula>NOT(ISERROR(SEARCH("RENOVAR",J192)))</formula>
    </cfRule>
  </conditionalFormatting>
  <conditionalFormatting sqref="J192">
    <cfRule type="containsText" dxfId="2779" priority="721" operator="containsText" text="TRAMITES">
      <formula>NOT(ISERROR(SEARCH("TRAMITES",J192)))</formula>
    </cfRule>
    <cfRule type="containsText" dxfId="2778" priority="722" operator="containsText" text="TRAMITES">
      <formula>NOT(ISERROR(SEARCH("TRAMITES",J192)))</formula>
    </cfRule>
  </conditionalFormatting>
  <conditionalFormatting sqref="A193">
    <cfRule type="duplicateValues" dxfId="2777" priority="720"/>
  </conditionalFormatting>
  <conditionalFormatting sqref="J193">
    <cfRule type="containsText" dxfId="2776" priority="717" operator="containsText" text="TERMINADO">
      <formula>NOT(ISERROR(SEARCH("TERMINADO",J193)))</formula>
    </cfRule>
    <cfRule type="containsText" dxfId="2775" priority="718" operator="containsText" text="POR VENCERSE">
      <formula>NOT(ISERROR(SEARCH("POR VENCERSE",J193)))</formula>
    </cfRule>
    <cfRule type="containsText" dxfId="2774" priority="719" operator="containsText" text="VIGENTE">
      <formula>NOT(ISERROR(SEARCH("VIGENTE",J193)))</formula>
    </cfRule>
  </conditionalFormatting>
  <conditionalFormatting sqref="J193">
    <cfRule type="containsText" dxfId="2773" priority="716" operator="containsText" text="RENOVAR">
      <formula>NOT(ISERROR(SEARCH("RENOVAR",J193)))</formula>
    </cfRule>
  </conditionalFormatting>
  <conditionalFormatting sqref="J193">
    <cfRule type="containsText" dxfId="2772" priority="714" operator="containsText" text="TRAMITES">
      <formula>NOT(ISERROR(SEARCH("TRAMITES",J193)))</formula>
    </cfRule>
    <cfRule type="containsText" dxfId="2771" priority="715" operator="containsText" text="TRAMITES">
      <formula>NOT(ISERROR(SEARCH("TRAMITES",J193)))</formula>
    </cfRule>
  </conditionalFormatting>
  <conditionalFormatting sqref="A194">
    <cfRule type="duplicateValues" dxfId="2770" priority="713"/>
  </conditionalFormatting>
  <conditionalFormatting sqref="J194">
    <cfRule type="containsText" dxfId="2769" priority="710" operator="containsText" text="TERMINADO">
      <formula>NOT(ISERROR(SEARCH("TERMINADO",J194)))</formula>
    </cfRule>
    <cfRule type="containsText" dxfId="2768" priority="711" operator="containsText" text="POR VENCERSE">
      <formula>NOT(ISERROR(SEARCH("POR VENCERSE",J194)))</formula>
    </cfRule>
    <cfRule type="containsText" dxfId="2767" priority="712" operator="containsText" text="VIGENTE">
      <formula>NOT(ISERROR(SEARCH("VIGENTE",J194)))</formula>
    </cfRule>
  </conditionalFormatting>
  <conditionalFormatting sqref="J194">
    <cfRule type="containsText" dxfId="2766" priority="709" operator="containsText" text="RENOVAR">
      <formula>NOT(ISERROR(SEARCH("RENOVAR",J194)))</formula>
    </cfRule>
  </conditionalFormatting>
  <conditionalFormatting sqref="J194">
    <cfRule type="containsText" dxfId="2765" priority="707" operator="containsText" text="TRAMITES">
      <formula>NOT(ISERROR(SEARCH("TRAMITES",J194)))</formula>
    </cfRule>
    <cfRule type="containsText" dxfId="2764" priority="708" operator="containsText" text="TRAMITES">
      <formula>NOT(ISERROR(SEARCH("TRAMITES",J194)))</formula>
    </cfRule>
  </conditionalFormatting>
  <conditionalFormatting sqref="A195">
    <cfRule type="duplicateValues" dxfId="2763" priority="706"/>
  </conditionalFormatting>
  <conditionalFormatting sqref="J195">
    <cfRule type="containsText" dxfId="2762" priority="703" operator="containsText" text="TERMINADO">
      <formula>NOT(ISERROR(SEARCH("TERMINADO",J195)))</formula>
    </cfRule>
    <cfRule type="containsText" dxfId="2761" priority="704" operator="containsText" text="POR VENCERSE">
      <formula>NOT(ISERROR(SEARCH("POR VENCERSE",J195)))</formula>
    </cfRule>
    <cfRule type="containsText" dxfId="2760" priority="705" operator="containsText" text="VIGENTE">
      <formula>NOT(ISERROR(SEARCH("VIGENTE",J195)))</formula>
    </cfRule>
  </conditionalFormatting>
  <conditionalFormatting sqref="J195">
    <cfRule type="containsText" dxfId="2759" priority="702" operator="containsText" text="RENOVAR">
      <formula>NOT(ISERROR(SEARCH("RENOVAR",J195)))</formula>
    </cfRule>
  </conditionalFormatting>
  <conditionalFormatting sqref="J195">
    <cfRule type="containsText" dxfId="2758" priority="700" operator="containsText" text="TRAMITES">
      <formula>NOT(ISERROR(SEARCH("TRAMITES",J195)))</formula>
    </cfRule>
    <cfRule type="containsText" dxfId="2757" priority="701" operator="containsText" text="TRAMITES">
      <formula>NOT(ISERROR(SEARCH("TRAMITES",J195)))</formula>
    </cfRule>
  </conditionalFormatting>
  <conditionalFormatting sqref="A196">
    <cfRule type="duplicateValues" dxfId="2756" priority="699"/>
  </conditionalFormatting>
  <conditionalFormatting sqref="J196">
    <cfRule type="containsText" dxfId="2755" priority="696" operator="containsText" text="TERMINADO">
      <formula>NOT(ISERROR(SEARCH("TERMINADO",J196)))</formula>
    </cfRule>
    <cfRule type="containsText" dxfId="2754" priority="697" operator="containsText" text="POR VENCERSE">
      <formula>NOT(ISERROR(SEARCH("POR VENCERSE",J196)))</formula>
    </cfRule>
    <cfRule type="containsText" dxfId="2753" priority="698" operator="containsText" text="VIGENTE">
      <formula>NOT(ISERROR(SEARCH("VIGENTE",J196)))</formula>
    </cfRule>
  </conditionalFormatting>
  <conditionalFormatting sqref="J196">
    <cfRule type="containsText" dxfId="2752" priority="695" operator="containsText" text="RENOVAR">
      <formula>NOT(ISERROR(SEARCH("RENOVAR",J196)))</formula>
    </cfRule>
  </conditionalFormatting>
  <conditionalFormatting sqref="J196">
    <cfRule type="containsText" dxfId="2751" priority="693" operator="containsText" text="TRAMITES">
      <formula>NOT(ISERROR(SEARCH("TRAMITES",J196)))</formula>
    </cfRule>
    <cfRule type="containsText" dxfId="2750" priority="694" operator="containsText" text="TRAMITES">
      <formula>NOT(ISERROR(SEARCH("TRAMITES",J196)))</formula>
    </cfRule>
  </conditionalFormatting>
  <conditionalFormatting sqref="P196">
    <cfRule type="containsText" dxfId="2749" priority="692" operator="containsText" text="RENOVAR">
      <formula>NOT(ISERROR(SEARCH("RENOVAR",P196)))</formula>
    </cfRule>
  </conditionalFormatting>
  <conditionalFormatting sqref="P196">
    <cfRule type="containsText" dxfId="2748" priority="689" operator="containsText" text="VENCIDO">
      <formula>NOT(ISERROR(SEARCH("VENCIDO",P196)))</formula>
    </cfRule>
    <cfRule type="containsText" dxfId="2747" priority="690" operator="containsText" text="POR VENCERSE">
      <formula>NOT(ISERROR(SEARCH("POR VENCERSE",P196)))</formula>
    </cfRule>
    <cfRule type="containsText" dxfId="2746" priority="691" operator="containsText" text="VIGENTE">
      <formula>NOT(ISERROR(SEARCH("VIGENTE",P196)))</formula>
    </cfRule>
  </conditionalFormatting>
  <conditionalFormatting sqref="A197">
    <cfRule type="duplicateValues" dxfId="2745" priority="688"/>
  </conditionalFormatting>
  <conditionalFormatting sqref="J197">
    <cfRule type="containsText" dxfId="2744" priority="685" operator="containsText" text="TERMINADO">
      <formula>NOT(ISERROR(SEARCH("TERMINADO",J197)))</formula>
    </cfRule>
    <cfRule type="containsText" dxfId="2743" priority="686" operator="containsText" text="POR VENCERSE">
      <formula>NOT(ISERROR(SEARCH("POR VENCERSE",J197)))</formula>
    </cfRule>
    <cfRule type="containsText" dxfId="2742" priority="687" operator="containsText" text="VIGENTE">
      <formula>NOT(ISERROR(SEARCH("VIGENTE",J197)))</formula>
    </cfRule>
  </conditionalFormatting>
  <conditionalFormatting sqref="J197">
    <cfRule type="containsText" dxfId="2741" priority="684" operator="containsText" text="RENOVAR">
      <formula>NOT(ISERROR(SEARCH("RENOVAR",J197)))</formula>
    </cfRule>
  </conditionalFormatting>
  <conditionalFormatting sqref="J197">
    <cfRule type="containsText" dxfId="2740" priority="682" operator="containsText" text="TRAMITES">
      <formula>NOT(ISERROR(SEARCH("TRAMITES",J197)))</formula>
    </cfRule>
    <cfRule type="containsText" dxfId="2739" priority="683" operator="containsText" text="TRAMITES">
      <formula>NOT(ISERROR(SEARCH("TRAMITES",J197)))</formula>
    </cfRule>
  </conditionalFormatting>
  <conditionalFormatting sqref="A198">
    <cfRule type="duplicateValues" dxfId="2738" priority="681"/>
  </conditionalFormatting>
  <conditionalFormatting sqref="J198">
    <cfRule type="containsText" dxfId="2737" priority="678" operator="containsText" text="TERMINADO">
      <formula>NOT(ISERROR(SEARCH("TERMINADO",J198)))</formula>
    </cfRule>
    <cfRule type="containsText" dxfId="2736" priority="679" operator="containsText" text="POR VENCERSE">
      <formula>NOT(ISERROR(SEARCH("POR VENCERSE",J198)))</formula>
    </cfRule>
    <cfRule type="containsText" dxfId="2735" priority="680" operator="containsText" text="VIGENTE">
      <formula>NOT(ISERROR(SEARCH("VIGENTE",J198)))</formula>
    </cfRule>
  </conditionalFormatting>
  <conditionalFormatting sqref="J198">
    <cfRule type="containsText" dxfId="2734" priority="677" operator="containsText" text="RENOVAR">
      <formula>NOT(ISERROR(SEARCH("RENOVAR",J198)))</formula>
    </cfRule>
  </conditionalFormatting>
  <conditionalFormatting sqref="J198">
    <cfRule type="containsText" dxfId="2733" priority="675" operator="containsText" text="TRAMITES">
      <formula>NOT(ISERROR(SEARCH("TRAMITES",J198)))</formula>
    </cfRule>
    <cfRule type="containsText" dxfId="2732" priority="676" operator="containsText" text="TRAMITES">
      <formula>NOT(ISERROR(SEARCH("TRAMITES",J198)))</formula>
    </cfRule>
  </conditionalFormatting>
  <conditionalFormatting sqref="A199">
    <cfRule type="duplicateValues" dxfId="2731" priority="674"/>
  </conditionalFormatting>
  <conditionalFormatting sqref="J199">
    <cfRule type="containsText" dxfId="2730" priority="671" operator="containsText" text="TERMINADO">
      <formula>NOT(ISERROR(SEARCH("TERMINADO",J199)))</formula>
    </cfRule>
    <cfRule type="containsText" dxfId="2729" priority="672" operator="containsText" text="POR VENCERSE">
      <formula>NOT(ISERROR(SEARCH("POR VENCERSE",J199)))</formula>
    </cfRule>
    <cfRule type="containsText" dxfId="2728" priority="673" operator="containsText" text="VIGENTE">
      <formula>NOT(ISERROR(SEARCH("VIGENTE",J199)))</formula>
    </cfRule>
  </conditionalFormatting>
  <conditionalFormatting sqref="J199">
    <cfRule type="containsText" dxfId="2727" priority="670" operator="containsText" text="RENOVAR">
      <formula>NOT(ISERROR(SEARCH("RENOVAR",J199)))</formula>
    </cfRule>
  </conditionalFormatting>
  <conditionalFormatting sqref="J199">
    <cfRule type="containsText" dxfId="2726" priority="668" operator="containsText" text="TRAMITES">
      <formula>NOT(ISERROR(SEARCH("TRAMITES",J199)))</formula>
    </cfRule>
    <cfRule type="containsText" dxfId="2725" priority="669" operator="containsText" text="TRAMITES">
      <formula>NOT(ISERROR(SEARCH("TRAMITES",J199)))</formula>
    </cfRule>
  </conditionalFormatting>
  <conditionalFormatting sqref="A200">
    <cfRule type="duplicateValues" dxfId="2724" priority="667"/>
  </conditionalFormatting>
  <conditionalFormatting sqref="J200">
    <cfRule type="containsText" dxfId="2723" priority="664" operator="containsText" text="TERMINADO">
      <formula>NOT(ISERROR(SEARCH("TERMINADO",J200)))</formula>
    </cfRule>
    <cfRule type="containsText" dxfId="2722" priority="665" operator="containsText" text="POR VENCERSE">
      <formula>NOT(ISERROR(SEARCH("POR VENCERSE",J200)))</formula>
    </cfRule>
    <cfRule type="containsText" dxfId="2721" priority="666" operator="containsText" text="VIGENTE">
      <formula>NOT(ISERROR(SEARCH("VIGENTE",J200)))</formula>
    </cfRule>
  </conditionalFormatting>
  <conditionalFormatting sqref="J200">
    <cfRule type="containsText" dxfId="2720" priority="663" operator="containsText" text="RENOVAR">
      <formula>NOT(ISERROR(SEARCH("RENOVAR",J200)))</formula>
    </cfRule>
  </conditionalFormatting>
  <conditionalFormatting sqref="J200">
    <cfRule type="containsText" dxfId="2719" priority="661" operator="containsText" text="TRAMITES">
      <formula>NOT(ISERROR(SEARCH("TRAMITES",J200)))</formula>
    </cfRule>
    <cfRule type="containsText" dxfId="2718" priority="662" operator="containsText" text="TRAMITES">
      <formula>NOT(ISERROR(SEARCH("TRAMITES",J200)))</formula>
    </cfRule>
  </conditionalFormatting>
  <conditionalFormatting sqref="A201">
    <cfRule type="duplicateValues" dxfId="2717" priority="660"/>
  </conditionalFormatting>
  <conditionalFormatting sqref="P201">
    <cfRule type="containsText" dxfId="2716" priority="655" operator="containsText" text="RENOVAR">
      <formula>NOT(ISERROR(SEARCH("RENOVAR",P201)))</formula>
    </cfRule>
  </conditionalFormatting>
  <conditionalFormatting sqref="P200">
    <cfRule type="containsText" dxfId="2715" priority="659" operator="containsText" text="RENOVAR">
      <formula>NOT(ISERROR(SEARCH("RENOVAR",P200)))</formula>
    </cfRule>
  </conditionalFormatting>
  <conditionalFormatting sqref="P200">
    <cfRule type="containsText" dxfId="2714" priority="656" operator="containsText" text="VENCIDO">
      <formula>NOT(ISERROR(SEARCH("VENCIDO",P200)))</formula>
    </cfRule>
    <cfRule type="containsText" dxfId="2713" priority="657" operator="containsText" text="POR VENCERSE">
      <formula>NOT(ISERROR(SEARCH("POR VENCERSE",P200)))</formula>
    </cfRule>
    <cfRule type="containsText" dxfId="2712" priority="658" operator="containsText" text="VIGENTE">
      <formula>NOT(ISERROR(SEARCH("VIGENTE",P200)))</formula>
    </cfRule>
  </conditionalFormatting>
  <conditionalFormatting sqref="P201">
    <cfRule type="containsText" dxfId="2711" priority="652" operator="containsText" text="VENCIDO">
      <formula>NOT(ISERROR(SEARCH("VENCIDO",P201)))</formula>
    </cfRule>
    <cfRule type="containsText" dxfId="2710" priority="653" operator="containsText" text="POR VENCERSE">
      <formula>NOT(ISERROR(SEARCH("POR VENCERSE",P201)))</formula>
    </cfRule>
    <cfRule type="containsText" dxfId="2709" priority="654" operator="containsText" text="VIGENTE">
      <formula>NOT(ISERROR(SEARCH("VIGENTE",P201)))</formula>
    </cfRule>
  </conditionalFormatting>
  <conditionalFormatting sqref="J201">
    <cfRule type="containsText" dxfId="2708" priority="649" operator="containsText" text="TERMINADO">
      <formula>NOT(ISERROR(SEARCH("TERMINADO",J201)))</formula>
    </cfRule>
    <cfRule type="containsText" dxfId="2707" priority="650" operator="containsText" text="POR VENCERSE">
      <formula>NOT(ISERROR(SEARCH("POR VENCERSE",J201)))</formula>
    </cfRule>
    <cfRule type="containsText" dxfId="2706" priority="651" operator="containsText" text="VIGENTE">
      <formula>NOT(ISERROR(SEARCH("VIGENTE",J201)))</formula>
    </cfRule>
  </conditionalFormatting>
  <conditionalFormatting sqref="J201">
    <cfRule type="containsText" dxfId="2705" priority="648" operator="containsText" text="RENOVAR">
      <formula>NOT(ISERROR(SEARCH("RENOVAR",J201)))</formula>
    </cfRule>
  </conditionalFormatting>
  <conditionalFormatting sqref="J201">
    <cfRule type="containsText" dxfId="2704" priority="646" operator="containsText" text="TRAMITES">
      <formula>NOT(ISERROR(SEARCH("TRAMITES",J201)))</formula>
    </cfRule>
    <cfRule type="containsText" dxfId="2703" priority="647" operator="containsText" text="TRAMITES">
      <formula>NOT(ISERROR(SEARCH("TRAMITES",J201)))</formula>
    </cfRule>
  </conditionalFormatting>
  <conditionalFormatting sqref="A202">
    <cfRule type="duplicateValues" dxfId="2702" priority="645"/>
  </conditionalFormatting>
  <conditionalFormatting sqref="J202">
    <cfRule type="containsText" dxfId="2701" priority="642" operator="containsText" text="TERMINADO">
      <formula>NOT(ISERROR(SEARCH("TERMINADO",J202)))</formula>
    </cfRule>
    <cfRule type="containsText" dxfId="2700" priority="643" operator="containsText" text="POR VENCERSE">
      <formula>NOT(ISERROR(SEARCH("POR VENCERSE",J202)))</formula>
    </cfRule>
    <cfRule type="containsText" dxfId="2699" priority="644" operator="containsText" text="VIGENTE">
      <formula>NOT(ISERROR(SEARCH("VIGENTE",J202)))</formula>
    </cfRule>
  </conditionalFormatting>
  <conditionalFormatting sqref="J202">
    <cfRule type="containsText" dxfId="2698" priority="641" operator="containsText" text="RENOVAR">
      <formula>NOT(ISERROR(SEARCH("RENOVAR",J202)))</formula>
    </cfRule>
  </conditionalFormatting>
  <conditionalFormatting sqref="J202">
    <cfRule type="containsText" dxfId="2697" priority="639" operator="containsText" text="TRAMITES">
      <formula>NOT(ISERROR(SEARCH("TRAMITES",J202)))</formula>
    </cfRule>
    <cfRule type="containsText" dxfId="2696" priority="640" operator="containsText" text="TRAMITES">
      <formula>NOT(ISERROR(SEARCH("TRAMITES",J202)))</formula>
    </cfRule>
  </conditionalFormatting>
  <conditionalFormatting sqref="P202">
    <cfRule type="containsText" dxfId="2695" priority="631" operator="containsText" text="RENOVAR">
      <formula>NOT(ISERROR(SEARCH("RENOVAR",P202)))</formula>
    </cfRule>
  </conditionalFormatting>
  <conditionalFormatting sqref="P202">
    <cfRule type="containsText" dxfId="2694" priority="628" operator="containsText" text="VENCIDO">
      <formula>NOT(ISERROR(SEARCH("VENCIDO",P202)))</formula>
    </cfRule>
    <cfRule type="containsText" dxfId="2693" priority="629" operator="containsText" text="POR VENCERSE">
      <formula>NOT(ISERROR(SEARCH("POR VENCERSE",P202)))</formula>
    </cfRule>
    <cfRule type="containsText" dxfId="2692" priority="630" operator="containsText" text="VIGENTE">
      <formula>NOT(ISERROR(SEARCH("VIGENTE",P202)))</formula>
    </cfRule>
  </conditionalFormatting>
  <conditionalFormatting sqref="A203">
    <cfRule type="duplicateValues" dxfId="2691" priority="627"/>
  </conditionalFormatting>
  <conditionalFormatting sqref="J203">
    <cfRule type="containsText" dxfId="2690" priority="624" operator="containsText" text="TERMINADO">
      <formula>NOT(ISERROR(SEARCH("TERMINADO",J203)))</formula>
    </cfRule>
    <cfRule type="containsText" dxfId="2689" priority="625" operator="containsText" text="POR VENCERSE">
      <formula>NOT(ISERROR(SEARCH("POR VENCERSE",J203)))</formula>
    </cfRule>
    <cfRule type="containsText" dxfId="2688" priority="626" operator="containsText" text="VIGENTE">
      <formula>NOT(ISERROR(SEARCH("VIGENTE",J203)))</formula>
    </cfRule>
  </conditionalFormatting>
  <conditionalFormatting sqref="J203">
    <cfRule type="containsText" dxfId="2687" priority="623" operator="containsText" text="RENOVAR">
      <formula>NOT(ISERROR(SEARCH("RENOVAR",J203)))</formula>
    </cfRule>
  </conditionalFormatting>
  <conditionalFormatting sqref="J203">
    <cfRule type="containsText" dxfId="2686" priority="621" operator="containsText" text="TRAMITES">
      <formula>NOT(ISERROR(SEARCH("TRAMITES",J203)))</formula>
    </cfRule>
    <cfRule type="containsText" dxfId="2685" priority="622" operator="containsText" text="TRAMITES">
      <formula>NOT(ISERROR(SEARCH("TRAMITES",J203)))</formula>
    </cfRule>
  </conditionalFormatting>
  <conditionalFormatting sqref="P203">
    <cfRule type="containsText" dxfId="2684" priority="620" operator="containsText" text="RENOVAR">
      <formula>NOT(ISERROR(SEARCH("RENOVAR",P203)))</formula>
    </cfRule>
  </conditionalFormatting>
  <conditionalFormatting sqref="P203">
    <cfRule type="containsText" dxfId="2683" priority="617" operator="containsText" text="VENCIDO">
      <formula>NOT(ISERROR(SEARCH("VENCIDO",P203)))</formula>
    </cfRule>
    <cfRule type="containsText" dxfId="2682" priority="618" operator="containsText" text="POR VENCERSE">
      <formula>NOT(ISERROR(SEARCH("POR VENCERSE",P203)))</formula>
    </cfRule>
    <cfRule type="containsText" dxfId="2681" priority="619" operator="containsText" text="VIGENTE">
      <formula>NOT(ISERROR(SEARCH("VIGENTE",P203)))</formula>
    </cfRule>
  </conditionalFormatting>
  <conditionalFormatting sqref="A204">
    <cfRule type="duplicateValues" dxfId="2680" priority="616"/>
  </conditionalFormatting>
  <conditionalFormatting sqref="J204">
    <cfRule type="containsText" dxfId="2679" priority="612" operator="containsText" text="RENOVAR">
      <formula>NOT(ISERROR(SEARCH("RENOVAR",J204)))</formula>
    </cfRule>
  </conditionalFormatting>
  <conditionalFormatting sqref="J204">
    <cfRule type="containsText" dxfId="2678" priority="613" operator="containsText" text="TERMINADO">
      <formula>NOT(ISERROR(SEARCH("TERMINADO",J204)))</formula>
    </cfRule>
    <cfRule type="containsText" dxfId="2677" priority="614" operator="containsText" text="POR VENCERSE">
      <formula>NOT(ISERROR(SEARCH("POR VENCERSE",J204)))</formula>
    </cfRule>
    <cfRule type="containsText" dxfId="2676" priority="615" operator="containsText" text="VIGENTE">
      <formula>NOT(ISERROR(SEARCH("VIGENTE",J204)))</formula>
    </cfRule>
  </conditionalFormatting>
  <conditionalFormatting sqref="J204">
    <cfRule type="containsText" dxfId="2675" priority="610" operator="containsText" text="TRAMITES">
      <formula>NOT(ISERROR(SEARCH("TRAMITES",J204)))</formula>
    </cfRule>
    <cfRule type="containsText" dxfId="2674" priority="611" operator="containsText" text="TRAMITES">
      <formula>NOT(ISERROR(SEARCH("TRAMITES",J204)))</formula>
    </cfRule>
  </conditionalFormatting>
  <conditionalFormatting sqref="P204">
    <cfRule type="containsText" dxfId="2673" priority="609" operator="containsText" text="RENOVAR">
      <formula>NOT(ISERROR(SEARCH("RENOVAR",P204)))</formula>
    </cfRule>
  </conditionalFormatting>
  <conditionalFormatting sqref="P204">
    <cfRule type="containsText" dxfId="2672" priority="606" operator="containsText" text="VENCIDO">
      <formula>NOT(ISERROR(SEARCH("VENCIDO",P204)))</formula>
    </cfRule>
    <cfRule type="containsText" dxfId="2671" priority="607" operator="containsText" text="POR VENCERSE">
      <formula>NOT(ISERROR(SEARCH("POR VENCERSE",P204)))</formula>
    </cfRule>
    <cfRule type="containsText" dxfId="2670" priority="608" operator="containsText" text="VIGENTE">
      <formula>NOT(ISERROR(SEARCH("VIGENTE",P204)))</formula>
    </cfRule>
  </conditionalFormatting>
  <conditionalFormatting sqref="A205">
    <cfRule type="duplicateValues" dxfId="2669" priority="605"/>
  </conditionalFormatting>
  <conditionalFormatting sqref="J205">
    <cfRule type="containsText" dxfId="2668" priority="601" operator="containsText" text="RENOVAR">
      <formula>NOT(ISERROR(SEARCH("RENOVAR",J205)))</formula>
    </cfRule>
  </conditionalFormatting>
  <conditionalFormatting sqref="J205">
    <cfRule type="containsText" dxfId="2667" priority="602" operator="containsText" text="TERMINADO">
      <formula>NOT(ISERROR(SEARCH("TERMINADO",J205)))</formula>
    </cfRule>
    <cfRule type="containsText" dxfId="2666" priority="603" operator="containsText" text="POR VENCERSE">
      <formula>NOT(ISERROR(SEARCH("POR VENCERSE",J205)))</formula>
    </cfRule>
    <cfRule type="containsText" dxfId="2665" priority="604" operator="containsText" text="VIGENTE">
      <formula>NOT(ISERROR(SEARCH("VIGENTE",J205)))</formula>
    </cfRule>
  </conditionalFormatting>
  <conditionalFormatting sqref="J205">
    <cfRule type="containsText" dxfId="2664" priority="599" operator="containsText" text="TRAMITES">
      <formula>NOT(ISERROR(SEARCH("TRAMITES",J205)))</formula>
    </cfRule>
    <cfRule type="containsText" dxfId="2663" priority="600" operator="containsText" text="TRAMITES">
      <formula>NOT(ISERROR(SEARCH("TRAMITES",J205)))</formula>
    </cfRule>
  </conditionalFormatting>
  <conditionalFormatting sqref="A206">
    <cfRule type="duplicateValues" dxfId="2662" priority="598"/>
  </conditionalFormatting>
  <conditionalFormatting sqref="J206">
    <cfRule type="containsText" dxfId="2661" priority="594" operator="containsText" text="RENOVAR">
      <formula>NOT(ISERROR(SEARCH("RENOVAR",J206)))</formula>
    </cfRule>
  </conditionalFormatting>
  <conditionalFormatting sqref="J206">
    <cfRule type="containsText" dxfId="2660" priority="595" operator="containsText" text="TERMINADO">
      <formula>NOT(ISERROR(SEARCH("TERMINADO",J206)))</formula>
    </cfRule>
    <cfRule type="containsText" dxfId="2659" priority="596" operator="containsText" text="POR VENCERSE">
      <formula>NOT(ISERROR(SEARCH("POR VENCERSE",J206)))</formula>
    </cfRule>
    <cfRule type="containsText" dxfId="2658" priority="597" operator="containsText" text="VIGENTE">
      <formula>NOT(ISERROR(SEARCH("VIGENTE",J206)))</formula>
    </cfRule>
  </conditionalFormatting>
  <conditionalFormatting sqref="J206">
    <cfRule type="containsText" dxfId="2657" priority="592" operator="containsText" text="TRAMITES">
      <formula>NOT(ISERROR(SEARCH("TRAMITES",J206)))</formula>
    </cfRule>
    <cfRule type="containsText" dxfId="2656" priority="593" operator="containsText" text="TRAMITES">
      <formula>NOT(ISERROR(SEARCH("TRAMITES",J206)))</formula>
    </cfRule>
  </conditionalFormatting>
  <conditionalFormatting sqref="A207">
    <cfRule type="duplicateValues" dxfId="2655" priority="591"/>
  </conditionalFormatting>
  <conditionalFormatting sqref="J207">
    <cfRule type="containsText" dxfId="2654" priority="587" operator="containsText" text="RENOVAR">
      <formula>NOT(ISERROR(SEARCH("RENOVAR",J207)))</formula>
    </cfRule>
  </conditionalFormatting>
  <conditionalFormatting sqref="J207">
    <cfRule type="containsText" dxfId="2653" priority="588" operator="containsText" text="TERMINADO">
      <formula>NOT(ISERROR(SEARCH("TERMINADO",J207)))</formula>
    </cfRule>
    <cfRule type="containsText" dxfId="2652" priority="589" operator="containsText" text="POR VENCERSE">
      <formula>NOT(ISERROR(SEARCH("POR VENCERSE",J207)))</formula>
    </cfRule>
    <cfRule type="containsText" dxfId="2651" priority="590" operator="containsText" text="VIGENTE">
      <formula>NOT(ISERROR(SEARCH("VIGENTE",J207)))</formula>
    </cfRule>
  </conditionalFormatting>
  <conditionalFormatting sqref="J207">
    <cfRule type="containsText" dxfId="2650" priority="585" operator="containsText" text="TRAMITES">
      <formula>NOT(ISERROR(SEARCH("TRAMITES",J207)))</formula>
    </cfRule>
    <cfRule type="containsText" dxfId="2649" priority="586" operator="containsText" text="TRAMITES">
      <formula>NOT(ISERROR(SEARCH("TRAMITES",J207)))</formula>
    </cfRule>
  </conditionalFormatting>
  <conditionalFormatting sqref="A208">
    <cfRule type="duplicateValues" dxfId="2648" priority="584"/>
  </conditionalFormatting>
  <conditionalFormatting sqref="J208">
    <cfRule type="containsText" dxfId="2647" priority="580" operator="containsText" text="RENOVAR">
      <formula>NOT(ISERROR(SEARCH("RENOVAR",J208)))</formula>
    </cfRule>
  </conditionalFormatting>
  <conditionalFormatting sqref="J208">
    <cfRule type="containsText" dxfId="2646" priority="581" operator="containsText" text="TERMINADO">
      <formula>NOT(ISERROR(SEARCH("TERMINADO",J208)))</formula>
    </cfRule>
    <cfRule type="containsText" dxfId="2645" priority="582" operator="containsText" text="POR VENCERSE">
      <formula>NOT(ISERROR(SEARCH("POR VENCERSE",J208)))</formula>
    </cfRule>
    <cfRule type="containsText" dxfId="2644" priority="583" operator="containsText" text="VIGENTE">
      <formula>NOT(ISERROR(SEARCH("VIGENTE",J208)))</formula>
    </cfRule>
  </conditionalFormatting>
  <conditionalFormatting sqref="J208">
    <cfRule type="containsText" dxfId="2643" priority="578" operator="containsText" text="TRAMITES">
      <formula>NOT(ISERROR(SEARCH("TRAMITES",J208)))</formula>
    </cfRule>
    <cfRule type="containsText" dxfId="2642" priority="579" operator="containsText" text="TRAMITES">
      <formula>NOT(ISERROR(SEARCH("TRAMITES",J208)))</formula>
    </cfRule>
  </conditionalFormatting>
  <conditionalFormatting sqref="J209">
    <cfRule type="containsText" dxfId="2641" priority="577" operator="containsText" text="RENOVAR">
      <formula>NOT(ISERROR(SEARCH("RENOVAR",J209)))</formula>
    </cfRule>
  </conditionalFormatting>
  <conditionalFormatting sqref="A209">
    <cfRule type="duplicateValues" dxfId="2640" priority="576"/>
  </conditionalFormatting>
  <conditionalFormatting sqref="J209">
    <cfRule type="containsText" dxfId="2639" priority="573" operator="containsText" text="TERMINADO">
      <formula>NOT(ISERROR(SEARCH("TERMINADO",J209)))</formula>
    </cfRule>
    <cfRule type="containsText" dxfId="2638" priority="574" operator="containsText" text="POR VENCERSE">
      <formula>NOT(ISERROR(SEARCH("POR VENCERSE",J209)))</formula>
    </cfRule>
    <cfRule type="containsText" dxfId="2637" priority="575" operator="containsText" text="VIGENTE">
      <formula>NOT(ISERROR(SEARCH("VIGENTE",J209)))</formula>
    </cfRule>
  </conditionalFormatting>
  <conditionalFormatting sqref="J209">
    <cfRule type="containsText" dxfId="2636" priority="571" operator="containsText" text="TRAMITES">
      <formula>NOT(ISERROR(SEARCH("TRAMITES",J209)))</formula>
    </cfRule>
    <cfRule type="containsText" dxfId="2635" priority="572" operator="containsText" text="TRAMITES">
      <formula>NOT(ISERROR(SEARCH("TRAMITES",J209)))</formula>
    </cfRule>
  </conditionalFormatting>
  <conditionalFormatting sqref="P209">
    <cfRule type="containsText" dxfId="2634" priority="570" operator="containsText" text="RENOVAR">
      <formula>NOT(ISERROR(SEARCH("RENOVAR",P209)))</formula>
    </cfRule>
  </conditionalFormatting>
  <conditionalFormatting sqref="P209">
    <cfRule type="containsText" dxfId="2633" priority="567" operator="containsText" text="VENCIDO">
      <formula>NOT(ISERROR(SEARCH("VENCIDO",P209)))</formula>
    </cfRule>
    <cfRule type="containsText" dxfId="2632" priority="568" operator="containsText" text="POR VENCERSE">
      <formula>NOT(ISERROR(SEARCH("POR VENCERSE",P209)))</formula>
    </cfRule>
    <cfRule type="containsText" dxfId="2631" priority="569" operator="containsText" text="VIGENTE">
      <formula>NOT(ISERROR(SEARCH("VIGENTE",P209)))</formula>
    </cfRule>
  </conditionalFormatting>
  <conditionalFormatting sqref="A210">
    <cfRule type="duplicateValues" dxfId="2630" priority="566"/>
  </conditionalFormatting>
  <conditionalFormatting sqref="J210">
    <cfRule type="containsText" dxfId="2629" priority="562" operator="containsText" text="RENOVAR">
      <formula>NOT(ISERROR(SEARCH("RENOVAR",J210)))</formula>
    </cfRule>
  </conditionalFormatting>
  <conditionalFormatting sqref="J210">
    <cfRule type="containsText" dxfId="2628" priority="563" operator="containsText" text="TERMINADO">
      <formula>NOT(ISERROR(SEARCH("TERMINADO",J210)))</formula>
    </cfRule>
    <cfRule type="containsText" dxfId="2627" priority="564" operator="containsText" text="POR VENCERSE">
      <formula>NOT(ISERROR(SEARCH("POR VENCERSE",J210)))</formula>
    </cfRule>
    <cfRule type="containsText" dxfId="2626" priority="565" operator="containsText" text="VIGENTE">
      <formula>NOT(ISERROR(SEARCH("VIGENTE",J210)))</formula>
    </cfRule>
  </conditionalFormatting>
  <conditionalFormatting sqref="J210">
    <cfRule type="containsText" dxfId="2625" priority="560" operator="containsText" text="TRAMITES">
      <formula>NOT(ISERROR(SEARCH("TRAMITES",J210)))</formula>
    </cfRule>
    <cfRule type="containsText" dxfId="2624" priority="561" operator="containsText" text="TRAMITES">
      <formula>NOT(ISERROR(SEARCH("TRAMITES",J210)))</formula>
    </cfRule>
  </conditionalFormatting>
  <conditionalFormatting sqref="A211">
    <cfRule type="duplicateValues" dxfId="2623" priority="559"/>
  </conditionalFormatting>
  <conditionalFormatting sqref="J211">
    <cfRule type="containsText" dxfId="2622" priority="555" operator="containsText" text="RENOVAR">
      <formula>NOT(ISERROR(SEARCH("RENOVAR",J211)))</formula>
    </cfRule>
  </conditionalFormatting>
  <conditionalFormatting sqref="J211">
    <cfRule type="containsText" dxfId="2621" priority="556" operator="containsText" text="TERMINADO">
      <formula>NOT(ISERROR(SEARCH("TERMINADO",J211)))</formula>
    </cfRule>
    <cfRule type="containsText" dxfId="2620" priority="557" operator="containsText" text="POR VENCERSE">
      <formula>NOT(ISERROR(SEARCH("POR VENCERSE",J211)))</formula>
    </cfRule>
    <cfRule type="containsText" dxfId="2619" priority="558" operator="containsText" text="VIGENTE">
      <formula>NOT(ISERROR(SEARCH("VIGENTE",J211)))</formula>
    </cfRule>
  </conditionalFormatting>
  <conditionalFormatting sqref="J211">
    <cfRule type="containsText" dxfId="2618" priority="553" operator="containsText" text="TRAMITES">
      <formula>NOT(ISERROR(SEARCH("TRAMITES",J211)))</formula>
    </cfRule>
    <cfRule type="containsText" dxfId="2617" priority="554" operator="containsText" text="TRAMITES">
      <formula>NOT(ISERROR(SEARCH("TRAMITES",J211)))</formula>
    </cfRule>
  </conditionalFormatting>
  <conditionalFormatting sqref="A212">
    <cfRule type="duplicateValues" dxfId="2616" priority="552"/>
  </conditionalFormatting>
  <conditionalFormatting sqref="J212">
    <cfRule type="containsText" dxfId="2615" priority="548" operator="containsText" text="RENOVAR">
      <formula>NOT(ISERROR(SEARCH("RENOVAR",J212)))</formula>
    </cfRule>
  </conditionalFormatting>
  <conditionalFormatting sqref="J212">
    <cfRule type="containsText" dxfId="2614" priority="549" operator="containsText" text="TERMINADO">
      <formula>NOT(ISERROR(SEARCH("TERMINADO",J212)))</formula>
    </cfRule>
    <cfRule type="containsText" dxfId="2613" priority="550" operator="containsText" text="POR VENCERSE">
      <formula>NOT(ISERROR(SEARCH("POR VENCERSE",J212)))</formula>
    </cfRule>
    <cfRule type="containsText" dxfId="2612" priority="551" operator="containsText" text="VIGENTE">
      <formula>NOT(ISERROR(SEARCH("VIGENTE",J212)))</formula>
    </cfRule>
  </conditionalFormatting>
  <conditionalFormatting sqref="J212">
    <cfRule type="containsText" dxfId="2611" priority="546" operator="containsText" text="TRAMITES">
      <formula>NOT(ISERROR(SEARCH("TRAMITES",J212)))</formula>
    </cfRule>
    <cfRule type="containsText" dxfId="2610" priority="547" operator="containsText" text="TRAMITES">
      <formula>NOT(ISERROR(SEARCH("TRAMITES",J212)))</formula>
    </cfRule>
  </conditionalFormatting>
  <conditionalFormatting sqref="A213">
    <cfRule type="duplicateValues" dxfId="2609" priority="545"/>
  </conditionalFormatting>
  <conditionalFormatting sqref="J213">
    <cfRule type="containsText" dxfId="2608" priority="541" operator="containsText" text="RENOVAR">
      <formula>NOT(ISERROR(SEARCH("RENOVAR",J213)))</formula>
    </cfRule>
  </conditionalFormatting>
  <conditionalFormatting sqref="J213">
    <cfRule type="containsText" dxfId="2607" priority="542" operator="containsText" text="TERMINADO">
      <formula>NOT(ISERROR(SEARCH("TERMINADO",J213)))</formula>
    </cfRule>
    <cfRule type="containsText" dxfId="2606" priority="543" operator="containsText" text="POR VENCERSE">
      <formula>NOT(ISERROR(SEARCH("POR VENCERSE",J213)))</formula>
    </cfRule>
    <cfRule type="containsText" dxfId="2605" priority="544" operator="containsText" text="VIGENTE">
      <formula>NOT(ISERROR(SEARCH("VIGENTE",J213)))</formula>
    </cfRule>
  </conditionalFormatting>
  <conditionalFormatting sqref="J213">
    <cfRule type="containsText" dxfId="2604" priority="539" operator="containsText" text="TRAMITES">
      <formula>NOT(ISERROR(SEARCH("TRAMITES",J213)))</formula>
    </cfRule>
    <cfRule type="containsText" dxfId="2603" priority="540" operator="containsText" text="TRAMITES">
      <formula>NOT(ISERROR(SEARCH("TRAMITES",J213)))</formula>
    </cfRule>
  </conditionalFormatting>
  <conditionalFormatting sqref="A214">
    <cfRule type="duplicateValues" dxfId="2602" priority="538"/>
  </conditionalFormatting>
  <conditionalFormatting sqref="J214">
    <cfRule type="containsText" dxfId="2601" priority="534" operator="containsText" text="RENOVAR">
      <formula>NOT(ISERROR(SEARCH("RENOVAR",J214)))</formula>
    </cfRule>
  </conditionalFormatting>
  <conditionalFormatting sqref="J214">
    <cfRule type="containsText" dxfId="2600" priority="535" operator="containsText" text="TERMINADO">
      <formula>NOT(ISERROR(SEARCH("TERMINADO",J214)))</formula>
    </cfRule>
    <cfRule type="containsText" dxfId="2599" priority="536" operator="containsText" text="POR VENCERSE">
      <formula>NOT(ISERROR(SEARCH("POR VENCERSE",J214)))</formula>
    </cfRule>
    <cfRule type="containsText" dxfId="2598" priority="537" operator="containsText" text="VIGENTE">
      <formula>NOT(ISERROR(SEARCH("VIGENTE",J214)))</formula>
    </cfRule>
  </conditionalFormatting>
  <conditionalFormatting sqref="J214">
    <cfRule type="containsText" dxfId="2597" priority="532" operator="containsText" text="TRAMITES">
      <formula>NOT(ISERROR(SEARCH("TRAMITES",J214)))</formula>
    </cfRule>
    <cfRule type="containsText" dxfId="2596" priority="533" operator="containsText" text="TRAMITES">
      <formula>NOT(ISERROR(SEARCH("TRAMITES",J214)))</formula>
    </cfRule>
  </conditionalFormatting>
  <conditionalFormatting sqref="P213">
    <cfRule type="containsText" dxfId="2595" priority="531" operator="containsText" text="RENOVAR">
      <formula>NOT(ISERROR(SEARCH("RENOVAR",P213)))</formula>
    </cfRule>
  </conditionalFormatting>
  <conditionalFormatting sqref="P213">
    <cfRule type="containsText" dxfId="2594" priority="528" operator="containsText" text="VENCIDO">
      <formula>NOT(ISERROR(SEARCH("VENCIDO",P213)))</formula>
    </cfRule>
    <cfRule type="containsText" dxfId="2593" priority="529" operator="containsText" text="POR VENCERSE">
      <formula>NOT(ISERROR(SEARCH("POR VENCERSE",P213)))</formula>
    </cfRule>
    <cfRule type="containsText" dxfId="2592" priority="530" operator="containsText" text="VIGENTE">
      <formula>NOT(ISERROR(SEARCH("VIGENTE",P213)))</formula>
    </cfRule>
  </conditionalFormatting>
  <conditionalFormatting sqref="J215">
    <cfRule type="containsText" dxfId="2591" priority="525" operator="containsText" text="TERMINADO">
      <formula>NOT(ISERROR(SEARCH("TERMINADO",J215)))</formula>
    </cfRule>
    <cfRule type="containsText" dxfId="2590" priority="526" operator="containsText" text="POR VENCERSE">
      <formula>NOT(ISERROR(SEARCH("POR VENCERSE",J215)))</formula>
    </cfRule>
    <cfRule type="containsText" dxfId="2589" priority="527" operator="containsText" text="VIGENTE">
      <formula>NOT(ISERROR(SEARCH("VIGENTE",J215)))</formula>
    </cfRule>
  </conditionalFormatting>
  <conditionalFormatting sqref="J215">
    <cfRule type="containsText" dxfId="2588" priority="524" operator="containsText" text="RENOVAR">
      <formula>NOT(ISERROR(SEARCH("RENOVAR",J215)))</formula>
    </cfRule>
  </conditionalFormatting>
  <conditionalFormatting sqref="J215">
    <cfRule type="containsText" dxfId="2587" priority="522" operator="containsText" text="TRAMITES">
      <formula>NOT(ISERROR(SEARCH("TRAMITES",J215)))</formula>
    </cfRule>
    <cfRule type="containsText" dxfId="2586" priority="523" operator="containsText" text="TRAMITES">
      <formula>NOT(ISERROR(SEARCH("TRAMITES",J215)))</formula>
    </cfRule>
  </conditionalFormatting>
  <conditionalFormatting sqref="A215">
    <cfRule type="duplicateValues" dxfId="2585" priority="521"/>
  </conditionalFormatting>
  <conditionalFormatting sqref="A216">
    <cfRule type="duplicateValues" dxfId="2584" priority="520"/>
  </conditionalFormatting>
  <conditionalFormatting sqref="J216">
    <cfRule type="containsText" dxfId="2583" priority="517" operator="containsText" text="TERMINADO">
      <formula>NOT(ISERROR(SEARCH("TERMINADO",J216)))</formula>
    </cfRule>
    <cfRule type="containsText" dxfId="2582" priority="518" operator="containsText" text="POR VENCERSE">
      <formula>NOT(ISERROR(SEARCH("POR VENCERSE",J216)))</formula>
    </cfRule>
    <cfRule type="containsText" dxfId="2581" priority="519" operator="containsText" text="VIGENTE">
      <formula>NOT(ISERROR(SEARCH("VIGENTE",J216)))</formula>
    </cfRule>
  </conditionalFormatting>
  <conditionalFormatting sqref="J216">
    <cfRule type="containsText" dxfId="2580" priority="516" operator="containsText" text="RENOVAR">
      <formula>NOT(ISERROR(SEARCH("RENOVAR",J216)))</formula>
    </cfRule>
  </conditionalFormatting>
  <conditionalFormatting sqref="J216">
    <cfRule type="containsText" dxfId="2579" priority="514" operator="containsText" text="TRAMITES">
      <formula>NOT(ISERROR(SEARCH("TRAMITES",J216)))</formula>
    </cfRule>
    <cfRule type="containsText" dxfId="2578" priority="515" operator="containsText" text="TRAMITES">
      <formula>NOT(ISERROR(SEARCH("TRAMITES",J216)))</formula>
    </cfRule>
  </conditionalFormatting>
  <conditionalFormatting sqref="P217">
    <cfRule type="containsText" dxfId="2577" priority="513" operator="containsText" text="RENOVAR">
      <formula>NOT(ISERROR(SEARCH("RENOVAR",P217)))</formula>
    </cfRule>
  </conditionalFormatting>
  <conditionalFormatting sqref="P217">
    <cfRule type="containsText" dxfId="2576" priority="510" operator="containsText" text="VENCIDO">
      <formula>NOT(ISERROR(SEARCH("VENCIDO",P217)))</formula>
    </cfRule>
    <cfRule type="containsText" dxfId="2575" priority="511" operator="containsText" text="POR VENCERSE">
      <formula>NOT(ISERROR(SEARCH("POR VENCERSE",P217)))</formula>
    </cfRule>
    <cfRule type="containsText" dxfId="2574" priority="512" operator="containsText" text="VIGENTE">
      <formula>NOT(ISERROR(SEARCH("VIGENTE",P217)))</formula>
    </cfRule>
  </conditionalFormatting>
  <conditionalFormatting sqref="A217">
    <cfRule type="duplicateValues" dxfId="2573" priority="509"/>
  </conditionalFormatting>
  <conditionalFormatting sqref="J217">
    <cfRule type="containsText" dxfId="2572" priority="506" operator="containsText" text="TERMINADO">
      <formula>NOT(ISERROR(SEARCH("TERMINADO",J217)))</formula>
    </cfRule>
    <cfRule type="containsText" dxfId="2571" priority="507" operator="containsText" text="POR VENCERSE">
      <formula>NOT(ISERROR(SEARCH("POR VENCERSE",J217)))</formula>
    </cfRule>
    <cfRule type="containsText" dxfId="2570" priority="508" operator="containsText" text="VIGENTE">
      <formula>NOT(ISERROR(SEARCH("VIGENTE",J217)))</formula>
    </cfRule>
  </conditionalFormatting>
  <conditionalFormatting sqref="J217">
    <cfRule type="containsText" dxfId="2569" priority="505" operator="containsText" text="RENOVAR">
      <formula>NOT(ISERROR(SEARCH("RENOVAR",J217)))</formula>
    </cfRule>
  </conditionalFormatting>
  <conditionalFormatting sqref="J217">
    <cfRule type="containsText" dxfId="2568" priority="503" operator="containsText" text="TRAMITES">
      <formula>NOT(ISERROR(SEARCH("TRAMITES",J217)))</formula>
    </cfRule>
    <cfRule type="containsText" dxfId="2567" priority="504" operator="containsText" text="TRAMITES">
      <formula>NOT(ISERROR(SEARCH("TRAMITES",J217)))</formula>
    </cfRule>
  </conditionalFormatting>
  <conditionalFormatting sqref="J218">
    <cfRule type="containsText" dxfId="2566" priority="500" operator="containsText" text="TERMINADO">
      <formula>NOT(ISERROR(SEARCH("TERMINADO",J218)))</formula>
    </cfRule>
    <cfRule type="containsText" dxfId="2565" priority="501" operator="containsText" text="POR VENCERSE">
      <formula>NOT(ISERROR(SEARCH("POR VENCERSE",J218)))</formula>
    </cfRule>
    <cfRule type="containsText" dxfId="2564" priority="502" operator="containsText" text="VIGENTE">
      <formula>NOT(ISERROR(SEARCH("VIGENTE",J218)))</formula>
    </cfRule>
  </conditionalFormatting>
  <conditionalFormatting sqref="J218">
    <cfRule type="containsText" dxfId="2563" priority="499" operator="containsText" text="RENOVAR">
      <formula>NOT(ISERROR(SEARCH("RENOVAR",J218)))</formula>
    </cfRule>
  </conditionalFormatting>
  <conditionalFormatting sqref="J218">
    <cfRule type="containsText" dxfId="2562" priority="497" operator="containsText" text="TRAMITES">
      <formula>NOT(ISERROR(SEARCH("TRAMITES",J218)))</formula>
    </cfRule>
    <cfRule type="containsText" dxfId="2561" priority="498" operator="containsText" text="TRAMITES">
      <formula>NOT(ISERROR(SEARCH("TRAMITES",J218)))</formula>
    </cfRule>
  </conditionalFormatting>
  <conditionalFormatting sqref="A218">
    <cfRule type="duplicateValues" dxfId="2560" priority="496"/>
  </conditionalFormatting>
  <conditionalFormatting sqref="A219">
    <cfRule type="duplicateValues" dxfId="2559" priority="495"/>
  </conditionalFormatting>
  <conditionalFormatting sqref="J219">
    <cfRule type="containsText" dxfId="2558" priority="491" operator="containsText" text="RENOVAR">
      <formula>NOT(ISERROR(SEARCH("RENOVAR",J219)))</formula>
    </cfRule>
  </conditionalFormatting>
  <conditionalFormatting sqref="J219">
    <cfRule type="containsText" dxfId="2557" priority="492" operator="containsText" text="TERMINADO">
      <formula>NOT(ISERROR(SEARCH("TERMINADO",J219)))</formula>
    </cfRule>
    <cfRule type="containsText" dxfId="2556" priority="493" operator="containsText" text="POR VENCERSE">
      <formula>NOT(ISERROR(SEARCH("POR VENCERSE",J219)))</formula>
    </cfRule>
    <cfRule type="containsText" dxfId="2555" priority="494" operator="containsText" text="VIGENTE">
      <formula>NOT(ISERROR(SEARCH("VIGENTE",J219)))</formula>
    </cfRule>
  </conditionalFormatting>
  <conditionalFormatting sqref="J219">
    <cfRule type="containsText" dxfId="2554" priority="489" operator="containsText" text="TRAMITES">
      <formula>NOT(ISERROR(SEARCH("TRAMITES",J219)))</formula>
    </cfRule>
    <cfRule type="containsText" dxfId="2553" priority="490" operator="containsText" text="TRAMITES">
      <formula>NOT(ISERROR(SEARCH("TRAMITES",J219)))</formula>
    </cfRule>
  </conditionalFormatting>
  <conditionalFormatting sqref="A220">
    <cfRule type="duplicateValues" dxfId="2552" priority="488"/>
  </conditionalFormatting>
  <conditionalFormatting sqref="J220">
    <cfRule type="containsText" dxfId="2551" priority="484" operator="containsText" text="RENOVAR">
      <formula>NOT(ISERROR(SEARCH("RENOVAR",J220)))</formula>
    </cfRule>
  </conditionalFormatting>
  <conditionalFormatting sqref="J220">
    <cfRule type="containsText" dxfId="2550" priority="485" operator="containsText" text="TERMINADO">
      <formula>NOT(ISERROR(SEARCH("TERMINADO",J220)))</formula>
    </cfRule>
    <cfRule type="containsText" dxfId="2549" priority="486" operator="containsText" text="POR VENCERSE">
      <formula>NOT(ISERROR(SEARCH("POR VENCERSE",J220)))</formula>
    </cfRule>
    <cfRule type="containsText" dxfId="2548" priority="487" operator="containsText" text="VIGENTE">
      <formula>NOT(ISERROR(SEARCH("VIGENTE",J220)))</formula>
    </cfRule>
  </conditionalFormatting>
  <conditionalFormatting sqref="J220">
    <cfRule type="containsText" dxfId="2547" priority="482" operator="containsText" text="TRAMITES">
      <formula>NOT(ISERROR(SEARCH("TRAMITES",J220)))</formula>
    </cfRule>
    <cfRule type="containsText" dxfId="2546" priority="483" operator="containsText" text="TRAMITES">
      <formula>NOT(ISERROR(SEARCH("TRAMITES",J220)))</formula>
    </cfRule>
  </conditionalFormatting>
  <conditionalFormatting sqref="A221">
    <cfRule type="duplicateValues" dxfId="2545" priority="481"/>
  </conditionalFormatting>
  <conditionalFormatting sqref="J221">
    <cfRule type="containsText" dxfId="2544" priority="477" operator="containsText" text="RENOVAR">
      <formula>NOT(ISERROR(SEARCH("RENOVAR",J221)))</formula>
    </cfRule>
  </conditionalFormatting>
  <conditionalFormatting sqref="J221">
    <cfRule type="containsText" dxfId="2543" priority="478" operator="containsText" text="TERMINADO">
      <formula>NOT(ISERROR(SEARCH("TERMINADO",J221)))</formula>
    </cfRule>
    <cfRule type="containsText" dxfId="2542" priority="479" operator="containsText" text="POR VENCERSE">
      <formula>NOT(ISERROR(SEARCH("POR VENCERSE",J221)))</formula>
    </cfRule>
    <cfRule type="containsText" dxfId="2541" priority="480" operator="containsText" text="VIGENTE">
      <formula>NOT(ISERROR(SEARCH("VIGENTE",J221)))</formula>
    </cfRule>
  </conditionalFormatting>
  <conditionalFormatting sqref="J221">
    <cfRule type="containsText" dxfId="2540" priority="475" operator="containsText" text="TRAMITES">
      <formula>NOT(ISERROR(SEARCH("TRAMITES",J221)))</formula>
    </cfRule>
    <cfRule type="containsText" dxfId="2539" priority="476" operator="containsText" text="TRAMITES">
      <formula>NOT(ISERROR(SEARCH("TRAMITES",J221)))</formula>
    </cfRule>
  </conditionalFormatting>
  <conditionalFormatting sqref="J222">
    <cfRule type="containsText" dxfId="2538" priority="474" operator="containsText" text="RENOVAR">
      <formula>NOT(ISERROR(SEARCH("RENOVAR",J222)))</formula>
    </cfRule>
  </conditionalFormatting>
  <conditionalFormatting sqref="A222">
    <cfRule type="duplicateValues" dxfId="2537" priority="473"/>
  </conditionalFormatting>
  <conditionalFormatting sqref="J222">
    <cfRule type="containsText" dxfId="2536" priority="470" operator="containsText" text="TERMINADO">
      <formula>NOT(ISERROR(SEARCH("TERMINADO",J222)))</formula>
    </cfRule>
    <cfRule type="containsText" dxfId="2535" priority="471" operator="containsText" text="POR VENCERSE">
      <formula>NOT(ISERROR(SEARCH("POR VENCERSE",J222)))</formula>
    </cfRule>
    <cfRule type="containsText" dxfId="2534" priority="472" operator="containsText" text="VIGENTE">
      <formula>NOT(ISERROR(SEARCH("VIGENTE",J222)))</formula>
    </cfRule>
  </conditionalFormatting>
  <conditionalFormatting sqref="J222">
    <cfRule type="containsText" dxfId="2533" priority="468" operator="containsText" text="TRAMITES">
      <formula>NOT(ISERROR(SEARCH("TRAMITES",J222)))</formula>
    </cfRule>
    <cfRule type="containsText" dxfId="2532" priority="469" operator="containsText" text="TRAMITES">
      <formula>NOT(ISERROR(SEARCH("TRAMITES",J222)))</formula>
    </cfRule>
  </conditionalFormatting>
  <conditionalFormatting sqref="J223">
    <cfRule type="containsText" dxfId="2531" priority="467" operator="containsText" text="RENOVAR">
      <formula>NOT(ISERROR(SEARCH("RENOVAR",J223)))</formula>
    </cfRule>
  </conditionalFormatting>
  <conditionalFormatting sqref="A223">
    <cfRule type="duplicateValues" dxfId="2530" priority="466"/>
  </conditionalFormatting>
  <conditionalFormatting sqref="J223">
    <cfRule type="containsText" dxfId="2529" priority="463" operator="containsText" text="TERMINADO">
      <formula>NOT(ISERROR(SEARCH("TERMINADO",J223)))</formula>
    </cfRule>
    <cfRule type="containsText" dxfId="2528" priority="464" operator="containsText" text="POR VENCERSE">
      <formula>NOT(ISERROR(SEARCH("POR VENCERSE",J223)))</formula>
    </cfRule>
    <cfRule type="containsText" dxfId="2527" priority="465" operator="containsText" text="VIGENTE">
      <formula>NOT(ISERROR(SEARCH("VIGENTE",J223)))</formula>
    </cfRule>
  </conditionalFormatting>
  <conditionalFormatting sqref="J223">
    <cfRule type="containsText" dxfId="2526" priority="461" operator="containsText" text="TRAMITES">
      <formula>NOT(ISERROR(SEARCH("TRAMITES",J223)))</formula>
    </cfRule>
    <cfRule type="containsText" dxfId="2525" priority="462" operator="containsText" text="TRAMITES">
      <formula>NOT(ISERROR(SEARCH("TRAMITES",J223)))</formula>
    </cfRule>
  </conditionalFormatting>
  <conditionalFormatting sqref="A224">
    <cfRule type="duplicateValues" dxfId="2524" priority="460"/>
  </conditionalFormatting>
  <conditionalFormatting sqref="J224">
    <cfRule type="containsText" dxfId="2523" priority="456" operator="containsText" text="RENOVAR">
      <formula>NOT(ISERROR(SEARCH("RENOVAR",J224)))</formula>
    </cfRule>
  </conditionalFormatting>
  <conditionalFormatting sqref="J224">
    <cfRule type="containsText" dxfId="2522" priority="457" operator="containsText" text="TERMINADO">
      <formula>NOT(ISERROR(SEARCH("TERMINADO",J224)))</formula>
    </cfRule>
    <cfRule type="containsText" dxfId="2521" priority="458" operator="containsText" text="POR VENCERSE">
      <formula>NOT(ISERROR(SEARCH("POR VENCERSE",J224)))</formula>
    </cfRule>
    <cfRule type="containsText" dxfId="2520" priority="459" operator="containsText" text="VIGENTE">
      <formula>NOT(ISERROR(SEARCH("VIGENTE",J224)))</formula>
    </cfRule>
  </conditionalFormatting>
  <conditionalFormatting sqref="J224">
    <cfRule type="containsText" dxfId="2519" priority="454" operator="containsText" text="TRAMITES">
      <formula>NOT(ISERROR(SEARCH("TRAMITES",J224)))</formula>
    </cfRule>
    <cfRule type="containsText" dxfId="2518" priority="455" operator="containsText" text="TRAMITES">
      <formula>NOT(ISERROR(SEARCH("TRAMITES",J224)))</formula>
    </cfRule>
  </conditionalFormatting>
  <conditionalFormatting sqref="A225">
    <cfRule type="duplicateValues" dxfId="2517" priority="453"/>
  </conditionalFormatting>
  <conditionalFormatting sqref="J225">
    <cfRule type="containsText" dxfId="2516" priority="450" operator="containsText" text="TERMINADO">
      <formula>NOT(ISERROR(SEARCH("TERMINADO",J225)))</formula>
    </cfRule>
    <cfRule type="containsText" dxfId="2515" priority="451" operator="containsText" text="POR VENCERSE">
      <formula>NOT(ISERROR(SEARCH("POR VENCERSE",J225)))</formula>
    </cfRule>
    <cfRule type="containsText" dxfId="2514" priority="452" operator="containsText" text="VIGENTE">
      <formula>NOT(ISERROR(SEARCH("VIGENTE",J225)))</formula>
    </cfRule>
  </conditionalFormatting>
  <conditionalFormatting sqref="J225">
    <cfRule type="containsText" dxfId="2513" priority="449" operator="containsText" text="RENOVAR">
      <formula>NOT(ISERROR(SEARCH("RENOVAR",J225)))</formula>
    </cfRule>
  </conditionalFormatting>
  <conditionalFormatting sqref="J225">
    <cfRule type="containsText" dxfId="2512" priority="447" operator="containsText" text="TRAMITES">
      <formula>NOT(ISERROR(SEARCH("TRAMITES",J225)))</formula>
    </cfRule>
    <cfRule type="containsText" dxfId="2511" priority="448" operator="containsText" text="TRAMITES">
      <formula>NOT(ISERROR(SEARCH("TRAMITES",J225)))</formula>
    </cfRule>
  </conditionalFormatting>
  <conditionalFormatting sqref="A226">
    <cfRule type="duplicateValues" dxfId="2510" priority="446"/>
  </conditionalFormatting>
  <conditionalFormatting sqref="J226">
    <cfRule type="containsText" dxfId="2509" priority="442" operator="containsText" text="RENOVAR">
      <formula>NOT(ISERROR(SEARCH("RENOVAR",J226)))</formula>
    </cfRule>
  </conditionalFormatting>
  <conditionalFormatting sqref="J226">
    <cfRule type="containsText" dxfId="2508" priority="443" operator="containsText" text="TERMINADO">
      <formula>NOT(ISERROR(SEARCH("TERMINADO",J226)))</formula>
    </cfRule>
    <cfRule type="containsText" dxfId="2507" priority="444" operator="containsText" text="POR VENCERSE">
      <formula>NOT(ISERROR(SEARCH("POR VENCERSE",J226)))</formula>
    </cfRule>
    <cfRule type="containsText" dxfId="2506" priority="445" operator="containsText" text="VIGENTE">
      <formula>NOT(ISERROR(SEARCH("VIGENTE",J226)))</formula>
    </cfRule>
  </conditionalFormatting>
  <conditionalFormatting sqref="J226">
    <cfRule type="containsText" dxfId="2505" priority="440" operator="containsText" text="TRAMITES">
      <formula>NOT(ISERROR(SEARCH("TRAMITES",J226)))</formula>
    </cfRule>
    <cfRule type="containsText" dxfId="2504" priority="441" operator="containsText" text="TRAMITES">
      <formula>NOT(ISERROR(SEARCH("TRAMITES",J226)))</formula>
    </cfRule>
  </conditionalFormatting>
  <conditionalFormatting sqref="A227">
    <cfRule type="duplicateValues" dxfId="2503" priority="439"/>
  </conditionalFormatting>
  <conditionalFormatting sqref="J227">
    <cfRule type="containsText" dxfId="2502" priority="436" operator="containsText" text="TERMINADO">
      <formula>NOT(ISERROR(SEARCH("TERMINADO",J227)))</formula>
    </cfRule>
    <cfRule type="containsText" dxfId="2501" priority="437" operator="containsText" text="POR VENCERSE">
      <formula>NOT(ISERROR(SEARCH("POR VENCERSE",J227)))</formula>
    </cfRule>
    <cfRule type="containsText" dxfId="2500" priority="438" operator="containsText" text="VIGENTE">
      <formula>NOT(ISERROR(SEARCH("VIGENTE",J227)))</formula>
    </cfRule>
  </conditionalFormatting>
  <conditionalFormatting sqref="J227">
    <cfRule type="containsText" dxfId="2499" priority="435" operator="containsText" text="RENOVAR">
      <formula>NOT(ISERROR(SEARCH("RENOVAR",J227)))</formula>
    </cfRule>
  </conditionalFormatting>
  <conditionalFormatting sqref="J227">
    <cfRule type="containsText" dxfId="2498" priority="433" operator="containsText" text="TRAMITES">
      <formula>NOT(ISERROR(SEARCH("TRAMITES",J227)))</formula>
    </cfRule>
    <cfRule type="containsText" dxfId="2497" priority="434" operator="containsText" text="TRAMITES">
      <formula>NOT(ISERROR(SEARCH("TRAMITES",J227)))</formula>
    </cfRule>
  </conditionalFormatting>
  <conditionalFormatting sqref="A228">
    <cfRule type="duplicateValues" dxfId="2496" priority="432"/>
  </conditionalFormatting>
  <conditionalFormatting sqref="J228">
    <cfRule type="containsText" dxfId="2495" priority="423" operator="containsText" text="TERMINADO">
      <formula>NOT(ISERROR(SEARCH("TERMINADO",J228)))</formula>
    </cfRule>
    <cfRule type="containsText" dxfId="2494" priority="424" operator="containsText" text="POR VENCERSE">
      <formula>NOT(ISERROR(SEARCH("POR VENCERSE",J228)))</formula>
    </cfRule>
    <cfRule type="containsText" dxfId="2493" priority="425" operator="containsText" text="VIGENTE">
      <formula>NOT(ISERROR(SEARCH("VIGENTE",J228)))</formula>
    </cfRule>
  </conditionalFormatting>
  <conditionalFormatting sqref="J228">
    <cfRule type="containsText" dxfId="2492" priority="422" operator="containsText" text="RENOVAR">
      <formula>NOT(ISERROR(SEARCH("RENOVAR",J228)))</formula>
    </cfRule>
  </conditionalFormatting>
  <conditionalFormatting sqref="J228">
    <cfRule type="containsText" dxfId="2491" priority="420" operator="containsText" text="TRAMITES">
      <formula>NOT(ISERROR(SEARCH("TRAMITES",J228)))</formula>
    </cfRule>
    <cfRule type="containsText" dxfId="2490" priority="421" operator="containsText" text="TRAMITES">
      <formula>NOT(ISERROR(SEARCH("TRAMITES",J228)))</formula>
    </cfRule>
  </conditionalFormatting>
  <conditionalFormatting sqref="A229">
    <cfRule type="duplicateValues" dxfId="2489" priority="419"/>
  </conditionalFormatting>
  <conditionalFormatting sqref="J229">
    <cfRule type="containsText" dxfId="2488" priority="415" operator="containsText" text="RENOVAR">
      <formula>NOT(ISERROR(SEARCH("RENOVAR",J229)))</formula>
    </cfRule>
  </conditionalFormatting>
  <conditionalFormatting sqref="J229">
    <cfRule type="containsText" dxfId="2487" priority="416" operator="containsText" text="TERMINADO">
      <formula>NOT(ISERROR(SEARCH("TERMINADO",J229)))</formula>
    </cfRule>
    <cfRule type="containsText" dxfId="2486" priority="417" operator="containsText" text="POR VENCERSE">
      <formula>NOT(ISERROR(SEARCH("POR VENCERSE",J229)))</formula>
    </cfRule>
    <cfRule type="containsText" dxfId="2485" priority="418" operator="containsText" text="VIGENTE">
      <formula>NOT(ISERROR(SEARCH("VIGENTE",J229)))</formula>
    </cfRule>
  </conditionalFormatting>
  <conditionalFormatting sqref="J229">
    <cfRule type="containsText" dxfId="2484" priority="413" operator="containsText" text="TRAMITES">
      <formula>NOT(ISERROR(SEARCH("TRAMITES",J229)))</formula>
    </cfRule>
    <cfRule type="containsText" dxfId="2483" priority="414" operator="containsText" text="TRAMITES">
      <formula>NOT(ISERROR(SEARCH("TRAMITES",J229)))</formula>
    </cfRule>
  </conditionalFormatting>
  <conditionalFormatting sqref="A230">
    <cfRule type="duplicateValues" dxfId="2482" priority="412"/>
  </conditionalFormatting>
  <conditionalFormatting sqref="P230">
    <cfRule type="containsText" dxfId="2481" priority="411" operator="containsText" text="RENOVAR">
      <formula>NOT(ISERROR(SEARCH("RENOVAR",P230)))</formula>
    </cfRule>
  </conditionalFormatting>
  <conditionalFormatting sqref="P230">
    <cfRule type="containsText" dxfId="2480" priority="408" operator="containsText" text="VENCIDO">
      <formula>NOT(ISERROR(SEARCH("VENCIDO",P230)))</formula>
    </cfRule>
    <cfRule type="containsText" dxfId="2479" priority="409" operator="containsText" text="POR VENCERSE">
      <formula>NOT(ISERROR(SEARCH("POR VENCERSE",P230)))</formula>
    </cfRule>
    <cfRule type="containsText" dxfId="2478" priority="410" operator="containsText" text="VIGENTE">
      <formula>NOT(ISERROR(SEARCH("VIGENTE",P230)))</formula>
    </cfRule>
  </conditionalFormatting>
  <conditionalFormatting sqref="J230">
    <cfRule type="containsText" dxfId="2477" priority="405" operator="containsText" text="TERMINADO">
      <formula>NOT(ISERROR(SEARCH("TERMINADO",J230)))</formula>
    </cfRule>
    <cfRule type="containsText" dxfId="2476" priority="406" operator="containsText" text="POR VENCERSE">
      <formula>NOT(ISERROR(SEARCH("POR VENCERSE",J230)))</formula>
    </cfRule>
    <cfRule type="containsText" dxfId="2475" priority="407" operator="containsText" text="VIGENTE">
      <formula>NOT(ISERROR(SEARCH("VIGENTE",J230)))</formula>
    </cfRule>
  </conditionalFormatting>
  <conditionalFormatting sqref="J230">
    <cfRule type="containsText" dxfId="2474" priority="404" operator="containsText" text="RENOVAR">
      <formula>NOT(ISERROR(SEARCH("RENOVAR",J230)))</formula>
    </cfRule>
  </conditionalFormatting>
  <conditionalFormatting sqref="J230">
    <cfRule type="containsText" dxfId="2473" priority="402" operator="containsText" text="TRAMITES">
      <formula>NOT(ISERROR(SEARCH("TRAMITES",J230)))</formula>
    </cfRule>
    <cfRule type="containsText" dxfId="2472" priority="403" operator="containsText" text="TRAMITES">
      <formula>NOT(ISERROR(SEARCH("TRAMITES",J230)))</formula>
    </cfRule>
  </conditionalFormatting>
  <conditionalFormatting sqref="A231">
    <cfRule type="duplicateValues" dxfId="2471" priority="401"/>
  </conditionalFormatting>
  <conditionalFormatting sqref="J231">
    <cfRule type="containsText" dxfId="2470" priority="398" operator="containsText" text="TERMINADO">
      <formula>NOT(ISERROR(SEARCH("TERMINADO",J231)))</formula>
    </cfRule>
    <cfRule type="containsText" dxfId="2469" priority="399" operator="containsText" text="POR VENCERSE">
      <formula>NOT(ISERROR(SEARCH("POR VENCERSE",J231)))</formula>
    </cfRule>
    <cfRule type="containsText" dxfId="2468" priority="400" operator="containsText" text="VIGENTE">
      <formula>NOT(ISERROR(SEARCH("VIGENTE",J231)))</formula>
    </cfRule>
  </conditionalFormatting>
  <conditionalFormatting sqref="J231">
    <cfRule type="containsText" dxfId="2467" priority="397" operator="containsText" text="RENOVAR">
      <formula>NOT(ISERROR(SEARCH("RENOVAR",J231)))</formula>
    </cfRule>
  </conditionalFormatting>
  <conditionalFormatting sqref="J231">
    <cfRule type="containsText" dxfId="2466" priority="395" operator="containsText" text="TRAMITES">
      <formula>NOT(ISERROR(SEARCH("TRAMITES",J231)))</formula>
    </cfRule>
    <cfRule type="containsText" dxfId="2465" priority="396" operator="containsText" text="TRAMITES">
      <formula>NOT(ISERROR(SEARCH("TRAMITES",J231)))</formula>
    </cfRule>
  </conditionalFormatting>
  <conditionalFormatting sqref="A232">
    <cfRule type="duplicateValues" dxfId="2464" priority="394"/>
  </conditionalFormatting>
  <conditionalFormatting sqref="P233">
    <cfRule type="containsText" dxfId="2463" priority="384" operator="containsText" text="VENCIDO">
      <formula>NOT(ISERROR(SEARCH("VENCIDO",P233)))</formula>
    </cfRule>
    <cfRule type="containsText" dxfId="2462" priority="385" stopIfTrue="1" operator="containsText" text="POR VENCERSE">
      <formula>NOT(ISERROR(SEARCH("POR VENCERSE",P233)))</formula>
    </cfRule>
    <cfRule type="containsText" dxfId="2461" priority="386" operator="containsText" text="VIGENTE">
      <formula>NOT(ISERROR(SEARCH("VIGENTE",P233)))</formula>
    </cfRule>
  </conditionalFormatting>
  <conditionalFormatting sqref="P233 J233">
    <cfRule type="containsText" dxfId="2460" priority="383" operator="containsText" text="RENOVAR">
      <formula>NOT(ISERROR(SEARCH("RENOVAR",J233)))</formula>
    </cfRule>
  </conditionalFormatting>
  <conditionalFormatting sqref="J233">
    <cfRule type="containsText" dxfId="2459" priority="380" operator="containsText" text="TERMINADO">
      <formula>NOT(ISERROR(SEARCH("TERMINADO",J233)))</formula>
    </cfRule>
    <cfRule type="containsText" dxfId="2458" priority="381" operator="containsText" text="POR VENCERSE">
      <formula>NOT(ISERROR(SEARCH("POR VENCERSE",J233)))</formula>
    </cfRule>
    <cfRule type="containsText" dxfId="2457" priority="382" operator="containsText" text="VIGENTE">
      <formula>NOT(ISERROR(SEARCH("VIGENTE",J233)))</formula>
    </cfRule>
  </conditionalFormatting>
  <conditionalFormatting sqref="J233">
    <cfRule type="containsText" dxfId="2456" priority="378" operator="containsText" text="TRAMITES">
      <formula>NOT(ISERROR(SEARCH("TRAMITES",J233)))</formula>
    </cfRule>
    <cfRule type="containsText" dxfId="2455" priority="379" operator="containsText" text="TRAMITES">
      <formula>NOT(ISERROR(SEARCH("TRAMITES",J233)))</formula>
    </cfRule>
  </conditionalFormatting>
  <conditionalFormatting sqref="A233">
    <cfRule type="duplicateValues" dxfId="2454" priority="387"/>
  </conditionalFormatting>
  <conditionalFormatting sqref="P234">
    <cfRule type="containsText" dxfId="2453" priority="377" operator="containsText" text="RENOVAR">
      <formula>NOT(ISERROR(SEARCH("RENOVAR",P234)))</formula>
    </cfRule>
  </conditionalFormatting>
  <conditionalFormatting sqref="P234">
    <cfRule type="containsText" dxfId="2452" priority="374" operator="containsText" text="VENCIDO">
      <formula>NOT(ISERROR(SEARCH("VENCIDO",P234)))</formula>
    </cfRule>
    <cfRule type="containsText" dxfId="2451" priority="375" operator="containsText" text="POR VENCERSE">
      <formula>NOT(ISERROR(SEARCH("POR VENCERSE",P234)))</formula>
    </cfRule>
    <cfRule type="containsText" dxfId="2450" priority="376" operator="containsText" text="VIGENTE">
      <formula>NOT(ISERROR(SEARCH("VIGENTE",P234)))</formula>
    </cfRule>
  </conditionalFormatting>
  <conditionalFormatting sqref="A234">
    <cfRule type="duplicateValues" dxfId="2449" priority="373"/>
  </conditionalFormatting>
  <conditionalFormatting sqref="J234">
    <cfRule type="containsText" dxfId="2448" priority="370" operator="containsText" text="TERMINADO">
      <formula>NOT(ISERROR(SEARCH("TERMINADO",J234)))</formula>
    </cfRule>
    <cfRule type="containsText" dxfId="2447" priority="371" operator="containsText" text="POR VENCERSE">
      <formula>NOT(ISERROR(SEARCH("POR VENCERSE",J234)))</formula>
    </cfRule>
    <cfRule type="containsText" dxfId="2446" priority="372" operator="containsText" text="VIGENTE">
      <formula>NOT(ISERROR(SEARCH("VIGENTE",J234)))</formula>
    </cfRule>
  </conditionalFormatting>
  <conditionalFormatting sqref="J234">
    <cfRule type="containsText" dxfId="2445" priority="369" operator="containsText" text="RENOVAR">
      <formula>NOT(ISERROR(SEARCH("RENOVAR",J234)))</formula>
    </cfRule>
  </conditionalFormatting>
  <conditionalFormatting sqref="J234">
    <cfRule type="containsText" dxfId="2444" priority="367" operator="containsText" text="TRAMITES">
      <formula>NOT(ISERROR(SEARCH("TRAMITES",J234)))</formula>
    </cfRule>
    <cfRule type="containsText" dxfId="2443" priority="368" operator="containsText" text="TRAMITES">
      <formula>NOT(ISERROR(SEARCH("TRAMITES",J234)))</formula>
    </cfRule>
  </conditionalFormatting>
  <conditionalFormatting sqref="A235">
    <cfRule type="duplicateValues" dxfId="2442" priority="366"/>
  </conditionalFormatting>
  <conditionalFormatting sqref="J235">
    <cfRule type="containsText" dxfId="2441" priority="363" operator="containsText" text="TERMINADO">
      <formula>NOT(ISERROR(SEARCH("TERMINADO",J235)))</formula>
    </cfRule>
    <cfRule type="containsText" dxfId="2440" priority="364" operator="containsText" text="POR VENCERSE">
      <formula>NOT(ISERROR(SEARCH("POR VENCERSE",J235)))</formula>
    </cfRule>
    <cfRule type="containsText" dxfId="2439" priority="365" operator="containsText" text="VIGENTE">
      <formula>NOT(ISERROR(SEARCH("VIGENTE",J235)))</formula>
    </cfRule>
  </conditionalFormatting>
  <conditionalFormatting sqref="J235">
    <cfRule type="containsText" dxfId="2438" priority="362" operator="containsText" text="RENOVAR">
      <formula>NOT(ISERROR(SEARCH("RENOVAR",J235)))</formula>
    </cfRule>
  </conditionalFormatting>
  <conditionalFormatting sqref="J235">
    <cfRule type="containsText" dxfId="2437" priority="360" operator="containsText" text="TRAMITES">
      <formula>NOT(ISERROR(SEARCH("TRAMITES",J235)))</formula>
    </cfRule>
    <cfRule type="containsText" dxfId="2436" priority="361" operator="containsText" text="TRAMITES">
      <formula>NOT(ISERROR(SEARCH("TRAMITES",J235)))</formula>
    </cfRule>
  </conditionalFormatting>
  <conditionalFormatting sqref="J236">
    <cfRule type="containsText" dxfId="2435" priority="359" operator="containsText" text="RENOVAR">
      <formula>NOT(ISERROR(SEARCH("RENOVAR",J236)))</formula>
    </cfRule>
  </conditionalFormatting>
  <conditionalFormatting sqref="A236">
    <cfRule type="duplicateValues" dxfId="2434" priority="358"/>
  </conditionalFormatting>
  <conditionalFormatting sqref="J236">
    <cfRule type="containsText" dxfId="2433" priority="355" operator="containsText" text="TERMINADO">
      <formula>NOT(ISERROR(SEARCH("TERMINADO",J236)))</formula>
    </cfRule>
    <cfRule type="containsText" dxfId="2432" priority="356" operator="containsText" text="POR VENCERSE">
      <formula>NOT(ISERROR(SEARCH("POR VENCERSE",J236)))</formula>
    </cfRule>
    <cfRule type="containsText" dxfId="2431" priority="357" operator="containsText" text="VIGENTE">
      <formula>NOT(ISERROR(SEARCH("VIGENTE",J236)))</formula>
    </cfRule>
  </conditionalFormatting>
  <conditionalFormatting sqref="J236">
    <cfRule type="containsText" dxfId="2430" priority="353" operator="containsText" text="TRAMITES">
      <formula>NOT(ISERROR(SEARCH("TRAMITES",J236)))</formula>
    </cfRule>
    <cfRule type="containsText" dxfId="2429" priority="354" operator="containsText" text="TRAMITES">
      <formula>NOT(ISERROR(SEARCH("TRAMITES",J236)))</formula>
    </cfRule>
  </conditionalFormatting>
  <conditionalFormatting sqref="J237">
    <cfRule type="containsText" dxfId="2428" priority="351" operator="containsText" text="RENOVAR">
      <formula>NOT(ISERROR(SEARCH("RENOVAR",J237)))</formula>
    </cfRule>
  </conditionalFormatting>
  <conditionalFormatting sqref="J237">
    <cfRule type="containsText" dxfId="2427" priority="348" operator="containsText" text="TERMINADO">
      <formula>NOT(ISERROR(SEARCH("TERMINADO",J237)))</formula>
    </cfRule>
    <cfRule type="containsText" dxfId="2426" priority="349" operator="containsText" text="POR VENCERSE">
      <formula>NOT(ISERROR(SEARCH("POR VENCERSE",J237)))</formula>
    </cfRule>
    <cfRule type="containsText" dxfId="2425" priority="350" operator="containsText" text="VIGENTE">
      <formula>NOT(ISERROR(SEARCH("VIGENTE",J237)))</formula>
    </cfRule>
  </conditionalFormatting>
  <conditionalFormatting sqref="J237">
    <cfRule type="containsText" dxfId="2424" priority="346" operator="containsText" text="TRAMITES">
      <formula>NOT(ISERROR(SEARCH("TRAMITES",J237)))</formula>
    </cfRule>
    <cfRule type="containsText" dxfId="2423" priority="347" operator="containsText" text="TRAMITES">
      <formula>NOT(ISERROR(SEARCH("TRAMITES",J237)))</formula>
    </cfRule>
  </conditionalFormatting>
  <conditionalFormatting sqref="A237">
    <cfRule type="duplicateValues" dxfId="2422" priority="352"/>
  </conditionalFormatting>
  <conditionalFormatting sqref="A238">
    <cfRule type="duplicateValues" dxfId="2421" priority="345"/>
  </conditionalFormatting>
  <conditionalFormatting sqref="J238">
    <cfRule type="containsText" dxfId="2420" priority="342" operator="containsText" text="TERMINADO">
      <formula>NOT(ISERROR(SEARCH("TERMINADO",J238)))</formula>
    </cfRule>
    <cfRule type="containsText" dxfId="2419" priority="343" operator="containsText" text="POR VENCERSE">
      <formula>NOT(ISERROR(SEARCH("POR VENCERSE",J238)))</formula>
    </cfRule>
    <cfRule type="containsText" dxfId="2418" priority="344" operator="containsText" text="VIGENTE">
      <formula>NOT(ISERROR(SEARCH("VIGENTE",J238)))</formula>
    </cfRule>
  </conditionalFormatting>
  <conditionalFormatting sqref="J238">
    <cfRule type="containsText" dxfId="2417" priority="341" operator="containsText" text="RENOVAR">
      <formula>NOT(ISERROR(SEARCH("RENOVAR",J238)))</formula>
    </cfRule>
  </conditionalFormatting>
  <conditionalFormatting sqref="J238">
    <cfRule type="containsText" dxfId="2416" priority="339" operator="containsText" text="TRAMITES">
      <formula>NOT(ISERROR(SEARCH("TRAMITES",J238)))</formula>
    </cfRule>
    <cfRule type="containsText" dxfId="2415" priority="340" operator="containsText" text="TRAMITES">
      <formula>NOT(ISERROR(SEARCH("TRAMITES",J238)))</formula>
    </cfRule>
  </conditionalFormatting>
  <conditionalFormatting sqref="A239">
    <cfRule type="duplicateValues" dxfId="2414" priority="338"/>
  </conditionalFormatting>
  <conditionalFormatting sqref="J239">
    <cfRule type="containsText" dxfId="2413" priority="335" operator="containsText" text="TERMINADO">
      <formula>NOT(ISERROR(SEARCH("TERMINADO",J239)))</formula>
    </cfRule>
    <cfRule type="containsText" dxfId="2412" priority="336" operator="containsText" text="POR VENCERSE">
      <formula>NOT(ISERROR(SEARCH("POR VENCERSE",J239)))</formula>
    </cfRule>
    <cfRule type="containsText" dxfId="2411" priority="337" operator="containsText" text="VIGENTE">
      <formula>NOT(ISERROR(SEARCH("VIGENTE",J239)))</formula>
    </cfRule>
  </conditionalFormatting>
  <conditionalFormatting sqref="J239">
    <cfRule type="containsText" dxfId="2410" priority="334" operator="containsText" text="RENOVAR">
      <formula>NOT(ISERROR(SEARCH("RENOVAR",J239)))</formula>
    </cfRule>
  </conditionalFormatting>
  <conditionalFormatting sqref="J239">
    <cfRule type="containsText" dxfId="2409" priority="332" operator="containsText" text="TRAMITES">
      <formula>NOT(ISERROR(SEARCH("TRAMITES",J239)))</formula>
    </cfRule>
    <cfRule type="containsText" dxfId="2408" priority="333" operator="containsText" text="TRAMITES">
      <formula>NOT(ISERROR(SEARCH("TRAMITES",J239)))</formula>
    </cfRule>
  </conditionalFormatting>
  <conditionalFormatting sqref="A240">
    <cfRule type="duplicateValues" dxfId="2407" priority="331"/>
  </conditionalFormatting>
  <conditionalFormatting sqref="J240">
    <cfRule type="containsText" dxfId="2406" priority="328" operator="containsText" text="TERMINADO">
      <formula>NOT(ISERROR(SEARCH("TERMINADO",J240)))</formula>
    </cfRule>
    <cfRule type="containsText" dxfId="2405" priority="329" operator="containsText" text="POR VENCERSE">
      <formula>NOT(ISERROR(SEARCH("POR VENCERSE",J240)))</formula>
    </cfRule>
    <cfRule type="containsText" dxfId="2404" priority="330" operator="containsText" text="VIGENTE">
      <formula>NOT(ISERROR(SEARCH("VIGENTE",J240)))</formula>
    </cfRule>
  </conditionalFormatting>
  <conditionalFormatting sqref="J240">
    <cfRule type="containsText" dxfId="2403" priority="327" operator="containsText" text="RENOVAR">
      <formula>NOT(ISERROR(SEARCH("RENOVAR",J240)))</formula>
    </cfRule>
  </conditionalFormatting>
  <conditionalFormatting sqref="J240">
    <cfRule type="containsText" dxfId="2402" priority="325" operator="containsText" text="TRAMITES">
      <formula>NOT(ISERROR(SEARCH("TRAMITES",J240)))</formula>
    </cfRule>
    <cfRule type="containsText" dxfId="2401" priority="326" operator="containsText" text="TRAMITES">
      <formula>NOT(ISERROR(SEARCH("TRAMITES",J240)))</formula>
    </cfRule>
  </conditionalFormatting>
  <conditionalFormatting sqref="A241">
    <cfRule type="duplicateValues" dxfId="2400" priority="324"/>
  </conditionalFormatting>
  <conditionalFormatting sqref="J241">
    <cfRule type="containsText" dxfId="2399" priority="321" operator="containsText" text="TERMINADO">
      <formula>NOT(ISERROR(SEARCH("TERMINADO",J241)))</formula>
    </cfRule>
    <cfRule type="containsText" dxfId="2398" priority="322" operator="containsText" text="POR VENCERSE">
      <formula>NOT(ISERROR(SEARCH("POR VENCERSE",J241)))</formula>
    </cfRule>
    <cfRule type="containsText" dxfId="2397" priority="323" operator="containsText" text="VIGENTE">
      <formula>NOT(ISERROR(SEARCH("VIGENTE",J241)))</formula>
    </cfRule>
  </conditionalFormatting>
  <conditionalFormatting sqref="J241">
    <cfRule type="containsText" dxfId="2396" priority="320" operator="containsText" text="RENOVAR">
      <formula>NOT(ISERROR(SEARCH("RENOVAR",J241)))</formula>
    </cfRule>
  </conditionalFormatting>
  <conditionalFormatting sqref="J241">
    <cfRule type="containsText" dxfId="2395" priority="318" operator="containsText" text="TRAMITES">
      <formula>NOT(ISERROR(SEARCH("TRAMITES",J241)))</formula>
    </cfRule>
    <cfRule type="containsText" dxfId="2394" priority="319" operator="containsText" text="TRAMITES">
      <formula>NOT(ISERROR(SEARCH("TRAMITES",J241)))</formula>
    </cfRule>
  </conditionalFormatting>
  <conditionalFormatting sqref="A242">
    <cfRule type="duplicateValues" dxfId="2393" priority="317"/>
  </conditionalFormatting>
  <conditionalFormatting sqref="J242">
    <cfRule type="containsText" dxfId="2392" priority="314" operator="containsText" text="TERMINADO">
      <formula>NOT(ISERROR(SEARCH("TERMINADO",J242)))</formula>
    </cfRule>
    <cfRule type="containsText" dxfId="2391" priority="315" operator="containsText" text="POR VENCERSE">
      <formula>NOT(ISERROR(SEARCH("POR VENCERSE",J242)))</formula>
    </cfRule>
    <cfRule type="containsText" dxfId="2390" priority="316" operator="containsText" text="VIGENTE">
      <formula>NOT(ISERROR(SEARCH("VIGENTE",J242)))</formula>
    </cfRule>
  </conditionalFormatting>
  <conditionalFormatting sqref="J242">
    <cfRule type="containsText" dxfId="2389" priority="313" operator="containsText" text="RENOVAR">
      <formula>NOT(ISERROR(SEARCH("RENOVAR",J242)))</formula>
    </cfRule>
  </conditionalFormatting>
  <conditionalFormatting sqref="J242">
    <cfRule type="containsText" dxfId="2388" priority="311" operator="containsText" text="TRAMITES">
      <formula>NOT(ISERROR(SEARCH("TRAMITES",J242)))</formula>
    </cfRule>
    <cfRule type="containsText" dxfId="2387" priority="312" operator="containsText" text="TRAMITES">
      <formula>NOT(ISERROR(SEARCH("TRAMITES",J242)))</formula>
    </cfRule>
  </conditionalFormatting>
  <conditionalFormatting sqref="A243">
    <cfRule type="duplicateValues" dxfId="2386" priority="310"/>
  </conditionalFormatting>
  <conditionalFormatting sqref="J243">
    <cfRule type="containsText" dxfId="2385" priority="307" operator="containsText" text="TERMINADO">
      <formula>NOT(ISERROR(SEARCH("TERMINADO",J243)))</formula>
    </cfRule>
    <cfRule type="containsText" dxfId="2384" priority="308" operator="containsText" text="POR VENCERSE">
      <formula>NOT(ISERROR(SEARCH("POR VENCERSE",J243)))</formula>
    </cfRule>
    <cfRule type="containsText" dxfId="2383" priority="309" operator="containsText" text="VIGENTE">
      <formula>NOT(ISERROR(SEARCH("VIGENTE",J243)))</formula>
    </cfRule>
  </conditionalFormatting>
  <conditionalFormatting sqref="J243">
    <cfRule type="containsText" dxfId="2382" priority="306" operator="containsText" text="RENOVAR">
      <formula>NOT(ISERROR(SEARCH("RENOVAR",J243)))</formula>
    </cfRule>
  </conditionalFormatting>
  <conditionalFormatting sqref="J243">
    <cfRule type="containsText" dxfId="2381" priority="304" operator="containsText" text="TRAMITES">
      <formula>NOT(ISERROR(SEARCH("TRAMITES",J243)))</formula>
    </cfRule>
    <cfRule type="containsText" dxfId="2380" priority="305" operator="containsText" text="TRAMITES">
      <formula>NOT(ISERROR(SEARCH("TRAMITES",J243)))</formula>
    </cfRule>
  </conditionalFormatting>
  <conditionalFormatting sqref="A244">
    <cfRule type="duplicateValues" dxfId="2379" priority="303"/>
  </conditionalFormatting>
  <conditionalFormatting sqref="J244">
    <cfRule type="containsText" dxfId="2378" priority="300" operator="containsText" text="TERMINADO">
      <formula>NOT(ISERROR(SEARCH("TERMINADO",J244)))</formula>
    </cfRule>
    <cfRule type="containsText" dxfId="2377" priority="301" operator="containsText" text="POR VENCERSE">
      <formula>NOT(ISERROR(SEARCH("POR VENCERSE",J244)))</formula>
    </cfRule>
    <cfRule type="containsText" dxfId="2376" priority="302" operator="containsText" text="VIGENTE">
      <formula>NOT(ISERROR(SEARCH("VIGENTE",J244)))</formula>
    </cfRule>
  </conditionalFormatting>
  <conditionalFormatting sqref="J244">
    <cfRule type="containsText" dxfId="2375" priority="299" operator="containsText" text="RENOVAR">
      <formula>NOT(ISERROR(SEARCH("RENOVAR",J244)))</formula>
    </cfRule>
  </conditionalFormatting>
  <conditionalFormatting sqref="J244">
    <cfRule type="containsText" dxfId="2374" priority="297" operator="containsText" text="TRAMITES">
      <formula>NOT(ISERROR(SEARCH("TRAMITES",J244)))</formula>
    </cfRule>
    <cfRule type="containsText" dxfId="2373" priority="298" operator="containsText" text="TRAMITES">
      <formula>NOT(ISERROR(SEARCH("TRAMITES",J244)))</formula>
    </cfRule>
  </conditionalFormatting>
  <conditionalFormatting sqref="A245">
    <cfRule type="duplicateValues" dxfId="2372" priority="296"/>
  </conditionalFormatting>
  <conditionalFormatting sqref="J245">
    <cfRule type="containsText" dxfId="2371" priority="293" operator="containsText" text="TERMINADO">
      <formula>NOT(ISERROR(SEARCH("TERMINADO",J245)))</formula>
    </cfRule>
    <cfRule type="containsText" dxfId="2370" priority="294" operator="containsText" text="POR VENCERSE">
      <formula>NOT(ISERROR(SEARCH("POR VENCERSE",J245)))</formula>
    </cfRule>
    <cfRule type="containsText" dxfId="2369" priority="295" operator="containsText" text="VIGENTE">
      <formula>NOT(ISERROR(SEARCH("VIGENTE",J245)))</formula>
    </cfRule>
  </conditionalFormatting>
  <conditionalFormatting sqref="J245">
    <cfRule type="containsText" dxfId="2368" priority="292" operator="containsText" text="RENOVAR">
      <formula>NOT(ISERROR(SEARCH("RENOVAR",J245)))</formula>
    </cfRule>
  </conditionalFormatting>
  <conditionalFormatting sqref="J245">
    <cfRule type="containsText" dxfId="2367" priority="290" operator="containsText" text="TRAMITES">
      <formula>NOT(ISERROR(SEARCH("TRAMITES",J245)))</formula>
    </cfRule>
    <cfRule type="containsText" dxfId="2366" priority="291" operator="containsText" text="TRAMITES">
      <formula>NOT(ISERROR(SEARCH("TRAMITES",J245)))</formula>
    </cfRule>
  </conditionalFormatting>
  <conditionalFormatting sqref="A246">
    <cfRule type="duplicateValues" dxfId="2365" priority="289"/>
  </conditionalFormatting>
  <conditionalFormatting sqref="J246">
    <cfRule type="containsText" dxfId="2364" priority="286" operator="containsText" text="TERMINADO">
      <formula>NOT(ISERROR(SEARCH("TERMINADO",J246)))</formula>
    </cfRule>
    <cfRule type="containsText" dxfId="2363" priority="287" operator="containsText" text="POR VENCERSE">
      <formula>NOT(ISERROR(SEARCH("POR VENCERSE",J246)))</formula>
    </cfRule>
    <cfRule type="containsText" dxfId="2362" priority="288" operator="containsText" text="VIGENTE">
      <formula>NOT(ISERROR(SEARCH("VIGENTE",J246)))</formula>
    </cfRule>
  </conditionalFormatting>
  <conditionalFormatting sqref="J246">
    <cfRule type="containsText" dxfId="2361" priority="285" operator="containsText" text="RENOVAR">
      <formula>NOT(ISERROR(SEARCH("RENOVAR",J246)))</formula>
    </cfRule>
  </conditionalFormatting>
  <conditionalFormatting sqref="J246">
    <cfRule type="containsText" dxfId="2360" priority="283" operator="containsText" text="TRAMITES">
      <formula>NOT(ISERROR(SEARCH("TRAMITES",J246)))</formula>
    </cfRule>
    <cfRule type="containsText" dxfId="2359" priority="284" operator="containsText" text="TRAMITES">
      <formula>NOT(ISERROR(SEARCH("TRAMITES",J246)))</formula>
    </cfRule>
  </conditionalFormatting>
  <conditionalFormatting sqref="J232">
    <cfRule type="containsText" dxfId="2358" priority="282" operator="containsText" text="RENOVAR">
      <formula>NOT(ISERROR(SEARCH("RENOVAR",J232)))</formula>
    </cfRule>
  </conditionalFormatting>
  <conditionalFormatting sqref="J232">
    <cfRule type="containsText" dxfId="2357" priority="279" operator="containsText" text="TERMINADO">
      <formula>NOT(ISERROR(SEARCH("TERMINADO",J232)))</formula>
    </cfRule>
    <cfRule type="containsText" dxfId="2356" priority="280" operator="containsText" text="POR VENCERSE">
      <formula>NOT(ISERROR(SEARCH("POR VENCERSE",J232)))</formula>
    </cfRule>
    <cfRule type="containsText" dxfId="2355" priority="281" operator="containsText" text="VIGENTE">
      <formula>NOT(ISERROR(SEARCH("VIGENTE",J232)))</formula>
    </cfRule>
  </conditionalFormatting>
  <conditionalFormatting sqref="J232">
    <cfRule type="containsText" dxfId="2354" priority="277" operator="containsText" text="TRAMITES">
      <formula>NOT(ISERROR(SEARCH("TRAMITES",J232)))</formula>
    </cfRule>
    <cfRule type="containsText" dxfId="2353" priority="278" operator="containsText" text="TRAMITES">
      <formula>NOT(ISERROR(SEARCH("TRAMITES",J232)))</formula>
    </cfRule>
  </conditionalFormatting>
  <conditionalFormatting sqref="J248">
    <cfRule type="containsText" dxfId="2352" priority="276" operator="containsText" text="RENOVAR">
      <formula>NOT(ISERROR(SEARCH("RENOVAR",J248)))</formula>
    </cfRule>
  </conditionalFormatting>
  <conditionalFormatting sqref="J248">
    <cfRule type="containsText" dxfId="2351" priority="273" operator="containsText" text="TERMINADO">
      <formula>NOT(ISERROR(SEARCH("TERMINADO",J248)))</formula>
    </cfRule>
    <cfRule type="containsText" dxfId="2350" priority="274" operator="containsText" text="POR VENCERSE">
      <formula>NOT(ISERROR(SEARCH("POR VENCERSE",J248)))</formula>
    </cfRule>
    <cfRule type="containsText" dxfId="2349" priority="275" operator="containsText" text="VIGENTE">
      <formula>NOT(ISERROR(SEARCH("VIGENTE",J248)))</formula>
    </cfRule>
  </conditionalFormatting>
  <conditionalFormatting sqref="J248">
    <cfRule type="containsText" dxfId="2348" priority="271" operator="containsText" text="TRAMITES">
      <formula>NOT(ISERROR(SEARCH("TRAMITES",J248)))</formula>
    </cfRule>
    <cfRule type="containsText" dxfId="2347" priority="272" operator="containsText" text="TRAMITES">
      <formula>NOT(ISERROR(SEARCH("TRAMITES",J248)))</formula>
    </cfRule>
  </conditionalFormatting>
  <conditionalFormatting sqref="A247">
    <cfRule type="duplicateValues" dxfId="2346" priority="270"/>
  </conditionalFormatting>
  <conditionalFormatting sqref="P247">
    <cfRule type="containsText" dxfId="2345" priority="269" operator="containsText" text="RENOVAR">
      <formula>NOT(ISERROR(SEARCH("RENOVAR",P247)))</formula>
    </cfRule>
  </conditionalFormatting>
  <conditionalFormatting sqref="P247">
    <cfRule type="containsText" dxfId="2344" priority="266" operator="containsText" text="VENCIDO">
      <formula>NOT(ISERROR(SEARCH("VENCIDO",P247)))</formula>
    </cfRule>
    <cfRule type="containsText" dxfId="2343" priority="267" operator="containsText" text="POR VENCERSE">
      <formula>NOT(ISERROR(SEARCH("POR VENCERSE",P247)))</formula>
    </cfRule>
    <cfRule type="containsText" dxfId="2342" priority="268" operator="containsText" text="VIGENTE">
      <formula>NOT(ISERROR(SEARCH("VIGENTE",P247)))</formula>
    </cfRule>
  </conditionalFormatting>
  <conditionalFormatting sqref="A248">
    <cfRule type="duplicateValues" dxfId="2341" priority="265"/>
  </conditionalFormatting>
  <conditionalFormatting sqref="P248">
    <cfRule type="containsText" dxfId="2340" priority="264" operator="containsText" text="RENOVAR">
      <formula>NOT(ISERROR(SEARCH("RENOVAR",P248)))</formula>
    </cfRule>
  </conditionalFormatting>
  <conditionalFormatting sqref="P248">
    <cfRule type="containsText" dxfId="2339" priority="261" operator="containsText" text="VENCIDO">
      <formula>NOT(ISERROR(SEARCH("VENCIDO",P248)))</formula>
    </cfRule>
    <cfRule type="containsText" dxfId="2338" priority="262" operator="containsText" text="POR VENCERSE">
      <formula>NOT(ISERROR(SEARCH("POR VENCERSE",P248)))</formula>
    </cfRule>
    <cfRule type="containsText" dxfId="2337" priority="263" operator="containsText" text="VIGENTE">
      <formula>NOT(ISERROR(SEARCH("VIGENTE",P248)))</formula>
    </cfRule>
  </conditionalFormatting>
  <conditionalFormatting sqref="J247">
    <cfRule type="containsText" dxfId="2336" priority="258" operator="containsText" text="TERMINADO">
      <formula>NOT(ISERROR(SEARCH("TERMINADO",J247)))</formula>
    </cfRule>
    <cfRule type="containsText" dxfId="2335" priority="259" operator="containsText" text="POR VENCERSE">
      <formula>NOT(ISERROR(SEARCH("POR VENCERSE",J247)))</formula>
    </cfRule>
    <cfRule type="containsText" dxfId="2334" priority="260" operator="containsText" text="VIGENTE">
      <formula>NOT(ISERROR(SEARCH("VIGENTE",J247)))</formula>
    </cfRule>
  </conditionalFormatting>
  <conditionalFormatting sqref="J247">
    <cfRule type="containsText" dxfId="2333" priority="257" operator="containsText" text="RENOVAR">
      <formula>NOT(ISERROR(SEARCH("RENOVAR",J247)))</formula>
    </cfRule>
  </conditionalFormatting>
  <conditionalFormatting sqref="J247">
    <cfRule type="containsText" dxfId="2332" priority="255" operator="containsText" text="TRAMITES">
      <formula>NOT(ISERROR(SEARCH("TRAMITES",J247)))</formula>
    </cfRule>
    <cfRule type="containsText" dxfId="2331" priority="256" operator="containsText" text="TRAMITES">
      <formula>NOT(ISERROR(SEARCH("TRAMITES",J247)))</formula>
    </cfRule>
  </conditionalFormatting>
  <conditionalFormatting sqref="A249">
    <cfRule type="duplicateValues" dxfId="2330" priority="254"/>
  </conditionalFormatting>
  <conditionalFormatting sqref="J249">
    <cfRule type="containsText" dxfId="2329" priority="251" operator="containsText" text="TERMINADO">
      <formula>NOT(ISERROR(SEARCH("TERMINADO",J249)))</formula>
    </cfRule>
    <cfRule type="containsText" dxfId="2328" priority="252" operator="containsText" text="POR VENCERSE">
      <formula>NOT(ISERROR(SEARCH("POR VENCERSE",J249)))</formula>
    </cfRule>
    <cfRule type="containsText" dxfId="2327" priority="253" operator="containsText" text="VIGENTE">
      <formula>NOT(ISERROR(SEARCH("VIGENTE",J249)))</formula>
    </cfRule>
  </conditionalFormatting>
  <conditionalFormatting sqref="J249">
    <cfRule type="containsText" dxfId="2326" priority="250" operator="containsText" text="RENOVAR">
      <formula>NOT(ISERROR(SEARCH("RENOVAR",J249)))</formula>
    </cfRule>
  </conditionalFormatting>
  <conditionalFormatting sqref="J249">
    <cfRule type="containsText" dxfId="2325" priority="248" operator="containsText" text="TRAMITES">
      <formula>NOT(ISERROR(SEARCH("TRAMITES",J249)))</formula>
    </cfRule>
    <cfRule type="containsText" dxfId="2324" priority="249" operator="containsText" text="TRAMITES">
      <formula>NOT(ISERROR(SEARCH("TRAMITES",J249)))</formula>
    </cfRule>
  </conditionalFormatting>
  <conditionalFormatting sqref="P249">
    <cfRule type="containsText" dxfId="2323" priority="247" operator="containsText" text="RENOVAR">
      <formula>NOT(ISERROR(SEARCH("RENOVAR",P249)))</formula>
    </cfRule>
  </conditionalFormatting>
  <conditionalFormatting sqref="P249">
    <cfRule type="containsText" dxfId="2322" priority="244" operator="containsText" text="VENCIDO">
      <formula>NOT(ISERROR(SEARCH("VENCIDO",P249)))</formula>
    </cfRule>
    <cfRule type="containsText" dxfId="2321" priority="245" operator="containsText" text="POR VENCERSE">
      <formula>NOT(ISERROR(SEARCH("POR VENCERSE",P249)))</formula>
    </cfRule>
    <cfRule type="containsText" dxfId="2320" priority="246" operator="containsText" text="VIGENTE">
      <formula>NOT(ISERROR(SEARCH("VIGENTE",P249)))</formula>
    </cfRule>
  </conditionalFormatting>
  <conditionalFormatting sqref="A250">
    <cfRule type="duplicateValues" dxfId="2319" priority="243"/>
  </conditionalFormatting>
  <conditionalFormatting sqref="J250">
    <cfRule type="containsText" dxfId="2318" priority="240" operator="containsText" text="TERMINADO">
      <formula>NOT(ISERROR(SEARCH("TERMINADO",J250)))</formula>
    </cfRule>
    <cfRule type="containsText" dxfId="2317" priority="241" operator="containsText" text="POR VENCERSE">
      <formula>NOT(ISERROR(SEARCH("POR VENCERSE",J250)))</formula>
    </cfRule>
    <cfRule type="containsText" dxfId="2316" priority="242" operator="containsText" text="VIGENTE">
      <formula>NOT(ISERROR(SEARCH("VIGENTE",J250)))</formula>
    </cfRule>
  </conditionalFormatting>
  <conditionalFormatting sqref="J250">
    <cfRule type="containsText" dxfId="2315" priority="239" operator="containsText" text="RENOVAR">
      <formula>NOT(ISERROR(SEARCH("RENOVAR",J250)))</formula>
    </cfRule>
  </conditionalFormatting>
  <conditionalFormatting sqref="J250">
    <cfRule type="containsText" dxfId="2314" priority="237" operator="containsText" text="TRAMITES">
      <formula>NOT(ISERROR(SEARCH("TRAMITES",J250)))</formula>
    </cfRule>
    <cfRule type="containsText" dxfId="2313" priority="238" operator="containsText" text="TRAMITES">
      <formula>NOT(ISERROR(SEARCH("TRAMITES",J250)))</formula>
    </cfRule>
  </conditionalFormatting>
  <conditionalFormatting sqref="A251">
    <cfRule type="duplicateValues" dxfId="2312" priority="236"/>
  </conditionalFormatting>
  <conditionalFormatting sqref="J251">
    <cfRule type="containsText" dxfId="2311" priority="233" operator="containsText" text="TERMINADO">
      <formula>NOT(ISERROR(SEARCH("TERMINADO",J251)))</formula>
    </cfRule>
    <cfRule type="containsText" dxfId="2310" priority="234" operator="containsText" text="POR VENCERSE">
      <formula>NOT(ISERROR(SEARCH("POR VENCERSE",J251)))</formula>
    </cfRule>
    <cfRule type="containsText" dxfId="2309" priority="235" operator="containsText" text="VIGENTE">
      <formula>NOT(ISERROR(SEARCH("VIGENTE",J251)))</formula>
    </cfRule>
  </conditionalFormatting>
  <conditionalFormatting sqref="J251">
    <cfRule type="containsText" dxfId="2308" priority="232" operator="containsText" text="RENOVAR">
      <formula>NOT(ISERROR(SEARCH("RENOVAR",J251)))</formula>
    </cfRule>
  </conditionalFormatting>
  <conditionalFormatting sqref="J251">
    <cfRule type="containsText" dxfId="2307" priority="230" operator="containsText" text="TRAMITES">
      <formula>NOT(ISERROR(SEARCH("TRAMITES",J251)))</formula>
    </cfRule>
    <cfRule type="containsText" dxfId="2306" priority="231" operator="containsText" text="TRAMITES">
      <formula>NOT(ISERROR(SEARCH("TRAMITES",J251)))</formula>
    </cfRule>
  </conditionalFormatting>
  <conditionalFormatting sqref="A252">
    <cfRule type="duplicateValues" dxfId="2305" priority="229"/>
  </conditionalFormatting>
  <conditionalFormatting sqref="J252">
    <cfRule type="containsText" dxfId="2304" priority="226" operator="containsText" text="TERMINADO">
      <formula>NOT(ISERROR(SEARCH("TERMINADO",J252)))</formula>
    </cfRule>
    <cfRule type="containsText" dxfId="2303" priority="227" operator="containsText" text="POR VENCERSE">
      <formula>NOT(ISERROR(SEARCH("POR VENCERSE",J252)))</formula>
    </cfRule>
    <cfRule type="containsText" dxfId="2302" priority="228" operator="containsText" text="VIGENTE">
      <formula>NOT(ISERROR(SEARCH("VIGENTE",J252)))</formula>
    </cfRule>
  </conditionalFormatting>
  <conditionalFormatting sqref="J252">
    <cfRule type="containsText" dxfId="2301" priority="225" operator="containsText" text="RENOVAR">
      <formula>NOT(ISERROR(SEARCH("RENOVAR",J252)))</formula>
    </cfRule>
  </conditionalFormatting>
  <conditionalFormatting sqref="J252">
    <cfRule type="containsText" dxfId="2300" priority="223" operator="containsText" text="TRAMITES">
      <formula>NOT(ISERROR(SEARCH("TRAMITES",J252)))</formula>
    </cfRule>
    <cfRule type="containsText" dxfId="2299" priority="224" operator="containsText" text="TRAMITES">
      <formula>NOT(ISERROR(SEARCH("TRAMITES",J252)))</formula>
    </cfRule>
  </conditionalFormatting>
  <conditionalFormatting sqref="A253">
    <cfRule type="duplicateValues" dxfId="2298" priority="222"/>
  </conditionalFormatting>
  <conditionalFormatting sqref="J253">
    <cfRule type="containsText" dxfId="2297" priority="219" operator="containsText" text="TERMINADO">
      <formula>NOT(ISERROR(SEARCH("TERMINADO",J253)))</formula>
    </cfRule>
    <cfRule type="containsText" dxfId="2296" priority="220" operator="containsText" text="POR VENCERSE">
      <formula>NOT(ISERROR(SEARCH("POR VENCERSE",J253)))</formula>
    </cfRule>
    <cfRule type="containsText" dxfId="2295" priority="221" operator="containsText" text="VIGENTE">
      <formula>NOT(ISERROR(SEARCH("VIGENTE",J253)))</formula>
    </cfRule>
  </conditionalFormatting>
  <conditionalFormatting sqref="J253">
    <cfRule type="containsText" dxfId="2294" priority="218" operator="containsText" text="RENOVAR">
      <formula>NOT(ISERROR(SEARCH("RENOVAR",J253)))</formula>
    </cfRule>
  </conditionalFormatting>
  <conditionalFormatting sqref="J253">
    <cfRule type="containsText" dxfId="2293" priority="216" operator="containsText" text="TRAMITES">
      <formula>NOT(ISERROR(SEARCH("TRAMITES",J253)))</formula>
    </cfRule>
    <cfRule type="containsText" dxfId="2292" priority="217" operator="containsText" text="TRAMITES">
      <formula>NOT(ISERROR(SEARCH("TRAMITES",J253)))</formula>
    </cfRule>
  </conditionalFormatting>
  <conditionalFormatting sqref="J254">
    <cfRule type="containsText" dxfId="2291" priority="213" operator="containsText" text="TERMINADO">
      <formula>NOT(ISERROR(SEARCH("TERMINADO",J254)))</formula>
    </cfRule>
    <cfRule type="containsText" dxfId="2290" priority="214" operator="containsText" text="POR VENCERSE">
      <formula>NOT(ISERROR(SEARCH("POR VENCERSE",J254)))</formula>
    </cfRule>
    <cfRule type="containsText" dxfId="2289" priority="215" operator="containsText" text="VIGENTE">
      <formula>NOT(ISERROR(SEARCH("VIGENTE",J254)))</formula>
    </cfRule>
  </conditionalFormatting>
  <conditionalFormatting sqref="J254">
    <cfRule type="containsText" dxfId="2288" priority="212" operator="containsText" text="RENOVAR">
      <formula>NOT(ISERROR(SEARCH("RENOVAR",J254)))</formula>
    </cfRule>
  </conditionalFormatting>
  <conditionalFormatting sqref="J254">
    <cfRule type="containsText" dxfId="2287" priority="210" operator="containsText" text="TRAMITES">
      <formula>NOT(ISERROR(SEARCH("TRAMITES",J254)))</formula>
    </cfRule>
    <cfRule type="containsText" dxfId="2286" priority="211" operator="containsText" text="TRAMITES">
      <formula>NOT(ISERROR(SEARCH("TRAMITES",J254)))</formula>
    </cfRule>
  </conditionalFormatting>
  <conditionalFormatting sqref="A254">
    <cfRule type="duplicateValues" dxfId="2285" priority="209"/>
  </conditionalFormatting>
  <conditionalFormatting sqref="A255">
    <cfRule type="duplicateValues" dxfId="2284" priority="208"/>
  </conditionalFormatting>
  <conditionalFormatting sqref="J255">
    <cfRule type="containsText" dxfId="2283" priority="204" operator="containsText" text="RENOVAR">
      <formula>NOT(ISERROR(SEARCH("RENOVAR",J255)))</formula>
    </cfRule>
  </conditionalFormatting>
  <conditionalFormatting sqref="J255">
    <cfRule type="containsText" dxfId="2282" priority="205" operator="containsText" text="TERMINADO">
      <formula>NOT(ISERROR(SEARCH("TERMINADO",J255)))</formula>
    </cfRule>
    <cfRule type="containsText" dxfId="2281" priority="206" operator="containsText" text="POR VENCERSE">
      <formula>NOT(ISERROR(SEARCH("POR VENCERSE",J255)))</formula>
    </cfRule>
    <cfRule type="containsText" dxfId="2280" priority="207" operator="containsText" text="VIGENTE">
      <formula>NOT(ISERROR(SEARCH("VIGENTE",J255)))</formula>
    </cfRule>
  </conditionalFormatting>
  <conditionalFormatting sqref="J255">
    <cfRule type="containsText" dxfId="2279" priority="202" operator="containsText" text="TRAMITES">
      <formula>NOT(ISERROR(SEARCH("TRAMITES",J255)))</formula>
    </cfRule>
    <cfRule type="containsText" dxfId="2278" priority="203" operator="containsText" text="TRAMITES">
      <formula>NOT(ISERROR(SEARCH("TRAMITES",J255)))</formula>
    </cfRule>
  </conditionalFormatting>
  <conditionalFormatting sqref="J256">
    <cfRule type="containsText" dxfId="2277" priority="198" operator="containsText" text="TERMINADO">
      <formula>NOT(ISERROR(SEARCH("TERMINADO",J256)))</formula>
    </cfRule>
    <cfRule type="containsText" dxfId="2276" priority="199" operator="containsText" text="POR VENCERSE">
      <formula>NOT(ISERROR(SEARCH("POR VENCERSE",J256)))</formula>
    </cfRule>
    <cfRule type="containsText" dxfId="2275" priority="200" operator="containsText" text="VIGENTE">
      <formula>NOT(ISERROR(SEARCH("VIGENTE",J256)))</formula>
    </cfRule>
  </conditionalFormatting>
  <conditionalFormatting sqref="J256">
    <cfRule type="containsText" dxfId="2274" priority="197" operator="containsText" text="RENOVAR">
      <formula>NOT(ISERROR(SEARCH("RENOVAR",J256)))</formula>
    </cfRule>
  </conditionalFormatting>
  <conditionalFormatting sqref="J256">
    <cfRule type="containsText" dxfId="2273" priority="195" operator="containsText" text="TRAMITES">
      <formula>NOT(ISERROR(SEARCH("TRAMITES",J256)))</formula>
    </cfRule>
    <cfRule type="containsText" dxfId="2272" priority="196" operator="containsText" text="TRAMITES">
      <formula>NOT(ISERROR(SEARCH("TRAMITES",J256)))</formula>
    </cfRule>
  </conditionalFormatting>
  <conditionalFormatting sqref="A256">
    <cfRule type="duplicateValues" dxfId="2271" priority="201"/>
  </conditionalFormatting>
  <conditionalFormatting sqref="P256">
    <cfRule type="containsText" dxfId="2270" priority="194" operator="containsText" text="RENOVAR">
      <formula>NOT(ISERROR(SEARCH("RENOVAR",P256)))</formula>
    </cfRule>
  </conditionalFormatting>
  <conditionalFormatting sqref="P256">
    <cfRule type="containsText" dxfId="2269" priority="191" operator="containsText" text="VENCIDO">
      <formula>NOT(ISERROR(SEARCH("VENCIDO",P256)))</formula>
    </cfRule>
    <cfRule type="containsText" dxfId="2268" priority="192" operator="containsText" text="POR VENCERSE">
      <formula>NOT(ISERROR(SEARCH("POR VENCERSE",P256)))</formula>
    </cfRule>
    <cfRule type="containsText" dxfId="2267" priority="193" operator="containsText" text="VIGENTE">
      <formula>NOT(ISERROR(SEARCH("VIGENTE",P256)))</formula>
    </cfRule>
  </conditionalFormatting>
  <conditionalFormatting sqref="A257">
    <cfRule type="duplicateValues" dxfId="2266" priority="190"/>
  </conditionalFormatting>
  <conditionalFormatting sqref="J257">
    <cfRule type="containsText" dxfId="2265" priority="187" operator="containsText" text="TERMINADO">
      <formula>NOT(ISERROR(SEARCH("TERMINADO",J257)))</formula>
    </cfRule>
    <cfRule type="containsText" dxfId="2264" priority="188" operator="containsText" text="POR VENCERSE">
      <formula>NOT(ISERROR(SEARCH("POR VENCERSE",J257)))</formula>
    </cfRule>
    <cfRule type="containsText" dxfId="2263" priority="189" operator="containsText" text="VIGENTE">
      <formula>NOT(ISERROR(SEARCH("VIGENTE",J257)))</formula>
    </cfRule>
  </conditionalFormatting>
  <conditionalFormatting sqref="J257">
    <cfRule type="containsText" dxfId="2262" priority="186" operator="containsText" text="RENOVAR">
      <formula>NOT(ISERROR(SEARCH("RENOVAR",J257)))</formula>
    </cfRule>
  </conditionalFormatting>
  <conditionalFormatting sqref="J257">
    <cfRule type="containsText" dxfId="2261" priority="184" operator="containsText" text="TRAMITES">
      <formula>NOT(ISERROR(SEARCH("TRAMITES",J257)))</formula>
    </cfRule>
    <cfRule type="containsText" dxfId="2260" priority="185" operator="containsText" text="TRAMITES">
      <formula>NOT(ISERROR(SEARCH("TRAMITES",J257)))</formula>
    </cfRule>
  </conditionalFormatting>
  <conditionalFormatting sqref="A258">
    <cfRule type="duplicateValues" dxfId="2259" priority="183"/>
  </conditionalFormatting>
  <conditionalFormatting sqref="J258">
    <cfRule type="containsText" dxfId="2258" priority="180" operator="containsText" text="TERMINADO">
      <formula>NOT(ISERROR(SEARCH("TERMINADO",J258)))</formula>
    </cfRule>
    <cfRule type="containsText" dxfId="2257" priority="181" operator="containsText" text="POR VENCERSE">
      <formula>NOT(ISERROR(SEARCH("POR VENCERSE",J258)))</formula>
    </cfRule>
    <cfRule type="containsText" dxfId="2256" priority="182" operator="containsText" text="VIGENTE">
      <formula>NOT(ISERROR(SEARCH("VIGENTE",J258)))</formula>
    </cfRule>
  </conditionalFormatting>
  <conditionalFormatting sqref="J258">
    <cfRule type="containsText" dxfId="2255" priority="179" operator="containsText" text="RENOVAR">
      <formula>NOT(ISERROR(SEARCH("RENOVAR",J258)))</formula>
    </cfRule>
  </conditionalFormatting>
  <conditionalFormatting sqref="J258">
    <cfRule type="containsText" dxfId="2254" priority="177" operator="containsText" text="TRAMITES">
      <formula>NOT(ISERROR(SEARCH("TRAMITES",J258)))</formula>
    </cfRule>
    <cfRule type="containsText" dxfId="2253" priority="178" operator="containsText" text="TRAMITES">
      <formula>NOT(ISERROR(SEARCH("TRAMITES",J258)))</formula>
    </cfRule>
  </conditionalFormatting>
  <conditionalFormatting sqref="P258">
    <cfRule type="containsText" dxfId="2252" priority="174" stopIfTrue="1" operator="containsText" text="TERMINADO">
      <formula>NOT(ISERROR(SEARCH("TERMINADO",P258)))</formula>
    </cfRule>
    <cfRule type="containsText" dxfId="2251" priority="175" stopIfTrue="1" operator="containsText" text="POR VENCERSE">
      <formula>NOT(ISERROR(SEARCH("POR VENCERSE",P258)))</formula>
    </cfRule>
    <cfRule type="containsText" dxfId="2250" priority="176" operator="containsText" text="VIGENTE">
      <formula>NOT(ISERROR(SEARCH("VIGENTE",P258)))</formula>
    </cfRule>
  </conditionalFormatting>
  <conditionalFormatting sqref="P258">
    <cfRule type="containsText" dxfId="2249" priority="173" operator="containsText" text="RENOVAR">
      <formula>NOT(ISERROR(SEARCH("RENOVAR",P258)))</formula>
    </cfRule>
  </conditionalFormatting>
  <conditionalFormatting sqref="P258">
    <cfRule type="containsText" dxfId="2248" priority="170" operator="containsText" text="VENCIDO">
      <formula>NOT(ISERROR(SEARCH("VENCIDO",P258)))</formula>
    </cfRule>
    <cfRule type="containsText" dxfId="2247" priority="171" stopIfTrue="1" operator="containsText" text="POR VENCERSE">
      <formula>NOT(ISERROR(SEARCH("POR VENCERSE",P258)))</formula>
    </cfRule>
    <cfRule type="containsText" dxfId="2246" priority="172" operator="containsText" text="VIGENTE">
      <formula>NOT(ISERROR(SEARCH("VIGENTE",P258)))</formula>
    </cfRule>
  </conditionalFormatting>
  <conditionalFormatting sqref="A259">
    <cfRule type="duplicateValues" dxfId="2245" priority="169"/>
  </conditionalFormatting>
  <conditionalFormatting sqref="J259">
    <cfRule type="containsText" dxfId="2244" priority="166" operator="containsText" text="TERMINADO">
      <formula>NOT(ISERROR(SEARCH("TERMINADO",J259)))</formula>
    </cfRule>
    <cfRule type="containsText" dxfId="2243" priority="167" operator="containsText" text="POR VENCERSE">
      <formula>NOT(ISERROR(SEARCH("POR VENCERSE",J259)))</formula>
    </cfRule>
    <cfRule type="containsText" dxfId="2242" priority="168" operator="containsText" text="VIGENTE">
      <formula>NOT(ISERROR(SEARCH("VIGENTE",J259)))</formula>
    </cfRule>
  </conditionalFormatting>
  <conditionalFormatting sqref="J259">
    <cfRule type="containsText" dxfId="2241" priority="165" operator="containsText" text="RENOVAR">
      <formula>NOT(ISERROR(SEARCH("RENOVAR",J259)))</formula>
    </cfRule>
  </conditionalFormatting>
  <conditionalFormatting sqref="J259">
    <cfRule type="containsText" dxfId="2240" priority="163" operator="containsText" text="TRAMITES">
      <formula>NOT(ISERROR(SEARCH("TRAMITES",J259)))</formula>
    </cfRule>
    <cfRule type="containsText" dxfId="2239" priority="164" operator="containsText" text="TRAMITES">
      <formula>NOT(ISERROR(SEARCH("TRAMITES",J259)))</formula>
    </cfRule>
  </conditionalFormatting>
  <conditionalFormatting sqref="A260">
    <cfRule type="duplicateValues" dxfId="2238" priority="162"/>
  </conditionalFormatting>
  <conditionalFormatting sqref="J260">
    <cfRule type="containsText" dxfId="2237" priority="158" operator="containsText" text="RENOVAR">
      <formula>NOT(ISERROR(SEARCH("RENOVAR",J260)))</formula>
    </cfRule>
  </conditionalFormatting>
  <conditionalFormatting sqref="J260">
    <cfRule type="containsText" dxfId="2236" priority="159" operator="containsText" text="TERMINADO">
      <formula>NOT(ISERROR(SEARCH("TERMINADO",J260)))</formula>
    </cfRule>
    <cfRule type="containsText" dxfId="2235" priority="160" operator="containsText" text="POR VENCERSE">
      <formula>NOT(ISERROR(SEARCH("POR VENCERSE",J260)))</formula>
    </cfRule>
    <cfRule type="containsText" dxfId="2234" priority="161" operator="containsText" text="VIGENTE">
      <formula>NOT(ISERROR(SEARCH("VIGENTE",J260)))</formula>
    </cfRule>
  </conditionalFormatting>
  <conditionalFormatting sqref="J260">
    <cfRule type="containsText" dxfId="2233" priority="156" operator="containsText" text="TRAMITES">
      <formula>NOT(ISERROR(SEARCH("TRAMITES",J260)))</formula>
    </cfRule>
    <cfRule type="containsText" dxfId="2232" priority="157" operator="containsText" text="TRAMITES">
      <formula>NOT(ISERROR(SEARCH("TRAMITES",J260)))</formula>
    </cfRule>
  </conditionalFormatting>
  <conditionalFormatting sqref="P261">
    <cfRule type="containsText" dxfId="2231" priority="144" operator="containsText" text="RENOVAR">
      <formula>NOT(ISERROR(SEARCH("RENOVAR",P261)))</formula>
    </cfRule>
  </conditionalFormatting>
  <conditionalFormatting sqref="P261">
    <cfRule type="containsText" dxfId="2230" priority="141" operator="containsText" text="VENCIDO">
      <formula>NOT(ISERROR(SEARCH("VENCIDO",P261)))</formula>
    </cfRule>
    <cfRule type="containsText" dxfId="2229" priority="142" operator="containsText" text="POR VENCERSE">
      <formula>NOT(ISERROR(SEARCH("POR VENCERSE",P261)))</formula>
    </cfRule>
    <cfRule type="containsText" dxfId="2228" priority="143" operator="containsText" text="VIGENTE">
      <formula>NOT(ISERROR(SEARCH("VIGENTE",P261)))</formula>
    </cfRule>
  </conditionalFormatting>
  <conditionalFormatting sqref="A261">
    <cfRule type="duplicateValues" dxfId="2227" priority="140"/>
  </conditionalFormatting>
  <conditionalFormatting sqref="J261">
    <cfRule type="containsText" dxfId="2226" priority="137" operator="containsText" text="TERMINADO">
      <formula>NOT(ISERROR(SEARCH("TERMINADO",J261)))</formula>
    </cfRule>
    <cfRule type="containsText" dxfId="2225" priority="138" operator="containsText" text="POR VENCERSE">
      <formula>NOT(ISERROR(SEARCH("POR VENCERSE",J261)))</formula>
    </cfRule>
    <cfRule type="containsText" dxfId="2224" priority="139" operator="containsText" text="VIGENTE">
      <formula>NOT(ISERROR(SEARCH("VIGENTE",J261)))</formula>
    </cfRule>
  </conditionalFormatting>
  <conditionalFormatting sqref="J261">
    <cfRule type="containsText" dxfId="2223" priority="136" operator="containsText" text="RENOVAR">
      <formula>NOT(ISERROR(SEARCH("RENOVAR",J261)))</formula>
    </cfRule>
  </conditionalFormatting>
  <conditionalFormatting sqref="J261">
    <cfRule type="containsText" dxfId="2222" priority="134" operator="containsText" text="TRAMITES">
      <formula>NOT(ISERROR(SEARCH("TRAMITES",J261)))</formula>
    </cfRule>
    <cfRule type="containsText" dxfId="2221" priority="135" operator="containsText" text="TRAMITES">
      <formula>NOT(ISERROR(SEARCH("TRAMITES",J261)))</formula>
    </cfRule>
  </conditionalFormatting>
  <conditionalFormatting sqref="A262">
    <cfRule type="duplicateValues" dxfId="2220" priority="133"/>
  </conditionalFormatting>
  <conditionalFormatting sqref="J262">
    <cfRule type="containsText" dxfId="2219" priority="130" operator="containsText" text="TERMINADO">
      <formula>NOT(ISERROR(SEARCH("TERMINADO",J262)))</formula>
    </cfRule>
    <cfRule type="containsText" dxfId="2218" priority="131" operator="containsText" text="POR VENCERSE">
      <formula>NOT(ISERROR(SEARCH("POR VENCERSE",J262)))</formula>
    </cfRule>
    <cfRule type="containsText" dxfId="2217" priority="132" operator="containsText" text="VIGENTE">
      <formula>NOT(ISERROR(SEARCH("VIGENTE",J262)))</formula>
    </cfRule>
  </conditionalFormatting>
  <conditionalFormatting sqref="J262">
    <cfRule type="containsText" dxfId="2216" priority="129" operator="containsText" text="RENOVAR">
      <formula>NOT(ISERROR(SEARCH("RENOVAR",J262)))</formula>
    </cfRule>
  </conditionalFormatting>
  <conditionalFormatting sqref="J262">
    <cfRule type="containsText" dxfId="2215" priority="127" operator="containsText" text="TRAMITES">
      <formula>NOT(ISERROR(SEARCH("TRAMITES",J262)))</formula>
    </cfRule>
    <cfRule type="containsText" dxfId="2214" priority="128" operator="containsText" text="TRAMITES">
      <formula>NOT(ISERROR(SEARCH("TRAMITES",J262)))</formula>
    </cfRule>
  </conditionalFormatting>
  <conditionalFormatting sqref="A263">
    <cfRule type="duplicateValues" dxfId="2213" priority="126"/>
  </conditionalFormatting>
  <conditionalFormatting sqref="J263">
    <cfRule type="containsText" dxfId="2212" priority="117" operator="containsText" text="TERMINADO">
      <formula>NOT(ISERROR(SEARCH("TERMINADO",J263)))</formula>
    </cfRule>
    <cfRule type="containsText" dxfId="2211" priority="118" operator="containsText" text="POR VENCERSE">
      <formula>NOT(ISERROR(SEARCH("POR VENCERSE",J263)))</formula>
    </cfRule>
    <cfRule type="containsText" dxfId="2210" priority="119" operator="containsText" text="VIGENTE">
      <formula>NOT(ISERROR(SEARCH("VIGENTE",J263)))</formula>
    </cfRule>
  </conditionalFormatting>
  <conditionalFormatting sqref="J263">
    <cfRule type="containsText" dxfId="2209" priority="116" operator="containsText" text="RENOVAR">
      <formula>NOT(ISERROR(SEARCH("RENOVAR",J263)))</formula>
    </cfRule>
  </conditionalFormatting>
  <conditionalFormatting sqref="J263">
    <cfRule type="containsText" dxfId="2208" priority="114" operator="containsText" text="TRAMITES">
      <formula>NOT(ISERROR(SEARCH("TRAMITES",J263)))</formula>
    </cfRule>
    <cfRule type="containsText" dxfId="2207" priority="115" operator="containsText" text="TRAMITES">
      <formula>NOT(ISERROR(SEARCH("TRAMITES",J263)))</formula>
    </cfRule>
  </conditionalFormatting>
  <conditionalFormatting sqref="A264">
    <cfRule type="duplicateValues" dxfId="2206" priority="113"/>
  </conditionalFormatting>
  <conditionalFormatting sqref="J264">
    <cfRule type="containsText" dxfId="2205" priority="110" operator="containsText" text="TERMINADO">
      <formula>NOT(ISERROR(SEARCH("TERMINADO",J264)))</formula>
    </cfRule>
    <cfRule type="containsText" dxfId="2204" priority="111" operator="containsText" text="POR VENCERSE">
      <formula>NOT(ISERROR(SEARCH("POR VENCERSE",J264)))</formula>
    </cfRule>
    <cfRule type="containsText" dxfId="2203" priority="112" operator="containsText" text="VIGENTE">
      <formula>NOT(ISERROR(SEARCH("VIGENTE",J264)))</formula>
    </cfRule>
  </conditionalFormatting>
  <conditionalFormatting sqref="J264">
    <cfRule type="containsText" dxfId="2202" priority="109" operator="containsText" text="RENOVAR">
      <formula>NOT(ISERROR(SEARCH("RENOVAR",J264)))</formula>
    </cfRule>
  </conditionalFormatting>
  <conditionalFormatting sqref="J264">
    <cfRule type="containsText" dxfId="2201" priority="107" operator="containsText" text="TRAMITES">
      <formula>NOT(ISERROR(SEARCH("TRAMITES",J264)))</formula>
    </cfRule>
    <cfRule type="containsText" dxfId="2200" priority="108" operator="containsText" text="TRAMITES">
      <formula>NOT(ISERROR(SEARCH("TRAMITES",J264)))</formula>
    </cfRule>
  </conditionalFormatting>
  <conditionalFormatting sqref="P264">
    <cfRule type="containsText" dxfId="2199" priority="106" operator="containsText" text="RENOVAR">
      <formula>NOT(ISERROR(SEARCH("RENOVAR",P264)))</formula>
    </cfRule>
  </conditionalFormatting>
  <conditionalFormatting sqref="P264">
    <cfRule type="containsText" dxfId="2198" priority="103" operator="containsText" text="VENCIDO">
      <formula>NOT(ISERROR(SEARCH("VENCIDO",P264)))</formula>
    </cfRule>
    <cfRule type="containsText" dxfId="2197" priority="104" operator="containsText" text="POR VENCERSE">
      <formula>NOT(ISERROR(SEARCH("POR VENCERSE",P264)))</formula>
    </cfRule>
    <cfRule type="containsText" dxfId="2196" priority="105" operator="containsText" text="VIGENTE">
      <formula>NOT(ISERROR(SEARCH("VIGENTE",P264)))</formula>
    </cfRule>
  </conditionalFormatting>
  <conditionalFormatting sqref="A265">
    <cfRule type="duplicateValues" dxfId="2195" priority="102"/>
  </conditionalFormatting>
  <conditionalFormatting sqref="J265">
    <cfRule type="containsText" dxfId="2194" priority="99" operator="containsText" text="TERMINADO">
      <formula>NOT(ISERROR(SEARCH("TERMINADO",J265)))</formula>
    </cfRule>
    <cfRule type="containsText" dxfId="2193" priority="100" operator="containsText" text="POR VENCERSE">
      <formula>NOT(ISERROR(SEARCH("POR VENCERSE",J265)))</formula>
    </cfRule>
    <cfRule type="containsText" dxfId="2192" priority="101" operator="containsText" text="VIGENTE">
      <formula>NOT(ISERROR(SEARCH("VIGENTE",J265)))</formula>
    </cfRule>
  </conditionalFormatting>
  <conditionalFormatting sqref="J265">
    <cfRule type="containsText" dxfId="2191" priority="98" operator="containsText" text="RENOVAR">
      <formula>NOT(ISERROR(SEARCH("RENOVAR",J265)))</formula>
    </cfRule>
  </conditionalFormatting>
  <conditionalFormatting sqref="J265">
    <cfRule type="containsText" dxfId="2190" priority="96" operator="containsText" text="TRAMITES">
      <formula>NOT(ISERROR(SEARCH("TRAMITES",J265)))</formula>
    </cfRule>
    <cfRule type="containsText" dxfId="2189" priority="97" operator="containsText" text="TRAMITES">
      <formula>NOT(ISERROR(SEARCH("TRAMITES",J265)))</formula>
    </cfRule>
  </conditionalFormatting>
  <conditionalFormatting sqref="P265">
    <cfRule type="containsText" dxfId="2188" priority="95" operator="containsText" text="RENOVAR">
      <formula>NOT(ISERROR(SEARCH("RENOVAR",P265)))</formula>
    </cfRule>
  </conditionalFormatting>
  <conditionalFormatting sqref="P265">
    <cfRule type="containsText" dxfId="2187" priority="92" operator="containsText" text="VENCIDO">
      <formula>NOT(ISERROR(SEARCH("VENCIDO",P265)))</formula>
    </cfRule>
    <cfRule type="containsText" dxfId="2186" priority="93" operator="containsText" text="POR VENCERSE">
      <formula>NOT(ISERROR(SEARCH("POR VENCERSE",P265)))</formula>
    </cfRule>
    <cfRule type="containsText" dxfId="2185" priority="94" operator="containsText" text="VIGENTE">
      <formula>NOT(ISERROR(SEARCH("VIGENTE",P265)))</formula>
    </cfRule>
  </conditionalFormatting>
  <conditionalFormatting sqref="A266">
    <cfRule type="duplicateValues" dxfId="2184" priority="91"/>
  </conditionalFormatting>
  <conditionalFormatting sqref="J266">
    <cfRule type="containsText" dxfId="2183" priority="88" operator="containsText" text="TERMINADO">
      <formula>NOT(ISERROR(SEARCH("TERMINADO",J266)))</formula>
    </cfRule>
    <cfRule type="containsText" dxfId="2182" priority="89" operator="containsText" text="POR VENCERSE">
      <formula>NOT(ISERROR(SEARCH("POR VENCERSE",J266)))</formula>
    </cfRule>
    <cfRule type="containsText" dxfId="2181" priority="90" operator="containsText" text="VIGENTE">
      <formula>NOT(ISERROR(SEARCH("VIGENTE",J266)))</formula>
    </cfRule>
  </conditionalFormatting>
  <conditionalFormatting sqref="J266">
    <cfRule type="containsText" dxfId="2180" priority="87" operator="containsText" text="RENOVAR">
      <formula>NOT(ISERROR(SEARCH("RENOVAR",J266)))</formula>
    </cfRule>
  </conditionalFormatting>
  <conditionalFormatting sqref="J266">
    <cfRule type="containsText" dxfId="2179" priority="85" operator="containsText" text="TRAMITES">
      <formula>NOT(ISERROR(SEARCH("TRAMITES",J266)))</formula>
    </cfRule>
    <cfRule type="containsText" dxfId="2178" priority="86" operator="containsText" text="TRAMITES">
      <formula>NOT(ISERROR(SEARCH("TRAMITES",J266)))</formula>
    </cfRule>
  </conditionalFormatting>
  <conditionalFormatting sqref="J267">
    <cfRule type="containsText" dxfId="2177" priority="81" operator="containsText" text="TERMINADO">
      <formula>NOT(ISERROR(SEARCH("TERMINADO",J267)))</formula>
    </cfRule>
    <cfRule type="containsText" dxfId="2176" priority="82" operator="containsText" text="POR VENCERSE">
      <formula>NOT(ISERROR(SEARCH("POR VENCERSE",J267)))</formula>
    </cfRule>
    <cfRule type="containsText" dxfId="2175" priority="83" operator="containsText" text="VIGENTE">
      <formula>NOT(ISERROR(SEARCH("VIGENTE",J267)))</formula>
    </cfRule>
  </conditionalFormatting>
  <conditionalFormatting sqref="J267">
    <cfRule type="containsText" dxfId="2174" priority="80" operator="containsText" text="RENOVAR">
      <formula>NOT(ISERROR(SEARCH("RENOVAR",J267)))</formula>
    </cfRule>
  </conditionalFormatting>
  <conditionalFormatting sqref="J267">
    <cfRule type="containsText" dxfId="2173" priority="78" operator="containsText" text="TRAMITES">
      <formula>NOT(ISERROR(SEARCH("TRAMITES",J267)))</formula>
    </cfRule>
    <cfRule type="containsText" dxfId="2172" priority="79" operator="containsText" text="TRAMITES">
      <formula>NOT(ISERROR(SEARCH("TRAMITES",J267)))</formula>
    </cfRule>
  </conditionalFormatting>
  <conditionalFormatting sqref="A267">
    <cfRule type="duplicateValues" dxfId="2171" priority="84"/>
  </conditionalFormatting>
  <conditionalFormatting sqref="A268">
    <cfRule type="duplicateValues" dxfId="2170" priority="77"/>
  </conditionalFormatting>
  <conditionalFormatting sqref="J268">
    <cfRule type="containsText" dxfId="2169" priority="74" operator="containsText" text="TERMINADO">
      <formula>NOT(ISERROR(SEARCH("TERMINADO",J268)))</formula>
    </cfRule>
    <cfRule type="containsText" dxfId="2168" priority="75" operator="containsText" text="POR VENCERSE">
      <formula>NOT(ISERROR(SEARCH("POR VENCERSE",J268)))</formula>
    </cfRule>
    <cfRule type="containsText" dxfId="2167" priority="76" operator="containsText" text="VIGENTE">
      <formula>NOT(ISERROR(SEARCH("VIGENTE",J268)))</formula>
    </cfRule>
  </conditionalFormatting>
  <conditionalFormatting sqref="J268">
    <cfRule type="containsText" dxfId="2166" priority="73" operator="containsText" text="RENOVAR">
      <formula>NOT(ISERROR(SEARCH("RENOVAR",J268)))</formula>
    </cfRule>
  </conditionalFormatting>
  <conditionalFormatting sqref="J268">
    <cfRule type="containsText" dxfId="2165" priority="71" operator="containsText" text="TRAMITES">
      <formula>NOT(ISERROR(SEARCH("TRAMITES",J268)))</formula>
    </cfRule>
    <cfRule type="containsText" dxfId="2164" priority="72" operator="containsText" text="TRAMITES">
      <formula>NOT(ISERROR(SEARCH("TRAMITES",J268)))</formula>
    </cfRule>
  </conditionalFormatting>
  <conditionalFormatting sqref="A269">
    <cfRule type="duplicateValues" dxfId="2163" priority="70"/>
  </conditionalFormatting>
  <conditionalFormatting sqref="J269">
    <cfRule type="containsText" dxfId="2162" priority="67" operator="containsText" text="TERMINADO">
      <formula>NOT(ISERROR(SEARCH("TERMINADO",J269)))</formula>
    </cfRule>
    <cfRule type="containsText" dxfId="2161" priority="68" operator="containsText" text="POR VENCERSE">
      <formula>NOT(ISERROR(SEARCH("POR VENCERSE",J269)))</formula>
    </cfRule>
    <cfRule type="containsText" dxfId="2160" priority="69" operator="containsText" text="VIGENTE">
      <formula>NOT(ISERROR(SEARCH("VIGENTE",J269)))</formula>
    </cfRule>
  </conditionalFormatting>
  <conditionalFormatting sqref="J269">
    <cfRule type="containsText" dxfId="2159" priority="66" operator="containsText" text="RENOVAR">
      <formula>NOT(ISERROR(SEARCH("RENOVAR",J269)))</formula>
    </cfRule>
  </conditionalFormatting>
  <conditionalFormatting sqref="J269">
    <cfRule type="containsText" dxfId="2158" priority="64" operator="containsText" text="TRAMITES">
      <formula>NOT(ISERROR(SEARCH("TRAMITES",J269)))</formula>
    </cfRule>
    <cfRule type="containsText" dxfId="2157" priority="65" operator="containsText" text="TRAMITES">
      <formula>NOT(ISERROR(SEARCH("TRAMITES",J269)))</formula>
    </cfRule>
  </conditionalFormatting>
  <conditionalFormatting sqref="J270">
    <cfRule type="containsText" dxfId="2156" priority="60" operator="containsText" text="RENOVAR">
      <formula>NOT(ISERROR(SEARCH("RENOVAR",J270)))</formula>
    </cfRule>
  </conditionalFormatting>
  <conditionalFormatting sqref="J270">
    <cfRule type="containsText" dxfId="2155" priority="61" operator="containsText" text="TERMINADO">
      <formula>NOT(ISERROR(SEARCH("TERMINADO",J270)))</formula>
    </cfRule>
    <cfRule type="containsText" dxfId="2154" priority="62" operator="containsText" text="POR VENCERSE">
      <formula>NOT(ISERROR(SEARCH("POR VENCERSE",J270)))</formula>
    </cfRule>
    <cfRule type="containsText" dxfId="2153" priority="63" operator="containsText" text="VIGENTE">
      <formula>NOT(ISERROR(SEARCH("VIGENTE",J270)))</formula>
    </cfRule>
  </conditionalFormatting>
  <conditionalFormatting sqref="J270">
    <cfRule type="containsText" dxfId="2152" priority="58" operator="containsText" text="TRAMITES">
      <formula>NOT(ISERROR(SEARCH("TRAMITES",J270)))</formula>
    </cfRule>
    <cfRule type="containsText" dxfId="2151" priority="59" operator="containsText" text="TRAMITES">
      <formula>NOT(ISERROR(SEARCH("TRAMITES",J270)))</formula>
    </cfRule>
  </conditionalFormatting>
  <conditionalFormatting sqref="P269:P270">
    <cfRule type="containsText" dxfId="2150" priority="57" operator="containsText" text="RENOVAR">
      <formula>NOT(ISERROR(SEARCH("RENOVAR",P269)))</formula>
    </cfRule>
  </conditionalFormatting>
  <conditionalFormatting sqref="P269:P270">
    <cfRule type="containsText" dxfId="2149" priority="54" operator="containsText" text="VENCIDO">
      <formula>NOT(ISERROR(SEARCH("VENCIDO",P269)))</formula>
    </cfRule>
    <cfRule type="containsText" dxfId="2148" priority="55" operator="containsText" text="POR VENCERSE">
      <formula>NOT(ISERROR(SEARCH("POR VENCERSE",P269)))</formula>
    </cfRule>
    <cfRule type="containsText" dxfId="2147" priority="56" operator="containsText" text="VIGENTE">
      <formula>NOT(ISERROR(SEARCH("VIGENTE",P269)))</formula>
    </cfRule>
  </conditionalFormatting>
  <conditionalFormatting sqref="J271">
    <cfRule type="containsText" dxfId="2146" priority="53" operator="containsText" text="RENOVAR">
      <formula>NOT(ISERROR(SEARCH("RENOVAR",J271)))</formula>
    </cfRule>
  </conditionalFormatting>
  <conditionalFormatting sqref="A271">
    <cfRule type="duplicateValues" dxfId="2145" priority="52"/>
  </conditionalFormatting>
  <conditionalFormatting sqref="J271">
    <cfRule type="containsText" dxfId="2144" priority="49" operator="containsText" text="TERMINADO">
      <formula>NOT(ISERROR(SEARCH("TERMINADO",J271)))</formula>
    </cfRule>
    <cfRule type="containsText" dxfId="2143" priority="50" operator="containsText" text="POR VENCERSE">
      <formula>NOT(ISERROR(SEARCH("POR VENCERSE",J271)))</formula>
    </cfRule>
    <cfRule type="containsText" dxfId="2142" priority="51" operator="containsText" text="VIGENTE">
      <formula>NOT(ISERROR(SEARCH("VIGENTE",J271)))</formula>
    </cfRule>
  </conditionalFormatting>
  <conditionalFormatting sqref="J271">
    <cfRule type="containsText" dxfId="2141" priority="47" operator="containsText" text="TRAMITES">
      <formula>NOT(ISERROR(SEARCH("TRAMITES",J271)))</formula>
    </cfRule>
    <cfRule type="containsText" dxfId="2140" priority="48" operator="containsText" text="TRAMITES">
      <formula>NOT(ISERROR(SEARCH("TRAMITES",J271)))</formula>
    </cfRule>
  </conditionalFormatting>
  <conditionalFormatting sqref="A272">
    <cfRule type="duplicateValues" dxfId="2139" priority="46"/>
  </conditionalFormatting>
  <conditionalFormatting sqref="J272">
    <cfRule type="containsText" dxfId="2138" priority="43" operator="containsText" text="TERMINADO">
      <formula>NOT(ISERROR(SEARCH("TERMINADO",J272)))</formula>
    </cfRule>
    <cfRule type="containsText" dxfId="2137" priority="44" operator="containsText" text="POR VENCERSE">
      <formula>NOT(ISERROR(SEARCH("POR VENCERSE",J272)))</formula>
    </cfRule>
    <cfRule type="containsText" dxfId="2136" priority="45" operator="containsText" text="VIGENTE">
      <formula>NOT(ISERROR(SEARCH("VIGENTE",J272)))</formula>
    </cfRule>
  </conditionalFormatting>
  <conditionalFormatting sqref="J272">
    <cfRule type="containsText" dxfId="2135" priority="42" operator="containsText" text="RENOVAR">
      <formula>NOT(ISERROR(SEARCH("RENOVAR",J272)))</formula>
    </cfRule>
  </conditionalFormatting>
  <conditionalFormatting sqref="J272">
    <cfRule type="containsText" dxfId="2134" priority="40" operator="containsText" text="TRAMITES">
      <formula>NOT(ISERROR(SEARCH("TRAMITES",J272)))</formula>
    </cfRule>
    <cfRule type="containsText" dxfId="2133" priority="41" operator="containsText" text="TRAMITES">
      <formula>NOT(ISERROR(SEARCH("TRAMITES",J272)))</formula>
    </cfRule>
  </conditionalFormatting>
  <conditionalFormatting sqref="P272">
    <cfRule type="containsText" dxfId="2132" priority="37" stopIfTrue="1" operator="containsText" text="TERMINADO">
      <formula>NOT(ISERROR(SEARCH("TERMINADO",P272)))</formula>
    </cfRule>
    <cfRule type="containsText" dxfId="2131" priority="38" stopIfTrue="1" operator="containsText" text="POR VENCERSE">
      <formula>NOT(ISERROR(SEARCH("POR VENCERSE",P272)))</formula>
    </cfRule>
    <cfRule type="containsText" dxfId="2130" priority="39" operator="containsText" text="VIGENTE">
      <formula>NOT(ISERROR(SEARCH("VIGENTE",P272)))</formula>
    </cfRule>
  </conditionalFormatting>
  <conditionalFormatting sqref="P272">
    <cfRule type="containsText" dxfId="2129" priority="36" operator="containsText" text="RENOVAR">
      <formula>NOT(ISERROR(SEARCH("RENOVAR",P272)))</formula>
    </cfRule>
  </conditionalFormatting>
  <conditionalFormatting sqref="P272">
    <cfRule type="containsText" dxfId="2128" priority="33" operator="containsText" text="VENCIDO">
      <formula>NOT(ISERROR(SEARCH("VENCIDO",P272)))</formula>
    </cfRule>
    <cfRule type="containsText" dxfId="2127" priority="34" stopIfTrue="1" operator="containsText" text="POR VENCERSE">
      <formula>NOT(ISERROR(SEARCH("POR VENCERSE",P272)))</formula>
    </cfRule>
    <cfRule type="containsText" dxfId="2126" priority="35" operator="containsText" text="VIGENTE">
      <formula>NOT(ISERROR(SEARCH("VIGENTE",P272)))</formula>
    </cfRule>
  </conditionalFormatting>
  <conditionalFormatting sqref="A273">
    <cfRule type="duplicateValues" dxfId="2125" priority="32"/>
  </conditionalFormatting>
  <conditionalFormatting sqref="P273">
    <cfRule type="containsText" dxfId="2124" priority="31" operator="containsText" text="RENOVAR">
      <formula>NOT(ISERROR(SEARCH("RENOVAR",P273)))</formula>
    </cfRule>
  </conditionalFormatting>
  <conditionalFormatting sqref="P273">
    <cfRule type="containsText" dxfId="2123" priority="28" operator="containsText" text="VENCIDO">
      <formula>NOT(ISERROR(SEARCH("VENCIDO",P273)))</formula>
    </cfRule>
    <cfRule type="containsText" dxfId="2122" priority="29" operator="containsText" text="POR VENCERSE">
      <formula>NOT(ISERROR(SEARCH("POR VENCERSE",P273)))</formula>
    </cfRule>
    <cfRule type="containsText" dxfId="2121" priority="30" operator="containsText" text="VIGENTE">
      <formula>NOT(ISERROR(SEARCH("VIGENTE",P273)))</formula>
    </cfRule>
  </conditionalFormatting>
  <conditionalFormatting sqref="J273">
    <cfRule type="containsText" dxfId="2120" priority="25" operator="containsText" text="TERMINADO">
      <formula>NOT(ISERROR(SEARCH("TERMINADO",J273)))</formula>
    </cfRule>
    <cfRule type="containsText" dxfId="2119" priority="26" operator="containsText" text="POR VENCERSE">
      <formula>NOT(ISERROR(SEARCH("POR VENCERSE",J273)))</formula>
    </cfRule>
    <cfRule type="containsText" dxfId="2118" priority="27" operator="containsText" text="VIGENTE">
      <formula>NOT(ISERROR(SEARCH("VIGENTE",J273)))</formula>
    </cfRule>
  </conditionalFormatting>
  <conditionalFormatting sqref="J273">
    <cfRule type="containsText" dxfId="2117" priority="24" operator="containsText" text="RENOVAR">
      <formula>NOT(ISERROR(SEARCH("RENOVAR",J273)))</formula>
    </cfRule>
  </conditionalFormatting>
  <conditionalFormatting sqref="J273">
    <cfRule type="containsText" dxfId="2116" priority="22" operator="containsText" text="TRAMITES">
      <formula>NOT(ISERROR(SEARCH("TRAMITES",J273)))</formula>
    </cfRule>
    <cfRule type="containsText" dxfId="2115" priority="23" operator="containsText" text="TRAMITES">
      <formula>NOT(ISERROR(SEARCH("TRAMITES",J273)))</formula>
    </cfRule>
  </conditionalFormatting>
  <conditionalFormatting sqref="A274">
    <cfRule type="duplicateValues" dxfId="2114" priority="21"/>
  </conditionalFormatting>
  <conditionalFormatting sqref="J274">
    <cfRule type="containsText" dxfId="2113" priority="18" operator="containsText" text="TERMINADO">
      <formula>NOT(ISERROR(SEARCH("TERMINADO",J274)))</formula>
    </cfRule>
    <cfRule type="containsText" dxfId="2112" priority="19" operator="containsText" text="POR VENCERSE">
      <formula>NOT(ISERROR(SEARCH("POR VENCERSE",J274)))</formula>
    </cfRule>
    <cfRule type="containsText" dxfId="2111" priority="20" operator="containsText" text="VIGENTE">
      <formula>NOT(ISERROR(SEARCH("VIGENTE",J274)))</formula>
    </cfRule>
  </conditionalFormatting>
  <conditionalFormatting sqref="J274">
    <cfRule type="containsText" dxfId="2110" priority="17" operator="containsText" text="RENOVAR">
      <formula>NOT(ISERROR(SEARCH("RENOVAR",J274)))</formula>
    </cfRule>
  </conditionalFormatting>
  <conditionalFormatting sqref="J274">
    <cfRule type="containsText" dxfId="2109" priority="15" operator="containsText" text="TRAMITES">
      <formula>NOT(ISERROR(SEARCH("TRAMITES",J274)))</formula>
    </cfRule>
    <cfRule type="containsText" dxfId="2108" priority="16" operator="containsText" text="TRAMITES">
      <formula>NOT(ISERROR(SEARCH("TRAMITES",J274)))</formula>
    </cfRule>
  </conditionalFormatting>
  <conditionalFormatting sqref="A275">
    <cfRule type="duplicateValues" dxfId="2107" priority="14"/>
  </conditionalFormatting>
  <conditionalFormatting sqref="J275">
    <cfRule type="containsText" dxfId="2106" priority="11" operator="containsText" text="TERMINADO">
      <formula>NOT(ISERROR(SEARCH("TERMINADO",J275)))</formula>
    </cfRule>
    <cfRule type="containsText" dxfId="2105" priority="12" operator="containsText" text="POR VENCERSE">
      <formula>NOT(ISERROR(SEARCH("POR VENCERSE",J275)))</formula>
    </cfRule>
    <cfRule type="containsText" dxfId="2104" priority="13" operator="containsText" text="VIGENTE">
      <formula>NOT(ISERROR(SEARCH("VIGENTE",J275)))</formula>
    </cfRule>
  </conditionalFormatting>
  <conditionalFormatting sqref="J275">
    <cfRule type="containsText" dxfId="2103" priority="10" operator="containsText" text="RENOVAR">
      <formula>NOT(ISERROR(SEARCH("RENOVAR",J275)))</formula>
    </cfRule>
  </conditionalFormatting>
  <conditionalFormatting sqref="J275">
    <cfRule type="containsText" dxfId="2102" priority="8" operator="containsText" text="TRAMITES">
      <formula>NOT(ISERROR(SEARCH("TRAMITES",J275)))</formula>
    </cfRule>
    <cfRule type="containsText" dxfId="2101" priority="9" operator="containsText" text="TRAMITES">
      <formula>NOT(ISERROR(SEARCH("TRAMITES",J275)))</formula>
    </cfRule>
  </conditionalFormatting>
  <conditionalFormatting sqref="A276">
    <cfRule type="duplicateValues" dxfId="2100" priority="7"/>
  </conditionalFormatting>
  <conditionalFormatting sqref="J276">
    <cfRule type="containsText" dxfId="2099" priority="4" operator="containsText" text="TERMINADO">
      <formula>NOT(ISERROR(SEARCH("TERMINADO",J276)))</formula>
    </cfRule>
    <cfRule type="containsText" dxfId="2098" priority="5" operator="containsText" text="POR VENCERSE">
      <formula>NOT(ISERROR(SEARCH("POR VENCERSE",J276)))</formula>
    </cfRule>
    <cfRule type="containsText" dxfId="2097" priority="6" operator="containsText" text="VIGENTE">
      <formula>NOT(ISERROR(SEARCH("VIGENTE",J276)))</formula>
    </cfRule>
  </conditionalFormatting>
  <conditionalFormatting sqref="J276">
    <cfRule type="containsText" dxfId="2096" priority="3" operator="containsText" text="RENOVAR">
      <formula>NOT(ISERROR(SEARCH("RENOVAR",J276)))</formula>
    </cfRule>
  </conditionalFormatting>
  <conditionalFormatting sqref="J276">
    <cfRule type="containsText" dxfId="2095" priority="1" operator="containsText" text="TRAMITES">
      <formula>NOT(ISERROR(SEARCH("TRAMITES",J276)))</formula>
    </cfRule>
    <cfRule type="containsText" dxfId="2094" priority="2" operator="containsText" text="TRAMITES">
      <formula>NOT(ISERROR(SEARCH("TRAMITES",J276)))</formula>
    </cfRule>
  </conditionalFormatting>
  <hyperlinks>
    <hyperlink ref="AP20" r:id="rId1"/>
    <hyperlink ref="F28" r:id="rId2" display="\\Nas1\alcaldia\228-SS\22840-S-GB\U-Inmuebles\E-Admon\Cmn-Admon\IS-ARR\SOP\ARR0290\ARR0290ACTA.pdf"/>
    <hyperlink ref="K28" r:id="rId3" display="\\Nas1\alcaldia\228-SS\22840-S-GB\U-Inmuebles\E-Admon\Cmn-Admon\IS-ARR\SOP\ARR0290\ARR0290POL.pdf"/>
    <hyperlink ref="B28" r:id="rId4" display="\\Nas1\alcaldia\228-SS\22840-S-GB\U-Inmuebles\E-Admon\Cmn-Admon\IS-ARR\SOP\ARR0290\ARR0290CON.pdf"/>
    <hyperlink ref="F29" r:id="rId5" display="\\Nas1\alcaldia\228-SS\22840-S-GB\U-Inmuebles\E-Admon\Cmn-Admon\IS-ARR\SOP\ARR0292\ARR0292ACTA.pdf"/>
    <hyperlink ref="K29" r:id="rId6" display="\\Nas1\alcaldia\228-SS\22840-S-GB\U-Inmuebles\E-Admon\Cmn-Admon\IS-ARR\SOP\ARR0292\ARR0292POL.pdf"/>
    <hyperlink ref="B29" r:id="rId7" display="\\Nas1\alcaldia\228-SS\22840-S-GB\U-Inmuebles\E-Admon\Cmn-Admon\IS-ARR\SOP\ARR0292\ARR0292CON.pdf"/>
    <hyperlink ref="AS5:AS6" r:id="rId8" display="Ignacio.gallego@medellin.gov.co"/>
    <hyperlink ref="AS12:AS13" r:id="rId9" display="Ignacio.gallego@medellin.gov.co"/>
    <hyperlink ref="AS17" r:id="rId10"/>
    <hyperlink ref="AS28" r:id="rId11"/>
    <hyperlink ref="AP21" r:id="rId12"/>
    <hyperlink ref="AL21" r:id="rId13"/>
    <hyperlink ref="B21" r:id="rId14" display="\\Nas1\alcaldia\228-SS\22840-S-GB\U-Inmuebles\E-Admon\Cmn-Admon\IS-ARR\SOP\ARR0199\ARR0199CON.pdf"/>
    <hyperlink ref="K21" r:id="rId15"/>
    <hyperlink ref="A21" r:id="rId16"/>
    <hyperlink ref="AQ21" r:id="rId17"/>
    <hyperlink ref="F21" r:id="rId18" display="\\Nas1\alcaldia\228-SS\22840-S-GB\U-Inmuebles\E-Admon\Cmn-Admon\IS-ARR\SOP\ARR0199\ARR0199ACTA.pdf"/>
    <hyperlink ref="BV21" r:id="rId19"/>
    <hyperlink ref="AP23" r:id="rId20"/>
    <hyperlink ref="AL23" r:id="rId21"/>
    <hyperlink ref="A23" r:id="rId22"/>
    <hyperlink ref="B23" r:id="rId23" display="\\Nas1\alcaldia\228-SS\22840-S-GB\U-Inmuebles\E-Admon\Cmn-Admon\IS-ARR\SOP\ARR0207\ARR0207CON.pdf"/>
    <hyperlink ref="F23" r:id="rId24" display="\\Nas1\alcaldia\228-SS\22840-S-GB\U-Inmuebles\E-Admon\Cmn-Admon\IS-ARR\SOP\ARR0207\ARR0207ACTA.pdf"/>
    <hyperlink ref="K23" r:id="rId25"/>
    <hyperlink ref="AQ23" r:id="rId26"/>
    <hyperlink ref="AS23" r:id="rId27"/>
    <hyperlink ref="AL27" r:id="rId28"/>
    <hyperlink ref="AG25" r:id="rId29"/>
    <hyperlink ref="AG26" r:id="rId30"/>
    <hyperlink ref="AL25" r:id="rId31"/>
    <hyperlink ref="AL26" r:id="rId32"/>
    <hyperlink ref="AP25" r:id="rId33"/>
    <hyperlink ref="AP26" r:id="rId34"/>
    <hyperlink ref="B30" r:id="rId35" display="\\Nas1\alcaldia\228-SS\22840-S-GB\U-Inmuebles\E-Admon\Cmn-Admon\IS-ARR\SOP\ARR0294\ARR0294CON.pdf"/>
    <hyperlink ref="K30" r:id="rId36" display="\\Nas1\alcaldia\228-SS\22840-S-GB\U-Inmuebles\E-Admon\Cmn-Admon\IS-ARR\SOP\ARR0294\ARR0294POL.pdf"/>
    <hyperlink ref="F30" r:id="rId37" display="\\Nas1\alcaldia\228-SS\22840-S-GB\U-Inmuebles\E-Admon\Cmn-Admon\IS-ARR\SOP\ARR0294\ARR0294ACTA.pdf"/>
    <hyperlink ref="B31" r:id="rId38" display="\\Nas1\alcaldia\228-SS\22840-S-GB\U-Inmuebles\E-Admon\Cmn-Admon\IS-ARR\SOP\ARR0295\ARR0295CON.pdf"/>
    <hyperlink ref="F31" r:id="rId39" display="\\Nas1\alcaldia\228-SS\22840-S-GB\U-Inmuebles\E-Admon\Cmn-Admon\IS-ARR\SOP\ARR0295\ARR0295ACTA.pdf"/>
    <hyperlink ref="K31" r:id="rId40" display="\\Nas1\alcaldia\228-SS\22840-S-GB\U-Inmuebles\E-Admon\Cmn-Admon\IS-ARR\SOP\ARR0295\ARR0295POL.pdf"/>
    <hyperlink ref="A33" r:id="rId41"/>
    <hyperlink ref="F33" r:id="rId42" display="\\Nas1\alcaldia\228-SS\22840-S-GB\U-Inmuebles\E-Admon\Cmn-Admon\IS-ARR\SOP\ARR0297\ARR0297ACTA.pdf"/>
    <hyperlink ref="B33" r:id="rId43" display="\\Nas1\alcaldia\228-SS\22840-S-GB\U-Inmuebles\E-Admon\Cmn-Admon\IS-ARR\SOP\ARR0297\ARR0297CON.pdf"/>
    <hyperlink ref="K33" r:id="rId44" display="\\Nas1\alcaldia\228-SS\22840-S-GB\U-Inmuebles\E-Admon\Cmn-Admon\IS-ARR\SOP\ARR0297\ARR0297POL.pdf"/>
    <hyperlink ref="A34" r:id="rId45"/>
    <hyperlink ref="B34" r:id="rId46" display="\\Nas1\alcaldia\228-SS\22840-S-GB\U-Inmuebles\E-Admon\Cmn-Admon\IS-ARR\SOP\ARR0298\ARR0298CON.pdf"/>
    <hyperlink ref="F34" r:id="rId47" display="\\Nas1\alcaldia\228-SS\22840-S-GB\U-Inmuebles\E-Admon\Cmn-Admon\IS-ARR\SOP\ARR0298\ARR0298ACTA.pdf"/>
    <hyperlink ref="K34" r:id="rId48" display="\\Nas1\alcaldia\228-SS\22840-S-GB\U-Inmuebles\E-Admon\Cmn-Admon\IS-ARR\SOP\ARR0298\ARR0298POL.pdf"/>
    <hyperlink ref="A35" r:id="rId49"/>
    <hyperlink ref="B35" r:id="rId50" display="\\Nas1\alcaldia\228-SS\22840-S-GB\U-Inmuebles\E-Admon\Cmn-Admon\IS-ARR\SOP\ARR0299\ARR0299CON.pdf"/>
    <hyperlink ref="F35" r:id="rId51" display="\\Nas1\alcaldia\228-SS\22840-S-GB\U-Inmuebles\E-Admon\Cmn-Admon\IS-ARR\SOP\ARR0299\ARR0299ACTA.pdf"/>
    <hyperlink ref="K35" r:id="rId52" display="\\Nas1\alcaldia\228-SS\22840-S-GB\U-Inmuebles\E-Admon\Cmn-Admon\IS-ARR\SOP\ARR0299\ARR0299POL.pdf"/>
    <hyperlink ref="B36" r:id="rId53" display="\\Nas1\alcaldia\228-SS\22840-S-GB\U-Inmuebles\E-Admon\Cmn-Admon\IS-ARR\SOP\ARR0301\ARR0301CON.pdf"/>
    <hyperlink ref="F36" r:id="rId54" display="\\Nas1\alcaldia\228-SS\22840-S-GB\U-Inmuebles\E-Admon\Cmn-Admon\IS-ARR\SOP\ARR0301\ARR0301ACTA.pdf"/>
    <hyperlink ref="K36" r:id="rId55" display="\\Nas1\alcaldia\228-SS\22840-S-GB\U-Inmuebles\E-Admon\Cmn-Admon\IS-ARR\SOP\ARR0301\ARR0301POL.pdf"/>
    <hyperlink ref="A36" r:id="rId56"/>
    <hyperlink ref="A37" r:id="rId57"/>
    <hyperlink ref="F37" r:id="rId58" display="\\Nas1\alcaldia\228-SS\22840-S-GB\U-Inmuebles\E-Admon\Cmn-Admon\IS-ARR\SOP\ARR0302\ARR0302acta.pdf"/>
    <hyperlink ref="K37" r:id="rId59" display="\\Nas1\alcaldia\228-SS\22840-S-GB\U-Inmuebles\E-Admon\Cmn-Admon\IS-ARR\SOP\ARR0302\ARR0302pol.pdf"/>
    <hyperlink ref="AG24" r:id="rId60"/>
    <hyperlink ref="AL24" r:id="rId61"/>
    <hyperlink ref="AP24" r:id="rId62"/>
    <hyperlink ref="B24" r:id="rId63" display="\\Nas1\alcaldia\228-SS\22840-S-GB\U-Inmuebles\E-Admon\Cmn-Admon\IS-ARR\SOP\ARR0267\ARR0267CON.pdf"/>
    <hyperlink ref="K24" r:id="rId64"/>
    <hyperlink ref="A24" r:id="rId65"/>
    <hyperlink ref="AG27" r:id="rId66"/>
    <hyperlink ref="A27" r:id="rId67"/>
    <hyperlink ref="B27" r:id="rId68" display="\\Nas1\alcaldia\228-SS\22840-S-GB\U-Inmuebles\E-Admon\Cmn-Admon\IS-ARR\SOP\ARR0273\ARR0273con.pdf"/>
    <hyperlink ref="F27" r:id="rId69" display="\\Nas1\alcaldia\228-SS\22840-S-GB\U-Inmuebles\E-Admon\Cmn-Admon\IS-ARR\SOP\ARR0273\ARR0273ACTA.pdf"/>
    <hyperlink ref="K27" r:id="rId70"/>
    <hyperlink ref="F24" r:id="rId71" display="\\Nas1\alcaldia\228-SS\22840-S-GB\U-Inmuebles\E-Admon\Cmn-Admon\IS-ARR\SOP\ARR0267\ARR0267ACTA.pdf"/>
    <hyperlink ref="AG32" r:id="rId72"/>
    <hyperlink ref="AL32" r:id="rId73"/>
    <hyperlink ref="AP32" r:id="rId74"/>
    <hyperlink ref="B32" r:id="rId75" display="\\Nas1\alcaldia\228-SS\22840-S-GB\U-Inmuebles\E-Admon\Cmn-Admon\IS-ARR\SOP\ARR0296\ARR0296CON.pdf"/>
    <hyperlink ref="A32" r:id="rId76"/>
    <hyperlink ref="F32" r:id="rId77" display="\\Nas1\alcaldia\228-SS\22840-S-GB\U-Inmuebles\E-Admon\Cmn-Admon\IS-ARR\SOP\ARR0296\ARR0296ACTA.pdf"/>
    <hyperlink ref="K32" r:id="rId78"/>
    <hyperlink ref="AQ35" r:id="rId79"/>
    <hyperlink ref="AQ36" r:id="rId80"/>
    <hyperlink ref="AQ37" r:id="rId81"/>
    <hyperlink ref="AQ24" r:id="rId82"/>
    <hyperlink ref="AQ27" r:id="rId83"/>
    <hyperlink ref="AS29:AS32" r:id="rId84" display="ignacio.gallego@medellin.gov.co"/>
    <hyperlink ref="AS35" r:id="rId85"/>
    <hyperlink ref="BV31" r:id="rId86"/>
    <hyperlink ref="BV36" r:id="rId87"/>
    <hyperlink ref="BV33" r:id="rId88"/>
    <hyperlink ref="BV34" r:id="rId89"/>
    <hyperlink ref="B38" r:id="rId90" display="\\Nas1\alcaldia\228-SS\22840-S-GB\U-Inmuebles\E-Admon\Cmn-Admon\IS-ARR\SOP\ARR0304\ARR0304CON.pdf"/>
    <hyperlink ref="F38" r:id="rId91" display="\\Nas1\alcaldia\228-SS\22840-S-GB\U-Inmuebles\E-Admon\Cmn-Admon\IS-ARR\SOP\ARR0304\ARR0304acta.pdf"/>
    <hyperlink ref="K38" r:id="rId92" display="\\Nas1\alcaldia\228-SS\22840-S-GB\U-Inmuebles\E-Admon\Cmn-Admon\IS-ARR\SOP\ARR0304\ARR0304pol.pdf"/>
    <hyperlink ref="A38" r:id="rId93" display="ARR-0303"/>
    <hyperlink ref="AQ38" r:id="rId94"/>
    <hyperlink ref="AG40" r:id="rId95"/>
    <hyperlink ref="AL40" r:id="rId96"/>
    <hyperlink ref="AP40" r:id="rId97"/>
    <hyperlink ref="B40" r:id="rId98" display="\\Nas1\alcaldia\228-SS\22840-S-GB\U-Inmuebles\E-Admon\Cmn-Admon\IS-ARR\SOP\ARR0313\ARR0313.pdf"/>
    <hyperlink ref="F40" r:id="rId99" display="\\Nas1\alcaldia\228-SS\22840-S-GB\U-Inmuebles\E-Admon\Cmn-Admon\IS-ARR\SOP\ARR0313\ARR0313con.pdf"/>
    <hyperlink ref="K40" r:id="rId100" display="\\Nas1\alcaldia\228-SS\22840-S-GB\U-Inmuebles\E-Admon\Cmn-Admon\IS-ARR\SOP\ARR0313\ARR0313pol.pdf"/>
    <hyperlink ref="A40" r:id="rId101"/>
    <hyperlink ref="AQ40" r:id="rId102"/>
    <hyperlink ref="AS40" r:id="rId103"/>
    <hyperlink ref="A41" r:id="rId104"/>
    <hyperlink ref="B41" r:id="rId105" display="\\Nas1\alcaldia\228-SS\22840-S-GB\U-Inmuebles\E-Admon\Cmn-Admon\IS-ARR\SOP\ARR0316\ARR0316CON.pdf"/>
    <hyperlink ref="F41" r:id="rId106" display="\\Nas1\alcaldia\228-SS\22840-S-GB\U-Inmuebles\E-Admon\Cmn-Admon\IS-ARR\SOP\ARR0316\ARR0316acta.pdf"/>
    <hyperlink ref="K41" r:id="rId107" display="\\Nas1\alcaldia\228-SS\22840-S-GB\U-Inmuebles\E-Admon\Cmn-Admon\IS-ARR\SOP\ARR0316\ARR0316pol.pdf"/>
    <hyperlink ref="AQ41" r:id="rId108"/>
    <hyperlink ref="AS41" r:id="rId109"/>
    <hyperlink ref="AG18" r:id="rId110"/>
    <hyperlink ref="AL18" r:id="rId111"/>
    <hyperlink ref="AP18" r:id="rId112"/>
    <hyperlink ref="B18" r:id="rId113" display="..\SOPORTE ARRENDAMIENTOS\ARR0167\ARR0167CON.pdf"/>
    <hyperlink ref="H18" r:id="rId114" display="..\SOPORTE ARRENDAMIENTOS\ARR0167\ARR0167RENO.pdf"/>
    <hyperlink ref="K18" r:id="rId115" display="..\SOPORTE ARRENDAMIENTOS\ARR0167\ARR0167POL.pdf"/>
    <hyperlink ref="A18" r:id="rId116"/>
    <hyperlink ref="F18" r:id="rId117" display="..\SOPORTE ARRENDAMIENTOS\ARR0167\ARR0167ACTA.pdf"/>
    <hyperlink ref="BV18" r:id="rId118"/>
    <hyperlink ref="BY18" r:id="rId119"/>
    <hyperlink ref="A39" r:id="rId120"/>
    <hyperlink ref="B39" r:id="rId121" display="\\Nas1\alcaldia\228-SS\22840-S-GB\U-Inmuebles\E-Admon\Cmn-Admon\IS-ARR\SOP\ARR0306\ARR0306CON.pdf"/>
    <hyperlink ref="F39" r:id="rId122" display="\\Nas1\alcaldia\228-SS\22840-S-GB\U-Inmuebles\E-Admon\Cmn-Admon\IS-ARR\SOP\ARR0306\ARR0306acta.pdf"/>
    <hyperlink ref="K39" r:id="rId123" display="\\Nas1\alcaldia\228-SS\22840-S-GB\U-Inmuebles\E-Admon\Cmn-Admon\IS-ARR\SOP\ARR0306\ARR0306pol.pdf"/>
    <hyperlink ref="AQ39" r:id="rId124"/>
    <hyperlink ref="AS39" r:id="rId125"/>
    <hyperlink ref="BV39" r:id="rId126"/>
    <hyperlink ref="BY39" r:id="rId127"/>
    <hyperlink ref="A42" r:id="rId128" display="ARR-0348"/>
    <hyperlink ref="B42" r:id="rId129" display="\\Nas1\alcaldia\228-SS\22840-S-GB\U-Inmuebles\E-Admon\Cmn-Admon\IS-ARR\SOP\ARR0308\ARR0308CON.pdf"/>
    <hyperlink ref="F42" r:id="rId130" display="\\Nas1\alcaldia\228-SS\22840-S-GB\U-Inmuebles\E-Admon\Cmn-Admon\IS-ARR\SOP\ARR0308\ARR0308acta.pdf"/>
    <hyperlink ref="K42" r:id="rId131"/>
    <hyperlink ref="AQ42" r:id="rId132"/>
    <hyperlink ref="BY42" r:id="rId133"/>
    <hyperlink ref="A43" r:id="rId134"/>
    <hyperlink ref="B43" r:id="rId135" display="\\Nas1\alcaldia\228-SS\22840-S-GB\U-Inmuebles\E-Admon\Cmn-Admon\IS-ARR\SOP\ARR0312\ARR0312CON.pdf"/>
    <hyperlink ref="F43" r:id="rId136" display="\\Nas1\alcaldia\228-SS\22840-S-GB\U-Inmuebles\E-Admon\Cmn-Admon\IS-ARR\SOP\ARR0312\ARR0312acta.pdf"/>
    <hyperlink ref="K43" r:id="rId137"/>
    <hyperlink ref="AQ43" r:id="rId138"/>
    <hyperlink ref="BY43" r:id="rId139"/>
    <hyperlink ref="AG46" r:id="rId140"/>
    <hyperlink ref="AW46" r:id="rId141"/>
    <hyperlink ref="AL44" r:id="rId142"/>
    <hyperlink ref="A44" r:id="rId143"/>
    <hyperlink ref="B44" r:id="rId144" display="\\Nas1\alcaldia\228-SS\22840-S-GB\U-Inmuebles\E-Admon\Cmn-Admon\IS-ARR\SOP\ARR0307\ARR0307CON.pdf"/>
    <hyperlink ref="F44" r:id="rId145" display="\\Nas1\alcaldia\228-SS\22840-S-GB\U-Inmuebles\E-Admon\Cmn-Admon\IS-ARR\SOP\ARR0307\ARR0307acta.pdf"/>
    <hyperlink ref="K44" r:id="rId146" display="\\Nas1\alcaldia\228-SS\22840-S-GB\U-Inmuebles\E-Admon\Cmn-Admon\IS-ARR\SOP\ARR0307\ARR0307pol.pdf"/>
    <hyperlink ref="AQ44" r:id="rId147"/>
    <hyperlink ref="AG47" r:id="rId148"/>
    <hyperlink ref="AL47" r:id="rId149"/>
    <hyperlink ref="A45" r:id="rId150"/>
    <hyperlink ref="B45" r:id="rId151" display="\\Nas1\alcaldia\228-SS\22840-S-GB\U-Inmuebles\E-Admon\Cmn-Admon\IS-ARR\SOP\ARR0309\ARR0309CON.pdf"/>
    <hyperlink ref="F45" r:id="rId152" display="\\Nas1\alcaldia\228-SS\22840-S-GB\U-Inmuebles\E-Admon\Cmn-Admon\IS-ARR\SOP\ARR0309\ARR0309acta.pdf"/>
    <hyperlink ref="K45" r:id="rId153"/>
    <hyperlink ref="AQ45" r:id="rId154"/>
    <hyperlink ref="AS47" r:id="rId155"/>
    <hyperlink ref="AS42" r:id="rId156"/>
    <hyperlink ref="AG49" r:id="rId157"/>
    <hyperlink ref="AL49" r:id="rId158"/>
    <hyperlink ref="AP49" r:id="rId159"/>
    <hyperlink ref="A49" r:id="rId160"/>
    <hyperlink ref="B49" r:id="rId161" display="\\Nas1\alcaldia\228-SS\22840-S-GB\U-Inmuebles\E-Admon\Cmn-Admon\IS-ARR\SOP\ARR0381\ARR0381.pdf"/>
    <hyperlink ref="F49" r:id="rId162" display="\\Nas1\alcaldia\228-SS\22840-S-GB\U-Inmuebles\E-Admon\Cmn-Admon\IS-ARR\SOP\ARR0381\ARR0381CON2017ACTA.pdf"/>
    <hyperlink ref="K49" r:id="rId163"/>
    <hyperlink ref="AQ49" r:id="rId164"/>
    <hyperlink ref="BY45" r:id="rId165"/>
    <hyperlink ref="BY44" r:id="rId166"/>
    <hyperlink ref="AP44" r:id="rId167"/>
    <hyperlink ref="AQ50" r:id="rId168"/>
    <hyperlink ref="K50" r:id="rId169"/>
    <hyperlink ref="F50" r:id="rId170" display="\\Nas1\alcaldia\228-SS\22840-S-GB\U-Inmuebles\E-Admon\Cmn-Admon\IS-ARR\SOP\ARR0382\ARR0382ACTA.pdf"/>
    <hyperlink ref="B50" r:id="rId171" display="\\Nas1\alcaldia\228-SS\22840-S-GB\U-Inmuebles\E-Admon\Cmn-Admon\IS-ARR\SOP\ARR0382\ARR0382CON.pdf"/>
    <hyperlink ref="A50" r:id="rId172"/>
    <hyperlink ref="AS51" r:id="rId173"/>
    <hyperlink ref="A51" r:id="rId174"/>
    <hyperlink ref="B51" r:id="rId175" display="ARR0384\ARR0384CON.pdf"/>
    <hyperlink ref="F51" r:id="rId176" display="ARR0384\ARR0384ACTA.pdf"/>
    <hyperlink ref="K51" r:id="rId177" display="ARR0384\ARR0384POL.pdf"/>
    <hyperlink ref="AQ51" r:id="rId178"/>
    <hyperlink ref="AQ52" r:id="rId179"/>
    <hyperlink ref="A52" r:id="rId180" display="ARR"/>
    <hyperlink ref="B52" r:id="rId181" display="\\Nas1\alcaldia\228-SS\22840-S-GB\U-Inmuebles\E-Admon\Cmn-Admon\IS-ARR\SOP\ARR0385\ARR4600072495CON.pdf"/>
    <hyperlink ref="F52" r:id="rId182" display="\\Nas1\alcaldia\228-SS\22840-S-GB\U-Inmuebles\E-Admon\Cmn-Admon\IS-ARR\SOP\ARR0385\ARR4600072495ACTA.pdf"/>
    <hyperlink ref="K52" r:id="rId183"/>
    <hyperlink ref="AS52" r:id="rId184"/>
    <hyperlink ref="AL53" r:id="rId185"/>
    <hyperlink ref="AP53" r:id="rId186"/>
    <hyperlink ref="B53" r:id="rId187" display="\\Nas1\alcaldia\228-SS\22840-S-GB\U-Inmuebles\E-Admon\Cmn-Admon\IS-ARR\SOP\ARR0210\ARR0210.pdf"/>
    <hyperlink ref="K53" r:id="rId188"/>
    <hyperlink ref="F53" r:id="rId189" display="\\Nas1\alcaldia\228-SS\22840-S-GB\U-Inmuebles\E-Admon\Cmn-Admon\IS-ARR\SOP\ARR0210\ARR0210ACTA.pdf"/>
    <hyperlink ref="A53" r:id="rId190"/>
    <hyperlink ref="BV53" r:id="rId191"/>
    <hyperlink ref="G53" r:id="rId192"/>
    <hyperlink ref="AQ53" r:id="rId193"/>
    <hyperlink ref="AQ54" r:id="rId194"/>
    <hyperlink ref="AS54" r:id="rId195"/>
    <hyperlink ref="B54" r:id="rId196" display="\\Nas1\alcaldia\228-SS\22840-S-GB\U-Inmuebles\E-Admon\Cmn-Admon\IS-ARR\SOP\ARR0325\ARR0325CON.pdf"/>
    <hyperlink ref="A54" r:id="rId197" display="ARR "/>
    <hyperlink ref="K54" r:id="rId198"/>
    <hyperlink ref="A56" r:id="rId199"/>
    <hyperlink ref="B56" r:id="rId200" display="\\Nas1\alcaldia\228-SS\22840-S-GB\U-Inmuebles\E-Admon\Cmn-Admon\IS-ARR\SOP\ARR0303\ARR0303CON.pdf"/>
    <hyperlink ref="F56" r:id="rId201" display="\\Nas1\alcaldia\228-SS\22840-S-GB\U-Inmuebles\E-Admon\Cmn-Admon\IS-ARR\SOP\ARR0303\ARR0303ACTA.pdf"/>
    <hyperlink ref="K56" r:id="rId202" display="\\Nas1\alcaldia\228-SS\22840-S-GB\U-Inmuebles\E-Admon\Cmn-Admon\IS-ARR\SOP\ARR0303\ARR0303POL.pdf"/>
    <hyperlink ref="AQ56" r:id="rId203"/>
    <hyperlink ref="AL57" r:id="rId204"/>
    <hyperlink ref="B57" r:id="rId205" display="\\Nas1\alcaldia\228-SS\22840-S-GB\U-Inmuebles\E-Admon\Cmn-Admon\IS-ARR\SOP\ARR0198\ARR0198CON.pdf"/>
    <hyperlink ref="K57" r:id="rId206"/>
    <hyperlink ref="A57" r:id="rId207"/>
    <hyperlink ref="AQ57" r:id="rId208"/>
    <hyperlink ref="F57" r:id="rId209" display="\\Nas1\alcaldia\228-SS\22840-S-GB\U-Inmuebles\E-Admon\Cmn-Admon\IS-ARR\SOP\ARR0198\ARR0198ACTA.pdf"/>
    <hyperlink ref="G57" r:id="rId210"/>
    <hyperlink ref="AL58" r:id="rId211"/>
    <hyperlink ref="AP58" r:id="rId212"/>
    <hyperlink ref="A58" r:id="rId213"/>
    <hyperlink ref="B58" r:id="rId214" display="\\Nas1\alcaldia\228-SS\22840-S-GB\U-Inmuebles\E-Admon\Cmn-Admon\IS-ARR\SOP\ARR0208\ARR0208CON.pdf"/>
    <hyperlink ref="K58" r:id="rId215"/>
    <hyperlink ref="F58" r:id="rId216" display="\\Nas1\alcaldia\228-SS\22840-S-GB\U-Inmuebles\E-Admon\Cmn-Admon\IS-ARR\SOP\ARR0208\ARR0208ACTA.pdf"/>
    <hyperlink ref="AQ58" r:id="rId217"/>
    <hyperlink ref="BV58" r:id="rId218"/>
    <hyperlink ref="G58" r:id="rId219"/>
    <hyperlink ref="AP57" r:id="rId220"/>
    <hyperlink ref="A59" r:id="rId221"/>
    <hyperlink ref="B59" r:id="rId222" display="\\Nas1\alcaldia\228-SS\22840-S-GB\U-Inmuebles\E-Admon\Cmn-Admon\IS-ARR\SOP\ARR0206\ARR0206.pdf"/>
    <hyperlink ref="F59" r:id="rId223" display="\\Nas1\alcaldia\228-SS\22840-S-GB\U-Inmuebles\E-Admon\Cmn-Admon\IS-ARR\SOP\ARR0206\ARR0206ACTA.pdf"/>
    <hyperlink ref="K59" r:id="rId224"/>
    <hyperlink ref="AQ59" r:id="rId225"/>
    <hyperlink ref="AS59" r:id="rId226" display="ignacio.gallego@medellin.gov.co"/>
    <hyperlink ref="G59" r:id="rId227"/>
    <hyperlink ref="AW52" r:id="rId228"/>
    <hyperlink ref="BW52" r:id="rId229"/>
    <hyperlink ref="AW60" r:id="rId230"/>
    <hyperlink ref="AP60" r:id="rId231"/>
    <hyperlink ref="AL60" r:id="rId232"/>
    <hyperlink ref="BV60" r:id="rId233" display="INF4"/>
    <hyperlink ref="AG60" r:id="rId234"/>
    <hyperlink ref="A60" r:id="rId235"/>
    <hyperlink ref="B60" r:id="rId236"/>
    <hyperlink ref="F60" r:id="rId237" display="\\Nas1\alcaldia\228-SS\22840-S-GB\U-Inmuebles\E-Admon\Cmn-Admon\IS-ARR\SOP\ARR0211\ARR0211ACTA.pdf"/>
    <hyperlink ref="K60" r:id="rId238" display="\\Nas1\alcaldia\228-SS\22840-S-GB\U-Inmuebles\E-Admon\Cmn-Admon\IS-ARR\SOP\ARR0211\ARR0211POL.pdf"/>
    <hyperlink ref="AQ60" r:id="rId239"/>
    <hyperlink ref="AS61" r:id="rId240"/>
    <hyperlink ref="B61" r:id="rId241" display="\\Nas1\alcaldia\228-SS\22840-S-GB\U-Inmuebles\E-Admon\Cmn-Admon\IS-ARR\SOP\ARR4600072819\ARR4600072819CON-1.pdf"/>
    <hyperlink ref="F61" r:id="rId242" display="\\Nas1\alcaldia\228-SS\22840-S-GB\U-Inmuebles\E-Admon\Cmn-Admon\IS-ARR\SOP\ARR4600072819\ARR4600072819ACTA.pdf"/>
    <hyperlink ref="K61" r:id="rId243"/>
    <hyperlink ref="AQ61" r:id="rId244"/>
    <hyperlink ref="AQ62" r:id="rId245"/>
    <hyperlink ref="B62" r:id="rId246" display="\\Nas1\alcaldia\228-SS\22840-S-GB\U-Inmuebles\E-Admon\Cmn-Admon\IS-ARR\SOP\ARR4600072259\ARR4600072259CON.pdf"/>
    <hyperlink ref="F62" r:id="rId247" display="\\Nas1\alcaldia\228-SS\22840-S-GB\U-Inmuebles\E-Admon\Cmn-Admon\IS-ARR\SOP\ARR4600072259\ARR4600072259ACTA.pdf"/>
    <hyperlink ref="AW2" r:id="rId248"/>
    <hyperlink ref="AW3" r:id="rId249"/>
    <hyperlink ref="AW5:AW6" r:id="rId250" display="INF1"/>
    <hyperlink ref="AW8:AW9" r:id="rId251" display="INF1"/>
    <hyperlink ref="AW13" r:id="rId252"/>
    <hyperlink ref="AW16:AW55" r:id="rId253" display="INF1"/>
    <hyperlink ref="AW16" r:id="rId254"/>
    <hyperlink ref="AW18" r:id="rId255"/>
    <hyperlink ref="AW20" r:id="rId256"/>
    <hyperlink ref="AW21" r:id="rId257"/>
    <hyperlink ref="AW23" r:id="rId258"/>
    <hyperlink ref="AW25" r:id="rId259"/>
    <hyperlink ref="AW26" r:id="rId260"/>
    <hyperlink ref="AW27" r:id="rId261"/>
    <hyperlink ref="BV28" r:id="rId262"/>
    <hyperlink ref="BV29" r:id="rId263"/>
    <hyperlink ref="B37" r:id="rId264" display="\\Nas1\alcaldia\228-SS\22840-S-GB\U-Inmuebles\E-Admon\Cmn-Admon\IS-ARR\SOP\ARR0302\ARR0302CON.pdf"/>
    <hyperlink ref="BY36" r:id="rId265"/>
    <hyperlink ref="AQ46:AQ47" r:id="rId266" display="María Nelly Moreno Moreno"/>
    <hyperlink ref="AW47" r:id="rId267"/>
    <hyperlink ref="B46" r:id="rId268" display="\\Nas1\alcaldia\228-SS\22840-S-GB\U-Inmuebles\E-Admon\Cmn-Admon\IS-ARR\SOP\ARR0266\ARR0266CON.pdf"/>
    <hyperlink ref="F46:F47" r:id="rId269" display="\\Nas1\alcaldia\228-SS\22840-S-GB\U-Inmuebles\E-Admon\Cmn-Admon\IS-ARR\SOP\ARR0266\ARR0266ACTA.pdf"/>
    <hyperlink ref="K46:K47" r:id="rId270" display="1865136-9"/>
    <hyperlink ref="AW46:AW47" r:id="rId271" display="INF1"/>
    <hyperlink ref="B47" r:id="rId272" display="\\Nas1\alcaldia\228-SS\22840-S-GB\U-Inmuebles\E-Admon\Cmn-Admon\IS-ARR\SOP\ARR0266\ARR0266CON.pdf"/>
    <hyperlink ref="B48" r:id="rId273" display="\\Nas1\alcaldia\228-SS\22840-S-GB\U-Inmuebles\E-Admon\Cmn-Admon\IS-ARR\SOP\ARR0089\ARR0089CON.pdf"/>
    <hyperlink ref="F48" r:id="rId274" display="\\Nas1\alcaldia\228-SS\22840-S-GB\U-Inmuebles\E-Admon\Cmn-Admon\IS-ARR\SOP\ARR0089\ARR0089ACTA.pdf"/>
    <hyperlink ref="K48" r:id="rId275" display="\\Nas1\alcaldia\228-SS\22840-S-GB\U-Inmuebles\E-Admon\Cmn-Admon\IS-ARR\SOP\ARR0089\ARR0089POL.pdf"/>
    <hyperlink ref="AQ48" r:id="rId276"/>
    <hyperlink ref="AW48" r:id="rId277"/>
    <hyperlink ref="BV51" r:id="rId278"/>
    <hyperlink ref="BY51" r:id="rId279"/>
    <hyperlink ref="AW53" r:id="rId280"/>
    <hyperlink ref="F54" r:id="rId281" display="\\Nas1\alcaldia\228-SS\22840-S-GB\U-Inmuebles\E-Admon\Cmn-Admon\IS-ARR\SOP\ARR0325\ARR0325ACTA.pdf"/>
    <hyperlink ref="AW57" r:id="rId282"/>
    <hyperlink ref="AW58" r:id="rId283"/>
    <hyperlink ref="AW59" r:id="rId284"/>
    <hyperlink ref="AW49" r:id="rId285"/>
    <hyperlink ref="BW49" r:id="rId286"/>
    <hyperlink ref="G25:G26" r:id="rId287" display="ACTA DE RECIBO "/>
    <hyperlink ref="F55" r:id="rId288" display="\\Nas1\alcaldia\228-SS\22840-S-GB\U-Inmuebles\E-Admon\Cmn-Admon\IS-ARR\SOP\ARR0034\ARR0034ACTA.pdf"/>
    <hyperlink ref="G55" r:id="rId289"/>
    <hyperlink ref="AQ55" r:id="rId290"/>
    <hyperlink ref="K55" r:id="rId291"/>
    <hyperlink ref="B55" r:id="rId292" display="\\Nas1\alcaldia\228-SS\22840-S-GB\U-Inmuebles\E-Admon\Cmn-Admon\IS-ARR\SOP\ARR0034\ARR0034CON.pdf"/>
    <hyperlink ref="A55" r:id="rId293"/>
    <hyperlink ref="AW55" r:id="rId294"/>
    <hyperlink ref="AL96" r:id="rId295"/>
    <hyperlink ref="AG71" r:id="rId296"/>
    <hyperlink ref="AL71" r:id="rId297"/>
    <hyperlink ref="AG72" r:id="rId298"/>
    <hyperlink ref="AL72" r:id="rId299"/>
    <hyperlink ref="AG92" r:id="rId300"/>
    <hyperlink ref="AL92" r:id="rId301"/>
    <hyperlink ref="AP92" r:id="rId302"/>
    <hyperlink ref="AG93" r:id="rId303"/>
    <hyperlink ref="AL93" r:id="rId304"/>
    <hyperlink ref="AP93" r:id="rId305"/>
    <hyperlink ref="AL63" r:id="rId306"/>
    <hyperlink ref="AP63" r:id="rId307"/>
    <hyperlink ref="AL73" r:id="rId308" display="jegonzalez@microplast.com"/>
    <hyperlink ref="AP73" r:id="rId309" display="jegonzalez@microplast.com"/>
    <hyperlink ref="AL83" r:id="rId310"/>
    <hyperlink ref="AP83" r:id="rId311"/>
    <hyperlink ref="AL86" r:id="rId312"/>
    <hyperlink ref="AP86" r:id="rId313"/>
    <hyperlink ref="AL91" r:id="rId314"/>
    <hyperlink ref="AP91" r:id="rId315"/>
    <hyperlink ref="AL94" r:id="rId316"/>
    <hyperlink ref="AP94" r:id="rId317"/>
    <hyperlink ref="AL95" r:id="rId318"/>
    <hyperlink ref="AP95" r:id="rId319"/>
    <hyperlink ref="AL65" r:id="rId320"/>
    <hyperlink ref="AP65" r:id="rId321"/>
    <hyperlink ref="AL66" r:id="rId322"/>
    <hyperlink ref="AP66" r:id="rId323"/>
    <hyperlink ref="AL69" r:id="rId324"/>
    <hyperlink ref="AP69" r:id="rId325"/>
    <hyperlink ref="AL70" r:id="rId326"/>
    <hyperlink ref="AP70" r:id="rId327"/>
    <hyperlink ref="AL77" r:id="rId328"/>
    <hyperlink ref="AP77" r:id="rId329"/>
    <hyperlink ref="AL81" r:id="rId330"/>
    <hyperlink ref="AP81" r:id="rId331"/>
    <hyperlink ref="AL89" r:id="rId332"/>
    <hyperlink ref="AP89" r:id="rId333"/>
    <hyperlink ref="AL64" r:id="rId334"/>
    <hyperlink ref="AP64" r:id="rId335"/>
    <hyperlink ref="AG68" r:id="rId336"/>
    <hyperlink ref="AL68" r:id="rId337"/>
    <hyperlink ref="AP68" r:id="rId338"/>
    <hyperlink ref="AL74" r:id="rId339"/>
    <hyperlink ref="AP74" r:id="rId340"/>
    <hyperlink ref="AL75" r:id="rId341"/>
    <hyperlink ref="AP75" r:id="rId342"/>
    <hyperlink ref="AG85" r:id="rId343" display="trancristobal@une.net.co"/>
    <hyperlink ref="AL85" r:id="rId344" display="trancristobal@une.net.co"/>
    <hyperlink ref="AP85" r:id="rId345"/>
    <hyperlink ref="AG84" r:id="rId346" display="trancristobal@une.net.co"/>
    <hyperlink ref="AL84" r:id="rId347" display="trancristobal@une.net.co"/>
    <hyperlink ref="AP84" r:id="rId348"/>
    <hyperlink ref="AG69" r:id="rId349"/>
    <hyperlink ref="AG70" r:id="rId350"/>
    <hyperlink ref="B70" r:id="rId351"/>
    <hyperlink ref="B69" r:id="rId352"/>
    <hyperlink ref="G70" r:id="rId353"/>
    <hyperlink ref="G69" r:id="rId354"/>
    <hyperlink ref="K69" r:id="rId355" display="43-44-101002927"/>
    <hyperlink ref="B84" r:id="rId356"/>
    <hyperlink ref="G84" r:id="rId357"/>
    <hyperlink ref="G85" r:id="rId358"/>
    <hyperlink ref="K95" r:id="rId359" display="\\Nas1\alcaldia\228-SS\22840-S-GB\U-Inmuebles\E-Admon\Cmn-Admon\IS-ARR\SOP\ARR0192\ARR0192POL.pdf"/>
    <hyperlink ref="G81" r:id="rId360"/>
    <hyperlink ref="B81" r:id="rId361"/>
    <hyperlink ref="K81" r:id="rId362" display="..\SOPORTE ARRENDAMIENTOS\ARR0065\ARR0065POL.pdf"/>
    <hyperlink ref="K90" r:id="rId363" display="\\Nas1\alcaldia\228-SS\22840-S-GB\U-Inmuebles\E-Admon\Cmn-Admon\IS-ARR\SOP\ARR0106\ARR0106pol.pdf"/>
    <hyperlink ref="B90" r:id="rId364"/>
    <hyperlink ref="B74" r:id="rId365"/>
    <hyperlink ref="B75" r:id="rId366"/>
    <hyperlink ref="G74" r:id="rId367"/>
    <hyperlink ref="G75" r:id="rId368"/>
    <hyperlink ref="K74" r:id="rId369"/>
    <hyperlink ref="K75" r:id="rId370"/>
    <hyperlink ref="B87" r:id="rId371"/>
    <hyperlink ref="G87" r:id="rId372"/>
    <hyperlink ref="K87" r:id="rId373"/>
    <hyperlink ref="G90" r:id="rId374"/>
    <hyperlink ref="B79" r:id="rId375"/>
    <hyperlink ref="G79" r:id="rId376"/>
    <hyperlink ref="K79" r:id="rId377" display="..\SOPORTE ARRENDAMIENTOS\ARR0064\ARR0064POL.pdf"/>
    <hyperlink ref="F79" r:id="rId378" display="..\SOPORTE ARRENDAMIENTOS\ARR0064\ARR0064ACTA.pdf"/>
    <hyperlink ref="B88" r:id="rId379"/>
    <hyperlink ref="G88" r:id="rId380"/>
    <hyperlink ref="K88" r:id="rId381"/>
    <hyperlink ref="K71" r:id="rId382" display="1031076-6"/>
    <hyperlink ref="K84" r:id="rId383"/>
    <hyperlink ref="B71" r:id="rId384"/>
    <hyperlink ref="G71" r:id="rId385"/>
    <hyperlink ref="B63" r:id="rId386"/>
    <hyperlink ref="F63" r:id="rId387" display="\\Nas1\alcaldia\228-SS\22840-S-GB\U-Inmuebles\E-Admon\Cmn-Admon\IS-ARR\SOP\ARR0012\ARR0012acta.pdf"/>
    <hyperlink ref="G63" r:id="rId388"/>
    <hyperlink ref="K63" r:id="rId389" display="M-100000894"/>
    <hyperlink ref="G65" r:id="rId390"/>
    <hyperlink ref="K65" r:id="rId391"/>
    <hyperlink ref="B65" r:id="rId392"/>
    <hyperlink ref="B64" r:id="rId393"/>
    <hyperlink ref="F64" r:id="rId394" display="\\Nas1\alcaldia\228-SS\22840-S-GB\U-Inmuebles\E-Admon\Cmn-Admon\IS-ARR\SOP\ARR0013\ARR0013acta.pdf"/>
    <hyperlink ref="G64" r:id="rId395"/>
    <hyperlink ref="K64" r:id="rId396"/>
    <hyperlink ref="G66" r:id="rId397"/>
    <hyperlink ref="F66" r:id="rId398" display="..\SOPORTE ARRENDAMIENTOS\ARR0018\ARR0018ACTA.pdf"/>
    <hyperlink ref="B66" r:id="rId399"/>
    <hyperlink ref="B68" r:id="rId400"/>
    <hyperlink ref="F68" r:id="rId401" display="\\Nas1\alcaldia\228-SS\22840-S-GB\U-Inmuebles\E-Admon\Cmn-Admon\IS-ARR\SOP\ARR0024\ARR0024acta.pdf"/>
    <hyperlink ref="G68" r:id="rId402"/>
    <hyperlink ref="K68" r:id="rId403" display="\\Nas1\alcaldia\228-SS\22840-S-GB\U-Inmuebles\E-Admon\Cmn-Admon\IS-ARR\SOP\ARR0024\ARR0024pol.pdf"/>
    <hyperlink ref="B76" r:id="rId404"/>
    <hyperlink ref="G76" r:id="rId405"/>
    <hyperlink ref="F76" r:id="rId406" display="\\Nas1\alcaldia\228-SS\22840-S-GB\U-Inmuebles\E-Admon\Cmn-Admon\IS-ARR\SOP\ARR0049\ARR0049acta.pdf"/>
    <hyperlink ref="K76" r:id="rId407"/>
    <hyperlink ref="B77" r:id="rId408"/>
    <hyperlink ref="F77" r:id="rId409" display="..\SOPORTE ARRENDAMIENTOS\ARR0053\ARR0053ACTA.pdf"/>
    <hyperlink ref="G77" r:id="rId410"/>
    <hyperlink ref="K77" r:id="rId411" display="..\SOPORTE ARRENDAMIENTOS\ARR0053\ARR0053POL2019.pdf"/>
    <hyperlink ref="B94" r:id="rId412"/>
    <hyperlink ref="G94" r:id="rId413"/>
    <hyperlink ref="K94" r:id="rId414" display="\\Nas1\alcaldia\228-SS\22840-S-GB\U-Inmuebles\E-Admon\Cmn-Admon\IS-ARR\SOP\ARR0191\ARR0191pol.pdf"/>
    <hyperlink ref="B96" r:id="rId415"/>
    <hyperlink ref="F96" r:id="rId416" display="ARR0214\ARR0214ACTA.pdf"/>
    <hyperlink ref="G96" r:id="rId417"/>
    <hyperlink ref="K96" r:id="rId418" display="ARR0214\ARR0214POL.pdf"/>
    <hyperlink ref="AS88" r:id="rId419" display="ignacio.gallego@medellin.gov.co"/>
    <hyperlink ref="AS63" r:id="rId420" display="ignacio.gallego@medellin.gov.co"/>
    <hyperlink ref="AS67:AS70" r:id="rId421" display="ignacio.gallego@medellin.gov.co"/>
    <hyperlink ref="B73" r:id="rId422"/>
    <hyperlink ref="G73" r:id="rId423"/>
    <hyperlink ref="K73" r:id="rId424"/>
    <hyperlink ref="K72" r:id="rId425"/>
    <hyperlink ref="AL82" r:id="rId426"/>
    <hyperlink ref="AP82" r:id="rId427"/>
    <hyperlink ref="G82" r:id="rId428"/>
    <hyperlink ref="B82" r:id="rId429"/>
    <hyperlink ref="B80" r:id="rId430"/>
    <hyperlink ref="G80" r:id="rId431"/>
    <hyperlink ref="F80" r:id="rId432" display="..\SOPORTE ARRENDAMIENTOS\ARR0064\ARR0064ACTA.pdf"/>
    <hyperlink ref="AL78" r:id="rId433"/>
    <hyperlink ref="AP78" r:id="rId434"/>
    <hyperlink ref="B78" r:id="rId435"/>
    <hyperlink ref="F78" r:id="rId436" display="..\SOPORTE ARRENDAMIENTOS\ARR0053\ARR0053ACTA.pdf"/>
    <hyperlink ref="G78" r:id="rId437"/>
    <hyperlink ref="AL67" r:id="rId438"/>
    <hyperlink ref="AP67" r:id="rId439"/>
    <hyperlink ref="K67" r:id="rId440"/>
    <hyperlink ref="G67" r:id="rId441"/>
    <hyperlink ref="F67" r:id="rId442" display="..\SOPORTE ARRENDAMIENTOS\ARR0018\ARR0018ACTA.pdf"/>
    <hyperlink ref="B67" r:id="rId443"/>
    <hyperlink ref="AL97" r:id="rId444"/>
    <hyperlink ref="B97" r:id="rId445"/>
    <hyperlink ref="F97" r:id="rId446" display="ARR0214\ARR0214ACTA.pdf"/>
    <hyperlink ref="G97" r:id="rId447"/>
    <hyperlink ref="K97" r:id="rId448" display="ARR0214\ARR0214POL.pdf"/>
    <hyperlink ref="F68:F69" r:id="rId449" display="\\Nas1\alcaldia\228-SS\22840-S-GB\U-Inmuebles\E-Admon\Cmn-Admon\IS-ARR\SOP\ARR0264\ARR0264ACTA.pdf"/>
    <hyperlink ref="AZ64:AZ65" r:id="rId450" display="INF2"/>
    <hyperlink ref="AZ72" r:id="rId451"/>
    <hyperlink ref="AZ90" r:id="rId452"/>
    <hyperlink ref="AZ91" r:id="rId453"/>
    <hyperlink ref="AZ87" r:id="rId454"/>
    <hyperlink ref="AZ68" r:id="rId455"/>
    <hyperlink ref="AZ86" r:id="rId456"/>
    <hyperlink ref="AZ89" r:id="rId457"/>
    <hyperlink ref="AQ72" r:id="rId458"/>
    <hyperlink ref="AQ90" r:id="rId459"/>
    <hyperlink ref="AQ91" r:id="rId460"/>
    <hyperlink ref="AQ73" r:id="rId461"/>
    <hyperlink ref="AQ64:AQ65" r:id="rId462" display="Sandra Patricia Ordoñez"/>
    <hyperlink ref="K85" r:id="rId463"/>
    <hyperlink ref="AQ64" r:id="rId464"/>
    <hyperlink ref="AQ94" r:id="rId465"/>
    <hyperlink ref="AQ71" r:id="rId466"/>
    <hyperlink ref="AQ93" r:id="rId467"/>
    <hyperlink ref="AQ76" r:id="rId468"/>
    <hyperlink ref="G86" r:id="rId469"/>
    <hyperlink ref="K86" r:id="rId470"/>
    <hyperlink ref="B64:B65" r:id="rId471" display=" 024"/>
    <hyperlink ref="F64:F65" r:id="rId472" display="\\Nas1\alcaldia\228-SS\22840-S-GB\U-Inmuebles\E-Admon\Cmn-Admon\IS-ARR\SOP\ARR0214\ARR0214acta.pdf"/>
    <hyperlink ref="G64:G65" r:id="rId473" display="Acta de renovacion 001"/>
    <hyperlink ref="K64:K65" r:id="rId474" display="\\Nas1\alcaldia\228-SS\22840-S-GB\U-Inmuebles\E-Admon\Cmn-Admon\IS-ARR\SOP\ARR0214\ARR0214pol.pdf"/>
    <hyperlink ref="B68:B69" r:id="rId475" display="261"/>
    <hyperlink ref="G68:G69" r:id="rId476" display="PRORROGA 10"/>
    <hyperlink ref="K68:K69" r:id="rId477" display="AA014649"/>
    <hyperlink ref="AQ68:AQ69" r:id="rId478" display="Sandra Patricia Ordoñez"/>
    <hyperlink ref="AZ68:AZ69" r:id="rId479" display="09/05/2018"/>
    <hyperlink ref="BC74" r:id="rId480"/>
    <hyperlink ref="BC63" r:id="rId481"/>
    <hyperlink ref="BC68" r:id="rId482"/>
    <hyperlink ref="BC65" r:id="rId483"/>
    <hyperlink ref="BC73" r:id="rId484"/>
    <hyperlink ref="BC95" r:id="rId485"/>
    <hyperlink ref="BC91" r:id="rId486"/>
    <hyperlink ref="BC64:BC65" r:id="rId487" display="INF3"/>
    <hyperlink ref="BC87" r:id="rId488"/>
    <hyperlink ref="BC72" r:id="rId489"/>
    <hyperlink ref="BC90" r:id="rId490"/>
    <hyperlink ref="K66" r:id="rId491"/>
    <hyperlink ref="AQ77" r:id="rId492"/>
    <hyperlink ref="AQ78" r:id="rId493"/>
    <hyperlink ref="AQ74" r:id="rId494"/>
    <hyperlink ref="AQ75" r:id="rId495"/>
    <hyperlink ref="AQ65" r:id="rId496"/>
    <hyperlink ref="AQ63" r:id="rId497"/>
    <hyperlink ref="AQ83" r:id="rId498"/>
    <hyperlink ref="AQ95" r:id="rId499"/>
    <hyperlink ref="AQ68" r:id="rId500"/>
    <hyperlink ref="BC86" r:id="rId501"/>
    <hyperlink ref="B85" r:id="rId502"/>
    <hyperlink ref="BC89" r:id="rId503"/>
    <hyperlink ref="G93" r:id="rId504"/>
    <hyperlink ref="K89" r:id="rId505"/>
    <hyperlink ref="K78" r:id="rId506" display="..\SOPORTE ARRENDAMIENTOS\ARR0053\ARR0053POL2019.pdf"/>
    <hyperlink ref="K82" r:id="rId507" display="..\SOPORTE ARRENDAMIENTOS\ARR0065\ARR0065POL.pdf"/>
    <hyperlink ref="K80" r:id="rId508" display="\\Nas1\alcaldia\228-SS\22840-S-GB\U-Inmuebles\E-Admon\Cmn-Admon\IS-ARR\SOP\ARR0064\ARR0064pol.pdf"/>
    <hyperlink ref="AW88" r:id="rId509"/>
    <hyperlink ref="AZ88" r:id="rId510"/>
    <hyperlink ref="BC88" r:id="rId511"/>
    <hyperlink ref="BF88" r:id="rId512"/>
    <hyperlink ref="AW84" r:id="rId513"/>
    <hyperlink ref="AZ84" r:id="rId514"/>
    <hyperlink ref="BC84" r:id="rId515"/>
    <hyperlink ref="BF84" r:id="rId516"/>
    <hyperlink ref="AW85" r:id="rId517"/>
    <hyperlink ref="AZ85" r:id="rId518"/>
    <hyperlink ref="BC85" r:id="rId519"/>
    <hyperlink ref="BF85" r:id="rId520"/>
    <hyperlink ref="K91" r:id="rId521"/>
    <hyperlink ref="AW91" r:id="rId522"/>
    <hyperlink ref="BF91" r:id="rId523"/>
    <hyperlink ref="AW68" r:id="rId524"/>
    <hyperlink ref="BF68" r:id="rId525"/>
    <hyperlink ref="AW72" r:id="rId526"/>
    <hyperlink ref="BF72" r:id="rId527"/>
    <hyperlink ref="AW63" r:id="rId528"/>
    <hyperlink ref="AZ63" r:id="rId529"/>
    <hyperlink ref="BF63" r:id="rId530"/>
    <hyperlink ref="AW74" r:id="rId531"/>
    <hyperlink ref="AZ74" r:id="rId532"/>
    <hyperlink ref="BF74" r:id="rId533"/>
    <hyperlink ref="BC75" r:id="rId534"/>
    <hyperlink ref="AW75" r:id="rId535"/>
    <hyperlink ref="AZ75" r:id="rId536"/>
    <hyperlink ref="BF75" r:id="rId537"/>
    <hyperlink ref="AW73" r:id="rId538"/>
    <hyperlink ref="AZ73" r:id="rId539"/>
    <hyperlink ref="AW95" r:id="rId540"/>
    <hyperlink ref="AZ95" r:id="rId541"/>
    <hyperlink ref="BF95" r:id="rId542"/>
    <hyperlink ref="AW87" r:id="rId543"/>
    <hyperlink ref="BF87" r:id="rId544"/>
    <hyperlink ref="AW90" r:id="rId545"/>
    <hyperlink ref="BF90" r:id="rId546"/>
    <hyperlink ref="AW93" r:id="rId547"/>
    <hyperlink ref="AZ93" r:id="rId548"/>
    <hyperlink ref="BC93" r:id="rId549"/>
    <hyperlink ref="BF93" r:id="rId550"/>
    <hyperlink ref="AW71" r:id="rId551"/>
    <hyperlink ref="AZ71" r:id="rId552"/>
    <hyperlink ref="BC71" r:id="rId553"/>
    <hyperlink ref="BF71" r:id="rId554"/>
    <hyperlink ref="AW79" r:id="rId555"/>
    <hyperlink ref="AZ79" r:id="rId556"/>
    <hyperlink ref="AW80" r:id="rId557"/>
    <hyperlink ref="AZ80" r:id="rId558"/>
    <hyperlink ref="BI64:BI65" r:id="rId559" display="INF5"/>
    <hyperlink ref="BI91" r:id="rId560"/>
    <hyperlink ref="BI68" r:id="rId561"/>
    <hyperlink ref="BI63" r:id="rId562"/>
    <hyperlink ref="BI73" r:id="rId563"/>
    <hyperlink ref="BI95" r:id="rId564"/>
    <hyperlink ref="BI65" r:id="rId565"/>
    <hyperlink ref="BI72" r:id="rId566"/>
    <hyperlink ref="BI76" r:id="rId567"/>
    <hyperlink ref="BI90" r:id="rId568"/>
    <hyperlink ref="BU71" r:id="rId569" display="\\Nas1\alcaldia\228-SS\22840-S-GB\U-Inmuebles\E-Admon\Cmn-Admon\IS-ARR\SOP\ARR0031\ARR0031SR.pdf"/>
    <hyperlink ref="BU64" r:id="rId570" display="\\Nas1\alcaldia\228-SS\22840-S-GB\U-Inmuebles\E-Admon\Cmn-Admon\IS-ARR\SOP\ARR0013\ARR0013SR.pdf.doc"/>
    <hyperlink ref="BU76" r:id="rId571" display="\\Nas1\alcaldia\228-SS\22840-S-GB\U-Inmuebles\E-Admon\Cmn-Admon\IS-ARR\SOP\ARR0049\ARR0049SR.pdf"/>
    <hyperlink ref="BU88" r:id="rId572" display="\\Nas1\alcaldia\228-SS\22840-S-GB\U-Inmuebles\E-Admon\Cmn-Admon\IS-ARR\SOP\ARR0103\ARR0103SR.pdf"/>
    <hyperlink ref="BU83" r:id="rId573" display="\\Nas1\alcaldia\228-SS\22840-S-GB\U-Inmuebles\E-Admon\Cmn-Admon\IS-ARR\SOP\ARR0074\ARR0074SR.pdf"/>
    <hyperlink ref="BU92" r:id="rId574" display="\\Nas1\alcaldia\228-SS\22840-S-GB\U-Inmuebles\E-Admon\Cmn-Admon\IS-ARR\SOP\ARR0183\ARR0183SR.pdf"/>
    <hyperlink ref="BU93" r:id="rId575" display="\\Nas1\alcaldia\228-SS\22840-S-GB\U-Inmuebles\E-Admon\Cmn-Admon\IS-ARR\SOP\ARR0184\ARR0184SR.pdf"/>
    <hyperlink ref="BU94" r:id="rId576" display="\\Nas1\alcaldia\228-SS\22840-S-GB\U-Inmuebles\E-Admon\Cmn-Admon\IS-ARR\SOP\ARR0191\ARR0191SR.pdf"/>
    <hyperlink ref="BU68" r:id="rId577" display="\\Nas1\alcaldia\228-SS\22840-S-GB\U-Inmuebles\E-Admon\Cmn-Admon\IS-ARR\SOP\ARR0024\ARR0024soli.pdf"/>
    <hyperlink ref="BU72" r:id="rId578" display="\\Nas1\alcaldia\228-SS\22840-S-GB\U-Inmuebles\E-Admon\Cmn-Admon\IS-ARR\SOP\ARR0032\ARR0032soli.pdf"/>
    <hyperlink ref="BU87" r:id="rId579" display="\\Nas1\alcaldia\228-SS\22840-S-GB\U-Inmuebles\E-Admon\Cmn-Admon\IS-ARR\SOP\ARR0101\ARR0101SOLI.pdf"/>
    <hyperlink ref="BF86" r:id="rId580"/>
    <hyperlink ref="BI86" r:id="rId581"/>
    <hyperlink ref="K70" r:id="rId582" display="M - 100001089"/>
    <hyperlink ref="BU66" r:id="rId583" display="\\Nas1\alcaldia\228-SS\22840-S-GB\U-Inmuebles\E-Admon\Cmn-Admon\IS-ARR\SOP\ARR0018\ARR0018soli.pdf"/>
    <hyperlink ref="BU67" r:id="rId584" display="\\Nas1\alcaldia\228-SS\22840-S-GB\U-Inmuebles\E-Admon\Cmn-Admon\IS-ARR\SOP\ARR0018\ARR0018soli.pdf"/>
    <hyperlink ref="BU86" r:id="rId585" display="\\Nas1\alcaldia\228-SS\22840-S-GB\U-Inmuebles\E-Admon\Cmn-Admon\IS-ARR\SOP\ARR0079\ARR0079soli.pdf"/>
    <hyperlink ref="BU89" r:id="rId586" display="\\Nas1\alcaldia\228-SS\22840-S-GB\U-Inmuebles\E-Admon\Cmn-Admon\IS-ARR\SOP\ARR0105\ARR0105soli.pdf"/>
    <hyperlink ref="AQ66" r:id="rId587"/>
    <hyperlink ref="AQ86" r:id="rId588" display="Luis ignacio gallego patiño "/>
    <hyperlink ref="AQ67" r:id="rId589"/>
    <hyperlink ref="AQ89" r:id="rId590"/>
    <hyperlink ref="AQ71:AQ72" r:id="rId591" display="María Nelly Moreno Moreno"/>
    <hyperlink ref="BU90" r:id="rId592" display="\\Nas1\alcaldia\228-SS\22840-S-GB\U-Inmuebles\E-Admon\Cmn-Admon\IS-ARR\SOP\ARR0106\ARR0106soli.pdf"/>
    <hyperlink ref="BU73" r:id="rId593" display="\\Nas1\alcaldia\228-SS\22840-S-GB\U-Inmuebles\E-Admon\Cmn-Admon\IS-ARR\SOP\ARR0041\ARR0041soli.pdf"/>
    <hyperlink ref="BU95" r:id="rId594" display="\\Nas1\alcaldia\228-SS\22840-S-GB\U-Inmuebles\E-Admon\Cmn-Admon\IS-ARR\SOP\ARR0192\ARR0192soli.pdf"/>
    <hyperlink ref="BU91" r:id="rId595" display="\\Nas1\alcaldia\228-SS\22840-S-GB\U-Inmuebles\E-Admon\Cmn-Admon\IS-ARR\SOP\ARR0107\ARR0107soli.pdf"/>
    <hyperlink ref="BU63" r:id="rId596" display="\\Nas1\alcaldia\228-SS\22840-S-GB\U-Inmuebles\E-Admon\Cmn-Admon\IS-ARR\SOP\ARR0012\ARR0012SOLI.pdf"/>
    <hyperlink ref="BU65" r:id="rId597" display="\\Nas1\alcaldia\228-SS\22840-S-GB\U-Inmuebles\E-Admon\Cmn-Admon\IS-ARR\SOP\ARR0016\ARR0016SOLI.pdf"/>
    <hyperlink ref="BU64:BU65" r:id="rId598" display="\\Nas1\alcaldia\228-SS\22840-S-GB\U-Inmuebles\E-Admon\Cmn-Admon\IS-ARR\SOP\ARR0214\ARR0214sOLI.pdf"/>
    <hyperlink ref="BL63" r:id="rId599"/>
    <hyperlink ref="BL68" r:id="rId600"/>
    <hyperlink ref="BL90" r:id="rId601"/>
    <hyperlink ref="BL65" r:id="rId602"/>
    <hyperlink ref="BL72" r:id="rId603"/>
    <hyperlink ref="BL73" r:id="rId604"/>
    <hyperlink ref="BL87" r:id="rId605"/>
    <hyperlink ref="BL91" r:id="rId606"/>
    <hyperlink ref="BL95" r:id="rId607"/>
    <hyperlink ref="BL96" r:id="rId608"/>
    <hyperlink ref="BL97" r:id="rId609"/>
    <hyperlink ref="G83" r:id="rId610"/>
    <hyperlink ref="BV63" r:id="rId611"/>
    <hyperlink ref="BV95" r:id="rId612"/>
    <hyperlink ref="BV64:BV65" r:id="rId613" display="POSITIVO"/>
    <hyperlink ref="BV65" r:id="rId614"/>
    <hyperlink ref="BV73" r:id="rId615"/>
    <hyperlink ref="BV87" r:id="rId616"/>
    <hyperlink ref="BV72" r:id="rId617"/>
    <hyperlink ref="BV90" r:id="rId618"/>
    <hyperlink ref="BV91" r:id="rId619"/>
    <hyperlink ref="BC64" r:id="rId620"/>
    <hyperlink ref="BF64" r:id="rId621"/>
    <hyperlink ref="BI64" r:id="rId622"/>
    <hyperlink ref="BL64" r:id="rId623"/>
    <hyperlink ref="BO64" r:id="rId624"/>
    <hyperlink ref="AL98" r:id="rId625"/>
    <hyperlink ref="AP98" r:id="rId626"/>
    <hyperlink ref="G98" r:id="rId627"/>
    <hyperlink ref="B98" r:id="rId628"/>
    <hyperlink ref="F98" r:id="rId629" display="\\Nas1\alcaldia\228-SS\22840-S-GB\U-Inmuebles\E-Admon\Cmn-Admon\IS-ARR\SOP\ARR0020\ARR0020ACTA.pdf"/>
    <hyperlink ref="K98" r:id="rId630" display="\\Nas1\alcaldia\228-SS\22840-S-GB\U-Inmuebles\E-Admon\Cmn-Admon\IS-ARR\SOP\ARR0020\ARR0020POL.pdf"/>
    <hyperlink ref="A98" r:id="rId631"/>
    <hyperlink ref="AQ98" r:id="rId632" display="Luis ignacio gallego patiño "/>
    <hyperlink ref="AS98" r:id="rId633"/>
    <hyperlink ref="B99" r:id="rId634"/>
    <hyperlink ref="AQ99" r:id="rId635" display="Luis ignacio gallego patiño "/>
    <hyperlink ref="BU99" r:id="rId636" display="\\Nas1\alcaldia\228-SS\22840-S-GB\U-Inmuebles\E-Admon\Cmn-Admon\IS-ARR\SOP\ARR0009\ARR0009soli.pdf"/>
    <hyperlink ref="BI99" r:id="rId637"/>
    <hyperlink ref="BF99" r:id="rId638"/>
    <hyperlink ref="AW99" r:id="rId639"/>
    <hyperlink ref="F99" r:id="rId640" display="\\Nas1\alcaldia\228-SS\22840-S-GB\U-Inmuebles\E-Admon\Cmn-Admon\IS-ARR\SOP\ARR0009\ARR0009acta.pdf"/>
    <hyperlink ref="G99" r:id="rId641"/>
    <hyperlink ref="K99" r:id="rId642"/>
    <hyperlink ref="AP99" r:id="rId643"/>
    <hyperlink ref="AL99" r:id="rId644"/>
    <hyperlink ref="AZ57" r:id="rId645"/>
    <hyperlink ref="AZ52" r:id="rId646"/>
    <hyperlink ref="AZ60" r:id="rId647"/>
    <hyperlink ref="AZ2" r:id="rId648"/>
    <hyperlink ref="AZ3" r:id="rId649"/>
    <hyperlink ref="AZ5:AZ6" r:id="rId650" display="INF2"/>
    <hyperlink ref="AZ8:AZ9" r:id="rId651" display="INF2"/>
    <hyperlink ref="AZ12" r:id="rId652" display="INF1"/>
    <hyperlink ref="AZ13" r:id="rId653"/>
    <hyperlink ref="AZ16:AZ55" r:id="rId654" display="INF2"/>
    <hyperlink ref="AZ16" r:id="rId655"/>
    <hyperlink ref="AZ17" r:id="rId656"/>
    <hyperlink ref="AZ18" r:id="rId657"/>
    <hyperlink ref="AZ20" r:id="rId658"/>
    <hyperlink ref="AZ21" r:id="rId659"/>
    <hyperlink ref="AZ23" r:id="rId660"/>
    <hyperlink ref="AZ25" r:id="rId661"/>
    <hyperlink ref="AZ26" r:id="rId662"/>
    <hyperlink ref="AZ27" r:id="rId663"/>
    <hyperlink ref="AZ46" r:id="rId664"/>
    <hyperlink ref="AZ47" r:id="rId665"/>
    <hyperlink ref="AZ48" r:id="rId666"/>
    <hyperlink ref="AZ53" r:id="rId667"/>
    <hyperlink ref="AZ58" r:id="rId668"/>
    <hyperlink ref="AZ59" r:id="rId669"/>
    <hyperlink ref="AZ49" r:id="rId670"/>
    <hyperlink ref="AZ55" r:id="rId671"/>
    <hyperlink ref="BC46" r:id="rId672"/>
    <hyperlink ref="BC58" r:id="rId673"/>
    <hyperlink ref="BC57" r:id="rId674"/>
    <hyperlink ref="BC52" r:id="rId675"/>
    <hyperlink ref="BC60" r:id="rId676"/>
    <hyperlink ref="BC17" r:id="rId677"/>
    <hyperlink ref="BC18" r:id="rId678"/>
    <hyperlink ref="BC23" r:id="rId679"/>
    <hyperlink ref="BC25" r:id="rId680"/>
    <hyperlink ref="BC26" r:id="rId681"/>
    <hyperlink ref="BC27" r:id="rId682"/>
    <hyperlink ref="BC47" r:id="rId683"/>
    <hyperlink ref="BC51" r:id="rId684"/>
    <hyperlink ref="BC49" r:id="rId685"/>
    <hyperlink ref="BC55" r:id="rId686"/>
    <hyperlink ref="BI66:BI67" r:id="rId687" display="INF1"/>
    <hyperlink ref="BL99" r:id="rId688"/>
    <hyperlink ref="BL86" r:id="rId689"/>
    <hyperlink ref="BL66:BL67" r:id="rId690" display="INF2"/>
    <hyperlink ref="BF66:BF67" r:id="rId691" display="INF4"/>
    <hyperlink ref="AW66:AW67" r:id="rId692" display="INF1"/>
    <hyperlink ref="AZ66" r:id="rId693"/>
    <hyperlink ref="AZ67" r:id="rId694"/>
    <hyperlink ref="BC66:BC67" r:id="rId695" display="INF3"/>
    <hyperlink ref="BF89" r:id="rId696"/>
    <hyperlink ref="B100" r:id="rId697"/>
    <hyperlink ref="K100" r:id="rId698" display="\\Nas1\alcaldia\228-SS\22840-S-GB\U-Inmuebles\E-Admon\Cmn-Admon\IS-ARR\SOP\ARR4600076592\ARR4600076592POL.pdf"/>
    <hyperlink ref="BA100" r:id="rId699"/>
    <hyperlink ref="AG100" r:id="rId700"/>
    <hyperlink ref="AL100" r:id="rId701"/>
    <hyperlink ref="F100" r:id="rId702" display="\\Nas1\alcaldia\228-SS\22840-S-GB\U-Inmuebles\E-Admon\Cmn-Admon\IS-ARR\SOP\ARR4600076592\ARR4600076592acta.pdf"/>
    <hyperlink ref="BH100" r:id="rId703"/>
    <hyperlink ref="BK100" r:id="rId704"/>
    <hyperlink ref="BN100" r:id="rId705"/>
    <hyperlink ref="CG100" r:id="rId706" display="\\Nas1\alcaldia\228-SS\22840-S-GB\U-Inmuebles\E-Admon\Cmn-Admon\IS-ARR\SOP\ARR4600076592\ARR4600076592soli.pdf"/>
    <hyperlink ref="AQ100" r:id="rId707"/>
    <hyperlink ref="BF80" r:id="rId708"/>
    <hyperlink ref="BV64" r:id="rId709"/>
    <hyperlink ref="BV69:BV70" r:id="rId710" display="POSITIVO"/>
    <hyperlink ref="BV71" r:id="rId711"/>
    <hyperlink ref="BV76" r:id="rId712"/>
    <hyperlink ref="BV79:BV80" r:id="rId713" display="POSITIVO"/>
    <hyperlink ref="BF79" r:id="rId714"/>
    <hyperlink ref="BV81:BV82" r:id="rId715" display="POSITIVO"/>
    <hyperlink ref="BV83" r:id="rId716"/>
    <hyperlink ref="BV84:BV85" r:id="rId717" display="POSITIVO"/>
    <hyperlink ref="BV88" r:id="rId718"/>
    <hyperlink ref="BV92" r:id="rId719"/>
    <hyperlink ref="BV93" r:id="rId720"/>
    <hyperlink ref="BV94" r:id="rId721"/>
    <hyperlink ref="BV101" r:id="rId722"/>
    <hyperlink ref="BL101" r:id="rId723"/>
    <hyperlink ref="BU101" r:id="rId724" display="\\Nas1\alcaldia\228-SS\22840-S-GB\U-Inmuebles\E-Admon\Cmn-Admon\IS-ARR\SOP\ARR0037\ARR0037soli.pdf"/>
    <hyperlink ref="BI101" r:id="rId725"/>
    <hyperlink ref="BF101" r:id="rId726"/>
    <hyperlink ref="AW101" r:id="rId727"/>
    <hyperlink ref="AQ101" r:id="rId728"/>
    <hyperlink ref="BC101" r:id="rId729"/>
    <hyperlink ref="AZ101" r:id="rId730"/>
    <hyperlink ref="B101" r:id="rId731"/>
    <hyperlink ref="K101" r:id="rId732" display="\\Nas1\alcaldia\228-SS\22840-S-GB\U-Inmuebles\E-Admon\Cmn-Admon\IS-ARR\SOP\ARR0037\ARR0037pol.pdf"/>
    <hyperlink ref="G101" r:id="rId733"/>
    <hyperlink ref="B102" r:id="rId734" display="\\Nas1\alcaldia\228-SS\22840-S-GB\U-Inmuebles\E-Admon\Cmn-Admon\IS-ARR\SOP\ARR4600077579\ARR4600077579CON.pdf"/>
    <hyperlink ref="K102" r:id="rId735"/>
    <hyperlink ref="AQ102" r:id="rId736"/>
    <hyperlink ref="F102" r:id="rId737" display="\\Nas1\alcaldia\228-SS\22840-S-GB\U-Inmuebles\E-Admon\Cmn-Admon\IS-ARR\SOP\ARR4600077579\aRR4600077579acta.pdf"/>
    <hyperlink ref="BU102" r:id="rId738" display="\\Nas1\alcaldia\228-SS\22840-S-GB\U-Inmuebles\E-Admon\Cmn-Admon\IS-ARR\SOP\ARR4600077579\ARR4600077579soli.pdf"/>
    <hyperlink ref="BV102" r:id="rId739"/>
    <hyperlink ref="AW69" r:id="rId740"/>
    <hyperlink ref="AZ69" r:id="rId741"/>
    <hyperlink ref="AW70" r:id="rId742"/>
    <hyperlink ref="AZ70" r:id="rId743" display="09/05/2018"/>
    <hyperlink ref="AG103" r:id="rId744"/>
    <hyperlink ref="AL103" r:id="rId745"/>
    <hyperlink ref="AP103" r:id="rId746"/>
    <hyperlink ref="B103" r:id="rId747" display="\\Nas1\alcaldia\228-SS\22840-S-GB\U-Inmuebles\E-Admon\Cmn-Admon\IS-ARR\SOP\ARR0381\ARR0381CON.pdf"/>
    <hyperlink ref="K103" r:id="rId748" display="\\Nas1\alcaldia\228-SS\22840-S-GB\U-Inmuebles\E-Admon\Cmn-Admon\IS-ARR\SOP\ARR0381\ARR0381POL.pdf"/>
    <hyperlink ref="F103" r:id="rId749" display="\\Nas1\alcaldia\228-SS\22840-S-GB\U-Inmuebles\E-Admon\Cmn-Admon\IS-ARR\SOP\ARR0381\ARR0381ACTA.pdf"/>
    <hyperlink ref="AW103" r:id="rId750"/>
    <hyperlink ref="AZ103" r:id="rId751"/>
    <hyperlink ref="BU103" r:id="rId752" display="\\Nas1\alcaldia\228-SS\22840-S-GB\U-Inmuebles\E-Admon\Cmn-Admon\IS-ARR\SOP\ARR0381\ARR0381soli.pdf"/>
    <hyperlink ref="AQ103" r:id="rId753"/>
    <hyperlink ref="BC103" r:id="rId754"/>
    <hyperlink ref="AG104" r:id="rId755"/>
    <hyperlink ref="AL104" r:id="rId756"/>
    <hyperlink ref="AP104" r:id="rId757"/>
    <hyperlink ref="B104" r:id="rId758" display="\\Nas1\alcaldia\228-SS\22840-S-GB\U-Inmuebles\E-Admon\Cmn-Admon\IS-ARR\SOP\ARR0310\ARR0310CON.pdf"/>
    <hyperlink ref="K104" r:id="rId759"/>
    <hyperlink ref="AQ104" r:id="rId760"/>
    <hyperlink ref="AG105" r:id="rId761"/>
    <hyperlink ref="AL105" r:id="rId762"/>
    <hyperlink ref="AP105" r:id="rId763"/>
    <hyperlink ref="B105" r:id="rId764" display="\\Nas1\alcaldia\228-SS\22840-S-GB\U-Inmuebles\E-Admon\Cmn-Admon\IS-ARR\SOP\ARR0311\ARR0311CON.pdf"/>
    <hyperlink ref="K105" r:id="rId765"/>
    <hyperlink ref="AQ105" r:id="rId766"/>
    <hyperlink ref="AG106" r:id="rId767"/>
    <hyperlink ref="B106" r:id="rId768" display="\\Nas1\alcaldia\228-SS\22840-S-GB\U-Inmuebles\E-Admon\Cmn-Admon\IS-ARR\SOP\ARR4600077543\ARR4600077543.pdf"/>
    <hyperlink ref="K106" r:id="rId769"/>
    <hyperlink ref="AL106" r:id="rId770"/>
    <hyperlink ref="F104" r:id="rId771" display="\\Nas1\alcaldia\228-SS\22840-S-GB\U-Inmuebles\E-Admon\Cmn-Admon\IS-ARR\SOP\ARR0310\ARR0310ACTA.pdf"/>
    <hyperlink ref="F105" r:id="rId772" display="\\Nas1\alcaldia\228-SS\22840-S-GB\U-Inmuebles\E-Admon\Cmn-Admon\IS-ARR\SOP\ARR0311\ARR0311ACTA.pdf"/>
    <hyperlink ref="F106" r:id="rId773" display="\\Nas1\alcaldia\228-SS\22840-S-GB\U-Inmuebles\E-Admon\Cmn-Admon\IS-ARR\SOP\ARR4600077543\ARR4600077543ACTA.pdf"/>
    <hyperlink ref="AW106" r:id="rId774"/>
    <hyperlink ref="AZ106" r:id="rId775"/>
    <hyperlink ref="BU106" r:id="rId776" display="\\Nas1\alcaldia\228-SS\22840-S-GB\U-Inmuebles\E-Admon\Cmn-Admon\IS-ARR\SOP\ARR4600077543\ARR4600077543soli.pdf"/>
    <hyperlink ref="BU104" r:id="rId777" display="\\Nas1\alcaldia\228-SS\22840-S-GB\U-Inmuebles\E-Admon\Cmn-Admon\IS-ARR\SOP\ARR0310\ARR0310soli.pdf"/>
    <hyperlink ref="BU105" r:id="rId778" display="\\Nas1\alcaldia\228-SS\22840-S-GB\U-Inmuebles\E-Admon\Cmn-Admon\IS-ARR\SOP\ARR0311\ARR0311soli.pdf"/>
    <hyperlink ref="AQ106" r:id="rId779"/>
    <hyperlink ref="BC104" r:id="rId780"/>
    <hyperlink ref="BC106" r:id="rId781"/>
    <hyperlink ref="BV104" r:id="rId782"/>
    <hyperlink ref="BV105" r:id="rId783"/>
    <hyperlink ref="B107" r:id="rId784" display="\\Nas1\alcaldia\228-SS\22840-S-GB\U-Inmuebles\E-Admon\Cmn-Admon\IS-ARR\SOP\ARR4600077549\ARR4600077549CON.pdf"/>
    <hyperlink ref="K107" r:id="rId785"/>
    <hyperlink ref="AG107" r:id="rId786"/>
    <hyperlink ref="AL107" r:id="rId787"/>
    <hyperlink ref="AQ107" r:id="rId788"/>
    <hyperlink ref="F107" r:id="rId789" display="\\Nas1\alcaldia\228-SS\22840-S-GB\U-Inmuebles\E-Admon\Cmn-Admon\IS-ARR\SOP\ARR4600077549\ARR4600077549acta.pdf"/>
    <hyperlink ref="BU107" r:id="rId790" display="\\Nas1\alcaldia\228-SS\22840-S-GB\U-Inmuebles\E-Admon\Cmn-Admon\IS-ARR\SOP\ARR4600077549\ARR4600077549soli.pdf"/>
    <hyperlink ref="B108" r:id="rId791" display="\\Nas1\alcaldia\228-SS\22840-S-GB\U-Inmuebles\E-Admon\Cmn-Admon\IS-ARR\SOP\ARR4600077545\ARR4600077545CON.pdf"/>
    <hyperlink ref="K108" r:id="rId792"/>
    <hyperlink ref="B109" r:id="rId793" display="\\Nas1\alcaldia\228-SS\22840-S-GB\U-Inmuebles\E-Admon\Cmn-Admon\IS-ARR\SOP\ARR4600077544\ARR4600077544.pdf"/>
    <hyperlink ref="K109" r:id="rId794"/>
    <hyperlink ref="AG109" r:id="rId795"/>
    <hyperlink ref="AL109" r:id="rId796"/>
    <hyperlink ref="F108" r:id="rId797" display="\\Nas1\alcaldia\228-SS\22840-S-GB\U-Inmuebles\E-Admon\Cmn-Admon\IS-ARR\SOP\ARR4600077545\aRR4600077545acta.pdf"/>
    <hyperlink ref="F109" r:id="rId798" display="\\Nas1\alcaldia\228-SS\22840-S-GB\U-Inmuebles\E-Admon\Cmn-Admon\IS-ARR\SOP\ARR4600077544\ARR4600077544ACTA.pdf"/>
    <hyperlink ref="AW108" r:id="rId799"/>
    <hyperlink ref="AZ108" r:id="rId800"/>
    <hyperlink ref="AW109" r:id="rId801"/>
    <hyperlink ref="AZ109" r:id="rId802"/>
    <hyperlink ref="BU108" r:id="rId803" display="\\Nas1\alcaldia\228-SS\22840-S-GB\U-Inmuebles\E-Admon\Cmn-Admon\IS-ARR\SOP\ARR4600077545\ARR4600077545soli.pdf"/>
    <hyperlink ref="BU109" r:id="rId804" display="\\Nas1\alcaldia\228-SS\22840-S-GB\U-Inmuebles\E-Admon\Cmn-Admon\IS-ARR\SOP\ARR4600077544\ARR4600077544soli.pdf"/>
    <hyperlink ref="BC109" r:id="rId805"/>
    <hyperlink ref="BC108" r:id="rId806"/>
    <hyperlink ref="AQ108" r:id="rId807"/>
    <hyperlink ref="AQ109" r:id="rId808"/>
    <hyperlink ref="B110" r:id="rId809" display="\\Nas1\alcaldia\228-SS\22840-S-GB\U-Inmuebles\E-Admon\Cmn-Admon\IS-ARR\SOP\ARR4600077547\ARR4600077547CON.pdf"/>
    <hyperlink ref="K110" r:id="rId810"/>
    <hyperlink ref="AG110" r:id="rId811"/>
    <hyperlink ref="F110" r:id="rId812" display="\\Nas1\alcaldia\228-SS\22840-S-GB\U-Inmuebles\E-Admon\Cmn-Admon\IS-ARR\SOP\ARR4600077547\ARR4600077547ACTA.pdf"/>
    <hyperlink ref="AW110" r:id="rId813"/>
    <hyperlink ref="AZ110" r:id="rId814"/>
    <hyperlink ref="BU110" r:id="rId815" display="\\Nas1\alcaldia\228-SS\22840-S-GB\U-Inmuebles\E-Admon\Cmn-Admon\IS-ARR\SOP\ARR4600077547\ARR4600077547soli.pdf"/>
    <hyperlink ref="AQ110" r:id="rId816"/>
    <hyperlink ref="BC110" r:id="rId817"/>
    <hyperlink ref="B111" r:id="rId818" display="\\Nas1\alcaldia\228-SS\22840-S-GB\U-Inmuebles\E-Admon\Cmn-Admon\IS-ARR\SOP\ARR4600077550\ARR4600077550CON.pdf"/>
    <hyperlink ref="K111" r:id="rId819"/>
    <hyperlink ref="AG111" r:id="rId820"/>
    <hyperlink ref="AL111" r:id="rId821"/>
    <hyperlink ref="F111" r:id="rId822" display="\\Nas1\alcaldia\228-SS\22840-S-GB\U-Inmuebles\E-Admon\Cmn-Admon\IS-ARR\SOP\ARR4600077550\ARR4600077550ACTA.pdf"/>
    <hyperlink ref="B112" r:id="rId823" display="\\Nas1\alcaldia\228-SS\22840-S-GB\U-Inmuebles\E-Admon\Cmn-Admon\IS-ARR\SOP\ARR0308\ARR0308CON2019.pdf"/>
    <hyperlink ref="F112" r:id="rId824" display="\\Nas1\alcaldia\228-SS\22840-S-GB\U-Inmuebles\E-Admon\Cmn-Admon\IS-ARR\SOP\ARR0308\ARR0308ACTA2019.pdf"/>
    <hyperlink ref="K112" r:id="rId825"/>
    <hyperlink ref="AQ112" r:id="rId826"/>
    <hyperlink ref="AS112" r:id="rId827" display="clara.giraldo@medellin.gov.co"/>
    <hyperlink ref="B113" r:id="rId828" display="\\Nas1\alcaldia\228-SS\22840-S-GB\U-Inmuebles\E-Admon\Cmn-Admon\IS-ARR\SOP\ARR0309\ARR0309CON2019.pdf"/>
    <hyperlink ref="F113" r:id="rId829" display="\\Nas1\alcaldia\228-SS\22840-S-GB\U-Inmuebles\E-Admon\Cmn-Admon\IS-ARR\SOP\ARR0309\ARR0309ACTA2019.pdf"/>
    <hyperlink ref="K113" r:id="rId830"/>
    <hyperlink ref="AQ113" r:id="rId831"/>
    <hyperlink ref="B114" r:id="rId832" display="\\Nas1\alcaldia\228-SS\22840-S-GB\U-Inmuebles\E-Admon\Cmn-Admon\IS-ARR\SOP\ARR0314\ARR0314CON2019.pdf"/>
    <hyperlink ref="F114" r:id="rId833" display="\\Nas1\alcaldia\228-SS\22840-S-GB\U-Inmuebles\E-Admon\Cmn-Admon\IS-ARR\SOP\ARR0314\ARR0314ACTA2019.pdf"/>
    <hyperlink ref="AQ114" r:id="rId834"/>
    <hyperlink ref="K114" r:id="rId835"/>
    <hyperlink ref="AL114" r:id="rId836"/>
    <hyperlink ref="AG114" r:id="rId837"/>
    <hyperlink ref="AW111" r:id="rId838"/>
    <hyperlink ref="AZ111" r:id="rId839"/>
    <hyperlink ref="BU111" r:id="rId840" display="\\Nas1\alcaldia\228-SS\22840-S-GB\U-Inmuebles\E-Admon\Cmn-Admon\IS-ARR\SOP\ARR4600077550\ARR4600077550soli.pdf"/>
    <hyperlink ref="BU114" r:id="rId841" display="\\Nas1\alcaldia\228-SS\22840-S-GB\U-Inmuebles\E-Admon\Cmn-Admon\IS-ARR\SOP\ARR0314\ARR0314soli.pdf"/>
    <hyperlink ref="BU112" r:id="rId842" display="\\Nas1\alcaldia\228-SS\22840-S-GB\U-Inmuebles\E-Admon\Cmn-Admon\IS-ARR\SOP\ARR0308\ARR0308soli.pdf"/>
    <hyperlink ref="BU113" r:id="rId843" display="\\Nas1\alcaldia\228-SS\22840-S-GB\U-Inmuebles\E-Admon\Cmn-Admon\IS-ARR\SOP\ARR0309\ARR0309soli.pdf"/>
    <hyperlink ref="AQ111" r:id="rId844"/>
    <hyperlink ref="BC111" r:id="rId845"/>
    <hyperlink ref="BV112" r:id="rId846"/>
    <hyperlink ref="BV113" r:id="rId847"/>
    <hyperlink ref="BV114" r:id="rId848"/>
    <hyperlink ref="AG115" r:id="rId849"/>
    <hyperlink ref="AL115" r:id="rId850"/>
    <hyperlink ref="AQ115" r:id="rId851" display="María Nelly Moreno Moreno"/>
    <hyperlink ref="AS115" r:id="rId852"/>
    <hyperlink ref="B115" r:id="rId853" display="\\Nas1\alcaldia\228-SS\22840-S-GB\U-Inmuebles\E-Admon\Cmn-Admon\IS-ARR\SOP\ARR4600081817\ARR4600081817CON.pdf"/>
    <hyperlink ref="F115" r:id="rId854" display="\\Nas1\alcaldia\228-SS\22840-S-GB\U-Inmuebles\E-Admon\Cmn-Admon\IS-ARR\SOP\ARR4600081817\ARR4600081817ACTA.pdf"/>
    <hyperlink ref="K115" r:id="rId855"/>
    <hyperlink ref="CA115" r:id="rId856"/>
    <hyperlink ref="G115" r:id="rId857"/>
    <hyperlink ref="B116" r:id="rId858" display="\\Nas1\alcaldia\228-SS\22840-S-GB\U-Inmuebles\E-Admon\Cmn-Admon\IS-ARR\SOP\ARR4600077429\ARR4600077429.pdf"/>
    <hyperlink ref="F116" r:id="rId859" display="\\Nas1\alcaldia\228-SS\22840-S-GB\U-Inmuebles\E-Admon\Cmn-Admon\IS-ARR\SOP\ARR4600077429\ARR4600077429ACTA.pdf"/>
    <hyperlink ref="K116" r:id="rId860"/>
    <hyperlink ref="AG116" r:id="rId861"/>
    <hyperlink ref="AL116" r:id="rId862"/>
    <hyperlink ref="AS116" r:id="rId863" display="clara.giraldo@medellin.gov.co"/>
    <hyperlink ref="AQ116" r:id="rId864" display="María Nelly Moreno Moreno"/>
    <hyperlink ref="BU116" r:id="rId865" display="\\Nas1\alcaldia\228-SS\22840-S-GB\U-Inmuebles\E-Admon\Cmn-Admon\IS-ARR\SOP\ARR4600077429\ARR4600077429soli.pdf"/>
    <hyperlink ref="BV116" r:id="rId866"/>
    <hyperlink ref="CA116" r:id="rId867"/>
    <hyperlink ref="AG117" r:id="rId868"/>
    <hyperlink ref="AL117" r:id="rId869"/>
    <hyperlink ref="AS117" r:id="rId870" display="clara.giraldo@medellin.gov.co"/>
    <hyperlink ref="AQ117" r:id="rId871" display="María Nelly Moreno Moreno"/>
    <hyperlink ref="B117" r:id="rId872" display="\\Nas1\alcaldia\228-SS\22840-S-GB\U-Inmuebles\E-Admon\Cmn-Admon\IS-ARR\SOP\ARR4600077560\ARR4600077560CON.pdf"/>
    <hyperlink ref="F117" r:id="rId873" display="\\Nas1\alcaldia\228-SS\22840-S-GB\U-Inmuebles\E-Admon\Cmn-Admon\IS-ARR\SOP\ARR4600077560\ARR4600077560ACTA.pdf"/>
    <hyperlink ref="BU117" r:id="rId874" display="\\Nas1\alcaldia\228-SS\22840-S-GB\U-Inmuebles\E-Admon\Cmn-Admon\IS-ARR\SOP\ARR4600077560\ARR4600077560soli.pdf"/>
    <hyperlink ref="BV117" r:id="rId875"/>
    <hyperlink ref="AW117" r:id="rId876"/>
    <hyperlink ref="AZ117" r:id="rId877"/>
    <hyperlink ref="BC117" r:id="rId878"/>
    <hyperlink ref="BF117" r:id="rId879"/>
    <hyperlink ref="CA117" r:id="rId880"/>
    <hyperlink ref="BF111" r:id="rId881"/>
    <hyperlink ref="B118" r:id="rId882" display="\\Nas1\alcaldia\228-SS\22840-S-GB\U-Inmuebles\E-Admon\Cmn-Admon\IS-ARR\SOP\ARR4600077581\ARR4600077581CON.pdf"/>
    <hyperlink ref="K118" r:id="rId883"/>
    <hyperlink ref="AP118" r:id="rId884"/>
    <hyperlink ref="AQ118" r:id="rId885"/>
    <hyperlink ref="B119" r:id="rId886" display="\\Nas1\alcaldia\228-SS\22840-S-GB\U-Inmuebles\E-Admon\Cmn-Admon\IS-ARR\SOP\ARR4600077548\ARR4600077548.pdf"/>
    <hyperlink ref="K119" r:id="rId887"/>
    <hyperlink ref="AQ119" r:id="rId888"/>
    <hyperlink ref="F119" r:id="rId889" display="\\Nas1\alcaldia\228-SS\22840-S-GB\U-Inmuebles\E-Admon\Cmn-Admon\IS-ARR\SOP\ARR4600077548\ARR4600077548ACTA.pdf"/>
    <hyperlink ref="F118" r:id="rId890" display="\\Nas1\alcaldia\228-SS\22840-S-GB\U-Inmuebles\E-Admon\Cmn-Admon\IS-ARR\SOP\ARR4600077581\aRR4600077581acta.pdf"/>
    <hyperlink ref="BU118" r:id="rId891" display="\\Nas1\alcaldia\228-SS\22840-S-GB\U-Inmuebles\E-Admon\Cmn-Admon\IS-ARR\SOP\ARR4600077581\ARR4600077581soli.pdf"/>
    <hyperlink ref="BU119" r:id="rId892" display="\\Nas1\alcaldia\228-SS\22840-S-GB\U-Inmuebles\E-Admon\Cmn-Admon\IS-ARR\SOP\ARR4600077548\ARR4600077548soli.pdf"/>
    <hyperlink ref="BV118" r:id="rId893"/>
    <hyperlink ref="BC118" r:id="rId894"/>
    <hyperlink ref="AQ118:AQ119" r:id="rId895" display="María Nelly Moreno Moreno"/>
    <hyperlink ref="K120" r:id="rId896"/>
    <hyperlink ref="B120" r:id="rId897" display="\\Nas1\alcaldia\228-SS\22840-S-GB\U-Inmuebles\E-Admon\Cmn-Admon\IS-ARR\SOP\ARR0276\aRR-0276con.pdf"/>
    <hyperlink ref="AP120" r:id="rId898"/>
    <hyperlink ref="AL120" r:id="rId899"/>
    <hyperlink ref="AG120" r:id="rId900"/>
    <hyperlink ref="AQ120" r:id="rId901" display="María Nelly Moreno Moreno"/>
    <hyperlink ref="F120" r:id="rId902" display="\\Nas1\alcaldia\228-SS\22840-S-GB\U-Inmuebles\E-Admon\Cmn-Admon\IS-ARR\SOP\ARR0276\ARR0276ACTA.pdf"/>
    <hyperlink ref="AW120" r:id="rId903"/>
    <hyperlink ref="BU120" r:id="rId904" display="\\Nas1\alcaldia\228-SS\22840-S-GB\U-Inmuebles\E-Admon\Cmn-Admon\IS-ARR\SOP\ARR0276\aRR-0276soli.pdf"/>
    <hyperlink ref="AZ120" r:id="rId905"/>
    <hyperlink ref="BV120" r:id="rId906"/>
    <hyperlink ref="AS30" r:id="rId907"/>
    <hyperlink ref="AQ30" r:id="rId908"/>
    <hyperlink ref="AS32" r:id="rId909"/>
    <hyperlink ref="AQ32" r:id="rId910"/>
    <hyperlink ref="AS33" r:id="rId911"/>
    <hyperlink ref="AQ33" r:id="rId912"/>
    <hyperlink ref="AS34" r:id="rId913"/>
    <hyperlink ref="AQ34" r:id="rId914"/>
    <hyperlink ref="AS37" r:id="rId915"/>
    <hyperlink ref="AS26" r:id="rId916"/>
    <hyperlink ref="AS25" r:id="rId917"/>
    <hyperlink ref="AQ25:AQ26" r:id="rId918" display="María Nelly Moreno Moreno"/>
    <hyperlink ref="AQ28" r:id="rId919"/>
    <hyperlink ref="B121" r:id="rId920" display="\\Nas1\alcaldia\228-SS\22840-S-GB\U-Inmuebles\E-Admon\Cmn-Admon\IS-ARR\SOP\ARR4600077659\ARR4600077689CON.pdf"/>
    <hyperlink ref="K121" r:id="rId921"/>
    <hyperlink ref="AG121" r:id="rId922"/>
    <hyperlink ref="AQ121" r:id="rId923"/>
    <hyperlink ref="AL121" r:id="rId924"/>
    <hyperlink ref="AS121" r:id="rId925" display="clara.giraldo@medellin.gov.co"/>
    <hyperlink ref="AS122" r:id="rId926"/>
    <hyperlink ref="B122" r:id="rId927" display="\\Nas1\alcaldia\228-SS\22840-S-GB\U-Inmuebles\E-Admon\Cmn-Admon\IS-ARR\SOP\ARR4600078077\ARR4600078077CON.pdf"/>
    <hyperlink ref="K122" r:id="rId928"/>
    <hyperlink ref="AQ122" r:id="rId929"/>
    <hyperlink ref="F121" r:id="rId930" display="\\Nas1\alcaldia\228-SS\22840-S-GB\U-Inmuebles\E-Admon\Cmn-Admon\IS-ARR\SOP\ARR4600077659\aRR4600077689acta.pdf"/>
    <hyperlink ref="F122" r:id="rId931" display="\\Nas1\alcaldia\228-SS\22840-S-GB\U-Inmuebles\E-Admon\Cmn-Admon\IS-ARR\SOP\ARR4600078077\ARR4600078077ACTA.pdf"/>
    <hyperlink ref="BU122" r:id="rId932" display="\\Nas1\alcaldia\228-SS\22840-S-GB\U-Inmuebles\E-Admon\Cmn-Admon\IS-ARR\SOP\ARR4600078077\ARR4600078077soli.pdf"/>
    <hyperlink ref="BU121" r:id="rId933" display="\\Nas1\alcaldia\228-SS\22840-S-GB\U-Inmuebles\E-Admon\Cmn-Admon\IS-ARR\SOP\ARR4600077659\ARR4600077689soli.pdf"/>
    <hyperlink ref="AW122" r:id="rId934"/>
    <hyperlink ref="AZ122" r:id="rId935"/>
    <hyperlink ref="BV122" r:id="rId936"/>
    <hyperlink ref="AQ121:AQ122" r:id="rId937" display="María Nelly Moreno Moreno"/>
    <hyperlink ref="AG123" r:id="rId938"/>
    <hyperlink ref="AL123" r:id="rId939"/>
    <hyperlink ref="AG124" r:id="rId940"/>
    <hyperlink ref="AL124" r:id="rId941"/>
    <hyperlink ref="AP124" r:id="rId942"/>
    <hyperlink ref="B124" r:id="rId943" display="\\Nas1\alcaldia\228-SS\22840-S-GB\U-Inmuebles\E-Admon\Cmn-Admon\IS-ARR\SOP\ARR4600077967\ARR4600077967CON.pdf"/>
    <hyperlink ref="F124" r:id="rId944" display="\\Nas1\alcaldia\228-SS\22840-S-GB\U-Inmuebles\E-Admon\Cmn-Admon\IS-ARR\SOP\ARR4600077967\ARR4600077967ACTA.pdf"/>
    <hyperlink ref="K124" r:id="rId945"/>
    <hyperlink ref="B123" r:id="rId946" display="\\Nas1\alcaldia\228-SS\22840-S-GB\U-Inmuebles\E-Admon\Cmn-Admon\IS-ARR\SOP\ARR4600077871\ARR4600077871CON.pdf"/>
    <hyperlink ref="K123" r:id="rId947" display="\\Nas1\alcaldia\228-SS\22840-S-GB\U-Inmuebles\E-Admon\Cmn-Admon\IS-ARR\SOP\ARR4600077871\ARR4600077871POL.pdf"/>
    <hyperlink ref="F123" r:id="rId948" display="\\Nas1\alcaldia\228-SS\22840-S-GB\U-Inmuebles\E-Admon\Cmn-Admon\IS-ARR\SOP\ARR4600077871\ARR4600077871acta.pdf"/>
    <hyperlink ref="AW123" r:id="rId949"/>
    <hyperlink ref="AZ123" r:id="rId950"/>
    <hyperlink ref="AW124" r:id="rId951"/>
    <hyperlink ref="AZ124" r:id="rId952"/>
    <hyperlink ref="BU123" r:id="rId953" display="\\Nas1\alcaldia\228-SS\22840-S-GB\U-Inmuebles\E-Admon\Cmn-Admon\IS-ARR\SOP\ARR4600077871\ARR4600077871soli.pdf"/>
    <hyperlink ref="BU124" r:id="rId954" display="\\Nas1\alcaldia\228-SS\22840-S-GB\U-Inmuebles\E-Admon\Cmn-Admon\IS-ARR\SOP\ARR4600077967\ARR4600077967soli.pdf"/>
    <hyperlink ref="AQ124" r:id="rId955"/>
    <hyperlink ref="BC124" r:id="rId956"/>
    <hyperlink ref="AQ123" r:id="rId957"/>
    <hyperlink ref="AQ123:AQ124" r:id="rId958" display="María Nelly Moreno Moreno"/>
    <hyperlink ref="BC123" r:id="rId959"/>
    <hyperlink ref="AS57" r:id="rId960"/>
    <hyperlink ref="AS49" r:id="rId961"/>
    <hyperlink ref="AS46" r:id="rId962"/>
    <hyperlink ref="AS60" r:id="rId963"/>
    <hyperlink ref="AS56" r:id="rId964"/>
    <hyperlink ref="AS50" r:id="rId965"/>
    <hyperlink ref="AS48" r:id="rId966"/>
    <hyperlink ref="BF124" r:id="rId967"/>
    <hyperlink ref="BO89" r:id="rId968"/>
    <hyperlink ref="AG125" r:id="rId969"/>
    <hyperlink ref="AS125" r:id="rId970"/>
    <hyperlink ref="AQ125" r:id="rId971" display="María Nelly Moreno Moreno"/>
    <hyperlink ref="B125" r:id="rId972"/>
    <hyperlink ref="F125" r:id="rId973" display="\\Nas1\alcaldia\228-SS\22840-S-GB\U-Inmuebles\E-Admon\Cmn-Admon\IS-ARR\SOP\ARR0027\ARR0027ACTA.pdf"/>
    <hyperlink ref="AW125" r:id="rId974"/>
    <hyperlink ref="AZ125" r:id="rId975"/>
    <hyperlink ref="BU125" r:id="rId976" display="\\Nas1\alcaldia\228-SS\22840-S-GB\U-Inmuebles\E-Admon\Cmn-Admon\IS-ARR\SOP\ARR0027\ARR0027SOLI.pdf"/>
    <hyperlink ref="B126" r:id="rId977" display="\\Nas1\alcaldia\228-SS\22840-S-GB\U-Inmuebles\E-Admon\Cmn-Admon\IS-ARR\SOP\ARR0382\ARR0382CON2019.pdf"/>
    <hyperlink ref="F126" r:id="rId978" display="\\Nas1\alcaldia\228-SS\22840-S-GB\U-Inmuebles\E-Admon\Cmn-Admon\IS-ARR\SOP\ARR0382\ARR0382ACTA2019.pdf"/>
    <hyperlink ref="AW126" r:id="rId979"/>
    <hyperlink ref="AZ126" r:id="rId980"/>
    <hyperlink ref="BU126" r:id="rId981" display="\\Nas1\alcaldia\228-SS\22840-S-GB\U-Inmuebles\E-Admon\Cmn-Admon\IS-ARR\SOP\ARR0382\ARR0382soli.pdf"/>
    <hyperlink ref="AQ126" r:id="rId982"/>
    <hyperlink ref="BC126" r:id="rId983"/>
    <hyperlink ref="B127" r:id="rId984" display="\\Nas1\alcaldia\228-SS\22840-S-GB\U-Inmuebles\E-Admon\Cmn-Admon\IS-ARR\SOP\ARR4600078449\ARR4600078449CON.pdf"/>
    <hyperlink ref="F127" r:id="rId985" display="\\Nas1\alcaldia\228-SS\22840-S-GB\U-Inmuebles\E-Admon\Cmn-Admon\IS-ARR\SOP\ARR4600078449\ARR4600078449ACTA.pdf"/>
    <hyperlink ref="AW127" r:id="rId986"/>
    <hyperlink ref="AZ127" r:id="rId987"/>
    <hyperlink ref="BU127" r:id="rId988" display="\\Nas1\alcaldia\228-SS\22840-S-GB\U-Inmuebles\E-Admon\Cmn-Admon\IS-ARR\SOP\ARR4600078449\ARR4600078449soli.pdf"/>
    <hyperlink ref="AQ127" r:id="rId989"/>
    <hyperlink ref="BC127" r:id="rId990"/>
    <hyperlink ref="B128" r:id="rId991" display="\\Nas1\alcaldia\228-SS\22840-S-GB\U-Inmuebles\E-Admon\Cmn-Admon\IS-ARR\SOP\ARR4600078604\ARR4600078604CON.pdf"/>
    <hyperlink ref="AG128" r:id="rId992"/>
    <hyperlink ref="AL128" r:id="rId993"/>
    <hyperlink ref="F128" r:id="rId994" display="\\Nas1\alcaldia\228-SS\22840-S-GB\U-Inmuebles\E-Admon\Cmn-Admon\IS-ARR\SOP\ARR4600078604\ARR4600078604ACTA.pdf"/>
    <hyperlink ref="AW128" r:id="rId995"/>
    <hyperlink ref="AZ128" r:id="rId996"/>
    <hyperlink ref="BU128" r:id="rId997" display="\\Nas1\alcaldia\228-SS\22840-S-GB\U-Inmuebles\E-Admon\Cmn-Admon\IS-ARR\SOP\ARR0009\ARR0009soli.pdf"/>
    <hyperlink ref="AQ128" r:id="rId998"/>
    <hyperlink ref="BC128" r:id="rId999"/>
    <hyperlink ref="BW64" r:id="rId1000"/>
    <hyperlink ref="AG129" r:id="rId1001"/>
    <hyperlink ref="AL129" r:id="rId1002"/>
    <hyperlink ref="AS129" r:id="rId1003"/>
    <hyperlink ref="AQ129" r:id="rId1004" display="María Nelly Moreno Moreno"/>
    <hyperlink ref="B129" r:id="rId1005" display="\\Nas1\alcaldia\228-SS\22840-S-GB\U-Inmuebles\E-Admon\Cmn-Admon\IS-ARR\SOP\ARR4600077568\ARR4600077568CON.pdf"/>
    <hyperlink ref="F129" r:id="rId1006" display="\\Nas1\alcaldia\228-SS\22840-S-GB\U-Inmuebles\E-Admon\Cmn-Admon\IS-ARR\SOP\ARR4600077568\ARR4600077568ACTA.pdf"/>
    <hyperlink ref="AW129" r:id="rId1007"/>
    <hyperlink ref="AZ129" r:id="rId1008"/>
    <hyperlink ref="BU129" r:id="rId1009" display="\\Nas1\alcaldia\228-SS\22840-S-GB\U-Inmuebles\E-Admon\Cmn-Admon\IS-ARR\SOP\ARR4600077568\ARR4600077568SOLI.pdf"/>
    <hyperlink ref="BC129" r:id="rId1010"/>
    <hyperlink ref="AG130" r:id="rId1011"/>
    <hyperlink ref="B130" r:id="rId1012" display="\\Nas1\alcaldia\228-SS\22840-S-GB\U-Inmuebles\E-Admon\Cmn-Admon\IS-ARR\SOP\ARR4600077559\ARR4600077559CON.pdf"/>
    <hyperlink ref="AL130" r:id="rId1013"/>
    <hyperlink ref="AQ130" r:id="rId1014" display="María Nelly Moreno Moreno"/>
    <hyperlink ref="AS130" r:id="rId1015"/>
    <hyperlink ref="F130" r:id="rId1016" display="\\Nas1\alcaldia\228-SS\22840-S-GB\U-Inmuebles\E-Admon\Cmn-Admon\IS-ARR\SOP\ARR4600077559\ARR4600077559acta.pdf"/>
    <hyperlink ref="AW130" r:id="rId1017"/>
    <hyperlink ref="AZ130" r:id="rId1018"/>
    <hyperlink ref="BU130" r:id="rId1019" display="\\Nas1\alcaldia\228-SS\22840-S-GB\U-Inmuebles\E-Admon\Cmn-Admon\IS-ARR\SOP\ARR4600077559\ARR4600077559SOLI.pdf"/>
    <hyperlink ref="BC130" r:id="rId1020"/>
    <hyperlink ref="B131" r:id="rId1021" display="\\Nas1\alcaldia\228-SS\22840-S-GB\U-Inmuebles\E-Admon\Cmn-Admon\IS-ARR\SOP\ARR4600078636\ARR4600078636CON.pdf"/>
    <hyperlink ref="AS131" r:id="rId1022" display="clara.giraldo@medellin.gov.co"/>
    <hyperlink ref="AQ131" r:id="rId1023"/>
    <hyperlink ref="AG132" r:id="rId1024"/>
    <hyperlink ref="AQ132" r:id="rId1025"/>
    <hyperlink ref="B132" r:id="rId1026" display="\\Nas1\alcaldia\228-SS\22840-S-GB\U-Inmuebles\E-Admon\Cmn-Admon\IS-ARR\SOP\ARR4600078572\ARR4600078572CON.pdf"/>
    <hyperlink ref="AL132" r:id="rId1027"/>
    <hyperlink ref="AS132" r:id="rId1028"/>
    <hyperlink ref="F131" r:id="rId1029" display="\\Nas1\alcaldia\228-SS\22840-S-GB\U-Inmuebles\E-Admon\Cmn-Admon\IS-ARR\SOP\ARR4600078636\ARR4600078636acta.pdf"/>
    <hyperlink ref="F132" r:id="rId1030" display="\\Nas1\alcaldia\228-SS\22840-S-GB\U-Inmuebles\E-Admon\Cmn-Admon\IS-ARR\SOP\ARR4600078572\ARR4600078572acta.pdf"/>
    <hyperlink ref="B133" r:id="rId1031" display="\\Nas1\alcaldia\228-SS\22840-S-GB\U-Inmuebles\E-Admon\Cmn-Admon\IS-ARR\SOP\ARR0034\ARR0034CON2019.pdf"/>
    <hyperlink ref="K133" r:id="rId1032"/>
    <hyperlink ref="AG133" r:id="rId1033"/>
    <hyperlink ref="AL133" r:id="rId1034"/>
    <hyperlink ref="F133" r:id="rId1035" display="\\Nas1\alcaldia\228-SS\22840-S-GB\U-Inmuebles\E-Admon\Cmn-Admon\IS-ARR\SOP\ARR0034\ARR0034ACTA2019.pdf"/>
    <hyperlink ref="G131" r:id="rId1036"/>
    <hyperlink ref="AW132" r:id="rId1037"/>
    <hyperlink ref="AW133" r:id="rId1038"/>
    <hyperlink ref="AZ133" r:id="rId1039"/>
    <hyperlink ref="AQ133" r:id="rId1040" display="Luis ignacio gallego patiño "/>
    <hyperlink ref="AZ132" r:id="rId1041"/>
    <hyperlink ref="AZ131" r:id="rId1042"/>
    <hyperlink ref="BU133" r:id="rId1043" display="\\Nas1\alcaldia\228-SS\22840-S-GB\U-Inmuebles\E-Admon\Cmn-Admon\IS-ARR\SOP\ARR0034\ARR0034soli.pdf"/>
    <hyperlink ref="BU132" r:id="rId1044" display="\\Nas1\alcaldia\228-SS\22840-S-GB\U-Inmuebles\E-Admon\Cmn-Admon\IS-ARR\SOP\ARR4600078572\ARR4600078572ISOLI.pdf"/>
    <hyperlink ref="AW131" r:id="rId1045"/>
    <hyperlink ref="BC131" r:id="rId1046"/>
    <hyperlink ref="AQ131:AQ133" r:id="rId1047" display="María Nelly Moreno Moreno"/>
    <hyperlink ref="BC132" r:id="rId1048"/>
    <hyperlink ref="BC133" r:id="rId1049"/>
    <hyperlink ref="AQ134" r:id="rId1050" display="María Nelly Moreno Moreno"/>
    <hyperlink ref="B134" r:id="rId1051" display="\\Nas1\alcaldia\228-SS\22840-S-GB\U-Inmuebles\E-Admon\Cmn-Admon\IS-ARR\SOP\ARR4600078605\ARR4600078605CON.pdf"/>
    <hyperlink ref="AS134" r:id="rId1052" display="clara.giraldo@medellin.gov.co"/>
    <hyperlink ref="F134" r:id="rId1053" display="\\Nas1\alcaldia\228-SS\22840-S-GB\U-Inmuebles\E-Admon\Cmn-Admon\IS-ARR\SOP\ARR4600078605\ARR4600078605acta.pdf"/>
    <hyperlink ref="AZ134" r:id="rId1054"/>
    <hyperlink ref="AW134" r:id="rId1055"/>
    <hyperlink ref="BC134" r:id="rId1056"/>
    <hyperlink ref="BF131" r:id="rId1057"/>
    <hyperlink ref="AG135" r:id="rId1058"/>
    <hyperlink ref="AL135" r:id="rId1059"/>
    <hyperlink ref="B135" r:id="rId1060" display="\\Nas1\alcaldia\228-SS\22840-S-GB\U-Inmuebles\E-Admon\Cmn-Admon\IS-ARR\SOP\ARR4600078568\ARR4600078568CON.pdf"/>
    <hyperlink ref="K135" r:id="rId1061"/>
    <hyperlink ref="F135" r:id="rId1062" display="\\Nas1\alcaldia\228-SS\22840-S-GB\U-Inmuebles\E-Admon\Cmn-Admon\IS-ARR\SOP\ARR4600078568\ARR4600078568ACTA.pdf"/>
    <hyperlink ref="AW135" r:id="rId1063"/>
    <hyperlink ref="AZ135" r:id="rId1064"/>
    <hyperlink ref="AQ135" r:id="rId1065"/>
    <hyperlink ref="BU135" r:id="rId1066" display="\\Nas1\alcaldia\228-SS\22840-S-GB\U-Inmuebles\E-Admon\Cmn-Admon\IS-ARR\SOP\ARR4600078568\ARR4600078568soli.pdf"/>
    <hyperlink ref="BC135" r:id="rId1067"/>
    <hyperlink ref="BV131" r:id="rId1068"/>
    <hyperlink ref="BV134" r:id="rId1069"/>
    <hyperlink ref="BF134" r:id="rId1070"/>
    <hyperlink ref="BF125" r:id="rId1071"/>
    <hyperlink ref="BF130" r:id="rId1072"/>
    <hyperlink ref="BF129" r:id="rId1073"/>
    <hyperlink ref="BF128" r:id="rId1074"/>
    <hyperlink ref="BI128" r:id="rId1075"/>
    <hyperlink ref="BF135" r:id="rId1076"/>
    <hyperlink ref="B136" r:id="rId1077" display="\\Nas1\alcaldia\228-SS\22840-S-GB\U-Inmuebles\E-Admon\Cmn-Admon\IS-ARR\SOP\ARR4600080018\ARR4600080018CON.pdf"/>
    <hyperlink ref="AG136" r:id="rId1078"/>
    <hyperlink ref="AL136" r:id="rId1079"/>
    <hyperlink ref="AQ136" r:id="rId1080" display="María Nelly Moreno Moreno"/>
    <hyperlink ref="AS136" r:id="rId1081"/>
    <hyperlink ref="F136" r:id="rId1082" display="\\Nas1\alcaldia\228-SS\22840-S-GB\U-Inmuebles\E-Admon\Cmn-Admon\IS-ARR\SOP\ARR4600080018\ARR4600080018acta.pdf"/>
    <hyperlink ref="AW136" r:id="rId1083"/>
    <hyperlink ref="AZ136" r:id="rId1084"/>
    <hyperlink ref="BV136" r:id="rId1085"/>
    <hyperlink ref="B137" r:id="rId1086" display="\\Nas1\alcaldia\228-SS\22840-S-GB\U-Inmuebles\E-Admon\Cmn-Admon\IS-ARR\SOP\ARR4600080003\ARR4600080003CON.pdf"/>
    <hyperlink ref="AQ137" r:id="rId1087" display="María Nelly Moreno Moreno"/>
    <hyperlink ref="AS137" r:id="rId1088"/>
    <hyperlink ref="F137" r:id="rId1089" display="\\Nas1\alcaldia\228-SS\22840-S-GB\U-Inmuebles\E-Admon\Cmn-Admon\IS-ARR\SOP\ARR4600080003\ARR4600080003ACTA.pdf"/>
    <hyperlink ref="AW137" r:id="rId1090"/>
    <hyperlink ref="AZ137" r:id="rId1091"/>
    <hyperlink ref="BV137" r:id="rId1092"/>
    <hyperlink ref="AG138" r:id="rId1093"/>
    <hyperlink ref="AL138" r:id="rId1094"/>
    <hyperlink ref="B138" r:id="rId1095" display="4600078584"/>
    <hyperlink ref="K138" r:id="rId1096"/>
    <hyperlink ref="F138" r:id="rId1097" display="\\Nas1\alcaldia\228-SS\22840-S-GB\U-Inmuebles\E-Admon\Cmn-Admon\IS-ARR\SOP\ARR0272\ARR0272ACTA.pdf"/>
    <hyperlink ref="AW138" r:id="rId1098"/>
    <hyperlink ref="AQ138" r:id="rId1099"/>
    <hyperlink ref="AZ138" r:id="rId1100"/>
    <hyperlink ref="BF138" r:id="rId1101"/>
    <hyperlink ref="B139" r:id="rId1102" display="4600080370"/>
    <hyperlink ref="K139" r:id="rId1103"/>
    <hyperlink ref="AG139" r:id="rId1104"/>
    <hyperlink ref="AL139" r:id="rId1105"/>
    <hyperlink ref="AS139" r:id="rId1106"/>
    <hyperlink ref="AQ139" r:id="rId1107" display="María Nelly Moreno Moreno"/>
    <hyperlink ref="F139" r:id="rId1108" display="\\Nas1\alcaldia\228-SS\22840-S-GB\U-Inmuebles\E-Admon\Cmn-Admon\IS-ARR\SOP\ARR4600080370\ARR4600080370ACTA.pdf"/>
    <hyperlink ref="AW139" r:id="rId1109"/>
    <hyperlink ref="AZ139" r:id="rId1110"/>
    <hyperlink ref="BU139" r:id="rId1111"/>
    <hyperlink ref="B140" r:id="rId1112" display="\\Nas1\alcaldia\228-SS\22840-S-GB\U-Inmuebles\E-Admon\Cmn-Admon\IS-ARR\SOP\ARR4600078613\ARR4600078613CON.pdf"/>
    <hyperlink ref="AQ140" r:id="rId1113" display="María Nelly Moreno Moreno"/>
    <hyperlink ref="AS140" r:id="rId1114" display="clara.giraldo@medellin.gov.co"/>
    <hyperlink ref="F140" r:id="rId1115" display="\\Nas1\alcaldia\228-SS\22840-S-GB\U-Inmuebles\E-Admon\Cmn-Admon\IS-ARR\SOP\ARR4600078613\ARR4600078613acta.pdf"/>
    <hyperlink ref="AZ140" r:id="rId1116"/>
    <hyperlink ref="AW140" r:id="rId1117"/>
    <hyperlink ref="BC140" r:id="rId1118"/>
    <hyperlink ref="BF140" r:id="rId1119"/>
    <hyperlink ref="BV140" r:id="rId1120"/>
    <hyperlink ref="B141" r:id="rId1121" display="\\Nas1\alcaldia\228-SS\22840-S-GB\U-Inmuebles\E-Admon\Cmn-Admon\IS-ARR\SOP\ARR4600080134\ARR4600084134CON.pdf"/>
    <hyperlink ref="AQ141" r:id="rId1122" display="María Nelly Moreno Moreno"/>
    <hyperlink ref="AS141" r:id="rId1123"/>
    <hyperlink ref="F141" r:id="rId1124" display="\\Nas1\alcaldia\228-SS\22840-S-GB\U-Inmuebles\E-Admon\Cmn-Admon\IS-ARR\SOP\ARR4600080134\ARR4600084134ACTA.pdf"/>
    <hyperlink ref="K141" r:id="rId1125" display="\\Nas1\alcaldia\228-SS\22840-S-GB\U-Inmuebles\E-Admon\Cmn-Admon\IS-ARR\SOP\ARR4600080134\ARR4600084134POL.pdf"/>
    <hyperlink ref="AW141" r:id="rId1126"/>
    <hyperlink ref="AZ141" r:id="rId1127"/>
    <hyperlink ref="BU141" r:id="rId1128"/>
    <hyperlink ref="BC141" r:id="rId1129"/>
    <hyperlink ref="AG142" r:id="rId1130"/>
    <hyperlink ref="AL142" r:id="rId1131"/>
    <hyperlink ref="B142" r:id="rId1132" display="\\Nas1\alcaldia\228-SS\22840-S-GB\U-Inmuebles\E-Admon\Cmn-Admon\IS-ARR\SOP\ARR0213\ARR0213CON.pdf"/>
    <hyperlink ref="AQ142" r:id="rId1133" display="María Nelly Moreno Moreno"/>
    <hyperlink ref="F142" r:id="rId1134" display="\\Nas1\alcaldia\228-SS\22840-S-GB\U-Inmuebles\E-Admon\Cmn-Admon\IS-ARR\SOP\ARR0213\ARR0213ACTA.pdf"/>
    <hyperlink ref="AW142" r:id="rId1135"/>
    <hyperlink ref="AZ142" r:id="rId1136"/>
    <hyperlink ref="BU142" r:id="rId1137"/>
    <hyperlink ref="BC142" r:id="rId1138"/>
    <hyperlink ref="AP143" r:id="rId1139" display="isabelcristina2146@gmail.com"/>
    <hyperlink ref="AS143" r:id="rId1140" display="ignacio.gallego@medellin.gov.co"/>
    <hyperlink ref="B143" r:id="rId1141" display="\\Nas1\alcaldia\228-SS\22840-S-GB\U-Inmuebles\E-Admon\Cmn-Admon\IS-ARR\SOP\ARR0277\ARR0277CON2019.pdf"/>
    <hyperlink ref="AG143" r:id="rId1142"/>
    <hyperlink ref="AL143" r:id="rId1143"/>
    <hyperlink ref="K143" r:id="rId1144"/>
    <hyperlink ref="AQ143" r:id="rId1145" display="María Nelly Moreno Moreno"/>
    <hyperlink ref="F143" r:id="rId1146" display="\\Nas1\alcaldia\228-SS\22840-S-GB\U-Inmuebles\E-Admon\Cmn-Admon\IS-ARR\SOP\ARR0277\ARR0277ACTA.pdf"/>
    <hyperlink ref="AW143" r:id="rId1147"/>
    <hyperlink ref="AZ143" r:id="rId1148"/>
    <hyperlink ref="BU143" r:id="rId1149"/>
    <hyperlink ref="BC143" r:id="rId1150"/>
    <hyperlink ref="B144" r:id="rId1151" display="\\Nas1\alcaldia\228-SS\22840-S-GB\U-Inmuebles\E-Admon\Cmn-Admon\IS-ARR\SOP\ARR4600080343\ARR4600080343CON.pdf"/>
    <hyperlink ref="AG144" r:id="rId1152"/>
    <hyperlink ref="AL144" r:id="rId1153"/>
    <hyperlink ref="AS144" r:id="rId1154"/>
    <hyperlink ref="F144" r:id="rId1155" display="\\Nas1\alcaldia\228-SS\22840-S-GB\U-Inmuebles\E-Admon\Cmn-Admon\IS-ARR\SOP\ARR4600080343\ARR4600080343acta.pdf"/>
    <hyperlink ref="AQ144" r:id="rId1156" display="María Nelly Moreno Moreno"/>
    <hyperlink ref="AW144" r:id="rId1157"/>
    <hyperlink ref="AZ144" r:id="rId1158"/>
    <hyperlink ref="BC144" r:id="rId1159"/>
    <hyperlink ref="AG145" r:id="rId1160"/>
    <hyperlink ref="AL145" r:id="rId1161"/>
    <hyperlink ref="AQ145" r:id="rId1162" display="María Nelly Moreno Moreno"/>
    <hyperlink ref="AS145" r:id="rId1163"/>
    <hyperlink ref="B145" r:id="rId1164" display="\\Nas1\alcaldia\228-SS\22840-S-GB\U-Inmuebles\E-Admon\Cmn-Admon\IS-ARR\SOP\ARR4600080348\ARR460008348CON.pdf"/>
    <hyperlink ref="K145" r:id="rId1165" display="\\Nas1\alcaldia\228-SS\22840-S-GB\U-Inmuebles\E-Admon\Cmn-Admon\IS-ARR\SOP\ARR4600080348\ARR460008348POL.pdf"/>
    <hyperlink ref="F145" r:id="rId1166" display="\\Nas1\alcaldia\228-SS\22840-S-GB\U-Inmuebles\E-Admon\Cmn-Admon\IS-ARR\SOP\ARR4600080348\ARR460008348acta.pdf"/>
    <hyperlink ref="AW145" r:id="rId1167"/>
    <hyperlink ref="AZ145" r:id="rId1168"/>
    <hyperlink ref="BU145" r:id="rId1169"/>
    <hyperlink ref="BC145" r:id="rId1170"/>
    <hyperlink ref="B146" r:id="rId1171" display="\\Nas1\alcaldia\228-SS\22840-S-GB\U-Inmuebles\E-Admon\Cmn-Admon\IS-ARR\SOP\ARR4600081248\ARR4600081248CON.pdf"/>
    <hyperlink ref="AL146" r:id="rId1172"/>
    <hyperlink ref="AG146" r:id="rId1173"/>
    <hyperlink ref="F146" r:id="rId1174" display="\\Nas1\alcaldia\228-SS\22840-S-GB\U-Inmuebles\E-Admon\Cmn-Admon\IS-ARR\SOP\ARR4600081248\ARR4600081248ACTA.pdf"/>
    <hyperlink ref="AW146" r:id="rId1175"/>
    <hyperlink ref="AQ146" r:id="rId1176"/>
    <hyperlink ref="AZ146" r:id="rId1177"/>
    <hyperlink ref="BC146" r:id="rId1178"/>
    <hyperlink ref="B147" r:id="rId1179" display="\\Nas1\alcaldia\228-SS\22840-S-GB\U-Inmuebles\E-Admon\Cmn-Admon\IS-ARR\SOP\ARR4600078516\ARR4600078516CON.pdf"/>
    <hyperlink ref="AG147" r:id="rId1180"/>
    <hyperlink ref="AL147" r:id="rId1181"/>
    <hyperlink ref="AQ147" r:id="rId1182" display="María Nelly Moreno Moreno"/>
    <hyperlink ref="AS147" r:id="rId1183" display="clara.giraldo@medellin.gov.co"/>
    <hyperlink ref="F147" r:id="rId1184" display="\\Nas1\alcaldia\228-SS\22840-S-GB\U-Inmuebles\E-Admon\Cmn-Admon\IS-ARR\SOP\ARR4600078516\ARR4600078516ACTA.pdf"/>
    <hyperlink ref="AW147" r:id="rId1185"/>
    <hyperlink ref="AZ147" r:id="rId1186"/>
    <hyperlink ref="BC147" r:id="rId1187"/>
    <hyperlink ref="BF147" r:id="rId1188"/>
    <hyperlink ref="B148" r:id="rId1189" display="\\Nas1\alcaldia\228-SS\22840-S-GB\U-Inmuebles\E-Admon\Cmn-Admon\IS-ARR\SOP\ARR4600081009\ARR4600081009CON.pdf"/>
    <hyperlink ref="AG148" r:id="rId1190"/>
    <hyperlink ref="AL148" r:id="rId1191"/>
    <hyperlink ref="AQ148" r:id="rId1192" display="María Nelly Moreno Moreno"/>
    <hyperlink ref="AS148" r:id="rId1193" display="clara.giraldo@medellin.gov.co"/>
    <hyperlink ref="F148" r:id="rId1194" display="\\Nas1\alcaldia\228-SS\22840-S-GB\U-Inmuebles\E-Admon\Cmn-Admon\IS-ARR\SOP\ARR4600081009\ARR4600081009ACTA.pdf"/>
    <hyperlink ref="G146" r:id="rId1195"/>
    <hyperlink ref="BF126" r:id="rId1196"/>
    <hyperlink ref="B149" r:id="rId1197" display="4600080676"/>
    <hyperlink ref="K149" r:id="rId1198"/>
    <hyperlink ref="AG149" r:id="rId1199"/>
    <hyperlink ref="AL149" r:id="rId1200"/>
    <hyperlink ref="AQ149" r:id="rId1201"/>
    <hyperlink ref="F149" r:id="rId1202" display="\\Nas1\alcaldia\228-SS\22840-S-GB\U-Inmuebles\E-Admon\Cmn-Admon\IS-ARR\SOP\ARR4600080676\ARR4600080676ACTA.pdf"/>
    <hyperlink ref="BU149" r:id="rId1203" display="\\Nas1\alcaldia\228-SS\22840-S-GB\U-Inmuebles\E-Admon\Cmn-Admon\IS-ARR\SOP\ARR4600080676\ARR4600080676TRA.pdf"/>
    <hyperlink ref="BF146" r:id="rId1204"/>
    <hyperlink ref="B150" r:id="rId1205" display="\\Nas1\alcaldia\228-SS\22840-S-GB\U-Inmuebles\E-Admon\Cmn-Admon\IS-ARR\SOP\ARR4600081247\ARR4600081247CON.pdf"/>
    <hyperlink ref="AG150" r:id="rId1206"/>
    <hyperlink ref="AS150" r:id="rId1207" display="Ignacio.gallego@medellin.gov.co"/>
    <hyperlink ref="AQ150" r:id="rId1208"/>
    <hyperlink ref="AL150" r:id="rId1209"/>
    <hyperlink ref="F150" r:id="rId1210" display="\\Nas1\alcaldia\228-SS\22840-S-GB\U-Inmuebles\E-Admon\Cmn-Admon\IS-ARR\SOP\ARR4600081247\ARR4600081247ACTA.pdf"/>
    <hyperlink ref="AW150" r:id="rId1211"/>
    <hyperlink ref="AZ150" r:id="rId1212"/>
    <hyperlink ref="CA150" r:id="rId1213"/>
    <hyperlink ref="BC150" r:id="rId1214"/>
    <hyperlink ref="G150" r:id="rId1215"/>
    <hyperlink ref="BF150" r:id="rId1216"/>
    <hyperlink ref="BV150" r:id="rId1217"/>
    <hyperlink ref="AQ66:AQ67" r:id="rId1218" display="María Nelly Moreno Moreno"/>
    <hyperlink ref="BV147" r:id="rId1219"/>
    <hyperlink ref="BC138" r:id="rId1220"/>
    <hyperlink ref="BI135" r:id="rId1221"/>
    <hyperlink ref="B151" r:id="rId1222" display="\\Nas1\alcaldia\228-SS\22840-S-GB\U-Inmuebles\E-Admon\Cmn-Admon\IS-ARR\SOP\ARR4600081003\ARR4600081003CON.pdf"/>
    <hyperlink ref="AG151" r:id="rId1223"/>
    <hyperlink ref="AL151" r:id="rId1224"/>
    <hyperlink ref="AP151" r:id="rId1225"/>
    <hyperlink ref="B152" r:id="rId1226" display="\\Nas1\alcaldia\228-SS\22840-S-GB\U-Inmuebles\E-Admon\Cmn-Admon\IS-ARR\SOP\ARR4600081014\ARR4600081014CON.pdf"/>
    <hyperlink ref="AL152" r:id="rId1227"/>
    <hyperlink ref="F152" r:id="rId1228" display="\\Nas1\alcaldia\228-SS\22840-S-GB\U-Inmuebles\E-Admon\Cmn-Admon\IS-ARR\SOP\ARR4600081014\ARR4600081014ACTA.pdf"/>
    <hyperlink ref="F151" r:id="rId1229" display="\\Nas1\alcaldia\228-SS\22840-S-GB\U-Inmuebles\E-Admon\Cmn-Admon\IS-ARR\SOP\ARR4600081003\ARR4600081003ACTA.pdf"/>
    <hyperlink ref="CA152" r:id="rId1230"/>
    <hyperlink ref="AQ151" r:id="rId1231" display="Luis ignacio gallego patiño "/>
    <hyperlink ref="AQ152" r:id="rId1232" display="Luis ignacio gallego patiño "/>
    <hyperlink ref="AQ151:AQ152" r:id="rId1233" display="María Nelly Moreno Moreno"/>
    <hyperlink ref="BF151" r:id="rId1234" display="INF2"/>
    <hyperlink ref="AS153" r:id="rId1235" display="clara.giraldo@medellin.gov.co"/>
    <hyperlink ref="F153" r:id="rId1236" display="../SOP/ARR0383/aRR0383acta20192.pdf"/>
    <hyperlink ref="B153" r:id="rId1237" display="\\Nas1\alcaldia\228-SS\22840-S-GB\U-Inmuebles\E-Admon\Cmn-Admon\IS-ARR\SOP\ARR0383\aRR0383con2019.pdf"/>
    <hyperlink ref="AQ153" r:id="rId1238" display="María Nelly Moreno Moreno"/>
    <hyperlink ref="AG153" r:id="rId1239"/>
    <hyperlink ref="AL153" r:id="rId1240"/>
    <hyperlink ref="AW153" r:id="rId1241"/>
    <hyperlink ref="AZ153" r:id="rId1242"/>
    <hyperlink ref="BC153" r:id="rId1243"/>
    <hyperlink ref="BF153" r:id="rId1244"/>
    <hyperlink ref="BF127" r:id="rId1245"/>
    <hyperlink ref="BF133" r:id="rId1246"/>
    <hyperlink ref="AQ154" r:id="rId1247"/>
    <hyperlink ref="B154" r:id="rId1248" display="\\Nas1\alcaldia\228-SS\22840-S-GB\U-Inmuebles\E-Admon\Cmn-Admon\IS-ARR\SOP\ARR4600083620\ARR4600083620.pdf"/>
    <hyperlink ref="AS154" r:id="rId1249"/>
    <hyperlink ref="F154" r:id="rId1250" display="\\Nas1\alcaldia\228-SS\22840-S-GB\U-Inmuebles\E-Admon\Cmn-Admon\IS-ARR\SOP\ARR4600083620\ARR4600083620acta.pdf"/>
    <hyperlink ref="AZ154" r:id="rId1251"/>
    <hyperlink ref="AW154" r:id="rId1252"/>
    <hyperlink ref="G154" r:id="rId1253"/>
    <hyperlink ref="AG155" r:id="rId1254"/>
    <hyperlink ref="AS155" r:id="rId1255" display="clara.giraldo@medellin.gov.co"/>
    <hyperlink ref="AQ155" r:id="rId1256"/>
    <hyperlink ref="B155" r:id="rId1257" display="\\Nas1\alcaldia\228-SS\22840-S-GB\U-Inmuebles\E-Admon\Cmn-Admon\IS-ARR\SOP\ARR4600083925\ARR4600083925.pdf"/>
    <hyperlink ref="AL155" r:id="rId1258"/>
    <hyperlink ref="F155" r:id="rId1259" display="\\Nas1\alcaldia\228-SS\22840-S-GB\U-Inmuebles\E-Admon\Cmn-Admon\IS-ARR\SOP\ARR4600083925\ARR4600083925acta.pdf"/>
    <hyperlink ref="BV155" r:id="rId1260"/>
    <hyperlink ref="G155" r:id="rId1261"/>
    <hyperlink ref="B156" r:id="rId1262" display="\\Nas1\alcaldia\228-SS\22840-S-GB\U-Inmuebles\E-Admon\Cmn-Admon\IS-ARR\SOP\ARR4600081551\ARR4600081551CON.pdf"/>
    <hyperlink ref="AQ156" r:id="rId1263" display="María Nelly Moreno Moreno"/>
    <hyperlink ref="AS156" r:id="rId1264"/>
    <hyperlink ref="F156" r:id="rId1265" display="\\Nas1\alcaldia\228-SS\22840-S-GB\U-Inmuebles\E-Admon\Cmn-Admon\IS-ARR\SOP\ARR4600081551\ARR4600081551ACTA.pdf"/>
    <hyperlink ref="BV156" r:id="rId1266"/>
    <hyperlink ref="BC154" r:id="rId1267"/>
    <hyperlink ref="AG157" r:id="rId1268"/>
    <hyperlink ref="AL157" r:id="rId1269"/>
    <hyperlink ref="AQ157" r:id="rId1270"/>
    <hyperlink ref="B157" r:id="rId1271" display="4600082390"/>
    <hyperlink ref="F157" r:id="rId1272" display="\\Nas1\alcaldia\228-SS\22840-S-GB\U-Inmuebles\E-Admon\Cmn-Admon\IS-ARR\SOP\ARR4600082390\ARR4600082390ACTA.pdf"/>
    <hyperlink ref="K157" r:id="rId1273"/>
    <hyperlink ref="AW157" r:id="rId1274"/>
    <hyperlink ref="BU157" r:id="rId1275" display="\\Nas1\alcaldia\228-SS\22840-S-GB\U-Inmuebles\E-Admon\Cmn-Admon\IS-ARR\SOP\ARR4600082390\ARR4600082390TRA.pdf"/>
    <hyperlink ref="AZ157" r:id="rId1276"/>
    <hyperlink ref="BC157" r:id="rId1277"/>
    <hyperlink ref="BF157" r:id="rId1278"/>
    <hyperlink ref="AS158" r:id="rId1279"/>
    <hyperlink ref="AQ158" r:id="rId1280"/>
    <hyperlink ref="B158" r:id="rId1281" display="\\Nas1\alcaldia\228-SS\22840-S-GB\U-Inmuebles\E-Admon\Cmn-Admon\IS-ARR\SOP\ARR4600083885\ARR4600083885.pdf"/>
    <hyperlink ref="F158" r:id="rId1282" display="\\Nas1\alcaldia\228-SS\22840-S-GB\U-Inmuebles\E-Admon\Cmn-Admon\IS-ARR\SOP\ARR4600083885\ARR4600083885acta.pdf"/>
    <hyperlink ref="AW158" r:id="rId1283"/>
    <hyperlink ref="AZ158" r:id="rId1284"/>
    <hyperlink ref="BC158" r:id="rId1285"/>
    <hyperlink ref="AG159" r:id="rId1286"/>
    <hyperlink ref="AL159" r:id="rId1287"/>
    <hyperlink ref="B159" r:id="rId1288" display="4600083570"/>
    <hyperlink ref="AQ159" r:id="rId1289"/>
    <hyperlink ref="F159" r:id="rId1290" display="\\Nas1\alcaldia\228-SS\22840-S-GB\U-Inmuebles\E-Admon\Cmn-Admon\IS-ARR\SOP\ARR0096\ARR0096ACTA.pdf"/>
    <hyperlink ref="AW159" r:id="rId1291"/>
    <hyperlink ref="BU159" r:id="rId1292" display="../SOP/ARR0096/ARR0096TRA.pdf"/>
    <hyperlink ref="BV159" r:id="rId1293"/>
    <hyperlink ref="BC159" r:id="rId1294"/>
    <hyperlink ref="CA159" r:id="rId1295"/>
    <hyperlink ref="AG160" r:id="rId1296"/>
    <hyperlink ref="AL160" r:id="rId1297"/>
    <hyperlink ref="AS160" r:id="rId1298" display="clara.giraldo@medellin.gov.co"/>
    <hyperlink ref="AQ160" r:id="rId1299"/>
    <hyperlink ref="B160" r:id="rId1300" display="\\Nas1\alcaldia\228-SS\22840-S-GB\U-Inmuebles\E-Admon\Cmn-Admon\IS-ARR\SOP\ARR4600078526\ARR4600078526CON.pdf"/>
    <hyperlink ref="F160" r:id="rId1301" display="\\Nas1\alcaldia\228-SS\22840-S-GB\U-Inmuebles\E-Admon\Cmn-Admon\IS-ARR\SOP\ARR4600078526\ARR4600078526ACTA.pdf"/>
    <hyperlink ref="G160" r:id="rId1302"/>
    <hyperlink ref="AW160" r:id="rId1303"/>
    <hyperlink ref="AZ160" r:id="rId1304"/>
    <hyperlink ref="BV160" r:id="rId1305"/>
    <hyperlink ref="B161" r:id="rId1306" display="\\Nas1\alcaldia\228-SS\22840-S-GB\U-Inmuebles\E-Admon\Cmn-Admon\IS-ARR\SOP\ARR4600080004\ARR4600080004CON.pdf"/>
    <hyperlink ref="AG161" r:id="rId1307" display="duberneycuartas@icloud.com"/>
    <hyperlink ref="AQ161" r:id="rId1308"/>
    <hyperlink ref="AS161" r:id="rId1309"/>
    <hyperlink ref="AL161" r:id="rId1310" display="duberneycuartas@icloud.com"/>
    <hyperlink ref="K161" r:id="rId1311" display="\\Nas1\alcaldia\228-SS\22840-S-GB\U-Inmuebles\E-Admon\Cmn-Admon\IS-ARR\SOP\ARR4600080004\ARR4600080004POL.pdf"/>
    <hyperlink ref="F161" r:id="rId1312" display="\\Nas1\alcaldia\228-SS\22840-S-GB\U-Inmuebles\E-Admon\Cmn-Admon\IS-ARR\SOP\ARR4600080004\ARR4600080004acta.pdf"/>
    <hyperlink ref="AW161" r:id="rId1313"/>
    <hyperlink ref="BU161" r:id="rId1314"/>
    <hyperlink ref="G161" r:id="rId1315"/>
    <hyperlink ref="BC161" r:id="rId1316"/>
    <hyperlink ref="BF161" r:id="rId1317"/>
    <hyperlink ref="BV161" r:id="rId1318"/>
    <hyperlink ref="BI161" r:id="rId1319"/>
    <hyperlink ref="B162" r:id="rId1320" display="\\Nas1\alcaldia\228-SS\22840-S-GB\U-Inmuebles\E-Admon\Cmn-Admon\IS-ARR\SOP\ARR4600078523\ARR4600078523CON.pdf"/>
    <hyperlink ref="B163" r:id="rId1321" display="\\Nas1\alcaldia\228-SS\22840-S-GB\U-Inmuebles\E-Admon\Cmn-Admon\IS-ARR\SOP\ARR4600078531\ARR4600078531CON.pdf"/>
    <hyperlink ref="AQ163" r:id="rId1322"/>
    <hyperlink ref="AS163" r:id="rId1323" display="clara.giraldo@medellin.gov.co"/>
    <hyperlink ref="B164" r:id="rId1324" display="\\Nas1\alcaldia\228-SS\22840-S-GB\U-Inmuebles\E-Admon\Cmn-Admon\IS-ARR\SOP\ARR4600078528\ARR4600078528CON.pdf"/>
    <hyperlink ref="F163" r:id="rId1325" display="\\Nas1\alcaldia\228-SS\22840-S-GB\U-Inmuebles\E-Admon\Cmn-Admon\IS-ARR\SOP\ARR4600078531\ARR4600078531acta.pdf"/>
    <hyperlink ref="F164" r:id="rId1326" display="\\Nas1\alcaldia\228-SS\22840-S-GB\U-Inmuebles\E-Admon\Cmn-Admon\IS-ARR\SOP\ARR4600078528\ARR4600078528acta.pdf"/>
    <hyperlink ref="F162" r:id="rId1327" display="\\Nas1\alcaldia\228-SS\22840-S-GB\U-Inmuebles\E-Admon\Cmn-Admon\IS-ARR\SOP\ARR4600078523\ARR4600078523acta.pdf"/>
    <hyperlink ref="AW164" r:id="rId1328"/>
    <hyperlink ref="AQ162:AQ163" r:id="rId1329" display="María Nelly Moreno Moreno"/>
    <hyperlink ref="AW162" r:id="rId1330"/>
    <hyperlink ref="AZ164" r:id="rId1331"/>
    <hyperlink ref="AZ163" r:id="rId1332"/>
    <hyperlink ref="AW163" r:id="rId1333"/>
    <hyperlink ref="BC163" r:id="rId1334"/>
    <hyperlink ref="BC164" r:id="rId1335"/>
    <hyperlink ref="G163" r:id="rId1336"/>
    <hyperlink ref="G164" r:id="rId1337"/>
    <hyperlink ref="AZ162" r:id="rId1338"/>
    <hyperlink ref="BF162" r:id="rId1339" display="INF3"/>
    <hyperlink ref="BF164" r:id="rId1340"/>
    <hyperlink ref="G162" r:id="rId1341"/>
    <hyperlink ref="BV164" r:id="rId1342"/>
    <hyperlink ref="BV162" r:id="rId1343"/>
    <hyperlink ref="BV163" r:id="rId1344"/>
    <hyperlink ref="BC162" r:id="rId1345"/>
    <hyperlink ref="BF163" r:id="rId1346"/>
    <hyperlink ref="BI163" r:id="rId1347"/>
    <hyperlink ref="BI164" r:id="rId1348"/>
    <hyperlink ref="B165" r:id="rId1349" display="\\Nas1\alcaldia\228-SS\22840-S-GB\U-Inmuebles\E-Admon\Cmn-Admon\IS-ARR\SOP\ARR4600078532\ARR4600078532CON.pdf"/>
    <hyperlink ref="AQ165" r:id="rId1350" display="María Nelly Moreno Moreno"/>
    <hyperlink ref="AS165" r:id="rId1351"/>
    <hyperlink ref="B166" r:id="rId1352" display="\\Nas1\alcaldia\228-SS\22840-S-GB\U-Inmuebles\E-Admon\Cmn-Admon\IS-ARR\SOP\ARR0300\ARR0300CON2019.pdf"/>
    <hyperlink ref="AQ166" r:id="rId1353"/>
    <hyperlink ref="AS166" r:id="rId1354"/>
    <hyperlink ref="B167" r:id="rId1355" display="\\Nas1\alcaldia\228-SS\22840-S-GB\U-Inmuebles\E-Admon\Cmn-Admon\IS-ARR\SOP\ARR4600078529\ARR4600078529CON.pdf"/>
    <hyperlink ref="AQ167" r:id="rId1356"/>
    <hyperlink ref="AS167" r:id="rId1357"/>
    <hyperlink ref="F167" r:id="rId1358" display="\\Nas1\alcaldia\228-SS\22840-S-GB\U-Inmuebles\E-Admon\Cmn-Admon\IS-ARR\SOP\ARR4600078529\ARR4600078529acta.pdf"/>
    <hyperlink ref="B168" r:id="rId1359" display="\\Nas1\alcaldia\228-SS\22840-S-GB\U-Inmuebles\E-Admon\Cmn-Admon\IS-ARR\SOP\ARR4600078525\ARR4600078525CON.pdf"/>
    <hyperlink ref="B169" r:id="rId1360" display="\\Nas1\alcaldia\228-SS\22840-S-GB\U-Inmuebles\E-Admon\Cmn-Admon\IS-ARR\SOP\ARR4600078533\ARR4600078533CON (1).pdf"/>
    <hyperlink ref="AQ169" r:id="rId1361"/>
    <hyperlink ref="AS169" r:id="rId1362" display="clara.giraldo@medellin.gov.co"/>
    <hyperlink ref="B170" r:id="rId1363" display="\\Nas1\alcaldia\228-SS\22840-S-GB\U-Inmuebles\E-Admon\Cmn-Admon\IS-ARR\SOP\ARR4600078521\ARR4600078521CON.pdf"/>
    <hyperlink ref="AQ170" r:id="rId1364"/>
    <hyperlink ref="AS170" r:id="rId1365" display="clara.giraldo@medellin.gov.co"/>
    <hyperlink ref="F170" r:id="rId1366" display="\\Nas1\alcaldia\228-SS\22840-S-GB\U-Inmuebles\E-Admon\Cmn-Admon\IS-ARR\SOP\ARR4600078521\ARR4600078521acta.pdf"/>
    <hyperlink ref="F168" r:id="rId1367" display="\\Nas1\alcaldia\228-SS\22840-S-GB\U-Inmuebles\E-Admon\Cmn-Admon\IS-ARR\SOP\ARR4600078525\ARR4600078525ACTA.pdf"/>
    <hyperlink ref="B171" r:id="rId1368" display="\\Nas1\alcaldia\228-SS\22840-S-GB\U-Inmuebles\E-Admon\Cmn-Admon\IS-ARR\SOP\ARR4600078535\ARR4600078535CON.pdf"/>
    <hyperlink ref="AQ171" r:id="rId1369"/>
    <hyperlink ref="AS171" r:id="rId1370"/>
    <hyperlink ref="F171" r:id="rId1371" display="\\Nas1\alcaldia\228-SS\22840-S-GB\U-Inmuebles\E-Admon\Cmn-Admon\IS-ARR\SOP\ARR4600078535\ARR4600078535ACTA.pdf"/>
    <hyperlink ref="F166" r:id="rId1372" display="\\Nas1\alcaldia\228-SS\22840-S-GB\U-Inmuebles\E-Admon\Cmn-Admon\IS-ARR\SOP\ARR0300\ARR0300acta2019.pdf"/>
    <hyperlink ref="B173" r:id="rId1373" display="\\Nas1\alcaldia\228-SS\22840-S-GB\U-Inmuebles\E-Admon\Cmn-Admon\IS-ARR\SOP\ARR4600078517\ARR4600078517CON.pdf"/>
    <hyperlink ref="F173" r:id="rId1374" display="\\Nas1\alcaldia\228-SS\22840-S-GB\U-Inmuebles\E-Admon\Cmn-Admon\IS-ARR\SOP\ARR4600078517\ARR4600078517ACTA.pdf"/>
    <hyperlink ref="B174" r:id="rId1375" display="\\Nas1\alcaldia\228-SS\22840-S-GB\U-Inmuebles\E-Admon\Cmn-Admon\IS-ARR\SOP\ARR4600078515\ARR4600078515CON.pdf"/>
    <hyperlink ref="F174" r:id="rId1376" display="\\Nas1\alcaldia\228-SS\22840-S-GB\U-Inmuebles\E-Admon\Cmn-Admon\IS-ARR\SOP\ARR4600078515\ARR4600078515acta.pdf"/>
    <hyperlink ref="AG174" r:id="rId1377"/>
    <hyperlink ref="AL174" r:id="rId1378"/>
    <hyperlink ref="F169" r:id="rId1379" display="\\Nas1\alcaldia\228-SS\22840-S-GB\U-Inmuebles\E-Admon\Cmn-Admon\IS-ARR\SOP\ARR4600078533\ARR4600078533ACTA.pdf"/>
    <hyperlink ref="F165" r:id="rId1380" display="\\Nas1\alcaldia\228-SS\22840-S-GB\U-Inmuebles\E-Admon\Cmn-Admon\IS-ARR\SOP\ARR4600078532\ARR4600078532acta.pdf"/>
    <hyperlink ref="AW174" r:id="rId1381"/>
    <hyperlink ref="AW168" r:id="rId1382"/>
    <hyperlink ref="AQ168" r:id="rId1383"/>
    <hyperlink ref="AQ174" r:id="rId1384"/>
    <hyperlink ref="AW173" r:id="rId1385"/>
    <hyperlink ref="AW172" r:id="rId1386"/>
    <hyperlink ref="AW171" r:id="rId1387"/>
    <hyperlink ref="AW166" r:id="rId1388"/>
    <hyperlink ref="AW167" r:id="rId1389"/>
    <hyperlink ref="AW165" r:id="rId1390"/>
    <hyperlink ref="AZ174" r:id="rId1391"/>
    <hyperlink ref="AZ173" r:id="rId1392"/>
    <hyperlink ref="AZ168" r:id="rId1393"/>
    <hyperlink ref="AW169" r:id="rId1394"/>
    <hyperlink ref="AZ169" r:id="rId1395"/>
    <hyperlink ref="BC169" r:id="rId1396"/>
    <hyperlink ref="AW170" r:id="rId1397"/>
    <hyperlink ref="AZ170" r:id="rId1398"/>
    <hyperlink ref="BC170" r:id="rId1399"/>
    <hyperlink ref="BC173" r:id="rId1400"/>
    <hyperlink ref="BC174" r:id="rId1401"/>
    <hyperlink ref="BV166" r:id="rId1402"/>
    <hyperlink ref="BV167" r:id="rId1403"/>
    <hyperlink ref="B172" r:id="rId1404" display="\\Nas1\alcaldia\228-SS\22840-S-GB\U-Inmuebles\E-Admon\Cmn-Admon\IS-ARR\SOP\ARR4600078514\ARR4600078514CON.pdf"/>
    <hyperlink ref="F172" r:id="rId1405" display="\\Nas1\alcaldia\228-SS\22840-S-GB\U-Inmuebles\E-Admon\Cmn-Admon\IS-ARR\SOP\ARR4600078514\ARR4600078514ACTA.pdf"/>
    <hyperlink ref="AQ172" r:id="rId1406"/>
    <hyperlink ref="BV172" r:id="rId1407"/>
    <hyperlink ref="G172" r:id="rId1408"/>
    <hyperlink ref="G173" r:id="rId1409"/>
    <hyperlink ref="G167" r:id="rId1410"/>
    <hyperlink ref="G174" r:id="rId1411"/>
    <hyperlink ref="G170" r:id="rId1412"/>
    <hyperlink ref="G168" r:id="rId1413"/>
    <hyperlink ref="G166" r:id="rId1414"/>
    <hyperlink ref="G171" r:id="rId1415"/>
    <hyperlink ref="BV165" r:id="rId1416"/>
    <hyperlink ref="BF173" r:id="rId1417"/>
    <hyperlink ref="BF174" r:id="rId1418"/>
    <hyperlink ref="BF168" r:id="rId1419"/>
    <hyperlink ref="G165" r:id="rId1420"/>
    <hyperlink ref="G169" r:id="rId1421"/>
    <hyperlink ref="BF169" r:id="rId1422"/>
    <hyperlink ref="BF170" r:id="rId1423"/>
    <hyperlink ref="BC172" r:id="rId1424"/>
    <hyperlink ref="BF172" r:id="rId1425"/>
    <hyperlink ref="BC167" r:id="rId1426"/>
    <hyperlink ref="BF167" r:id="rId1427"/>
    <hyperlink ref="BC165" r:id="rId1428"/>
    <hyperlink ref="BC166" r:id="rId1429"/>
    <hyperlink ref="BF166" r:id="rId1430"/>
    <hyperlink ref="BV171" r:id="rId1431"/>
    <hyperlink ref="BV174" r:id="rId1432"/>
    <hyperlink ref="BV168" r:id="rId1433"/>
    <hyperlink ref="BV173" r:id="rId1434"/>
    <hyperlink ref="BV169" r:id="rId1435"/>
    <hyperlink ref="BV170" r:id="rId1436"/>
    <hyperlink ref="BC168" r:id="rId1437"/>
    <hyperlink ref="BI172" r:id="rId1438"/>
    <hyperlink ref="BI171" r:id="rId1439"/>
    <hyperlink ref="BI167" r:id="rId1440"/>
    <hyperlink ref="BI165" r:id="rId1441"/>
    <hyperlink ref="BI170" r:id="rId1442"/>
    <hyperlink ref="BI169" r:id="rId1443"/>
    <hyperlink ref="BI173" r:id="rId1444"/>
    <hyperlink ref="BI168" r:id="rId1445"/>
    <hyperlink ref="BI174" r:id="rId1446"/>
    <hyperlink ref="BI166" r:id="rId1447"/>
    <hyperlink ref="B175" r:id="rId1448" display="\\Nas1\alcaldia\228-SS\22840-S-GB\U-Inmuebles\E-Admon\Cmn-Admon\IS-ARR\SOP\ARR4600081011\ARR4600081011CON.pdf"/>
    <hyperlink ref="AQ175" r:id="rId1449"/>
    <hyperlink ref="AS175" r:id="rId1450"/>
    <hyperlink ref="F175" r:id="rId1451" display="\\Nas1\alcaldia\228-SS\22840-S-GB\U-Inmuebles\E-Admon\Cmn-Admon\IS-ARR\SOP\ARR4600081011\ARR4600081011ACTA.pdf"/>
    <hyperlink ref="B176" r:id="rId1452" display="\\Nas1\alcaldia\228-SS\22840-S-GB\U-Inmuebles\E-Admon\Cmn-Admon\IS-ARR\SOP\ARR4600081066\ARR4600081086CON.pdf"/>
    <hyperlink ref="AQ176" r:id="rId1453"/>
    <hyperlink ref="AS176" r:id="rId1454"/>
    <hyperlink ref="F176" r:id="rId1455" display="\\Nas1\alcaldia\228-SS\22840-S-GB\U-Inmuebles\E-Admon\Cmn-Admon\IS-ARR\SOP\ARR4600081066\ARR4600081086ACTA.pdf"/>
    <hyperlink ref="AG176" r:id="rId1456"/>
    <hyperlink ref="AL176" r:id="rId1457"/>
    <hyperlink ref="B177" r:id="rId1458" display="\\Nas1\alcaldia\228-SS\22840-S-GB\U-Inmuebles\E-Admon\Cmn-Admon\IS-ARR\SOP\ARR4600081090\ARR4600081090CON.pdf"/>
    <hyperlink ref="AQ177" r:id="rId1459"/>
    <hyperlink ref="AS177" r:id="rId1460"/>
    <hyperlink ref="AG177" r:id="rId1461"/>
    <hyperlink ref="AL177" r:id="rId1462"/>
    <hyperlink ref="F177" r:id="rId1463" display="\\Nas1\alcaldia\228-SS\22840-S-GB\U-Inmuebles\E-Admon\Cmn-Admon\IS-ARR\SOP\ARR4600081090\ARR4600081090ACTA.pdf"/>
    <hyperlink ref="B178" r:id="rId1464" display="\\Nas1\alcaldia\228-SS\22840-S-GB\U-Inmuebles\E-Admon\Cmn-Admon\IS-ARR\SOP\ARR4600081349\ARR4600081349CON.pdf"/>
    <hyperlink ref="AQ178" r:id="rId1465"/>
    <hyperlink ref="AS178" r:id="rId1466"/>
    <hyperlink ref="F178" r:id="rId1467" display="\\Nas1\alcaldia\228-SS\22840-S-GB\U-Inmuebles\E-Admon\Cmn-Admon\IS-ARR\SOP\ARR4600081349\ARR4600081349ACTA.pdf"/>
    <hyperlink ref="B179" r:id="rId1468" display="\\Nas1\alcaldia\228-SS\22840-S-GB\U-Inmuebles\E-Admon\Cmn-Admon\IS-ARR\SOP\ARR4600081083\ARR4600081083CON.pdf"/>
    <hyperlink ref="AG179" r:id="rId1469"/>
    <hyperlink ref="AQ179" r:id="rId1470"/>
    <hyperlink ref="AS179" r:id="rId1471" display="clara.giraldo@medellin.gov.co"/>
    <hyperlink ref="AL179" r:id="rId1472"/>
    <hyperlink ref="F179" r:id="rId1473" display="\\Nas1\alcaldia\228-SS\22840-S-GB\U-Inmuebles\E-Admon\Cmn-Admon\IS-ARR\SOP\ARR4600081083\ARR4600081083ACTA.pdf"/>
    <hyperlink ref="CA179" r:id="rId1474"/>
    <hyperlink ref="B180" r:id="rId1475" display="\\Nas1\alcaldia\228-SS\22840-S-GB\U-Inmuebles\E-Admon\Cmn-Admon\IS-ARR\SOP\ARR4600081142\ARR4600081142CON.pdf"/>
    <hyperlink ref="AQ180" r:id="rId1476"/>
    <hyperlink ref="AS180" r:id="rId1477" display="clara.giraldo@medellin.gov.co"/>
    <hyperlink ref="F180" r:id="rId1478" display="\\Nas1\alcaldia\228-SS\22840-S-GB\U-Inmuebles\E-Admon\Cmn-Admon\IS-ARR\SOP\ARR4600081142\ARR4600081142ACTA.pdf"/>
    <hyperlink ref="CA180" r:id="rId1479"/>
    <hyperlink ref="B181" r:id="rId1480" display="\\Nas1\alcaldia\228-SS\22840-S-GB\U-Inmuebles\E-Admon\Cmn-Admon\IS-ARR\SOP\ARR4600081141\ARR4600081141CON.pdf"/>
    <hyperlink ref="AQ181" r:id="rId1481"/>
    <hyperlink ref="AS181" r:id="rId1482" display="clara.giraldo@medellin.gov.co"/>
    <hyperlink ref="F181" r:id="rId1483" display="\\Nas1\alcaldia\228-SS\22840-S-GB\U-Inmuebles\E-Admon\Cmn-Admon\IS-ARR\SOP\ARR4600081141\ARR4600081141ACTA.pdf"/>
    <hyperlink ref="CA181" r:id="rId1484"/>
    <hyperlink ref="B182" r:id="rId1485" display="\\Nas1\alcaldia\228-SS\22840-S-GB\U-Inmuebles\E-Admon\Cmn-Admon\IS-ARR\SOP\ARR4600081143\ARR4600081143CON.pdf"/>
    <hyperlink ref="AQ182" r:id="rId1486"/>
    <hyperlink ref="AS182" r:id="rId1487" display="clara.giraldo@medellin.gov.co"/>
    <hyperlink ref="F182" r:id="rId1488" display="\\Nas1\alcaldia\228-SS\22840-S-GB\U-Inmuebles\E-Admon\Cmn-Admon\IS-ARR\SOP\ARR4600081143\ARR4600081143ACTA.pdf"/>
    <hyperlink ref="CA182" r:id="rId1489"/>
    <hyperlink ref="B183" r:id="rId1490" display="\\Nas1\alcaldia\228-SS\22840-S-GB\U-Inmuebles\E-Admon\Cmn-Admon\IS-ARR\SOP\ARR4600081012\ARR4600081012CON.pdf"/>
    <hyperlink ref="AQ183" r:id="rId1491"/>
    <hyperlink ref="AS183" r:id="rId1492" display="clara.giraldo@medellin.gov.co"/>
    <hyperlink ref="F183" r:id="rId1493" display="\\Nas1\alcaldia\228-SS\22840-S-GB\U-Inmuebles\E-Admon\Cmn-Admon\IS-ARR\SOP\ARR4600081012\ARR4600081012ACTA.pdf"/>
    <hyperlink ref="CA183" r:id="rId1494"/>
    <hyperlink ref="B184" r:id="rId1495" display="\\Nas1\alcaldia\228-SS\22840-S-GB\U-Inmuebles\E-Admon\Cmn-Admon\IS-ARR\SOP\ARR4600081140\ARR4600081140CON.pdf"/>
    <hyperlink ref="AQ184" r:id="rId1496"/>
    <hyperlink ref="AS184" r:id="rId1497" display="clara.giraldo@medellin.gov.co"/>
    <hyperlink ref="F184" r:id="rId1498" display="\\Nas1\alcaldia\228-SS\22840-S-GB\U-Inmuebles\E-Admon\Cmn-Admon\IS-ARR\SOP\ARR4600081140\ARR4600081140.pdf"/>
    <hyperlink ref="AG184" r:id="rId1499"/>
    <hyperlink ref="AL184" r:id="rId1500"/>
    <hyperlink ref="AG185" r:id="rId1501"/>
    <hyperlink ref="AL185" r:id="rId1502"/>
    <hyperlink ref="AS185" r:id="rId1503" display="Ignacio.gallego@medellin.gov.co"/>
    <hyperlink ref="AQ185" r:id="rId1504"/>
    <hyperlink ref="B185" r:id="rId1505" display="4600080902"/>
    <hyperlink ref="F185" r:id="rId1506" display="\\Nas1\alcaldia\228-SS\22840-S-GB\U-Inmuebles\E-Admon\Cmn-Admon\IS-ARR\SOP\ARR4600080902\ARR4600080902acta.pdf"/>
    <hyperlink ref="AW185" r:id="rId1507"/>
    <hyperlink ref="AZ185" r:id="rId1508"/>
    <hyperlink ref="BC185" r:id="rId1509"/>
    <hyperlink ref="BU185" r:id="rId1510" display="\\Nas1\alcaldia\228-SS\22840-S-GB\U-Inmuebles\E-Admon\Cmn-Admon\IS-ARR\SOP\ARR4600080902\ARR4600080902TRA.pdf"/>
    <hyperlink ref="B186" r:id="rId1511" display="\\Nas1\alcaldia\228-SS\22840-S-GB\U-Inmuebles\E-Admon\Cmn-Admon\IS-ARR\SOP\ARR0348\ARR0348CON2019.pdf"/>
    <hyperlink ref="AG186" r:id="rId1512"/>
    <hyperlink ref="AL186" r:id="rId1513"/>
    <hyperlink ref="CA186" r:id="rId1514"/>
    <hyperlink ref="B187" r:id="rId1515" display="\\Nas1\alcaldia\228-SS\22840-S-GB\U-Inmuebles\E-Admon\Cmn-Admon\IS-ARR\SOP\ARR4600081079\ARR4600081079CON.pdf"/>
    <hyperlink ref="AQ187" r:id="rId1516"/>
    <hyperlink ref="AS187" r:id="rId1517"/>
    <hyperlink ref="CA187" r:id="rId1518"/>
    <hyperlink ref="B188" r:id="rId1519" display="\\Nas1\alcaldia\228-SS\22840-S-GB\U-Inmuebles\E-Admon\Cmn-Admon\IS-ARR\SOP\ARR4600082454\ARR4600082454CON.pdf"/>
    <hyperlink ref="AQ188" r:id="rId1520"/>
    <hyperlink ref="AS188" r:id="rId1521"/>
    <hyperlink ref="CA188" r:id="rId1522"/>
    <hyperlink ref="AG188" r:id="rId1523"/>
    <hyperlink ref="AL188" r:id="rId1524"/>
    <hyperlink ref="F186" r:id="rId1525" display="\\Nas1\alcaldia\228-SS\22840-S-GB\U-Inmuebles\E-Admon\Cmn-Admon\IS-ARR\SOP\ARR0348\ARR0348acta2019.pdf"/>
    <hyperlink ref="AQ186" r:id="rId1526" display="Luis ignacio gallego patiño "/>
    <hyperlink ref="F187" r:id="rId1527" display="\\Nas1\alcaldia\228-SS\22840-S-GB\U-Inmuebles\E-Admon\Cmn-Admon\IS-ARR\SOP\ARR4600081079\ARR4600081079acta.pdf"/>
    <hyperlink ref="F188" r:id="rId1528" display="\\Nas1\alcaldia\228-SS\22840-S-GB\U-Inmuebles\E-Admon\Cmn-Admon\IS-ARR\SOP\ARR4600082454\ARR4600082454acta.pdf"/>
    <hyperlink ref="AW188" r:id="rId1529"/>
    <hyperlink ref="BV188" r:id="rId1530" display="POSITIVO"/>
    <hyperlink ref="BF186" r:id="rId1531" display="INF2"/>
    <hyperlink ref="AZ188" r:id="rId1532"/>
    <hyperlink ref="BC188" r:id="rId1533"/>
    <hyperlink ref="AG189" r:id="rId1534"/>
    <hyperlink ref="AL189" r:id="rId1535"/>
    <hyperlink ref="AP189" r:id="rId1536"/>
    <hyperlink ref="B189" r:id="rId1537" display="4600078585"/>
    <hyperlink ref="K189" r:id="rId1538"/>
    <hyperlink ref="AW189" r:id="rId1539"/>
    <hyperlink ref="F189" r:id="rId1540" display="\\Nas1\alcaldia\228-SS\22840-S-GB\U-Inmuebles\E-Admon\Cmn-Admon\IS-ARR\SOP\ARR0207\ARR0207acta2019.pdf"/>
    <hyperlink ref="AQ189" r:id="rId1541"/>
    <hyperlink ref="AZ189" r:id="rId1542"/>
    <hyperlink ref="BC189" r:id="rId1543"/>
    <hyperlink ref="G189" r:id="rId1544"/>
    <hyperlink ref="BF189" r:id="rId1545"/>
    <hyperlink ref="BV189" r:id="rId1546"/>
    <hyperlink ref="BI189" r:id="rId1547"/>
    <hyperlink ref="B190" r:id="rId1548" display="\\Nas1\alcaldia\228-SS\22840-S-GB\U-Inmuebles\E-Admon\Cmn-Admon\IS-ARR\SOP\ARR4600082175\ARR4600082175.pdf"/>
    <hyperlink ref="AG190" r:id="rId1549"/>
    <hyperlink ref="AL190" r:id="rId1550"/>
    <hyperlink ref="AQ190" r:id="rId1551"/>
    <hyperlink ref="AS190" r:id="rId1552"/>
    <hyperlink ref="F190" r:id="rId1553" display="\\Nas1\alcaldia\228-SS\22840-S-GB\U-Inmuebles\E-Admon\Cmn-Admon\IS-ARR\SOP\ARR4600082175\ARR4600082175ACTA.pdf"/>
    <hyperlink ref="BV190" r:id="rId1554"/>
    <hyperlink ref="AW190" r:id="rId1555"/>
    <hyperlink ref="AZ190" r:id="rId1556"/>
    <hyperlink ref="BC190" r:id="rId1557"/>
    <hyperlink ref="B191" r:id="rId1558" display="\\Nas1\alcaldia\228-SS\22840-S-GB\U-Inmuebles\E-Admon\Cmn-Admon\IS-ARR\SOP\ARR4600082167\ARR4600082167CON.pdf"/>
    <hyperlink ref="AG191" r:id="rId1559"/>
    <hyperlink ref="AL191" r:id="rId1560"/>
    <hyperlink ref="AQ191" r:id="rId1561"/>
    <hyperlink ref="AS191" r:id="rId1562"/>
    <hyperlink ref="F191" r:id="rId1563" display="\\Nas1\alcaldia\228-SS\22840-S-GB\U-Inmuebles\E-Admon\Cmn-Admon\IS-ARR\SOP\ARR4600082167\ARR4600082167ACTA.pdf"/>
    <hyperlink ref="BV191" r:id="rId1564"/>
    <hyperlink ref="AW191" r:id="rId1565"/>
    <hyperlink ref="AZ191" r:id="rId1566"/>
    <hyperlink ref="BF191" r:id="rId1567"/>
    <hyperlink ref="AG192" r:id="rId1568"/>
    <hyperlink ref="AS192" r:id="rId1569" display="clara.giraldo@medellin.gov.co"/>
    <hyperlink ref="AQ192" r:id="rId1570"/>
    <hyperlink ref="B192" r:id="rId1571" display="\\Nas1\alcaldia\228-SS\22840-S-GB\U-Inmuebles\E-Admon\Cmn-Admon\IS-ARR\SOP\ARR4600082563\ARR4600082563CON.pdf"/>
    <hyperlink ref="AL192" r:id="rId1572"/>
    <hyperlink ref="B193" r:id="rId1573" display="\\Nas1\alcaldia\228-SS\22840-S-GB\U-Inmuebles\E-Admon\Cmn-Admon\IS-ARR\SOP\ARR4600081478\ARR4600081478CON.pdf"/>
    <hyperlink ref="AG193" r:id="rId1574"/>
    <hyperlink ref="AL193" r:id="rId1575"/>
    <hyperlink ref="AS193" r:id="rId1576" display="clara.giraldo@medellin.gov.co"/>
    <hyperlink ref="AQ193" r:id="rId1577"/>
    <hyperlink ref="B194" r:id="rId1578" display="\\Nas1\alcaldia\228-SS\22840-S-GB\U-Inmuebles\E-Admon\Cmn-Admon\IS-ARR\SOP\ARR4600082856\ARR4600082856.pdf"/>
    <hyperlink ref="AG194" r:id="rId1579"/>
    <hyperlink ref="AL194" r:id="rId1580"/>
    <hyperlink ref="AS194" r:id="rId1581" display="clara.giraldo@medellin.gov.co"/>
    <hyperlink ref="AQ194" r:id="rId1582"/>
    <hyperlink ref="B195" r:id="rId1583" display="\\Nas1\alcaldia\228-SS\22840-S-GB\U-Inmuebles\E-Admon\Cmn-Admon\IS-ARR\SOP\ARR4600081874\ARR4600081874CON.pdf"/>
    <hyperlink ref="AS195" r:id="rId1584" display="clara.giraldo@medellin.gov.co"/>
    <hyperlink ref="AQ195" r:id="rId1585"/>
    <hyperlink ref="F195" r:id="rId1586" display="\\Nas1\alcaldia\228-SS\22840-S-GB\U-Inmuebles\E-Admon\Cmn-Admon\IS-ARR\SOP\ARR4600081874\ARR4600081874ACTA.pdf"/>
    <hyperlink ref="F194" r:id="rId1587" display="\\Nas1\alcaldia\228-SS\22840-S-GB\U-Inmuebles\E-Admon\Cmn-Admon\IS-ARR\SOP\ARR4600082856\ARR4600082856acta.pdf"/>
    <hyperlink ref="F193" r:id="rId1588" display="\\Nas1\alcaldia\228-SS\22840-S-GB\U-Inmuebles\E-Admon\Cmn-Admon\IS-ARR\SOP\ARR4600081478\ARR4600081478acta.pdf"/>
    <hyperlink ref="F192" r:id="rId1589" display="\\Nas1\alcaldia\228-SS\22840-S-GB\U-Inmuebles\E-Admon\Cmn-Admon\IS-ARR\SOP\ARR4600082563\ARR4600082563ACTA.pdf"/>
    <hyperlink ref="G195" r:id="rId1590"/>
    <hyperlink ref="AW194" r:id="rId1591"/>
    <hyperlink ref="AW195" r:id="rId1592"/>
    <hyperlink ref="AW192" r:id="rId1593"/>
    <hyperlink ref="AW193" r:id="rId1594"/>
    <hyperlink ref="AZ195" r:id="rId1595"/>
    <hyperlink ref="AZ194" r:id="rId1596"/>
    <hyperlink ref="AZ193" r:id="rId1597"/>
    <hyperlink ref="AZ192" r:id="rId1598"/>
    <hyperlink ref="BC192" r:id="rId1599"/>
    <hyperlink ref="BC195" r:id="rId1600"/>
    <hyperlink ref="BU192" r:id="rId1601" display="\\Nas1\alcaldia\228-SS\22840-S-GB\U-Inmuebles\E-Admon\Cmn-Admon\IS-ARR\SOP\ARR4600082563\ARR4600082563TRA.pdf"/>
    <hyperlink ref="BU193" r:id="rId1602" display="\\Nas1\alcaldia\228-SS\22840-S-GB\U-Inmuebles\E-Admon\Cmn-Admon\IS-ARR\SOP\ARR4600081478\ARR4600081478TRA.pdf"/>
    <hyperlink ref="BU195" r:id="rId1603" display="\\Nas1\alcaldia\228-SS\22840-S-GB\U-Inmuebles\E-Admon\Cmn-Admon\IS-ARR\SOP\ARR4600081874\ARR4600081874tra.pdf"/>
    <hyperlink ref="G194" r:id="rId1604"/>
    <hyperlink ref="BC194" r:id="rId1605"/>
    <hyperlink ref="BV194" r:id="rId1606"/>
    <hyperlink ref="BC193" r:id="rId1607"/>
    <hyperlink ref="BF193" r:id="rId1608"/>
    <hyperlink ref="BF195" r:id="rId1609"/>
    <hyperlink ref="BF192" r:id="rId1610"/>
    <hyperlink ref="BF194" r:id="rId1611"/>
    <hyperlink ref="B196" r:id="rId1612" display="\\Nas1\alcaldia\228-SS\22840-S-GB\U-Inmuebles\E-Admon\Cmn-Admon\IS-ARR\SOP\ARR4600081278\ARR4600081278CON.pdf"/>
    <hyperlink ref="AG196" r:id="rId1613"/>
    <hyperlink ref="AS196" r:id="rId1614" display="Ignacio.gallego@medellin.gov.co"/>
    <hyperlink ref="AQ196" r:id="rId1615"/>
    <hyperlink ref="AL196" r:id="rId1616"/>
    <hyperlink ref="F196" r:id="rId1617" display="\\Nas1\alcaldia\228-SS\22840-S-GB\U-Inmuebles\E-Admon\Cmn-Admon\IS-ARR\SOP\ARR4600081278\ARR4600081278acta.pdf"/>
    <hyperlink ref="AW196" r:id="rId1618"/>
    <hyperlink ref="AZ196" r:id="rId1619"/>
    <hyperlink ref="BC196" r:id="rId1620"/>
    <hyperlink ref="BU196" r:id="rId1621" display="\\Nas1\alcaldia\228-SS\22840-S-GB\U-Inmuebles\E-Admon\Cmn-Admon\IS-ARR\SOP\ARR4600081278\ARR4600081278tra.pdf"/>
    <hyperlink ref="BF196" r:id="rId1622"/>
    <hyperlink ref="B197" r:id="rId1623" display="\\Nas1\alcaldia\228-SS\22840-S-GB\U-Inmuebles\E-Admon\Cmn-Admon\IS-ARR\SOP\ARR4600082249\ARR4600082249CON.pdf"/>
    <hyperlink ref="AG197" r:id="rId1624"/>
    <hyperlink ref="AS197" r:id="rId1625" display="Ignacio.gallego@medellin.gov.co"/>
    <hyperlink ref="AQ197" r:id="rId1626"/>
    <hyperlink ref="AL197" r:id="rId1627"/>
    <hyperlink ref="F197" r:id="rId1628" display="\\Nas1\alcaldia\228-SS\22840-S-GB\U-Inmuebles\E-Admon\Cmn-Admon\IS-ARR\SOP\ARR4600082249\ARR4600082249acta.pdf"/>
    <hyperlink ref="AW197" r:id="rId1629"/>
    <hyperlink ref="BC197" r:id="rId1630" display="INF2"/>
    <hyperlink ref="BU197" r:id="rId1631" display="\\Nas1\alcaldia\228-SS\22840-S-GB\U-Inmuebles\E-Admon\Cmn-Admon\IS-ARR\SOP\ARR4600082249\ARR4600082249TRA.pdf"/>
    <hyperlink ref="BV197" r:id="rId1632"/>
    <hyperlink ref="BF197" r:id="rId1633"/>
    <hyperlink ref="B198" r:id="rId1634" display="\\Nas1\alcaldia\228-SS\22840-S-GB\U-Inmuebles\E-Admon\Cmn-Admon\IS-ARR\SOP\ARR4600081481\ARR4600081481.pdf"/>
    <hyperlink ref="AG198" r:id="rId1635"/>
    <hyperlink ref="AL198" r:id="rId1636"/>
    <hyperlink ref="AS198" r:id="rId1637" display="Calleara.giraldo@medellin.gov.co"/>
    <hyperlink ref="AQ198" r:id="rId1638"/>
    <hyperlink ref="F198" r:id="rId1639" display="\\Nas1\alcaldia\228-SS\22840-S-GB\U-Inmuebles\E-Admon\Cmn-Admon\IS-ARR\SOP\ARR4600081481\ARR4600081481acta.pdf"/>
    <hyperlink ref="CA198" r:id="rId1640"/>
    <hyperlink ref="AW198" r:id="rId1641"/>
    <hyperlink ref="B199" r:id="rId1642" display="\\Nas1\alcaldia\228-SS\22840-S-GB\U-Inmuebles\E-Admon\Cmn-Admon\IS-ARR\SOP\ARR4600082786\ARR4600082786.pdf"/>
    <hyperlink ref="AG199" r:id="rId1643"/>
    <hyperlink ref="AQ199" r:id="rId1644"/>
    <hyperlink ref="AL199" r:id="rId1645"/>
    <hyperlink ref="F199" r:id="rId1646" display="\\Nas1\alcaldia\228-SS\22840-S-GB\U-Inmuebles\E-Admon\Cmn-Admon\IS-ARR\SOP\ARR4600082786\ARR4600082786acta.pdf"/>
    <hyperlink ref="BV199" r:id="rId1647"/>
    <hyperlink ref="BC199" r:id="rId1648"/>
    <hyperlink ref="AW199" r:id="rId1649"/>
    <hyperlink ref="AZ199" r:id="rId1650"/>
    <hyperlink ref="BF199" r:id="rId1651"/>
    <hyperlink ref="AM200" r:id="rId1652" display="Hernan.hernandez@tigoune.com"/>
    <hyperlink ref="B200" r:id="rId1653" display="4600081094"/>
    <hyperlink ref="AG200" r:id="rId1654"/>
    <hyperlink ref="AL200" r:id="rId1655"/>
    <hyperlink ref="AS200" r:id="rId1656" display="Ignacio.gallego@medellin.gov.co"/>
    <hyperlink ref="AQ200" r:id="rId1657"/>
    <hyperlink ref="K200" r:id="rId1658"/>
    <hyperlink ref="B201" r:id="rId1659" display="4600082208"/>
    <hyperlink ref="AG201" r:id="rId1660"/>
    <hyperlink ref="AL201" r:id="rId1661"/>
    <hyperlink ref="AQ201" r:id="rId1662"/>
    <hyperlink ref="AS201" r:id="rId1663"/>
    <hyperlink ref="F201" r:id="rId1664" display="\\Nas1\alcaldia\228-SS\22840-S-GB\U-Inmuebles\E-Admon\Cmn-Admon\IS-ARR\SOP\ARR4600082208\ARR4600082208ACTA.pdf"/>
    <hyperlink ref="F200" r:id="rId1665" display="\\Nas1\alcaldia\228-SS\22840-S-GB\U-Inmuebles\E-Admon\Cmn-Admon\IS-ARR\SOP\ARR0162\aRR0162acta2019.pdf"/>
    <hyperlink ref="AW200" r:id="rId1666"/>
    <hyperlink ref="BV201" r:id="rId1667"/>
    <hyperlink ref="BU200" r:id="rId1668" display="\\Nas1\alcaldia\228-SS\22840-S-GB\U-Inmuebles\E-Admon\Cmn-Admon\IS-ARR\SOP\ARR0210\ARR0210tra.pdf"/>
    <hyperlink ref="AW201" r:id="rId1669" display="INF2"/>
    <hyperlink ref="AZ201" r:id="rId1670"/>
    <hyperlink ref="BC200" r:id="rId1671"/>
    <hyperlink ref="BV200" r:id="rId1672"/>
    <hyperlink ref="AZ200" r:id="rId1673"/>
    <hyperlink ref="BF200" r:id="rId1674"/>
    <hyperlink ref="AG202" r:id="rId1675"/>
    <hyperlink ref="AL202" r:id="rId1676"/>
    <hyperlink ref="AS202" r:id="rId1677" display="Ignacio.gallego@medellin.gov.co"/>
    <hyperlink ref="AQ202" r:id="rId1678"/>
    <hyperlink ref="B202" r:id="rId1679" display="4600080689"/>
    <hyperlink ref="K202" r:id="rId1680"/>
    <hyperlink ref="F202" r:id="rId1681" display="\\Nas1\alcaldia\228-SS\22840-S-GB\U-Inmuebles\E-Admon\Cmn-Admon\IS-ARR\SOP\ARR0268\ARR0268acta2019.pdf"/>
    <hyperlink ref="AW202" r:id="rId1682"/>
    <hyperlink ref="AZ202" r:id="rId1683"/>
    <hyperlink ref="BU202" r:id="rId1684" display="\\Nas1\alcaldia\228-SS\22840-S-GB\U-Inmuebles\E-Admon\Cmn-Admon\IS-ARR\SOP\ARR0268\ARR0268tra.pdf"/>
    <hyperlink ref="BC202" r:id="rId1685"/>
    <hyperlink ref="BV202" r:id="rId1686"/>
    <hyperlink ref="AG203" r:id="rId1687"/>
    <hyperlink ref="AS203" r:id="rId1688" display="Ignacio.gallego@medellin.gov.co"/>
    <hyperlink ref="AQ203" r:id="rId1689"/>
    <hyperlink ref="B203" r:id="rId1690" display="4600082451"/>
    <hyperlink ref="AL203" r:id="rId1691"/>
    <hyperlink ref="G203" r:id="rId1692"/>
    <hyperlink ref="F203" r:id="rId1693" display="\\Nas1\alcaldia\228-SS\22840-S-GB\U-Inmuebles\E-Admon\Cmn-Admon\IS-ARR\SOP\ARR4600082451\ARR4600082451acta.pdf"/>
    <hyperlink ref="AZ203" r:id="rId1694"/>
    <hyperlink ref="BC203" r:id="rId1695"/>
    <hyperlink ref="BU203" r:id="rId1696" display="\\Nas1\alcaldia\228-SS\22840-S-GB\U-Inmuebles\E-Admon\Cmn-Admon\IS-ARR\SOP\ARR4600082451\ARR4600082451TRA.pdf"/>
    <hyperlink ref="BF203" r:id="rId1697"/>
    <hyperlink ref="B204" r:id="rId1698" display="4600083750"/>
    <hyperlink ref="AQ204" r:id="rId1699"/>
    <hyperlink ref="F204" r:id="rId1700" display="\\Nas1\alcaldia\228-SS\22840-S-GB\U-Inmuebles\E-Admon\Cmn-Admon\IS-ARR\SOP\ARR4600083750\ARR4600083750acta.pdf"/>
    <hyperlink ref="AW204" r:id="rId1701"/>
    <hyperlink ref="AZ204" r:id="rId1702"/>
    <hyperlink ref="BU204" r:id="rId1703" display="../SOP/ARR4600083750/ARR4600083750TRA.pdf"/>
    <hyperlink ref="B205" r:id="rId1704" display="\\Nas1\alcaldia\228-SS\22840-S-GB\U-Inmuebles\E-Admon\Cmn-Admon\IS-ARR\SOP\ARR4600083923\ARR4600083923.pdf"/>
    <hyperlink ref="AS205" r:id="rId1705"/>
    <hyperlink ref="AQ205" r:id="rId1706"/>
    <hyperlink ref="AG206" r:id="rId1707"/>
    <hyperlink ref="AS206" r:id="rId1708" display="clara.giraldo@medellin.gov.co"/>
    <hyperlink ref="AQ206" r:id="rId1709"/>
    <hyperlink ref="B206" r:id="rId1710" display="\\Nas1\alcaldia\228-SS\22840-S-GB\U-Inmuebles\E-Admon\Cmn-Admon\IS-ARR\SOP\ARR4600083822\ARR4600083822.pdf"/>
    <hyperlink ref="AL206" r:id="rId1711"/>
    <hyperlink ref="B207" r:id="rId1712" display="\\Nas1\alcaldia\228-SS\22840-S-GB\U-Inmuebles\E-Admon\Cmn-Admon\IS-ARR\SOP\ARR4600083330\ARR4600083330.pdf"/>
    <hyperlink ref="AS207" r:id="rId1713" display="ignacio.gallego@medellin.gov.co"/>
    <hyperlink ref="AG207" r:id="rId1714"/>
    <hyperlink ref="AQ207" r:id="rId1715"/>
    <hyperlink ref="AL207" r:id="rId1716"/>
    <hyperlink ref="AG208" r:id="rId1717"/>
    <hyperlink ref="B208" r:id="rId1718" display="\\Nas1\alcaldia\228-SS\22840-S-GB\U-Inmuebles\E-Admon\Cmn-Admon\IS-ARR\SOP\ARR0381\ARR0381con2019.pdf"/>
    <hyperlink ref="K208" r:id="rId1719"/>
    <hyperlink ref="F208" r:id="rId1720" display="\\Nas1\alcaldia\228-SS\22840-S-GB\U-Inmuebles\E-Admon\Cmn-Admon\IS-ARR\SOP\ARR0381\ARR0381ACTA2019.pdf"/>
    <hyperlink ref="AQ208" r:id="rId1721"/>
    <hyperlink ref="AL208" r:id="rId1722"/>
    <hyperlink ref="B209" r:id="rId1723" display="\\Nas1\alcaldia\228-SS\22840-S-GB\U-Inmuebles\E-Admon\Cmn-Admon\IS-ARR\SOP\ARR4600083332\ARR4600083332.pdf"/>
    <hyperlink ref="AS209" r:id="rId1724"/>
    <hyperlink ref="AG209" r:id="rId1725"/>
    <hyperlink ref="AQ209" r:id="rId1726"/>
    <hyperlink ref="AL209" r:id="rId1727"/>
    <hyperlink ref="F207" r:id="rId1728" display="\\Nas1\alcaldia\228-SS\22840-S-GB\U-Inmuebles\E-Admon\Cmn-Admon\IS-ARR\SOP\ARR4600083330\ARR4600083330acta.pdf"/>
    <hyperlink ref="F205" r:id="rId1729" display="\\Nas1\alcaldia\228-SS\22840-S-GB\U-Inmuebles\E-Admon\Cmn-Admon\IS-ARR\SOP\ARR4600083923\ARR4600083923acta.pdf"/>
    <hyperlink ref="F206" r:id="rId1730" display="\\Nas1\alcaldia\228-SS\22840-S-GB\U-Inmuebles\E-Admon\Cmn-Admon\IS-ARR\SOP\ARR4600083822\ARR4600083822ACTA.pdf"/>
    <hyperlink ref="F209" r:id="rId1731" display="\\Nas1\alcaldia\228-SS\22840-S-GB\U-Inmuebles\E-Admon\Cmn-Admon\IS-ARR\SOP\ARR4600083332\ARR4600083332ACTA.pdf"/>
    <hyperlink ref="AW206" r:id="rId1732"/>
    <hyperlink ref="AW205" r:id="rId1733"/>
    <hyperlink ref="AZ206" r:id="rId1734"/>
    <hyperlink ref="AZ209" r:id="rId1735"/>
    <hyperlink ref="AZ205" r:id="rId1736"/>
    <hyperlink ref="AW209" r:id="rId1737"/>
    <hyperlink ref="AW207" r:id="rId1738"/>
    <hyperlink ref="AW208" r:id="rId1739"/>
    <hyperlink ref="BV205" r:id="rId1740"/>
    <hyperlink ref="BU205" r:id="rId1741" display="../SOP/ARR4600083923/ARR4600083923TRA.pdf"/>
    <hyperlink ref="BV209" r:id="rId1742"/>
    <hyperlink ref="BU209" r:id="rId1743" display="../SOP/ARR4600083332/ARR4600083332TRA.pdf"/>
    <hyperlink ref="BU207" r:id="rId1744"/>
    <hyperlink ref="BU206" r:id="rId1745" display="../SOP/ARR4600083822/ARR4600083822TRA.pdf"/>
    <hyperlink ref="BV206" r:id="rId1746"/>
    <hyperlink ref="BC206" r:id="rId1747"/>
    <hyperlink ref="BC205" r:id="rId1748"/>
    <hyperlink ref="BC209" r:id="rId1749"/>
    <hyperlink ref="BC207" r:id="rId1750"/>
    <hyperlink ref="G209" r:id="rId1751"/>
    <hyperlink ref="G207" r:id="rId1752"/>
    <hyperlink ref="G205" r:id="rId1753"/>
    <hyperlink ref="B210" r:id="rId1754" display="\\Nas1\alcaldia\228-SS\22840-S-GB\U-Inmuebles\E-Admon\Cmn-Admon\IS-ARR\SOP\ARR4600083926\ARR4600083926.pdf"/>
    <hyperlink ref="AS210" r:id="rId1755"/>
    <hyperlink ref="AG210" r:id="rId1756"/>
    <hyperlink ref="AQ210" r:id="rId1757"/>
    <hyperlink ref="AL210" r:id="rId1758"/>
    <hyperlink ref="B211" r:id="rId1759" display="\\Nas1\alcaldia\228-SS\22840-S-GB\U-Inmuebles\E-Admon\Cmn-Admon\IS-ARR\SOP\ARR4600083895\ARR4600083895.pdf"/>
    <hyperlink ref="AS211" r:id="rId1760"/>
    <hyperlink ref="AQ211" r:id="rId1761"/>
    <hyperlink ref="B212" r:id="rId1762" display="\\Nas1\alcaldia\228-SS\22840-S-GB\U-Inmuebles\E-Admon\Cmn-Admon\IS-ARR\SOP\ARR4600083535\ARR4600083535.pdf"/>
    <hyperlink ref="K212" r:id="rId1763"/>
    <hyperlink ref="AQ212" r:id="rId1764"/>
    <hyperlink ref="AG212" r:id="rId1765"/>
    <hyperlink ref="AL212" r:id="rId1766"/>
    <hyperlink ref="AG213" r:id="rId1767"/>
    <hyperlink ref="AS213" r:id="rId1768"/>
    <hyperlink ref="AQ213" r:id="rId1769"/>
    <hyperlink ref="B213" r:id="rId1770" display="4600084041"/>
    <hyperlink ref="AL213" r:id="rId1771"/>
    <hyperlink ref="B214" r:id="rId1772" display="\\Nas1\alcaldia\228-SS\22840-S-GB\U-Inmuebles\E-Admon\Cmn-Admon\IS-ARR\SOP\ARR4600083991\ARR4600083991.pdf"/>
    <hyperlink ref="AS214" r:id="rId1773"/>
    <hyperlink ref="AQ214" r:id="rId1774"/>
    <hyperlink ref="F211" r:id="rId1775" display="\\Nas1\alcaldia\228-SS\22840-S-GB\U-Inmuebles\E-Admon\Cmn-Admon\IS-ARR\SOP\ARR4600083895\ARR4600083895acta.pdf"/>
    <hyperlink ref="F213" r:id="rId1776" display="\\Nas1\alcaldia\228-SS\22840-S-GB\U-Inmuebles\E-Admon\Cmn-Admon\IS-ARR\SOP\ARR4600084041\ARR4600084041ACTA.pdf"/>
    <hyperlink ref="F210" r:id="rId1777" display="\\Nas1\alcaldia\228-SS\22840-S-GB\U-Inmuebles\E-Admon\Cmn-Admon\IS-ARR\SOP\ARR4600083926\ARR4600083926ACTA.pdf"/>
    <hyperlink ref="F214" r:id="rId1778" display="\\Nas1\alcaldia\228-SS\22840-S-GB\U-Inmuebles\E-Admon\Cmn-Admon\IS-ARR\SOP\ARR4600083991\ARR4600083991ACTA.pdf"/>
    <hyperlink ref="F212" r:id="rId1779" display="\\Nas1\alcaldia\228-SS\22840-S-GB\U-Inmuebles\E-Admon\Cmn-Admon\IS-ARR\SOP\ARR4600083535\ARR4600083535ACTA.pdf"/>
    <hyperlink ref="AW210" r:id="rId1780"/>
    <hyperlink ref="AW213" r:id="rId1781"/>
    <hyperlink ref="AZ210" r:id="rId1782"/>
    <hyperlink ref="AZ213" r:id="rId1783"/>
    <hyperlink ref="AW212" r:id="rId1784"/>
    <hyperlink ref="AZ212" r:id="rId1785"/>
    <hyperlink ref="AW214" r:id="rId1786"/>
    <hyperlink ref="AW211" r:id="rId1787"/>
    <hyperlink ref="AZ211" r:id="rId1788"/>
    <hyperlink ref="BU212" r:id="rId1789" display="../SOP/ARR4600083535/ARR4600083535TRA.pdf"/>
    <hyperlink ref="BV212" r:id="rId1790"/>
    <hyperlink ref="BU210" r:id="rId1791" display="../SOP/ARR4600083926/ARR4600083926TRA.pdf"/>
    <hyperlink ref="BU213" r:id="rId1792" display="../SOP/ARR4600084041/ARR4600084041TRA.pdf"/>
    <hyperlink ref="BC212" r:id="rId1793"/>
    <hyperlink ref="BC210" r:id="rId1794"/>
    <hyperlink ref="BC211" r:id="rId1795"/>
    <hyperlink ref="BC213" r:id="rId1796"/>
    <hyperlink ref="BC214" r:id="rId1797"/>
    <hyperlink ref="G210" r:id="rId1798"/>
    <hyperlink ref="AM215" r:id="rId1799" display="Hernan.hernandez@tigoune.com"/>
    <hyperlink ref="B215" r:id="rId1800" display="4600083533"/>
    <hyperlink ref="AG215" r:id="rId1801"/>
    <hyperlink ref="AQ215" r:id="rId1802"/>
    <hyperlink ref="K215" r:id="rId1803"/>
    <hyperlink ref="AL215" r:id="rId1804"/>
    <hyperlink ref="AS215" r:id="rId1805"/>
    <hyperlink ref="BU215" r:id="rId1806"/>
    <hyperlink ref="BC215" r:id="rId1807"/>
    <hyperlink ref="AG216" r:id="rId1808"/>
    <hyperlink ref="AL216" r:id="rId1809"/>
    <hyperlink ref="B216" r:id="rId1810" display="\\Nas1\alcaldia\228-SS\22840-S-GB\U-Inmuebles\E-Admon\Cmn-Admon\IS-ARR\SOP\ARR0311\ARR0311CON2019.pdf"/>
    <hyperlink ref="K216" r:id="rId1811"/>
    <hyperlink ref="AQ216" r:id="rId1812"/>
    <hyperlink ref="B217" r:id="rId1813" display="\\Nas1\alcaldia\228-SS\22840-S-GB\U-Inmuebles\E-Admon\Cmn-Admon\IS-ARR\SOP\ARR4600082572\ARR4600082572.pdf"/>
    <hyperlink ref="AG217" r:id="rId1814"/>
    <hyperlink ref="AQ217" r:id="rId1815"/>
    <hyperlink ref="AL217" r:id="rId1816"/>
    <hyperlink ref="F217" r:id="rId1817" display="\\Nas1\alcaldia\228-SS\22840-S-GB\U-Inmuebles\E-Admon\Cmn-Admon\IS-ARR\SOP\ARR4600082572\ARR4600082572ACTA.pdf"/>
    <hyperlink ref="F216" r:id="rId1818" display="\\Nas1\alcaldia\228-SS\22840-S-GB\U-Inmuebles\E-Admon\Cmn-Admon\IS-ARR\SOP\ARR0311\ARR0311acta2019.pdf"/>
    <hyperlink ref="AW217" r:id="rId1819"/>
    <hyperlink ref="AZ217" r:id="rId1820"/>
    <hyperlink ref="AW216" r:id="rId1821"/>
    <hyperlink ref="AZ216" r:id="rId1822"/>
    <hyperlink ref="BU217" r:id="rId1823" display="../SOP/ARR4600082572/ARR4600082572tra.pdf"/>
    <hyperlink ref="BC217" r:id="rId1824"/>
    <hyperlink ref="BC216" r:id="rId1825"/>
    <hyperlink ref="G217" r:id="rId1826"/>
    <hyperlink ref="G216" r:id="rId1827"/>
    <hyperlink ref="AG218" r:id="rId1828"/>
    <hyperlink ref="B218" r:id="rId1829" display="\\Nas1\alcaldia\228-SS\22840-S-GB\U-Inmuebles\E-Admon\Cmn-Admon\IS-ARR\SOP\ARR4600083924\ARR4600083924CON.pdf"/>
    <hyperlink ref="F218" r:id="rId1830" display="\\Nas1\alcaldia\228-SS\22840-S-GB\U-Inmuebles\E-Admon\Cmn-Admon\IS-ARR\SOP\ARR4600083924\ARR4600083924.pdf"/>
    <hyperlink ref="AL218" r:id="rId1831"/>
    <hyperlink ref="AQ218" r:id="rId1832"/>
    <hyperlink ref="AS218" r:id="rId1833"/>
    <hyperlink ref="AW218" r:id="rId1834"/>
    <hyperlink ref="BU218" r:id="rId1835"/>
    <hyperlink ref="AG219" r:id="rId1836"/>
    <hyperlink ref="B219" r:id="rId1837" display="\\Nas1\alcaldia\228-SS\22840-S-GB\U-Inmuebles\E-Admon\Cmn-Admon\IS-ARR\SOP\ARR4600083990\ARR4600083990CON.pdf"/>
    <hyperlink ref="F219" r:id="rId1838" display="\\Nas1\alcaldia\228-SS\22840-S-GB\U-Inmuebles\E-Admon\Cmn-Admon\IS-ARR\SOP\ARR4600083990\ARR4600083990.pdf"/>
    <hyperlink ref="AQ219" r:id="rId1839"/>
    <hyperlink ref="AS219" r:id="rId1840"/>
    <hyperlink ref="AL219" r:id="rId1841"/>
    <hyperlink ref="AW219" r:id="rId1842"/>
    <hyperlink ref="BU219" r:id="rId1843"/>
    <hyperlink ref="G219" r:id="rId1844"/>
    <hyperlink ref="B220" r:id="rId1845" display="\\Nas1\alcaldia\228-SS\22840-S-GB\U-Inmuebles\E-Admon\Cmn-Admon\IS-ARR\SOP\ARR0294\ARR0294CON2019.pdf"/>
    <hyperlink ref="AQ220" r:id="rId1846"/>
    <hyperlink ref="AS220" r:id="rId1847"/>
    <hyperlink ref="F220" r:id="rId1848" display="\\Nas1\alcaldia\228-SS\22840-S-GB\U-Inmuebles\E-Admon\Cmn-Admon\IS-ARR\SOP\ARR0294\ARR0294ACTA2019.pdf"/>
    <hyperlink ref="AG220" r:id="rId1849"/>
    <hyperlink ref="AL220" r:id="rId1850"/>
    <hyperlink ref="AW220" r:id="rId1851"/>
    <hyperlink ref="BU220" r:id="rId1852"/>
    <hyperlink ref="G220" r:id="rId1853"/>
    <hyperlink ref="B221" r:id="rId1854" display="\\Nas1\alcaldia\228-SS\22840-S-GB\U-Inmuebles\E-Admon\Cmn-Admon\IS-ARR\SOP\ARR4600083558\ARR4600083558CON.pdf"/>
    <hyperlink ref="AG221" r:id="rId1855"/>
    <hyperlink ref="F221" r:id="rId1856" display="\\Nas1\alcaldia\228-SS\22840-S-GB\U-Inmuebles\E-Admon\Cmn-Admon\IS-ARR\SOP\ARR4600083558\ARR4600083558ACTA.pdf"/>
    <hyperlink ref="AL221" r:id="rId1857"/>
    <hyperlink ref="AQ221" r:id="rId1858"/>
    <hyperlink ref="AS221" r:id="rId1859"/>
    <hyperlink ref="AG222" r:id="rId1860"/>
    <hyperlink ref="B222" r:id="rId1861" display="\\Nas1\alcaldia\228-SS\22840-S-GB\U-Inmuebles\E-Admon\Cmn-Admon\IS-ARR\SOP\ARR4600083887\ARR4600083887.pdf"/>
    <hyperlink ref="F222" r:id="rId1862" display="\\Nas1\alcaldia\228-SS\22840-S-GB\U-Inmuebles\E-Admon\Cmn-Admon\IS-ARR\SOP\ARR4600083887\ARR4600083887ACTA.pdf"/>
    <hyperlink ref="AL222" r:id="rId1863"/>
    <hyperlink ref="AQ222" r:id="rId1864"/>
    <hyperlink ref="AG223" r:id="rId1865"/>
    <hyperlink ref="B223" r:id="rId1866" display="\\Nas1\alcaldia\228-SS\22840-S-GB\U-Inmuebles\E-Admon\Cmn-Admon\IS-ARR\SOP\ARR4600083886\ARR4600083886.pdf"/>
    <hyperlink ref="F223" r:id="rId1867" display="\\Nas1\alcaldia\228-SS\22840-S-GB\U-Inmuebles\E-Admon\Cmn-Admon\IS-ARR\SOP\ARR4600083886\ARR4600083886ACTA.pdf"/>
    <hyperlink ref="AQ223" r:id="rId1868"/>
    <hyperlink ref="AL223" r:id="rId1869"/>
    <hyperlink ref="AZ223" r:id="rId1870"/>
    <hyperlink ref="AW222" r:id="rId1871"/>
    <hyperlink ref="AW221" r:id="rId1872"/>
    <hyperlink ref="AZ222" r:id="rId1873"/>
    <hyperlink ref="AW223" r:id="rId1874"/>
    <hyperlink ref="BU221" r:id="rId1875"/>
    <hyperlink ref="BC221" r:id="rId1876"/>
    <hyperlink ref="BC222" r:id="rId1877"/>
    <hyperlink ref="BC223" r:id="rId1878"/>
    <hyperlink ref="G223" r:id="rId1879"/>
    <hyperlink ref="G222" r:id="rId1880"/>
    <hyperlink ref="G221" r:id="rId1881"/>
    <hyperlink ref="B224" r:id="rId1882" display="\\Nas1\alcaldia\228-SS\22840-S-GB\U-Inmuebles\E-Admon\Cmn-Admon\IS-ARR\SOP\ARR4600083957\ARR4600083957CON.pdf"/>
    <hyperlink ref="F224" r:id="rId1883" display="\\Nas1\alcaldia\228-SS\22840-S-GB\U-Inmuebles\E-Admon\Cmn-Admon\IS-ARR\SOP\ARR4600083957\ARR4600083957ACTA.pdf"/>
    <hyperlink ref="AQ224" r:id="rId1884"/>
    <hyperlink ref="B225" r:id="rId1885" display="\\Nas1\alcaldia\228-SS\22840-S-GB\U-Inmuebles\E-Admon\Cmn-Admon\IS-ARR\SOP\ARR4600084039\ARR4600084039.pdf"/>
    <hyperlink ref="F225" r:id="rId1886" display="\\Nas1\alcaldia\228-SS\22840-S-GB\U-Inmuebles\E-Admon\Cmn-Admon\IS-ARR\SOP\ARR4600084039\ARR4600084039ACTA.pdf"/>
    <hyperlink ref="AQ225" r:id="rId1887"/>
    <hyperlink ref="AG225" r:id="rId1888"/>
    <hyperlink ref="AL225" r:id="rId1889"/>
    <hyperlink ref="AW224" r:id="rId1890"/>
    <hyperlink ref="AZ224" r:id="rId1891"/>
    <hyperlink ref="AW225" r:id="rId1892"/>
    <hyperlink ref="AZ225" r:id="rId1893"/>
    <hyperlink ref="BC224" r:id="rId1894"/>
    <hyperlink ref="BC225" r:id="rId1895"/>
    <hyperlink ref="G224" r:id="rId1896"/>
    <hyperlink ref="G225" r:id="rId1897"/>
    <hyperlink ref="B226" r:id="rId1898" display="\\Nas1\alcaldia\228-SS\22840-S-GB\U-Inmuebles\E-Admon\Cmn-Admon\IS-ARR\SOP\ARR4600084044\ARR4600084044.pdf"/>
    <hyperlink ref="AQ226" r:id="rId1899"/>
    <hyperlink ref="AG226" r:id="rId1900"/>
    <hyperlink ref="AL226" r:id="rId1901"/>
    <hyperlink ref="AS226" r:id="rId1902"/>
    <hyperlink ref="F226" r:id="rId1903" display="\\Nas1\alcaldia\228-SS\22840-S-GB\U-Inmuebles\E-Admon\Cmn-Admon\IS-ARR\SOP\ARR4600084044\ARR4600084044ACTA.pdf"/>
    <hyperlink ref="BU226" r:id="rId1904" display="../SOP/ARR4600084044/ARR4600084044tra.pdf"/>
    <hyperlink ref="AW226" r:id="rId1905"/>
    <hyperlink ref="AZ226" r:id="rId1906"/>
    <hyperlink ref="B227" r:id="rId1907" display="../SOP/ARR0167/ARR0167CON19.pdf"/>
    <hyperlink ref="A227" r:id="rId1908"/>
    <hyperlink ref="F227" r:id="rId1909" display="\\Nas1\alcaldia\228-SS\22840-S-GB\U-Inmuebles\E-Admon\Cmn-Admon\IS-ARR\SOP\ARR0167\ARR0167ACTA2019.pdf"/>
    <hyperlink ref="AS227" r:id="rId1910"/>
    <hyperlink ref="AW227" r:id="rId1911"/>
    <hyperlink ref="AZ227" r:id="rId1912"/>
    <hyperlink ref="BU227" r:id="rId1913" display="../SOPORTE ARRENDAMIENTOS/ARR0167/ARR0167tra.pdf"/>
    <hyperlink ref="AS228" r:id="rId1914"/>
    <hyperlink ref="AQ228" r:id="rId1915" display="Clara Lucia Giraldo Bustamante "/>
    <hyperlink ref="B228" r:id="rId1916" display="\\Nas1\alcaldia\228-SS\22840-S-GB\U-Inmuebles\E-Admon\Cmn-Admon\IS-ARR\SOP\ARR4600083925\ARR4600083925.pdf"/>
    <hyperlink ref="F228" r:id="rId1917" display="\\Nas1\alcaldia\228-SS\22840-S-GB\U-Inmuebles\E-Admon\Cmn-Admon\IS-ARR\SOP\ARR4600083884\ARR4600083884ACTA.pdf"/>
    <hyperlink ref="AW228" r:id="rId1918"/>
    <hyperlink ref="AZ228" r:id="rId1919"/>
    <hyperlink ref="BC228" r:id="rId1920"/>
    <hyperlink ref="B229" r:id="rId1921" display="\\Nas1\alcaldia\228-SS\22840-S-GB\U-Inmuebles\E-Admon\Cmn-Admon\IS-ARR\SOP\ARR4600084065\ARR4600084065.pdf"/>
    <hyperlink ref="AG229" r:id="rId1922"/>
    <hyperlink ref="AL229" r:id="rId1923"/>
    <hyperlink ref="AS229" r:id="rId1924"/>
    <hyperlink ref="AQ229" r:id="rId1925"/>
    <hyperlink ref="F229" r:id="rId1926" display="\\Nas1\alcaldia\228-SS\22840-S-GB\U-Inmuebles\E-Admon\Cmn-Admon\IS-ARR\SOP\ARR4600084065\ARR4600084065ACTA.pdf"/>
    <hyperlink ref="AG230" r:id="rId1927"/>
    <hyperlink ref="B230" r:id="rId1928" display="\\Nas1\alcaldia\228-SS\22840-S-GB\U-Inmuebles\E-Admon\Cmn-Admon\IS-ARR\SOP\ARR4600084040\ARR4600084040.pdf"/>
    <hyperlink ref="AL230" r:id="rId1929"/>
    <hyperlink ref="AQ230" r:id="rId1930" display="Sandra Patricia Ordoñez"/>
    <hyperlink ref="AS230" r:id="rId1931"/>
    <hyperlink ref="F230" r:id="rId1932" display="../SOP/ARR4600084040/ARR4600084040acta.pdf"/>
    <hyperlink ref="AW230" r:id="rId1933"/>
    <hyperlink ref="AZ230" r:id="rId1934"/>
    <hyperlink ref="BC230" r:id="rId1935"/>
    <hyperlink ref="G229" r:id="rId1936"/>
    <hyperlink ref="BF212" r:id="rId1937"/>
    <hyperlink ref="BF216" r:id="rId1938"/>
    <hyperlink ref="BF228" r:id="rId1939"/>
    <hyperlink ref="BF227" r:id="rId1940"/>
    <hyperlink ref="BF217" r:id="rId1941"/>
    <hyperlink ref="BF226" r:id="rId1942"/>
    <hyperlink ref="BF205" r:id="rId1943"/>
    <hyperlink ref="BF213" r:id="rId1944"/>
    <hyperlink ref="BF210" r:id="rId1945"/>
    <hyperlink ref="BF209" r:id="rId1946"/>
    <hyperlink ref="BC204" r:id="rId1947"/>
    <hyperlink ref="BF159" r:id="rId1948"/>
    <hyperlink ref="BF206" r:id="rId1949"/>
    <hyperlink ref="BV185" r:id="rId1950"/>
    <hyperlink ref="BV192" r:id="rId1951"/>
    <hyperlink ref="BV193" r:id="rId1952"/>
    <hyperlink ref="BV195" r:id="rId1953"/>
    <hyperlink ref="BU214" r:id="rId1954"/>
    <hyperlink ref="B231" r:id="rId1955" display="\\Nas1\alcaldia\228-SS\22840-S-GB\U-Inmuebles\E-Admon\Cmn-Admon\IS-ARR\SOP\ARR4600080271\ARR4600080271CON.pdf"/>
    <hyperlink ref="AG231" r:id="rId1956"/>
    <hyperlink ref="AL231" r:id="rId1957"/>
    <hyperlink ref="AQ231" r:id="rId1958" display="María Nelly Moreno Moreno"/>
    <hyperlink ref="AS231" r:id="rId1959"/>
    <hyperlink ref="F231" r:id="rId1960" display="\\Nas1\alcaldia\228-SS\22840-S-GB\U-Inmuebles\E-Admon\Cmn-Admon\IS-ARR\SOP\ARR4600080271\ARR4600080271acta.pdf"/>
    <hyperlink ref="K231" r:id="rId1961"/>
    <hyperlink ref="AW231" r:id="rId1962"/>
    <hyperlink ref="BU231" r:id="rId1963"/>
    <hyperlink ref="BC231" r:id="rId1964"/>
    <hyperlink ref="G231" r:id="rId1965"/>
    <hyperlink ref="BF231" r:id="rId1966"/>
    <hyperlink ref="BV231" r:id="rId1967"/>
    <hyperlink ref="BI231" r:id="rId1968"/>
    <hyperlink ref="CA231" r:id="rId1969"/>
    <hyperlink ref="AG232" r:id="rId1970"/>
    <hyperlink ref="AL232" r:id="rId1971"/>
    <hyperlink ref="B232" r:id="rId1972"/>
    <hyperlink ref="F232" r:id="rId1973" display="\\Nas1\alcaldia\228-SS\22840-S-GB\U-Inmuebles\E-Admon\Cmn-Admon\IS-ARR\SOP\ARR4600084083\ARR4600084083ACTA.pdf"/>
    <hyperlink ref="AQ232" r:id="rId1974"/>
    <hyperlink ref="AW232" r:id="rId1975"/>
    <hyperlink ref="BZ164" r:id="rId1976"/>
    <hyperlink ref="AG233" r:id="rId1977"/>
    <hyperlink ref="AL233" r:id="rId1978"/>
    <hyperlink ref="K233" r:id="rId1979" display="05-GU-121755"/>
    <hyperlink ref="B233" r:id="rId1980" display="0021"/>
    <hyperlink ref="AQ233" r:id="rId1981"/>
    <hyperlink ref="AW233" r:id="rId1982"/>
    <hyperlink ref="AZ233" r:id="rId1983"/>
    <hyperlink ref="BC233" r:id="rId1984"/>
    <hyperlink ref="BF233" r:id="rId1985"/>
    <hyperlink ref="BI233" r:id="rId1986"/>
    <hyperlink ref="F233" r:id="rId1987" display="\\Nas1\alcaldia\228-SS\22840-S-GB\U-Inmuebles\E-Admon\Cmn-Admon\IS-ARR\SOP\ARR0076\ARR0076acta.pdf"/>
    <hyperlink ref="G233" r:id="rId1988"/>
    <hyperlink ref="BL233" r:id="rId1989"/>
    <hyperlink ref="BV233" r:id="rId1990"/>
    <hyperlink ref="BU233" r:id="rId1991" display="../SOP/ARR0076/ARR0076TRA.pdf"/>
    <hyperlink ref="AG234" r:id="rId1992"/>
    <hyperlink ref="AL234" r:id="rId1993"/>
    <hyperlink ref="AS234" r:id="rId1994" display="Ignacio.gallego@medellin.gov.co"/>
    <hyperlink ref="AQ234" r:id="rId1995"/>
    <hyperlink ref="B234" r:id="rId1996" display="4600081873"/>
    <hyperlink ref="AG235" r:id="rId1997"/>
    <hyperlink ref="AL235" r:id="rId1998"/>
    <hyperlink ref="AS235" r:id="rId1999" display="Ignacio.gallego@medellin.gov.co"/>
    <hyperlink ref="AQ235" r:id="rId2000"/>
    <hyperlink ref="B235" r:id="rId2001" display="4600081479"/>
    <hyperlink ref="F234" r:id="rId2002" display="\\Nas1\alcaldia\228-SS\22840-S-GB\U-Inmuebles\E-Admon\Cmn-Admon\IS-ARR\SOP\ARR4600081873\ARR4600081873actas.pdf"/>
    <hyperlink ref="F235" r:id="rId2003" display="\\Nas1\alcaldia\228-SS\22840-S-GB\U-Inmuebles\E-Admon\Cmn-Admon\IS-ARR\SOP\ARR4600081479\ARR4600081479ACTA.pdf"/>
    <hyperlink ref="AW235" r:id="rId2004"/>
    <hyperlink ref="AW234" r:id="rId2005"/>
    <hyperlink ref="AZ235" r:id="rId2006"/>
    <hyperlink ref="AZ234" r:id="rId2007"/>
    <hyperlink ref="BC234" r:id="rId2008"/>
    <hyperlink ref="BC235" r:id="rId2009"/>
    <hyperlink ref="BU234" r:id="rId2010" display="\\Nas1\alcaldia\228-SS\22840-S-GB\U-Inmuebles\E-Admon\Cmn-Admon\IS-ARR\SOP\ARR4600081620\ARR4600081620TRA.pdf"/>
    <hyperlink ref="BU235" r:id="rId2011" display="\\Nas1\alcaldia\228-SS\22840-S-GB\U-Inmuebles\E-Admon\Cmn-Admon\IS-ARR\SOP\ARR4600081479\ARR4600081479TRA.pdf"/>
    <hyperlink ref="BF235" r:id="rId2012"/>
    <hyperlink ref="BF234" r:id="rId2013"/>
    <hyperlink ref="G234" r:id="rId2014"/>
    <hyperlink ref="G235" r:id="rId2015"/>
    <hyperlink ref="BV235" r:id="rId2016"/>
    <hyperlink ref="BV234" r:id="rId2017"/>
    <hyperlink ref="B236" r:id="rId2018" display="\\Nas1\alcaldia\228-SS\22840-S-GB\U-Inmuebles\E-Admon\Cmn-Admon\IS-ARR\SOP\ARR4600077564\ARR4600077564CON.pdf"/>
    <hyperlink ref="AQ236" r:id="rId2019"/>
    <hyperlink ref="AS236" r:id="rId2020"/>
    <hyperlink ref="F236" r:id="rId2021" display="\\Nas1\alcaldia\228-SS\22840-S-GB\U-Inmuebles\E-Admon\Cmn-Admon\IS-ARR\SOP\ARR4600077564\ARR4600077564ACTA.pdf"/>
    <hyperlink ref="AW236" r:id="rId2022"/>
    <hyperlink ref="AZ236" r:id="rId2023"/>
    <hyperlink ref="BC236" r:id="rId2024"/>
    <hyperlink ref="G236" r:id="rId2025"/>
    <hyperlink ref="BF236" r:id="rId2026"/>
    <hyperlink ref="BV236" r:id="rId2027"/>
    <hyperlink ref="BI236" r:id="rId2028"/>
    <hyperlink ref="B237" r:id="rId2029" display="\\Nas1\alcaldia\228-SS\22840-S-GB\U-Inmuebles\E-Admon\Cmn-Admon\IS-ARR\SOP\ARR4600077567\ARR4600077567CON.pdf"/>
    <hyperlink ref="F237" r:id="rId2030" display="\\Nas1\alcaldia\228-SS\22840-S-GB\U-Inmuebles\E-Admon\Cmn-Admon\IS-ARR\SOP\ARR4600077567\ARR4600077567ACTA.pdf"/>
    <hyperlink ref="AW237" r:id="rId2031"/>
    <hyperlink ref="AQ237" r:id="rId2032"/>
    <hyperlink ref="AZ237" r:id="rId2033"/>
    <hyperlink ref="BC237" r:id="rId2034"/>
    <hyperlink ref="G237" r:id="rId2035"/>
    <hyperlink ref="BF237" r:id="rId2036"/>
    <hyperlink ref="BL237" r:id="rId2037"/>
    <hyperlink ref="BI237" r:id="rId2038"/>
    <hyperlink ref="AS238" r:id="rId2039" display="Ignacio.gallego@medellin.gov.co"/>
    <hyperlink ref="B238" r:id="rId2040" display="\\Nas1\alcaldia\228-SS\22840-S-GB\U-Inmuebles\E-Admon\Cmn-Admon\IS-ARR\SOP\ARR0305\ARR4600081280.pdf"/>
    <hyperlink ref="AQ238" r:id="rId2041"/>
    <hyperlink ref="B239" r:id="rId2042" display="\\Nas1\alcaldia\228-SS\22840-S-GB\U-Inmuebles\E-Admon\Cmn-Admon\IS-ARR\SOP\ARR4600081620\ARR4600081620CON.pdf"/>
    <hyperlink ref="AG239" r:id="rId2043"/>
    <hyperlink ref="AL239" r:id="rId2044"/>
    <hyperlink ref="AS239" r:id="rId2045" display="Ignacio.gallego@medellin.gov.co"/>
    <hyperlink ref="AQ239" r:id="rId2046"/>
    <hyperlink ref="F239" r:id="rId2047" display="\\Nas1\alcaldia\228-SS\22840-S-GB\U-Inmuebles\E-Admon\Cmn-Admon\IS-ARR\SOP\ARR4600081620\ARR4600081620acta.pdf"/>
    <hyperlink ref="F238" r:id="rId2048" display="\\Nas1\alcaldia\228-SS\22840-S-GB\U-Inmuebles\E-Admon\Cmn-Admon\IS-ARR\SOP\ARR0305\ARR0305ACTA2019.pdf"/>
    <hyperlink ref="G239" r:id="rId2049"/>
    <hyperlink ref="AW238" r:id="rId2050"/>
    <hyperlink ref="AW239" r:id="rId2051"/>
    <hyperlink ref="AZ238" r:id="rId2052"/>
    <hyperlink ref="AZ239" r:id="rId2053"/>
    <hyperlink ref="BV239" r:id="rId2054"/>
    <hyperlink ref="BV238" r:id="rId2055"/>
    <hyperlink ref="BC239" r:id="rId2056"/>
    <hyperlink ref="BC238" r:id="rId2057"/>
    <hyperlink ref="BU239" r:id="rId2058" display="\\Nas1\alcaldia\228-SS\22840-S-GB\U-Inmuebles\E-Admon\Cmn-Admon\IS-ARR\SOP\ARR4600081620\ARR4600081620tra.pdf"/>
    <hyperlink ref="BU238" r:id="rId2059" display="../SOP/ARR0305/ARR0305tra.pdf"/>
    <hyperlink ref="BF238" r:id="rId2060"/>
    <hyperlink ref="G238" r:id="rId2061"/>
    <hyperlink ref="B240" r:id="rId2062" display="\\Nas1\alcaldia\228-SS\22840-S-GB\U-Inmuebles\E-Admon\Cmn-Admon\IS-ARR\SOP\ARR4600082455\ARR4600082455CON.pdf"/>
    <hyperlink ref="AG240" r:id="rId2063"/>
    <hyperlink ref="AL240" r:id="rId2064"/>
    <hyperlink ref="AS240" r:id="rId2065" display="Ignacio.gallego@medellin.gov.co"/>
    <hyperlink ref="AQ240" r:id="rId2066"/>
    <hyperlink ref="B241" r:id="rId2067" display="\\Nas1\alcaldia\228-SS\22840-S-GB\U-Inmuebles\E-Admon\Cmn-Admon\IS-ARR\SOP\ARR4600082188\ARR4600082188CON.pdf"/>
    <hyperlink ref="AG241" r:id="rId2068"/>
    <hyperlink ref="AL241" r:id="rId2069"/>
    <hyperlink ref="AS241" r:id="rId2070" display="Ignacio.gallego@medellin.gov.co"/>
    <hyperlink ref="AQ241" r:id="rId2071"/>
    <hyperlink ref="F241" r:id="rId2072" display="\\Nas1\alcaldia\228-SS\22840-S-GB\U-Inmuebles\E-Admon\Cmn-Admon\IS-ARR\SOP\ARR4600082188\ARR4600082188ACTA.pdf"/>
    <hyperlink ref="F240" r:id="rId2073" display="\\Nas1\alcaldia\228-SS\22840-S-GB\U-Inmuebles\E-Admon\Cmn-Admon\IS-ARR\SOP\ARR4600082455\ARR4600082455acta.pdf"/>
    <hyperlink ref="AW240" r:id="rId2074"/>
    <hyperlink ref="AW241" r:id="rId2075"/>
    <hyperlink ref="AZ241" r:id="rId2076"/>
    <hyperlink ref="AZ240" r:id="rId2077"/>
    <hyperlink ref="BC240" r:id="rId2078"/>
    <hyperlink ref="BU240" r:id="rId2079" display="\\Nas1\alcaldia\228-SS\22840-S-GB\U-Inmuebles\E-Admon\Cmn-Admon\IS-ARR\SOP\ARR4600082455\ARR4600082455TRA.pdf"/>
    <hyperlink ref="BU241" r:id="rId2080" display="\\Nas1\alcaldia\228-SS\22840-S-GB\U-Inmuebles\E-Admon\Cmn-Admon\IS-ARR\SOP\ARR4600082188\ARR4600082188tra.pdf"/>
    <hyperlink ref="BC241" r:id="rId2081"/>
    <hyperlink ref="BF241" r:id="rId2082"/>
    <hyperlink ref="G241" r:id="rId2083"/>
    <hyperlink ref="G240" r:id="rId2084"/>
    <hyperlink ref="BV241" r:id="rId2085"/>
    <hyperlink ref="BV240" r:id="rId2086"/>
    <hyperlink ref="B242" r:id="rId2087" display="\\Nas1\alcaldia\228-SS\22840-S-GB\U-Inmuebles\E-Admon\Cmn-Admon\IS-ARR\SOP\ARR4600082283\ARR4600082283CON.pdf"/>
    <hyperlink ref="AG242" r:id="rId2088"/>
    <hyperlink ref="AQ242" r:id="rId2089"/>
    <hyperlink ref="AS242" r:id="rId2090"/>
    <hyperlink ref="AL242" r:id="rId2091"/>
    <hyperlink ref="B243" r:id="rId2092" display="\\Nas1\alcaldia\228-SS\22840-S-GB\U-Inmuebles\E-Admon\Cmn-Admon\IS-ARR\SOP\ARR4600082388\ARR4600082388CON.pdf"/>
    <hyperlink ref="AG243" r:id="rId2093"/>
    <hyperlink ref="AL243" r:id="rId2094"/>
    <hyperlink ref="AS243" r:id="rId2095" display="Ignacio.gallego@medellin.gov.co"/>
    <hyperlink ref="AQ243" r:id="rId2096"/>
    <hyperlink ref="B244" r:id="rId2097" display="\\Nas1\alcaldia\228-SS\22840-S-GB\U-Inmuebles\E-Admon\Cmn-Admon\IS-ARR\SOP\ARR4600081277\ARR4600081277CON.pdf"/>
    <hyperlink ref="AG244" r:id="rId2098"/>
    <hyperlink ref="AS244" r:id="rId2099" display="Ignacio.gallego@medellin.gov.co"/>
    <hyperlink ref="AQ244" r:id="rId2100"/>
    <hyperlink ref="AL244" r:id="rId2101"/>
    <hyperlink ref="AG245" r:id="rId2102"/>
    <hyperlink ref="AS245" r:id="rId2103" display="Ignacio.gallego@medellin.gov.co"/>
    <hyperlink ref="AQ245" r:id="rId2104"/>
    <hyperlink ref="B245" r:id="rId2105" display="4600081111"/>
    <hyperlink ref="AL245" r:id="rId2106"/>
    <hyperlink ref="F242" r:id="rId2107" display="\\Nas1\alcaldia\228-SS\22840-S-GB\U-Inmuebles\E-Admon\Cmn-Admon\IS-ARR\SOP\ARR4600082283\ARR4600082283ACTA.pdf"/>
    <hyperlink ref="F243" r:id="rId2108" display="\\Nas1\alcaldia\228-SS\22840-S-GB\U-Inmuebles\E-Admon\Cmn-Admon\IS-ARR\SOP\ARR4600082388\ARR4600082388ACTA.pdf"/>
    <hyperlink ref="F244" r:id="rId2109" display="\\Nas1\alcaldia\228-SS\22840-S-GB\U-Inmuebles\E-Admon\Cmn-Admon\IS-ARR\SOP\ARR4600081277\ARR4600081277ACTA.pdf"/>
    <hyperlink ref="F245" r:id="rId2110" display="\\Nas1\alcaldia\228-SS\22840-S-GB\U-Inmuebles\E-Admon\Cmn-Admon\IS-ARR\SOP\ARR4600081111\ARR4600081111acta.pdf"/>
    <hyperlink ref="AW242" r:id="rId2111"/>
    <hyperlink ref="AW245" r:id="rId2112"/>
    <hyperlink ref="AW243" r:id="rId2113"/>
    <hyperlink ref="AW244" r:id="rId2114"/>
    <hyperlink ref="AZ245" r:id="rId2115"/>
    <hyperlink ref="AZ244" r:id="rId2116"/>
    <hyperlink ref="AZ243" r:id="rId2117"/>
    <hyperlink ref="BV242" r:id="rId2118"/>
    <hyperlink ref="BC245" r:id="rId2119"/>
    <hyperlink ref="BC244" r:id="rId2120"/>
    <hyperlink ref="BU245" r:id="rId2121" display="\\Nas1\alcaldia\228-SS\22840-S-GB\U-Inmuebles\E-Admon\Cmn-Admon\IS-ARR\SOP\ARR4600081111\ARR4600081111TRA.pdf"/>
    <hyperlink ref="BU244" r:id="rId2122" display="\\Nas1\alcaldia\228-SS\22840-S-GB\U-Inmuebles\E-Admon\Cmn-Admon\IS-ARR\SOP\ARR4600081277\ARR4600081277TRA.pdf"/>
    <hyperlink ref="BU242" r:id="rId2123" display="\\Nas1\alcaldia\228-SS\22840-S-GB\U-Inmuebles\E-Admon\Cmn-Admon\IS-ARR\SOP\ARR4600082283\ARR4600082283TRA.pdf"/>
    <hyperlink ref="BU243" r:id="rId2124" display="\\Nas1\alcaldia\228-SS\22840-S-GB\U-Inmuebles\E-Admon\Cmn-Admon\IS-ARR\SOP\ARR4600082388\ARR4600082388tra.pdf"/>
    <hyperlink ref="BC243" r:id="rId2125"/>
    <hyperlink ref="AZ242" r:id="rId2126"/>
    <hyperlink ref="BC242" r:id="rId2127"/>
    <hyperlink ref="G243" r:id="rId2128"/>
    <hyperlink ref="G244" r:id="rId2129"/>
    <hyperlink ref="BF245" r:id="rId2130"/>
    <hyperlink ref="BF244" r:id="rId2131"/>
    <hyperlink ref="BF243" r:id="rId2132"/>
    <hyperlink ref="G245" r:id="rId2133"/>
    <hyperlink ref="G242" r:id="rId2134"/>
    <hyperlink ref="BV244" r:id="rId2135"/>
    <hyperlink ref="BV243" r:id="rId2136"/>
    <hyperlink ref="BV245" r:id="rId2137"/>
    <hyperlink ref="AG246" r:id="rId2138"/>
    <hyperlink ref="AL246" r:id="rId2139"/>
    <hyperlink ref="AQ246" r:id="rId2140"/>
    <hyperlink ref="AS246" r:id="rId2141"/>
    <hyperlink ref="B246" r:id="rId2142" display="\\Nas1\alcaldia\228-SS\22840-S-GB\U-Inmuebles\E-Admon\Cmn-Admon\IS-ARR\SOP\ARR4600082442\ARR4600082442.pdf"/>
    <hyperlink ref="F246" r:id="rId2143" display="\\Nas1\alcaldia\228-SS\22840-S-GB\U-Inmuebles\E-Admon\Cmn-Admon\IS-ARR\SOP\ARR4600082442\ARR4600082442ACTA.pdf"/>
    <hyperlink ref="K246" r:id="rId2144"/>
    <hyperlink ref="BV246" r:id="rId2145"/>
    <hyperlink ref="AW246" r:id="rId2146"/>
    <hyperlink ref="AZ246" r:id="rId2147"/>
    <hyperlink ref="BF246" r:id="rId2148"/>
    <hyperlink ref="G246" r:id="rId2149"/>
    <hyperlink ref="BU246" r:id="rId2150"/>
    <hyperlink ref="AG247" r:id="rId2151"/>
    <hyperlink ref="B247" r:id="rId2152" display="\\Nas1\alcaldia\228-SS\22840-S-GB\U-Inmuebles\E-Admon\Cmn-Admon\IS-ARR\SOP\ARR4600081276\ARR4600081276CON.pdf"/>
    <hyperlink ref="AL247" r:id="rId2153"/>
    <hyperlink ref="AS247" r:id="rId2154" display="Ignacio.gallego@medellin.gov.co"/>
    <hyperlink ref="AQ247" r:id="rId2155"/>
    <hyperlink ref="B248" r:id="rId2156" display="\\Nas1\alcaldia\228-SS\22840-S-GB\U-Inmuebles\E-Admon\Cmn-Admon\IS-ARR\SOP\ARR4600081279\ARR4600081279CON.pdf"/>
    <hyperlink ref="AG248" r:id="rId2157"/>
    <hyperlink ref="AL248" r:id="rId2158"/>
    <hyperlink ref="AS248" r:id="rId2159" display="Ignacio.gallego@medellin.gov.co"/>
    <hyperlink ref="AQ248" r:id="rId2160"/>
    <hyperlink ref="AG249" r:id="rId2161"/>
    <hyperlink ref="B249" r:id="rId2162" display="\\Nas1\alcaldia\228-SS\22840-S-GB\U-Inmuebles\E-Admon\Cmn-Admon\IS-ARR\SOP\ARR4600081275\ARR4600081275.pdf"/>
    <hyperlink ref="AL249" r:id="rId2163"/>
    <hyperlink ref="AS249" r:id="rId2164" display="Ignacio.gallego@medellin.gov.co"/>
    <hyperlink ref="AQ249" r:id="rId2165" display="María Nelly Moreno Moreno"/>
    <hyperlink ref="B250" r:id="rId2166" display="\\Nas1\alcaldia\228-SS\22840-S-GB\U-Inmuebles\E-Admon\Cmn-Admon\IS-ARR\SOP\ARR4600082165\ARR4600082165.pdf"/>
    <hyperlink ref="AQ250" r:id="rId2167"/>
    <hyperlink ref="AS250" r:id="rId2168"/>
    <hyperlink ref="B251" r:id="rId2169" display="\\Nas1\alcaldia\228-SS\22840-S-GB\U-Inmuebles\E-Admon\Cmn-Admon\IS-ARR\SOP\ARR4600082187\ARR4600082187.pdf"/>
    <hyperlink ref="AG251" r:id="rId2170"/>
    <hyperlink ref="AL251" r:id="rId2171"/>
    <hyperlink ref="AS251" r:id="rId2172" display="Ignacio.gallego@medellin.gov.co"/>
    <hyperlink ref="AQ251" r:id="rId2173"/>
    <hyperlink ref="F248" r:id="rId2174" display="\\Nas1\alcaldia\228-SS\22840-S-GB\U-Inmuebles\E-Admon\Cmn-Admon\IS-ARR\SOP\ARR4600081279\ARR4600081279ACTA.pdf"/>
    <hyperlink ref="F251" r:id="rId2175" display="\\Nas1\alcaldia\228-SS\22840-S-GB\U-Inmuebles\E-Admon\Cmn-Admon\IS-ARR\SOP\ARR4600082187\ARR4600082187ACTA.pdf"/>
    <hyperlink ref="F247" r:id="rId2176" display="\\Nas1\alcaldia\228-SS\22840-S-GB\U-Inmuebles\E-Admon\Cmn-Admon\IS-ARR\SOP\ARR4600081276\ARR4600081276ACTA.pdf"/>
    <hyperlink ref="F249" r:id="rId2177" display="\\Nas1\alcaldia\228-SS\22840-S-GB\U-Inmuebles\E-Admon\Cmn-Admon\IS-ARR\SOP\ARR4600081275\ARR4600081275ACTA.pdf"/>
    <hyperlink ref="F250" r:id="rId2178" display="\\Nas1\alcaldia\228-SS\22840-S-GB\U-Inmuebles\E-Admon\Cmn-Admon\IS-ARR\SOP\ARR4600082165\ARR4600082165acta.pdf"/>
    <hyperlink ref="AW247" r:id="rId2179"/>
    <hyperlink ref="AW250" r:id="rId2180"/>
    <hyperlink ref="AW249" r:id="rId2181"/>
    <hyperlink ref="AW251" r:id="rId2182"/>
    <hyperlink ref="AW248" r:id="rId2183"/>
    <hyperlink ref="AZ249" r:id="rId2184"/>
    <hyperlink ref="AZ248" r:id="rId2185"/>
    <hyperlink ref="AZ247" r:id="rId2186"/>
    <hyperlink ref="BV250" r:id="rId2187"/>
    <hyperlink ref="BC248" r:id="rId2188"/>
    <hyperlink ref="BU251" r:id="rId2189" display="\\Nas1\alcaldia\228-SS\22840-S-GB\U-Inmuebles\E-Admon\Cmn-Admon\IS-ARR\SOP\ARR4600082187\ARR4600082187TRA.pdf"/>
    <hyperlink ref="BU248" r:id="rId2190" display="\\Nas1\alcaldia\228-SS\22840-S-GB\U-Inmuebles\E-Admon\Cmn-Admon\IS-ARR\SOP\ARR4600081279\ARR4600081279TRA.pdf"/>
    <hyperlink ref="BU247" r:id="rId2191" display="\\Nas1\alcaldia\228-SS\22840-S-GB\U-Inmuebles\E-Admon\Cmn-Admon\IS-ARR\SOP\ARR4600081276\ARR4600081276TRA.pdf"/>
    <hyperlink ref="BU249" r:id="rId2192" display="\\Nas1\alcaldia\228-SS\22840-S-GB\U-Inmuebles\E-Admon\Cmn-Admon\IS-ARR\SOP\ARR4600081276\ARR4600081276TRA.pdf"/>
    <hyperlink ref="BC247" r:id="rId2193"/>
    <hyperlink ref="BC249" r:id="rId2194"/>
    <hyperlink ref="AZ251" r:id="rId2195"/>
    <hyperlink ref="BC251" r:id="rId2196"/>
    <hyperlink ref="AZ250" r:id="rId2197"/>
    <hyperlink ref="BC250" r:id="rId2198"/>
    <hyperlink ref="G249" r:id="rId2199"/>
    <hyperlink ref="G251" r:id="rId2200"/>
    <hyperlink ref="G247" r:id="rId2201"/>
    <hyperlink ref="BF247" r:id="rId2202"/>
    <hyperlink ref="BF249" r:id="rId2203"/>
    <hyperlink ref="BF248" r:id="rId2204"/>
    <hyperlink ref="G250" r:id="rId2205"/>
    <hyperlink ref="G248" r:id="rId2206"/>
    <hyperlink ref="BV251" r:id="rId2207"/>
    <hyperlink ref="BV249" r:id="rId2208"/>
    <hyperlink ref="BV248" r:id="rId2209"/>
    <hyperlink ref="B252" r:id="rId2210" display="\\Nas1\alcaldia\228-SS\22840-S-GB\U-Inmuebles\E-Admon\Cmn-Admon\IS-ARR\SOP\ARR4600082332\ARR4600082332CON.pdf"/>
    <hyperlink ref="AS252" r:id="rId2211" display="clara.giraldo@medellin.gov.co"/>
    <hyperlink ref="AQ252" r:id="rId2212"/>
    <hyperlink ref="F252" r:id="rId2213" display="\\Nas1\alcaldia\228-SS\22840-S-GB\U-Inmuebles\E-Admon\Cmn-Admon\IS-ARR\SOP\ARR4600082332\ARR4600082332ACTA.pdf"/>
    <hyperlink ref="AG252" r:id="rId2214"/>
    <hyperlink ref="AL252" r:id="rId2215"/>
    <hyperlink ref="G252" r:id="rId2216"/>
    <hyperlink ref="AW252" r:id="rId2217"/>
    <hyperlink ref="AZ252" r:id="rId2218"/>
    <hyperlink ref="BU252" r:id="rId2219" display="\\Nas1\alcaldia\228-SS\22840-S-GB\U-Inmuebles\E-Admon\Cmn-Admon\IS-ARR\SOP\ARR4600082332\ARR4600082332TRA.pdf"/>
    <hyperlink ref="BF252" r:id="rId2220"/>
    <hyperlink ref="BV252" r:id="rId2221"/>
    <hyperlink ref="AG253" r:id="rId2222"/>
    <hyperlink ref="AL253" r:id="rId2223"/>
    <hyperlink ref="AQ253" r:id="rId2224"/>
    <hyperlink ref="B253" r:id="rId2225" display="4600083530"/>
    <hyperlink ref="F253" r:id="rId2226" display="\\Nas1\alcaldia\228-SS\22840-S-GB\U-Inmuebles\E-Admon\Cmn-Admon\IS-ARR\SOP\ARR0160\ARR0160acta.pdf"/>
    <hyperlink ref="G253" r:id="rId2227"/>
    <hyperlink ref="BU253" r:id="rId2228"/>
    <hyperlink ref="AG254" r:id="rId2229"/>
    <hyperlink ref="AQ254" r:id="rId2230"/>
    <hyperlink ref="B254" r:id="rId2231" display="\\Nas1\alcaldia\228-SS\22840-S-GB\U-Inmuebles\E-Admon\Cmn-Admon\IS-ARR\SOP\ARR4600084084\ARR4600084084.pdf"/>
    <hyperlink ref="AL254" r:id="rId2232"/>
    <hyperlink ref="F254" r:id="rId2233" display="\\Nas1\alcaldia\228-SS\22840-S-GB\U-Inmuebles\E-Admon\Cmn-Admon\IS-ARR\SOP\ARR4600084084\ARR4600084084acta.pdf"/>
    <hyperlink ref="AW254" r:id="rId2234"/>
    <hyperlink ref="AZ254" r:id="rId2235"/>
    <hyperlink ref="B255" r:id="rId2236" display="..\SOP\ARR4600088423\ARR4600088423.pdf"/>
    <hyperlink ref="AS255" r:id="rId2237"/>
    <hyperlink ref="AQ255" r:id="rId2238"/>
    <hyperlink ref="F255" r:id="rId2239" display="\\Nas1\alcaldia\228-SS\22840-S-GB\U-Inmuebles\E-Admon\Cmn-Admon\IS-ARR\SOP\ARR4600083895\ARR4600083895acta.pdf"/>
    <hyperlink ref="AG255" r:id="rId2240"/>
    <hyperlink ref="AL255" r:id="rId2241"/>
    <hyperlink ref="BZ255" r:id="rId2242"/>
    <hyperlink ref="B256" r:id="rId2243" display="\\Nas1\alcaldia\228-SS\22840-S-GB\U-Inmuebles\E-Admon\Cmn-Admon\IS-ARR\SOP\ARR4600082248\ARR4600082248CON.pdf"/>
    <hyperlink ref="AQ256" r:id="rId2244"/>
    <hyperlink ref="AS256" r:id="rId2245"/>
    <hyperlink ref="AG256" r:id="rId2246"/>
    <hyperlink ref="AL256" r:id="rId2247"/>
    <hyperlink ref="F256" r:id="rId2248" display="\\Nas1\alcaldia\228-SS\22840-S-GB\U-Inmuebles\E-Admon\Cmn-Admon\IS-ARR\SOP\ARR4600082248\ARR4600082248ACTA.pdf"/>
    <hyperlink ref="AW256" r:id="rId2249"/>
    <hyperlink ref="BV256" r:id="rId2250"/>
    <hyperlink ref="AZ256" r:id="rId2251"/>
    <hyperlink ref="BC256" r:id="rId2252"/>
    <hyperlink ref="BF256" r:id="rId2253"/>
    <hyperlink ref="G256" r:id="rId2254"/>
    <hyperlink ref="BU256" r:id="rId2255"/>
    <hyperlink ref="AG257" r:id="rId2256"/>
    <hyperlink ref="AL257" r:id="rId2257"/>
    <hyperlink ref="AQ257" r:id="rId2258"/>
    <hyperlink ref="AS257" r:id="rId2259"/>
    <hyperlink ref="B257" r:id="rId2260" display="\\Nas1\alcaldia\228-SS\22840-S-GB\U-Inmuebles\E-Admon\Cmn-Admon\IS-ARR\SOP\ARR4600082244\ARR4600082244.pdf"/>
    <hyperlink ref="F257" r:id="rId2261" display="\\Nas1\alcaldia\228-SS\22840-S-GB\U-Inmuebles\E-Admon\Cmn-Admon\IS-ARR\SOP\ARR4600082244\ARR4600082244ACTA.pdf"/>
    <hyperlink ref="K257" r:id="rId2262" display="\\Nas1\alcaldia\228-SS\22840-S-GB\U-Inmuebles\E-Admon\Cmn-Admon\IS-ARR\SOP\ARR4600082244\ARR4600082244POL.pdf"/>
    <hyperlink ref="AG258" r:id="rId2263"/>
    <hyperlink ref="AL258" r:id="rId2264"/>
    <hyperlink ref="AQ258" r:id="rId2265"/>
    <hyperlink ref="AS258" r:id="rId2266"/>
    <hyperlink ref="B258" r:id="rId2267" display="\\Nas1\alcaldia\228-SS\22840-S-GB\U-Inmuebles\E-Admon\Cmn-Admon\IS-ARR\SOP\ARR4600082158\ARR4600082158.pdf"/>
    <hyperlink ref="F258" r:id="rId2268" display="\\Nas1\alcaldia\228-SS\22840-S-GB\U-Inmuebles\E-Admon\Cmn-Admon\IS-ARR\SOP\ARR4600082158\ARR4600082158ACTA.pdf"/>
    <hyperlink ref="K258" r:id="rId2269"/>
    <hyperlink ref="BV257" r:id="rId2270"/>
    <hyperlink ref="BV258" r:id="rId2271"/>
    <hyperlink ref="AW258" r:id="rId2272"/>
    <hyperlink ref="BC258" r:id="rId2273" display="INF2"/>
    <hyperlink ref="AW257" r:id="rId2274"/>
    <hyperlink ref="AZ257" r:id="rId2275"/>
    <hyperlink ref="BF258" r:id="rId2276"/>
    <hyperlink ref="G258" r:id="rId2277"/>
    <hyperlink ref="G257" r:id="rId2278"/>
    <hyperlink ref="BU258" r:id="rId2279"/>
    <hyperlink ref="BU257" r:id="rId2280"/>
    <hyperlink ref="B259" r:id="rId2281" display="\\Nas1\alcaldia\228-SS\22840-S-GB\U-Inmuebles\E-Admon\Cmn-Admon\IS-ARR\SOP\ARR4600082193\ARR4600082193.pdf"/>
    <hyperlink ref="AG259" r:id="rId2282"/>
    <hyperlink ref="AS259" r:id="rId2283" display="Ignacio.gallego@medellin.gov.co"/>
    <hyperlink ref="AQ259" r:id="rId2284"/>
    <hyperlink ref="F259" r:id="rId2285" display="\\Nas1\alcaldia\228-SS\22840-S-GB\U-Inmuebles\E-Admon\Cmn-Admon\IS-ARR\SOP\ARR4600082193\ARR4600082193acta.pdf"/>
    <hyperlink ref="AW259" r:id="rId2286"/>
    <hyperlink ref="BC259" r:id="rId2287" display="INF2"/>
    <hyperlink ref="BU259" r:id="rId2288" display="\\Nas1\alcaldia\228-SS\22840-S-GB\U-Inmuebles\E-Admon\Cmn-Admon\IS-ARR\SOP\ARR4600082193\ARR4600082193TRA.pdf"/>
    <hyperlink ref="BV259" r:id="rId2289"/>
    <hyperlink ref="BF259" r:id="rId2290"/>
    <hyperlink ref="G259" r:id="rId2291"/>
    <hyperlink ref="A260" r:id="rId2292"/>
    <hyperlink ref="B260" r:id="rId2293" display="4600083529"/>
    <hyperlink ref="AG260" r:id="rId2294"/>
    <hyperlink ref="AL260" r:id="rId2295"/>
    <hyperlink ref="AQ260" r:id="rId2296"/>
    <hyperlink ref="F260" r:id="rId2297" display="\\Nas1\alcaldia\228-SS\22840-S-GB\U-Inmuebles\E-Admon\Cmn-Admon\IS-ARR\SOP\ARR0099\ARR0099ACTA2019.pdf"/>
    <hyperlink ref="AW260" r:id="rId2298"/>
    <hyperlink ref="AZ260" r:id="rId2299"/>
    <hyperlink ref="BU260" r:id="rId2300" display="../SOP/ARR0099/ARR0099TRA.pdf"/>
    <hyperlink ref="BV260" r:id="rId2301"/>
    <hyperlink ref="BC260" r:id="rId2302"/>
    <hyperlink ref="G260" r:id="rId2303"/>
    <hyperlink ref="BF260" r:id="rId2304"/>
    <hyperlink ref="G211" r:id="rId2305"/>
    <hyperlink ref="AG261" r:id="rId2306"/>
    <hyperlink ref="AS261" r:id="rId2307" display="Ignacio.gallego@medellin.gov.co"/>
    <hyperlink ref="AQ261" r:id="rId2308"/>
    <hyperlink ref="B261" r:id="rId2309" display="../SOP/ARR4600088422/ARR4600088422.pdf"/>
    <hyperlink ref="F261" r:id="rId2310" display="../SOP/ARR4600088422/ARR4600088422ACTA.pdf"/>
    <hyperlink ref="AL261" r:id="rId2311"/>
    <hyperlink ref="G261" r:id="rId2312" display="acTA DE RECIBO"/>
    <hyperlink ref="BZ261" r:id="rId2313"/>
    <hyperlink ref="AQ262" r:id="rId2314"/>
    <hyperlink ref="AS262" r:id="rId2315"/>
    <hyperlink ref="B262" r:id="rId2316" display="4600083526"/>
    <hyperlink ref="F262" r:id="rId2317" display="\\Nas1\alcaldia\228-SS\22840-S-GB\U-Inmuebles\E-Admon\Cmn-Admon\IS-ARR\SOP\ARR0102\ARR0102ACTA.pdf"/>
    <hyperlink ref="BV262" r:id="rId2318"/>
    <hyperlink ref="AW262" r:id="rId2319"/>
    <hyperlink ref="AZ262" r:id="rId2320"/>
    <hyperlink ref="BC262" r:id="rId2321"/>
    <hyperlink ref="G262" r:id="rId2322"/>
    <hyperlink ref="BU262" r:id="rId2323"/>
    <hyperlink ref="AQ263" r:id="rId2324"/>
    <hyperlink ref="B263" r:id="rId2325" display="\\Nas1\alcaldia\228-SS\22840-S-GB\U-Inmuebles\E-Admon\Cmn-Admon\IS-ARR\SOP\ARR4600083623\ARR4600083623.pdf"/>
    <hyperlink ref="AS263" r:id="rId2326"/>
    <hyperlink ref="F263" r:id="rId2327" display="\\Nas1\alcaldia\228-SS\22840-S-GB\U-Inmuebles\E-Admon\Cmn-Admon\IS-ARR\SOP\ARR4600083623\ARR4600083623ACTA.pdf"/>
    <hyperlink ref="AW263" r:id="rId2328"/>
    <hyperlink ref="G263" r:id="rId2329"/>
    <hyperlink ref="BO237" r:id="rId2330"/>
    <hyperlink ref="BF254" r:id="rId2331"/>
    <hyperlink ref="BU190" r:id="rId2332"/>
    <hyperlink ref="BU201" r:id="rId2333"/>
    <hyperlink ref="BZ165" r:id="rId2334"/>
    <hyperlink ref="BZ226" r:id="rId2335"/>
    <hyperlink ref="BZ189" r:id="rId2336"/>
    <hyperlink ref="BZ127" r:id="rId2337"/>
    <hyperlink ref="BZ228" r:id="rId2338"/>
    <hyperlink ref="BZ138" r:id="rId2339"/>
    <hyperlink ref="BZ128" r:id="rId2340"/>
    <hyperlink ref="AG264" r:id="rId2341"/>
    <hyperlink ref="K264" r:id="rId2342"/>
    <hyperlink ref="AQ264" r:id="rId2343"/>
    <hyperlink ref="AL264" r:id="rId2344"/>
    <hyperlink ref="B264" r:id="rId2345" display="4600083536"/>
    <hyperlink ref="AG265" r:id="rId2346"/>
    <hyperlink ref="B265" r:id="rId2347" display="4600083579"/>
    <hyperlink ref="AL265" r:id="rId2348"/>
    <hyperlink ref="AQ265" r:id="rId2349"/>
    <hyperlink ref="F264" r:id="rId2350" display="\\Nas1\alcaldia\228-SS\22840-S-GB\U-Inmuebles\E-Admon\Cmn-Admon\IS-ARR\SOP\ARR0032\ARR0032ACTA.pdf"/>
    <hyperlink ref="F265" r:id="rId2351" display="\\Nas1\alcaldia\228-SS\22840-S-GB\U-Inmuebles\E-Admon\Cmn-Admon\IS-ARR\SOP\ARR4600083579\ARR4600083579acta.pdf"/>
    <hyperlink ref="BV264" r:id="rId2352"/>
    <hyperlink ref="AW264" r:id="rId2353"/>
    <hyperlink ref="AZ264" r:id="rId2354"/>
    <hyperlink ref="AW265" r:id="rId2355"/>
    <hyperlink ref="AZ265" r:id="rId2356"/>
    <hyperlink ref="BU265" r:id="rId2357"/>
    <hyperlink ref="BU264" r:id="rId2358"/>
    <hyperlink ref="BC264" r:id="rId2359"/>
    <hyperlink ref="BC265" r:id="rId2360"/>
    <hyperlink ref="G264" r:id="rId2361"/>
    <hyperlink ref="G265" r:id="rId2362"/>
    <hyperlink ref="AQ266" r:id="rId2363"/>
    <hyperlink ref="B266" r:id="rId2364" display="4600080135"/>
    <hyperlink ref="K266" r:id="rId2365" display="\\Nas1\alcaldia\228-SS\22840-S-GB\U-Inmuebles\E-Admon\Cmn-Admon\IS-ARR\SOP\ARR4600080135\ARR4600080135POL.pdf"/>
    <hyperlink ref="F266" r:id="rId2366" display="\\Nas1\alcaldia\228-SS\22840-S-GB\U-Inmuebles\E-Admon\Cmn-Admon\IS-ARR\SOP\ARR4600080135\ARR4600080135acta.pdf"/>
    <hyperlink ref="AW266" r:id="rId2367"/>
    <hyperlink ref="AZ266" r:id="rId2368"/>
    <hyperlink ref="BU266" r:id="rId2369" display="../SOP/ARR4600080135/ARR4600080135tra.pdf"/>
    <hyperlink ref="BV266" r:id="rId2370"/>
    <hyperlink ref="BC266" r:id="rId2371"/>
    <hyperlink ref="BF266" r:id="rId2372"/>
    <hyperlink ref="G266" r:id="rId2373"/>
    <hyperlink ref="B267" r:id="rId2374" display="\\Nas1\alcaldia\228-SS\22840-S-GB\U-Inmuebles\E-Admon\Cmn-Admon\IS-ARR\SOP\ARR4600083577\ARR4600083577.pdf"/>
    <hyperlink ref="AQ267" r:id="rId2375"/>
    <hyperlink ref="F267" r:id="rId2376" display="\\Nas1\alcaldia\228-SS\22840-S-GB\U-Inmuebles\E-Admon\Cmn-Admon\IS-ARR\SOP\ARR4600083577\ARR4600083577acta.pdf"/>
    <hyperlink ref="AW267" r:id="rId2377"/>
    <hyperlink ref="AZ267" r:id="rId2378"/>
    <hyperlink ref="BV267" r:id="rId2379"/>
    <hyperlink ref="BC267" r:id="rId2380"/>
    <hyperlink ref="G267" r:id="rId2381"/>
    <hyperlink ref="BF267" r:id="rId2382"/>
    <hyperlink ref="BI267" r:id="rId2383"/>
    <hyperlink ref="AG268" r:id="rId2384"/>
    <hyperlink ref="AQ268" r:id="rId2385"/>
    <hyperlink ref="AL268" r:id="rId2386"/>
    <hyperlink ref="B268" r:id="rId2387" display="4600083532"/>
    <hyperlink ref="K268" r:id="rId2388"/>
    <hyperlink ref="B269" r:id="rId2389" display="4600083571"/>
    <hyperlink ref="K269" r:id="rId2390"/>
    <hyperlink ref="AQ269" r:id="rId2391"/>
    <hyperlink ref="AG269" r:id="rId2392"/>
    <hyperlink ref="AL269" r:id="rId2393"/>
    <hyperlink ref="F268" r:id="rId2394" display="\\Nas1\alcaldia\228-SS\22840-S-GB\U-Inmuebles\E-Admon\Cmn-Admon\IS-ARR\SOP\ARR0184\ARR0184acta.pdf"/>
    <hyperlink ref="AG270" r:id="rId2395"/>
    <hyperlink ref="AL270" r:id="rId2396"/>
    <hyperlink ref="B270" r:id="rId2397" display="4600083531"/>
    <hyperlink ref="K270" r:id="rId2398"/>
    <hyperlink ref="AQ270" r:id="rId2399"/>
    <hyperlink ref="F270" r:id="rId2400" display="\\Nas1\alcaldia\228-SS\22840-S-GB\U-Inmuebles\E-Admon\Cmn-Admon\IS-ARR\SOP\ARR0183\ARR0183acta2019.pdf"/>
    <hyperlink ref="AW268" r:id="rId2401"/>
    <hyperlink ref="AW270" r:id="rId2402"/>
    <hyperlink ref="F269" r:id="rId2403" display="\\Nas1\alcaldia\228-SS\22840-S-GB\U-Inmuebles\E-Admon\Cmn-Admon\IS-ARR\SOP\ARR0018\ACTA"/>
    <hyperlink ref="AZ268" r:id="rId2404"/>
    <hyperlink ref="AZ270" r:id="rId2405"/>
    <hyperlink ref="AW269" r:id="rId2406"/>
    <hyperlink ref="AZ269" r:id="rId2407"/>
    <hyperlink ref="BU268" r:id="rId2408" display="../SOP/ARR0184/ARR0184TRA.pdf"/>
    <hyperlink ref="BV268" r:id="rId2409"/>
    <hyperlink ref="BU270" r:id="rId2410" display="../SOP/ARR0183/ARR0183TRA.pdf"/>
    <hyperlink ref="BV270" r:id="rId2411"/>
    <hyperlink ref="BU269" r:id="rId2412" display="../SOP/ARR0018/ARR0018tra.pdf"/>
    <hyperlink ref="BC270" r:id="rId2413"/>
    <hyperlink ref="BC268" r:id="rId2414"/>
    <hyperlink ref="BC269" r:id="rId2415"/>
    <hyperlink ref="G270" r:id="rId2416"/>
    <hyperlink ref="G268" r:id="rId2417"/>
    <hyperlink ref="G269" r:id="rId2418"/>
    <hyperlink ref="BF269" r:id="rId2419"/>
    <hyperlink ref="BF268" r:id="rId2420"/>
    <hyperlink ref="BF270" r:id="rId2421"/>
    <hyperlink ref="AG271" r:id="rId2422"/>
    <hyperlink ref="AL271" r:id="rId2423"/>
    <hyperlink ref="B271" r:id="rId2424" display="\\Nas1\alcaldia\228-SS\22840-S-GB\U-Inmuebles\E-Admon\Cmn-Admon\IS-ARR\SOP\ARR4600077573\ARR4600077573CON.pdf"/>
    <hyperlink ref="K271" r:id="rId2425"/>
    <hyperlink ref="F271" r:id="rId2426" display="\\Nas1\alcaldia\228-SS\22840-S-GB\U-Inmuebles\E-Admon\Cmn-Admon\IS-ARR\SOP\ARR4600077573\ARR4600077573acta.pdf"/>
    <hyperlink ref="AW271" r:id="rId2427"/>
    <hyperlink ref="AQ271" r:id="rId2428"/>
    <hyperlink ref="AZ271" r:id="rId2429"/>
    <hyperlink ref="G271" r:id="rId2430"/>
    <hyperlink ref="BC271" r:id="rId2431"/>
    <hyperlink ref="BF271" r:id="rId2432"/>
    <hyperlink ref="BV271" r:id="rId2433"/>
    <hyperlink ref="B272" r:id="rId2434" display="\\Nas1\alcaldia\228-SS\22840-S-GB\U-Inmuebles\E-Admon\Cmn-Admon\IS-ARR\SOP\ARR4600082164\ARR4600082164CON.pdf"/>
    <hyperlink ref="AG272" r:id="rId2435"/>
    <hyperlink ref="AS272" r:id="rId2436" display="Ignacio.gallego@medellin.gov.co"/>
    <hyperlink ref="AQ272" r:id="rId2437"/>
    <hyperlink ref="AL272" r:id="rId2438"/>
    <hyperlink ref="AG273" r:id="rId2439"/>
    <hyperlink ref="AQ273" r:id="rId2440"/>
    <hyperlink ref="AS273" r:id="rId2441"/>
    <hyperlink ref="B273" r:id="rId2442" display="\\Nas1\alcaldia\228-SS\22840-S-GB\U-Inmuebles\E-Admon\Cmn-Admon\IS-ARR\SOP\ARR4600082467\ARR4600082467.pdf"/>
    <hyperlink ref="K273" r:id="rId2443"/>
    <hyperlink ref="AL273" r:id="rId2444"/>
    <hyperlink ref="F273" r:id="rId2445" display="\\Nas1\alcaldia\228-SS\22840-S-GB\U-Inmuebles\E-Admon\Cmn-Admon\IS-ARR\SOP\ARR4600082467\ARR4600082467ACTA.pdf"/>
    <hyperlink ref="B274" r:id="rId2446" display="\\Nas1\alcaldia\228-SS\22840-S-GB\U-Inmuebles\E-Admon\Cmn-Admon\IS-ARR\SOP\ARR4600082207\ARR4600082207.pdf"/>
    <hyperlink ref="AG274" r:id="rId2447"/>
    <hyperlink ref="AL274" r:id="rId2448"/>
    <hyperlink ref="AQ274" r:id="rId2449"/>
    <hyperlink ref="B275" r:id="rId2450" display="\\Nas1\alcaldia\228-SS\22840-S-GB\U-Inmuebles\E-Admon\Cmn-Admon\IS-ARR\SOP\ARR4600082166\ARR4600082166.pdf"/>
    <hyperlink ref="AG275" r:id="rId2451"/>
    <hyperlink ref="AQ275" r:id="rId2452"/>
    <hyperlink ref="B276" r:id="rId2453" display="\\Nas1\alcaldia\228-SS\22840-S-GB\U-Inmuebles\E-Admon\Cmn-Admon\IS-ARR\SOP\ARR4600082174\ARR4600082174.pdf"/>
    <hyperlink ref="AG276" r:id="rId2454"/>
    <hyperlink ref="AQ276" r:id="rId2455"/>
    <hyperlink ref="AL276" r:id="rId2456"/>
    <hyperlink ref="F272" r:id="rId2457" display="\\Nas1\alcaldia\228-SS\22840-S-GB\U-Inmuebles\E-Admon\Cmn-Admon\IS-ARR\SOP\ARR4600082164\ARR4600082164acta.pdf"/>
    <hyperlink ref="F274" r:id="rId2458" display="\\Nas1\alcaldia\228-SS\22840-S-GB\U-Inmuebles\E-Admon\Cmn-Admon\IS-ARR\SOP\ARR4600082207\ARR4600082207ACTA.pdf"/>
    <hyperlink ref="F275" r:id="rId2459" display="\\Nas1\alcaldia\228-SS\22840-S-GB\U-Inmuebles\E-Admon\Cmn-Admon\IS-ARR\SOP\ARR4600082166\ARR4600082166ACTA.pdf"/>
    <hyperlink ref="F276" r:id="rId2460" display="\\Nas1\alcaldia\228-SS\22840-S-GB\U-Inmuebles\E-Admon\Cmn-Admon\IS-ARR\SOP\ARR4600082174\ARR4600082174ACTA.pdf"/>
    <hyperlink ref="AW272" r:id="rId2461"/>
    <hyperlink ref="AW274" r:id="rId2462"/>
    <hyperlink ref="AW276" r:id="rId2463"/>
    <hyperlink ref="AW275" r:id="rId2464"/>
    <hyperlink ref="AZ272" r:id="rId2465"/>
    <hyperlink ref="BV273" r:id="rId2466"/>
    <hyperlink ref="BV274" r:id="rId2467"/>
    <hyperlink ref="BV276" r:id="rId2468"/>
    <hyperlink ref="BV275" r:id="rId2469"/>
    <hyperlink ref="BC272" r:id="rId2470"/>
    <hyperlink ref="BC275" r:id="rId2471"/>
    <hyperlink ref="AZ274" r:id="rId2472"/>
    <hyperlink ref="BU272" r:id="rId2473" display="\\Nas1\alcaldia\228-SS\22840-S-GB\U-Inmuebles\E-Admon\Cmn-Admon\IS-ARR\SOP\ARR4600082164\ARR4600082164tra.pdf"/>
    <hyperlink ref="AW273" r:id="rId2474"/>
    <hyperlink ref="AZ273" r:id="rId2475"/>
    <hyperlink ref="BC273" r:id="rId2476"/>
    <hyperlink ref="BU274" r:id="rId2477" display="../SOP/ARR4600082207/ARR4600082207tra.pdf"/>
    <hyperlink ref="BU276" r:id="rId2478" display="../SOP/ARR4600082174/ARR4600082174tra.pdf"/>
    <hyperlink ref="BU275" r:id="rId2479" display="../SOP/ARR4600082166/ARR4600082166TRA.pdf"/>
    <hyperlink ref="G272" r:id="rId2480"/>
    <hyperlink ref="BF272" r:id="rId2481"/>
    <hyperlink ref="BC274" r:id="rId2482"/>
    <hyperlink ref="AZ275" r:id="rId2483"/>
    <hyperlink ref="AZ276" r:id="rId2484"/>
    <hyperlink ref="BC276" r:id="rId2485"/>
    <hyperlink ref="BF273" r:id="rId2486"/>
    <hyperlink ref="G275" r:id="rId2487"/>
    <hyperlink ref="G274" r:id="rId2488"/>
    <hyperlink ref="G273" r:id="rId2489"/>
    <hyperlink ref="BF274" r:id="rId2490"/>
    <hyperlink ref="BF276" r:id="rId2491"/>
    <hyperlink ref="BF275" r:id="rId2492"/>
    <hyperlink ref="G276" r:id="rId2493"/>
    <hyperlink ref="BI275" r:id="rId2494"/>
    <hyperlink ref="BI276" r:id="rId2495"/>
    <hyperlink ref="BI274" r:id="rId2496"/>
    <hyperlink ref="BV272" r:id="rId2497"/>
    <hyperlink ref="BU273" r:id="rId2498"/>
  </hyperlinks>
  <pageMargins left="0.7" right="0.7" top="0.75" bottom="0.75" header="0.3" footer="0.3"/>
  <pageSetup orientation="portrait" r:id="rId2499"/>
  <extLst>
    <ext xmlns:x14="http://schemas.microsoft.com/office/spreadsheetml/2009/9/main" uri="{78C0D931-6437-407d-A8EE-F0AAD7539E65}">
      <x14:conditionalFormattings>
        <x14:conditionalFormatting xmlns:xm="http://schemas.microsoft.com/office/excel/2006/main">
          <x14:cfRule type="expression" priority="1710" id="{E88791DB-FB2D-4E9C-997E-000A8DE569EF}">
            <xm:f>('\Users\1152205917\AppData\Local\Microsoft\Windows\INetCache\Content.Outlook\SNBK67XM\[ARR (002).xlsx]ARR Liquidado '!#REF!-#REF!)&lt;8</xm:f>
            <x14:dxf>
              <fill>
                <gradientFill degree="90">
                  <stop position="0">
                    <color rgb="FFFF0000"/>
                  </stop>
                  <stop position="0.5">
                    <color theme="0"/>
                  </stop>
                  <stop position="1">
                    <color rgb="FFFF0000"/>
                  </stop>
                </gradientFill>
              </fill>
            </x14:dxf>
          </x14:cfRule>
          <xm:sqref>CC45</xm:sqref>
        </x14:conditionalFormatting>
        <x14:conditionalFormatting xmlns:xm="http://schemas.microsoft.com/office/excel/2006/main">
          <x14:cfRule type="expression" priority="1661" stopIfTrue="1" id="{B139AF89-0A4D-49D5-8C2B-A67389008F71}">
            <xm:f>(#REF!-'\\orfeo\SEC_SUMINISTROS Y SERVICIOS\SUBS_GESTION DE BIENES\UABI\SUP_E_INSP\Insp y Sup\ARR\[Arr2.xlsx]Datos ARR TERMINADO'!#REF!)&gt;1</xm:f>
            <x14:dxf>
              <fill>
                <gradientFill degree="90">
                  <stop position="0">
                    <color rgb="FF92D050"/>
                  </stop>
                  <stop position="0.5">
                    <color theme="0"/>
                  </stop>
                  <stop position="1">
                    <color rgb="FF92D050"/>
                  </stop>
                </gradientFill>
              </fill>
            </x14:dxf>
          </x14:cfRule>
          <x14:cfRule type="expression" priority="1662" id="{7DF83C22-ADF2-4F8E-B506-300FB7E85955}">
            <xm:f>(#REF!-'\\orfeo\SEC_SUMINISTROS Y SERVICIOS\SUBS_GESTION DE BIENES\UABI\SUP_E_INSP\Insp y Sup\ARR\[Arr2.xlsx]Datos ARR TERMINADO'!#REF!)&lt;=0</xm:f>
            <x14:dxf>
              <fill>
                <gradientFill degree="90">
                  <stop position="0">
                    <color rgb="FFFF0000"/>
                  </stop>
                  <stop position="0.5">
                    <color theme="0"/>
                  </stop>
                  <stop position="1">
                    <color rgb="FFFF0000"/>
                  </stop>
                </gradientFill>
              </fill>
            </x14:dxf>
          </x14:cfRule>
          <xm:sqref>AY71</xm:sqref>
        </x14:conditionalFormatting>
        <x14:conditionalFormatting xmlns:xm="http://schemas.microsoft.com/office/excel/2006/main">
          <x14:cfRule type="expression" priority="1498" id="{694FF499-9E3C-4433-AFE6-8792A338C750}">
            <xm:f>('\Users\1152205917\AppData\Local\Microsoft\Windows\INetCache\Content.Outlook\SNBK67XM\[ARR (002).xlsx]ARR Liquidado '!#REF!-#REF!)&lt;8</xm:f>
            <x14:dxf>
              <fill>
                <gradientFill degree="90">
                  <stop position="0">
                    <color rgb="FFFF0000"/>
                  </stop>
                  <stop position="0.5">
                    <color theme="0"/>
                  </stop>
                  <stop position="1">
                    <color rgb="FFFF0000"/>
                  </stop>
                </gradientFill>
              </fill>
            </x14:dxf>
          </x14:cfRule>
          <xm:sqref>AZ42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BZ79"/>
  <sheetViews>
    <sheetView workbookViewId="0">
      <pane xSplit="1" topLeftCell="AL1" activePane="topRight" state="frozen"/>
      <selection activeCell="J35" sqref="J35"/>
      <selection pane="topRight"/>
    </sheetView>
  </sheetViews>
  <sheetFormatPr baseColWidth="10" defaultRowHeight="30.75" customHeight="1" x14ac:dyDescent="0.25"/>
  <cols>
    <col min="1" max="1" width="24.42578125" bestFit="1" customWidth="1"/>
    <col min="2" max="2" width="22.85546875" style="647" customWidth="1"/>
    <col min="3" max="3" width="23.28515625" style="648" customWidth="1"/>
    <col min="4" max="4" width="23.42578125" style="648" bestFit="1" customWidth="1"/>
    <col min="5" max="5" width="20.7109375" style="648" bestFit="1" customWidth="1"/>
    <col min="6" max="8" width="19.85546875" style="648" customWidth="1"/>
    <col min="9" max="9" width="15.28515625" customWidth="1"/>
    <col min="10" max="10" width="16.42578125" customWidth="1"/>
    <col min="11" max="11" width="29.85546875" bestFit="1" customWidth="1"/>
    <col min="12" max="12" width="29.7109375" style="648" customWidth="1"/>
    <col min="13" max="13" width="15.85546875" style="648" customWidth="1"/>
    <col min="14" max="14" width="18.140625" style="648" customWidth="1"/>
    <col min="15" max="15" width="15.85546875" customWidth="1"/>
    <col min="16" max="16" width="14.85546875" bestFit="1" customWidth="1"/>
    <col min="17" max="17" width="25.7109375" style="649" customWidth="1"/>
    <col min="18" max="18" width="16.85546875" style="649" bestFit="1" customWidth="1"/>
    <col min="19" max="19" width="36" style="649" bestFit="1" customWidth="1"/>
    <col min="20" max="20" width="15.85546875" style="647" customWidth="1"/>
    <col min="21" max="21" width="17.28515625" style="647" bestFit="1" customWidth="1"/>
    <col min="22" max="23" width="15.85546875" style="647" customWidth="1"/>
    <col min="24" max="24" width="10.5703125" style="647" customWidth="1"/>
    <col min="25" max="25" width="13.7109375" bestFit="1" customWidth="1"/>
    <col min="26" max="26" width="25.7109375" customWidth="1"/>
    <col min="27" max="27" width="51.28515625" customWidth="1"/>
    <col min="28" max="28" width="15.5703125" customWidth="1"/>
    <col min="29" max="29" width="51.28515625" customWidth="1"/>
    <col min="30" max="30" width="19.85546875" style="647" bestFit="1" customWidth="1"/>
    <col min="31" max="31" width="15.5703125" style="647" customWidth="1"/>
    <col min="32" max="32" width="15.85546875" style="647" bestFit="1" customWidth="1"/>
    <col min="33" max="33" width="20.5703125" customWidth="1"/>
    <col min="34" max="34" width="33.42578125" style="649" bestFit="1" customWidth="1"/>
    <col min="35" max="35" width="32.42578125" style="650" bestFit="1" customWidth="1"/>
    <col min="36" max="36" width="18" style="647" customWidth="1"/>
    <col min="37" max="37" width="15.85546875" style="647" bestFit="1" customWidth="1"/>
    <col min="38" max="38" width="49.28515625" style="647" bestFit="1" customWidth="1"/>
    <col min="39" max="39" width="39.42578125" style="649" customWidth="1"/>
    <col min="40" max="40" width="17.140625" style="647" bestFit="1" customWidth="1"/>
    <col min="41" max="41" width="15.85546875" style="647" bestFit="1" customWidth="1"/>
    <col min="42" max="42" width="44.5703125" style="647" bestFit="1" customWidth="1"/>
    <col min="43" max="43" width="44.5703125" style="649" bestFit="1" customWidth="1"/>
    <col min="44" max="44" width="25.5703125" customWidth="1"/>
    <col min="45" max="45" width="39.140625" bestFit="1" customWidth="1"/>
    <col min="46" max="46" width="20.7109375" style="648" bestFit="1" customWidth="1"/>
    <col min="47" max="47" width="17.7109375" bestFit="1" customWidth="1"/>
    <col min="48" max="48" width="16.85546875" bestFit="1" customWidth="1"/>
    <col min="49" max="49" width="17.7109375" bestFit="1" customWidth="1"/>
    <col min="50" max="50" width="18.7109375" bestFit="1" customWidth="1"/>
    <col min="51" max="51" width="20.7109375" customWidth="1"/>
    <col min="52" max="52" width="19.28515625" bestFit="1" customWidth="1"/>
    <col min="53" max="53" width="21.140625" customWidth="1"/>
    <col min="54" max="55" width="18.85546875" customWidth="1"/>
    <col min="56" max="58" width="24.140625" customWidth="1"/>
    <col min="59" max="59" width="45.140625" customWidth="1"/>
    <col min="60" max="60" width="14.5703125" bestFit="1" customWidth="1"/>
    <col min="81" max="81" width="17.5703125" bestFit="1" customWidth="1"/>
  </cols>
  <sheetData>
    <row r="1" spans="1:78" s="274" customFormat="1" ht="30.75" customHeight="1" x14ac:dyDescent="0.25">
      <c r="A1" s="273" t="s">
        <v>3479</v>
      </c>
      <c r="B1" s="272" t="s">
        <v>1387</v>
      </c>
      <c r="C1" s="523" t="s">
        <v>1386</v>
      </c>
      <c r="D1" s="523" t="s">
        <v>1385</v>
      </c>
      <c r="E1" s="523" t="s">
        <v>1384</v>
      </c>
      <c r="F1" s="523" t="s">
        <v>2266</v>
      </c>
      <c r="G1" s="524" t="s">
        <v>1382</v>
      </c>
      <c r="H1" s="523" t="s">
        <v>1381</v>
      </c>
      <c r="I1" s="270" t="s">
        <v>1380</v>
      </c>
      <c r="J1" s="269" t="s">
        <v>1374</v>
      </c>
      <c r="K1" s="267" t="s">
        <v>1379</v>
      </c>
      <c r="L1" s="525" t="s">
        <v>1378</v>
      </c>
      <c r="M1" s="525" t="s">
        <v>1377</v>
      </c>
      <c r="N1" s="525" t="s">
        <v>1376</v>
      </c>
      <c r="O1" s="267" t="s">
        <v>1375</v>
      </c>
      <c r="P1" s="267" t="s">
        <v>1374</v>
      </c>
      <c r="Q1" s="263" t="s">
        <v>1373</v>
      </c>
      <c r="R1" s="263" t="s">
        <v>1372</v>
      </c>
      <c r="S1" s="263" t="s">
        <v>1371</v>
      </c>
      <c r="T1" s="265" t="s">
        <v>1370</v>
      </c>
      <c r="U1" s="266" t="s">
        <v>1369</v>
      </c>
      <c r="V1" s="266" t="s">
        <v>1368</v>
      </c>
      <c r="W1" s="266" t="s">
        <v>1367</v>
      </c>
      <c r="X1" s="265" t="s">
        <v>1366</v>
      </c>
      <c r="Y1" s="263" t="s">
        <v>1365</v>
      </c>
      <c r="Z1" s="264" t="s">
        <v>1364</v>
      </c>
      <c r="AA1" s="263" t="s">
        <v>1363</v>
      </c>
      <c r="AB1" s="262" t="s">
        <v>1362</v>
      </c>
      <c r="AC1" s="260" t="s">
        <v>1361</v>
      </c>
      <c r="AD1" s="260" t="s">
        <v>1359</v>
      </c>
      <c r="AE1" s="260" t="s">
        <v>1357</v>
      </c>
      <c r="AF1" s="260" t="s">
        <v>1356</v>
      </c>
      <c r="AG1" s="260" t="s">
        <v>1355</v>
      </c>
      <c r="AH1" s="260" t="s">
        <v>1360</v>
      </c>
      <c r="AI1" s="526" t="s">
        <v>1359</v>
      </c>
      <c r="AJ1" s="527" t="s">
        <v>1357</v>
      </c>
      <c r="AK1" s="527" t="s">
        <v>1356</v>
      </c>
      <c r="AL1" s="527" t="s">
        <v>1355</v>
      </c>
      <c r="AM1" s="260" t="s">
        <v>1358</v>
      </c>
      <c r="AN1" s="260" t="s">
        <v>1357</v>
      </c>
      <c r="AO1" s="260" t="s">
        <v>1356</v>
      </c>
      <c r="AP1" s="260" t="s">
        <v>1355</v>
      </c>
      <c r="AQ1" s="260" t="s">
        <v>1354</v>
      </c>
      <c r="AR1" s="260" t="s">
        <v>1353</v>
      </c>
      <c r="AS1" s="260" t="s">
        <v>1352</v>
      </c>
      <c r="AT1" s="257" t="s">
        <v>1348</v>
      </c>
      <c r="AU1" s="255" t="s">
        <v>2267</v>
      </c>
      <c r="AV1" s="255" t="s">
        <v>1347</v>
      </c>
      <c r="AW1" s="255" t="s">
        <v>2268</v>
      </c>
      <c r="AX1" s="257" t="s">
        <v>1346</v>
      </c>
      <c r="AY1" s="255" t="s">
        <v>2269</v>
      </c>
      <c r="AZ1" s="255" t="s">
        <v>1338</v>
      </c>
      <c r="BA1" s="256" t="s">
        <v>1389</v>
      </c>
      <c r="BB1" s="255" t="s">
        <v>1390</v>
      </c>
      <c r="BC1" s="256" t="s">
        <v>2270</v>
      </c>
      <c r="BD1" s="256" t="s">
        <v>2271</v>
      </c>
      <c r="BE1" s="252" t="s">
        <v>1335</v>
      </c>
      <c r="BZ1" s="275">
        <f ca="1">TODAY()</f>
        <v>44292</v>
      </c>
    </row>
    <row r="2" spans="1:78" s="2" customFormat="1" ht="30.75" customHeight="1" x14ac:dyDescent="0.2">
      <c r="A2" s="53" t="s">
        <v>2272</v>
      </c>
      <c r="B2" s="361">
        <v>4600065643</v>
      </c>
      <c r="C2" s="528">
        <v>2016</v>
      </c>
      <c r="D2" s="529">
        <v>42551</v>
      </c>
      <c r="E2" s="529">
        <v>42735</v>
      </c>
      <c r="F2" s="530">
        <v>42552</v>
      </c>
      <c r="G2" s="528" t="s">
        <v>15</v>
      </c>
      <c r="H2" s="528" t="s">
        <v>15</v>
      </c>
      <c r="I2" s="48">
        <f>E2-'[3]ARR Vigentes muestra'!$DN$1</f>
        <v>-1327</v>
      </c>
      <c r="J2" s="47" t="str">
        <f>IF(I2&gt;130,"VIGENTE",IF(I2&lt;1,"TERMINADO",IF(AND(I2&lt;120,I2&gt;110),"TRAMITES",IF(I2&lt;50,"POR VENCERSE","RENOVAR"))))</f>
        <v>TERMINADO</v>
      </c>
      <c r="K2" s="531" t="s">
        <v>2273</v>
      </c>
      <c r="L2" s="529">
        <v>42551</v>
      </c>
      <c r="M2" s="529">
        <v>42551</v>
      </c>
      <c r="N2" s="529">
        <v>42855</v>
      </c>
      <c r="O2" s="181">
        <f>N2-'[3]ARR Terminado'!$CU$1</f>
        <v>-1207</v>
      </c>
      <c r="P2" s="364" t="str">
        <f>P3</f>
        <v>VENCIDO</v>
      </c>
      <c r="Q2" s="95" t="s">
        <v>1587</v>
      </c>
      <c r="R2" s="532" t="s">
        <v>1588</v>
      </c>
      <c r="S2" s="109" t="s">
        <v>4</v>
      </c>
      <c r="T2" s="110">
        <v>93223</v>
      </c>
      <c r="U2" s="130" t="s">
        <v>1774</v>
      </c>
      <c r="V2" s="130" t="s">
        <v>2274</v>
      </c>
      <c r="W2" s="132">
        <v>27381</v>
      </c>
      <c r="X2" s="112">
        <v>4</v>
      </c>
      <c r="Y2" s="60" t="s">
        <v>6</v>
      </c>
      <c r="Z2" s="532" t="s">
        <v>2275</v>
      </c>
      <c r="AA2" s="532" t="s">
        <v>1590</v>
      </c>
      <c r="AB2" s="122" t="s">
        <v>483</v>
      </c>
      <c r="AC2" s="532" t="s">
        <v>2276</v>
      </c>
      <c r="AD2" s="122">
        <v>890984630</v>
      </c>
      <c r="AE2" s="122">
        <v>3413500</v>
      </c>
      <c r="AF2" s="122" t="s">
        <v>1207</v>
      </c>
      <c r="AG2" s="122" t="s">
        <v>1207</v>
      </c>
      <c r="AH2" s="95" t="s">
        <v>2277</v>
      </c>
      <c r="AI2" s="533">
        <v>43634020</v>
      </c>
      <c r="AJ2" s="122" t="s">
        <v>2278</v>
      </c>
      <c r="AK2" s="80" t="s">
        <v>6</v>
      </c>
      <c r="AL2" s="80" t="s">
        <v>6</v>
      </c>
      <c r="AM2" s="532" t="s">
        <v>2279</v>
      </c>
      <c r="AN2" s="122" t="s">
        <v>2280</v>
      </c>
      <c r="AO2" s="122">
        <v>3136616548</v>
      </c>
      <c r="AP2" s="439" t="s">
        <v>2281</v>
      </c>
      <c r="AQ2" s="95" t="s">
        <v>2282</v>
      </c>
      <c r="AR2" s="109" t="s">
        <v>4</v>
      </c>
      <c r="AS2" s="27" t="s">
        <v>2283</v>
      </c>
      <c r="AT2" s="280">
        <v>201600371037</v>
      </c>
      <c r="AU2" s="103">
        <v>42601</v>
      </c>
      <c r="AV2" s="345" t="s">
        <v>66</v>
      </c>
      <c r="AW2" s="345" t="s">
        <v>66</v>
      </c>
      <c r="AX2" s="534">
        <v>201600619350</v>
      </c>
      <c r="AY2" s="535">
        <v>42697</v>
      </c>
      <c r="AZ2" s="345" t="s">
        <v>66</v>
      </c>
      <c r="BA2" s="345" t="s">
        <v>66</v>
      </c>
      <c r="BB2" s="345" t="s">
        <v>66</v>
      </c>
      <c r="BC2" s="364" t="s">
        <v>66</v>
      </c>
      <c r="BD2" s="364" t="s">
        <v>66</v>
      </c>
      <c r="BE2" s="536" t="s">
        <v>2284</v>
      </c>
    </row>
    <row r="3" spans="1:78" s="1" customFormat="1" ht="30.75" customHeight="1" x14ac:dyDescent="0.2">
      <c r="A3" s="53" t="s">
        <v>2285</v>
      </c>
      <c r="B3" s="142">
        <v>4600061122</v>
      </c>
      <c r="C3" s="528">
        <v>2015</v>
      </c>
      <c r="D3" s="537">
        <v>42181</v>
      </c>
      <c r="E3" s="537">
        <v>42546</v>
      </c>
      <c r="F3" s="528" t="s">
        <v>15</v>
      </c>
      <c r="G3" s="528" t="s">
        <v>15</v>
      </c>
      <c r="H3" s="528" t="s">
        <v>15</v>
      </c>
      <c r="I3" s="48">
        <f>E3-'[3]ARR Vigentes muestra'!$DN$1</f>
        <v>-1516</v>
      </c>
      <c r="J3" s="47" t="s">
        <v>2286</v>
      </c>
      <c r="K3" s="126" t="s">
        <v>2287</v>
      </c>
      <c r="L3" s="537">
        <v>42181</v>
      </c>
      <c r="M3" s="537">
        <v>42181</v>
      </c>
      <c r="N3" s="537">
        <v>42669</v>
      </c>
      <c r="O3" s="181">
        <f>N3-'[3]ARR Terminado'!$CU$1</f>
        <v>-1393</v>
      </c>
      <c r="P3" s="364" t="str">
        <f t="shared" ref="P3:P16" si="0">IF(O3&gt;80,"VIGENTE",IF(O3&lt;1,"VENCIDO",IF(O3&lt;50,"POR VENCERSE","RENOVAR")))</f>
        <v>VENCIDO</v>
      </c>
      <c r="Q3" s="95" t="s">
        <v>2288</v>
      </c>
      <c r="R3" s="95" t="s">
        <v>2289</v>
      </c>
      <c r="S3" s="109" t="s">
        <v>4</v>
      </c>
      <c r="T3" s="126">
        <v>1090728</v>
      </c>
      <c r="U3" s="365" t="s">
        <v>520</v>
      </c>
      <c r="V3" s="352">
        <v>3070</v>
      </c>
      <c r="W3" s="354">
        <v>34089</v>
      </c>
      <c r="X3" s="352">
        <v>12</v>
      </c>
      <c r="Y3" s="60" t="s">
        <v>6</v>
      </c>
      <c r="Z3" s="532" t="s">
        <v>2290</v>
      </c>
      <c r="AA3" s="532" t="s">
        <v>2291</v>
      </c>
      <c r="AB3" s="122" t="s">
        <v>483</v>
      </c>
      <c r="AC3" s="538" t="s">
        <v>2292</v>
      </c>
      <c r="AD3" s="93">
        <v>43731201</v>
      </c>
      <c r="AE3" s="122" t="s">
        <v>1207</v>
      </c>
      <c r="AF3" s="122" t="s">
        <v>1207</v>
      </c>
      <c r="AG3" s="122" t="s">
        <v>1207</v>
      </c>
      <c r="AH3" s="95" t="s">
        <v>2293</v>
      </c>
      <c r="AI3" s="93">
        <v>43726590</v>
      </c>
      <c r="AJ3" s="122">
        <v>3068605</v>
      </c>
      <c r="AK3" s="80" t="s">
        <v>6</v>
      </c>
      <c r="AL3" s="46" t="s">
        <v>2294</v>
      </c>
      <c r="AM3" s="539" t="s">
        <v>2295</v>
      </c>
      <c r="AN3" s="358">
        <v>3702060</v>
      </c>
      <c r="AO3" s="358">
        <v>3188215827</v>
      </c>
      <c r="AP3" s="46" t="s">
        <v>2296</v>
      </c>
      <c r="AQ3" s="95" t="s">
        <v>2282</v>
      </c>
      <c r="AR3" s="109" t="s">
        <v>4</v>
      </c>
      <c r="AS3" s="27" t="s">
        <v>2283</v>
      </c>
      <c r="AT3" s="540">
        <v>201600077473</v>
      </c>
      <c r="AU3" s="347">
        <v>42433</v>
      </c>
      <c r="AV3" s="541">
        <v>201600285034</v>
      </c>
      <c r="AW3" s="347">
        <v>42545</v>
      </c>
      <c r="AX3" s="345" t="s">
        <v>66</v>
      </c>
      <c r="AY3" s="345" t="s">
        <v>66</v>
      </c>
      <c r="AZ3" s="345" t="s">
        <v>66</v>
      </c>
      <c r="BA3" s="345" t="s">
        <v>66</v>
      </c>
      <c r="BB3" s="345" t="s">
        <v>66</v>
      </c>
      <c r="BC3" s="364" t="s">
        <v>66</v>
      </c>
      <c r="BD3" s="364" t="s">
        <v>66</v>
      </c>
      <c r="BE3" s="364" t="s">
        <v>66</v>
      </c>
    </row>
    <row r="4" spans="1:78" s="2" customFormat="1" ht="30.75" customHeight="1" x14ac:dyDescent="0.2">
      <c r="A4" s="53" t="s">
        <v>2297</v>
      </c>
      <c r="B4" s="542" t="s">
        <v>2298</v>
      </c>
      <c r="C4" s="528">
        <v>2013</v>
      </c>
      <c r="D4" s="529">
        <v>41947</v>
      </c>
      <c r="E4" s="529">
        <v>43772</v>
      </c>
      <c r="F4" s="528" t="s">
        <v>15</v>
      </c>
      <c r="G4" s="543" t="s">
        <v>2299</v>
      </c>
      <c r="H4" s="544">
        <v>2014</v>
      </c>
      <c r="I4" s="48">
        <f>E4-'[3]ARR Vigentes muestra'!$DN$1</f>
        <v>-290</v>
      </c>
      <c r="J4" s="47" t="s">
        <v>2286</v>
      </c>
      <c r="K4" s="166" t="s">
        <v>2300</v>
      </c>
      <c r="L4" s="545">
        <v>42562</v>
      </c>
      <c r="M4" s="529">
        <v>42578</v>
      </c>
      <c r="N4" s="529">
        <v>42943</v>
      </c>
      <c r="O4" s="181">
        <f>N4-'[3]ARR Terminado'!$CU$1</f>
        <v>-1119</v>
      </c>
      <c r="P4" s="364" t="str">
        <f t="shared" si="0"/>
        <v>VENCIDO</v>
      </c>
      <c r="Q4" s="95" t="s">
        <v>2301</v>
      </c>
      <c r="R4" s="95" t="s">
        <v>2302</v>
      </c>
      <c r="S4" s="109" t="s">
        <v>4</v>
      </c>
      <c r="T4" s="113" t="s">
        <v>2303</v>
      </c>
      <c r="U4" s="130" t="s">
        <v>2304</v>
      </c>
      <c r="V4" s="130" t="s">
        <v>2305</v>
      </c>
      <c r="W4" s="132">
        <v>29423</v>
      </c>
      <c r="X4" s="110" t="s">
        <v>381</v>
      </c>
      <c r="Y4" s="60" t="s">
        <v>6</v>
      </c>
      <c r="Z4" s="532" t="s">
        <v>2306</v>
      </c>
      <c r="AA4" s="532" t="s">
        <v>2307</v>
      </c>
      <c r="AB4" s="122" t="s">
        <v>483</v>
      </c>
      <c r="AC4" s="95" t="s">
        <v>2308</v>
      </c>
      <c r="AD4" s="93">
        <v>890905005</v>
      </c>
      <c r="AE4" s="122" t="s">
        <v>1207</v>
      </c>
      <c r="AF4" s="122" t="s">
        <v>1207</v>
      </c>
      <c r="AG4" s="122" t="s">
        <v>1207</v>
      </c>
      <c r="AH4" s="95" t="s">
        <v>2309</v>
      </c>
      <c r="AI4" s="278">
        <v>70073087</v>
      </c>
      <c r="AJ4" s="126">
        <v>4144949</v>
      </c>
      <c r="AK4" s="122">
        <v>3108339832</v>
      </c>
      <c r="AL4" s="439" t="s">
        <v>1808</v>
      </c>
      <c r="AM4" s="532" t="s">
        <v>1811</v>
      </c>
      <c r="AN4" s="122" t="s">
        <v>2310</v>
      </c>
      <c r="AO4" s="122">
        <v>3108297912</v>
      </c>
      <c r="AP4" s="439" t="s">
        <v>1808</v>
      </c>
      <c r="AQ4" s="95" t="s">
        <v>1439</v>
      </c>
      <c r="AR4" s="109" t="s">
        <v>4</v>
      </c>
      <c r="AS4" s="27" t="s">
        <v>1542</v>
      </c>
      <c r="AT4" s="280">
        <v>201600069032</v>
      </c>
      <c r="AU4" s="103">
        <v>42419</v>
      </c>
      <c r="AV4" s="546">
        <v>201600244345</v>
      </c>
      <c r="AW4" s="347">
        <v>42531</v>
      </c>
      <c r="AX4" s="541">
        <v>201600634382</v>
      </c>
      <c r="AY4" s="345" t="s">
        <v>66</v>
      </c>
      <c r="AZ4" s="345" t="s">
        <v>66</v>
      </c>
      <c r="BA4" s="345" t="s">
        <v>66</v>
      </c>
      <c r="BB4" s="547">
        <v>42709</v>
      </c>
      <c r="BC4" s="364" t="s">
        <v>66</v>
      </c>
      <c r="BD4" s="548">
        <v>42735</v>
      </c>
      <c r="BE4" s="364" t="s">
        <v>66</v>
      </c>
    </row>
    <row r="5" spans="1:78" s="2" customFormat="1" ht="30.75" customHeight="1" x14ac:dyDescent="0.2">
      <c r="A5" s="53" t="s">
        <v>2311</v>
      </c>
      <c r="B5" s="549" t="s">
        <v>2312</v>
      </c>
      <c r="C5" s="528">
        <v>2014</v>
      </c>
      <c r="D5" s="529">
        <v>41214</v>
      </c>
      <c r="E5" s="529">
        <v>41394</v>
      </c>
      <c r="F5" s="528" t="s">
        <v>15</v>
      </c>
      <c r="G5" s="550" t="s">
        <v>2313</v>
      </c>
      <c r="H5" s="551">
        <v>41213</v>
      </c>
      <c r="I5" s="48">
        <f>E5-'[3]ARR Vigentes muestra'!$DN$1</f>
        <v>-2668</v>
      </c>
      <c r="J5" s="47" t="s">
        <v>2286</v>
      </c>
      <c r="K5" s="552"/>
      <c r="L5" s="553">
        <v>40559</v>
      </c>
      <c r="M5" s="553">
        <v>40559</v>
      </c>
      <c r="N5" s="553">
        <v>41029</v>
      </c>
      <c r="O5" s="181">
        <f>N5-'[3]ARR Terminado'!$CU$1</f>
        <v>-3033</v>
      </c>
      <c r="P5" s="364" t="str">
        <f t="shared" si="0"/>
        <v>VENCIDO</v>
      </c>
      <c r="Q5" s="554" t="s">
        <v>2314</v>
      </c>
      <c r="R5" s="95" t="s">
        <v>2315</v>
      </c>
      <c r="S5" s="109" t="s">
        <v>4</v>
      </c>
      <c r="T5" s="113">
        <v>249808</v>
      </c>
      <c r="U5" s="130">
        <v>12130040003</v>
      </c>
      <c r="V5" s="126" t="s">
        <v>633</v>
      </c>
      <c r="W5" s="126" t="s">
        <v>633</v>
      </c>
      <c r="X5" s="126" t="s">
        <v>633</v>
      </c>
      <c r="Y5" s="60" t="s">
        <v>6</v>
      </c>
      <c r="Z5" s="532" t="s">
        <v>33</v>
      </c>
      <c r="AA5" s="532" t="s">
        <v>33</v>
      </c>
      <c r="AB5" s="122" t="s">
        <v>483</v>
      </c>
      <c r="AC5" s="95" t="s">
        <v>2316</v>
      </c>
      <c r="AD5" s="93">
        <v>811032292</v>
      </c>
      <c r="AE5" s="122" t="s">
        <v>1207</v>
      </c>
      <c r="AF5" s="122" t="s">
        <v>1207</v>
      </c>
      <c r="AG5" s="122" t="s">
        <v>1207</v>
      </c>
      <c r="AH5" s="95" t="s">
        <v>2317</v>
      </c>
      <c r="AI5" s="129" t="s">
        <v>66</v>
      </c>
      <c r="AJ5" s="126" t="s">
        <v>2318</v>
      </c>
      <c r="AK5" s="122">
        <v>3137681607</v>
      </c>
      <c r="AL5" s="80" t="s">
        <v>6</v>
      </c>
      <c r="AM5" s="82" t="s">
        <v>6</v>
      </c>
      <c r="AN5" s="80" t="s">
        <v>6</v>
      </c>
      <c r="AO5" s="80" t="s">
        <v>6</v>
      </c>
      <c r="AP5" s="80" t="s">
        <v>6</v>
      </c>
      <c r="AQ5" s="95" t="s">
        <v>2282</v>
      </c>
      <c r="AR5" s="109" t="s">
        <v>4</v>
      </c>
      <c r="AS5" s="27" t="s">
        <v>2283</v>
      </c>
      <c r="AT5" s="345" t="s">
        <v>66</v>
      </c>
      <c r="AU5" s="345" t="s">
        <v>66</v>
      </c>
      <c r="AV5" s="345" t="s">
        <v>66</v>
      </c>
      <c r="AW5" s="345" t="s">
        <v>66</v>
      </c>
      <c r="AX5" s="345" t="s">
        <v>66</v>
      </c>
      <c r="AY5" s="345" t="s">
        <v>66</v>
      </c>
      <c r="AZ5" s="345" t="s">
        <v>66</v>
      </c>
      <c r="BA5" s="345" t="s">
        <v>66</v>
      </c>
      <c r="BB5" s="345" t="s">
        <v>66</v>
      </c>
      <c r="BC5" s="345" t="s">
        <v>66</v>
      </c>
      <c r="BD5" s="555" t="s">
        <v>2319</v>
      </c>
      <c r="BE5" s="536" t="s">
        <v>2320</v>
      </c>
    </row>
    <row r="6" spans="1:78" s="2" customFormat="1" ht="30.75" customHeight="1" x14ac:dyDescent="0.2">
      <c r="A6" s="53" t="s">
        <v>2321</v>
      </c>
      <c r="B6" s="549" t="s">
        <v>2322</v>
      </c>
      <c r="C6" s="528">
        <v>2009</v>
      </c>
      <c r="D6" s="529">
        <v>40544</v>
      </c>
      <c r="E6" s="529">
        <v>41394</v>
      </c>
      <c r="F6" s="528" t="s">
        <v>15</v>
      </c>
      <c r="G6" s="528" t="s">
        <v>15</v>
      </c>
      <c r="H6" s="528" t="s">
        <v>15</v>
      </c>
      <c r="I6" s="48">
        <f>E6-'[3]ARR Vigentes muestra'!$DN$1</f>
        <v>-2668</v>
      </c>
      <c r="J6" s="47" t="s">
        <v>2286</v>
      </c>
      <c r="K6" s="166">
        <v>1012375</v>
      </c>
      <c r="L6" s="529">
        <v>40331</v>
      </c>
      <c r="M6" s="529">
        <v>40331</v>
      </c>
      <c r="N6" s="529">
        <v>40817</v>
      </c>
      <c r="O6" s="181">
        <f>N6-'[3]ARR Terminado'!$CU$1</f>
        <v>-3245</v>
      </c>
      <c r="P6" s="364" t="str">
        <f t="shared" si="0"/>
        <v>VENCIDO</v>
      </c>
      <c r="Q6" s="95" t="s">
        <v>2323</v>
      </c>
      <c r="R6" s="95" t="s">
        <v>2324</v>
      </c>
      <c r="S6" s="109" t="s">
        <v>4</v>
      </c>
      <c r="T6" s="113">
        <v>369090</v>
      </c>
      <c r="U6" s="130" t="s">
        <v>483</v>
      </c>
      <c r="V6" s="126" t="s">
        <v>633</v>
      </c>
      <c r="W6" s="126" t="s">
        <v>633</v>
      </c>
      <c r="X6" s="126" t="s">
        <v>633</v>
      </c>
      <c r="Y6" s="60" t="s">
        <v>6</v>
      </c>
      <c r="Z6" s="532" t="s">
        <v>2306</v>
      </c>
      <c r="AA6" s="532" t="s">
        <v>2306</v>
      </c>
      <c r="AB6" s="122" t="s">
        <v>483</v>
      </c>
      <c r="AC6" s="95" t="s">
        <v>2067</v>
      </c>
      <c r="AD6" s="93">
        <v>890910156</v>
      </c>
      <c r="AE6" s="122" t="s">
        <v>1207</v>
      </c>
      <c r="AF6" s="122" t="s">
        <v>1207</v>
      </c>
      <c r="AG6" s="122" t="s">
        <v>1207</v>
      </c>
      <c r="AH6" s="95" t="s">
        <v>2068</v>
      </c>
      <c r="AI6" s="129" t="s">
        <v>66</v>
      </c>
      <c r="AJ6" s="126" t="s">
        <v>2325</v>
      </c>
      <c r="AK6" s="80" t="s">
        <v>6</v>
      </c>
      <c r="AL6" s="80" t="s">
        <v>6</v>
      </c>
      <c r="AM6" s="82" t="s">
        <v>6</v>
      </c>
      <c r="AN6" s="80" t="s">
        <v>6</v>
      </c>
      <c r="AO6" s="80" t="s">
        <v>6</v>
      </c>
      <c r="AP6" s="80" t="s">
        <v>6</v>
      </c>
      <c r="AQ6" s="95" t="s">
        <v>2282</v>
      </c>
      <c r="AR6" s="109" t="s">
        <v>4</v>
      </c>
      <c r="AS6" s="27" t="s">
        <v>2283</v>
      </c>
      <c r="AT6" s="345" t="s">
        <v>66</v>
      </c>
      <c r="AU6" s="345" t="s">
        <v>66</v>
      </c>
      <c r="AV6" s="345" t="s">
        <v>66</v>
      </c>
      <c r="AW6" s="345" t="s">
        <v>66</v>
      </c>
      <c r="AX6" s="345" t="s">
        <v>66</v>
      </c>
      <c r="AY6" s="345" t="s">
        <v>66</v>
      </c>
      <c r="AZ6" s="345" t="s">
        <v>66</v>
      </c>
      <c r="BA6" s="345" t="s">
        <v>66</v>
      </c>
      <c r="BB6" s="345" t="s">
        <v>66</v>
      </c>
      <c r="BC6" s="345" t="s">
        <v>66</v>
      </c>
      <c r="BD6" s="548">
        <v>41712</v>
      </c>
      <c r="BE6" s="536" t="s">
        <v>2320</v>
      </c>
    </row>
    <row r="7" spans="1:78" s="1" customFormat="1" ht="30.75" customHeight="1" x14ac:dyDescent="0.2">
      <c r="A7" s="53" t="s">
        <v>2326</v>
      </c>
      <c r="B7" s="142" t="s">
        <v>1918</v>
      </c>
      <c r="C7" s="528">
        <v>2012</v>
      </c>
      <c r="D7" s="529">
        <v>41148</v>
      </c>
      <c r="E7" s="529">
        <v>41394</v>
      </c>
      <c r="F7" s="528" t="s">
        <v>15</v>
      </c>
      <c r="G7" s="528" t="s">
        <v>15</v>
      </c>
      <c r="H7" s="528" t="s">
        <v>15</v>
      </c>
      <c r="I7" s="48">
        <f>E7-'[3]ARR Vigentes muestra'!$DN$1</f>
        <v>-2668</v>
      </c>
      <c r="J7" s="47" t="s">
        <v>2286</v>
      </c>
      <c r="K7" s="110"/>
      <c r="L7" s="529">
        <v>41108</v>
      </c>
      <c r="M7" s="529">
        <v>41108</v>
      </c>
      <c r="N7" s="529">
        <v>41333</v>
      </c>
      <c r="O7" s="181">
        <f>N7-'[3]ARR Terminado'!$CU$1</f>
        <v>-2729</v>
      </c>
      <c r="P7" s="364" t="str">
        <f t="shared" si="0"/>
        <v>VENCIDO</v>
      </c>
      <c r="Q7" s="95" t="s">
        <v>2327</v>
      </c>
      <c r="R7" s="95" t="s">
        <v>2328</v>
      </c>
      <c r="S7" s="109" t="s">
        <v>4</v>
      </c>
      <c r="T7" s="113">
        <v>967968</v>
      </c>
      <c r="U7" s="130">
        <v>16179990003</v>
      </c>
      <c r="V7" s="126" t="s">
        <v>633</v>
      </c>
      <c r="W7" s="126" t="s">
        <v>633</v>
      </c>
      <c r="X7" s="126" t="s">
        <v>633</v>
      </c>
      <c r="Y7" s="60" t="s">
        <v>6</v>
      </c>
      <c r="Z7" s="532" t="s">
        <v>33</v>
      </c>
      <c r="AA7" s="532" t="s">
        <v>33</v>
      </c>
      <c r="AB7" s="122" t="s">
        <v>483</v>
      </c>
      <c r="AC7" s="95" t="s">
        <v>2329</v>
      </c>
      <c r="AD7" s="93">
        <v>900067949</v>
      </c>
      <c r="AE7" s="122" t="s">
        <v>1207</v>
      </c>
      <c r="AF7" s="122" t="s">
        <v>1207</v>
      </c>
      <c r="AG7" s="122" t="s">
        <v>1207</v>
      </c>
      <c r="AH7" s="95" t="s">
        <v>2330</v>
      </c>
      <c r="AI7" s="129" t="s">
        <v>66</v>
      </c>
      <c r="AJ7" s="126" t="s">
        <v>2331</v>
      </c>
      <c r="AK7" s="80" t="s">
        <v>6</v>
      </c>
      <c r="AL7" s="80" t="s">
        <v>6</v>
      </c>
      <c r="AM7" s="82" t="s">
        <v>6</v>
      </c>
      <c r="AN7" s="80" t="s">
        <v>6</v>
      </c>
      <c r="AO7" s="80" t="s">
        <v>6</v>
      </c>
      <c r="AP7" s="80" t="s">
        <v>6</v>
      </c>
      <c r="AQ7" s="95" t="s">
        <v>56</v>
      </c>
      <c r="AR7" s="109" t="s">
        <v>4</v>
      </c>
      <c r="AS7" s="27" t="s">
        <v>2283</v>
      </c>
      <c r="AT7" s="345" t="s">
        <v>66</v>
      </c>
      <c r="AU7" s="345" t="s">
        <v>66</v>
      </c>
      <c r="AV7" s="345" t="s">
        <v>66</v>
      </c>
      <c r="AW7" s="345" t="s">
        <v>66</v>
      </c>
      <c r="AX7" s="345" t="s">
        <v>66</v>
      </c>
      <c r="AY7" s="345" t="s">
        <v>66</v>
      </c>
      <c r="AZ7" s="345" t="s">
        <v>66</v>
      </c>
      <c r="BA7" s="345" t="s">
        <v>66</v>
      </c>
      <c r="BB7" s="345" t="s">
        <v>66</v>
      </c>
      <c r="BC7" s="345" t="s">
        <v>66</v>
      </c>
      <c r="BD7" s="86">
        <v>43028</v>
      </c>
      <c r="BE7" s="19" t="s">
        <v>2332</v>
      </c>
    </row>
    <row r="8" spans="1:78" s="2" customFormat="1" ht="30.75" customHeight="1" x14ac:dyDescent="0.2">
      <c r="A8" s="53" t="s">
        <v>2333</v>
      </c>
      <c r="B8" s="549" t="s">
        <v>2334</v>
      </c>
      <c r="C8" s="556">
        <v>42325</v>
      </c>
      <c r="D8" s="529">
        <v>42325</v>
      </c>
      <c r="E8" s="529">
        <v>42690</v>
      </c>
      <c r="F8" s="530">
        <v>42429</v>
      </c>
      <c r="G8" s="528" t="s">
        <v>15</v>
      </c>
      <c r="H8" s="528" t="s">
        <v>15</v>
      </c>
      <c r="I8" s="48">
        <f>E8-'[3]ARR Vigentes muestra'!$DN$1</f>
        <v>-1372</v>
      </c>
      <c r="J8" s="47" t="s">
        <v>2286</v>
      </c>
      <c r="K8" s="166">
        <v>2598043</v>
      </c>
      <c r="L8" s="556">
        <v>42339</v>
      </c>
      <c r="M8" s="557">
        <v>42325</v>
      </c>
      <c r="N8" s="557">
        <v>42811</v>
      </c>
      <c r="O8" s="181">
        <f>N8-'[3]ARR Terminado'!$CU$1</f>
        <v>-1251</v>
      </c>
      <c r="P8" s="364" t="str">
        <f t="shared" si="0"/>
        <v>VENCIDO</v>
      </c>
      <c r="Q8" s="95" t="s">
        <v>2335</v>
      </c>
      <c r="R8" s="95" t="s">
        <v>2336</v>
      </c>
      <c r="S8" s="109" t="s">
        <v>4</v>
      </c>
      <c r="T8" s="113">
        <v>5187475</v>
      </c>
      <c r="U8" s="130" t="s">
        <v>2337</v>
      </c>
      <c r="V8" s="130" t="s">
        <v>2338</v>
      </c>
      <c r="W8" s="558">
        <v>36813</v>
      </c>
      <c r="X8" s="552" t="s">
        <v>381</v>
      </c>
      <c r="Y8" s="60" t="s">
        <v>6</v>
      </c>
      <c r="Z8" s="532" t="s">
        <v>2339</v>
      </c>
      <c r="AA8" s="532" t="s">
        <v>2340</v>
      </c>
      <c r="AB8" s="122" t="s">
        <v>483</v>
      </c>
      <c r="AC8" s="95" t="s">
        <v>2341</v>
      </c>
      <c r="AD8" s="93">
        <v>900092385</v>
      </c>
      <c r="AE8" s="122" t="s">
        <v>1207</v>
      </c>
      <c r="AF8" s="122" t="s">
        <v>1207</v>
      </c>
      <c r="AG8" s="122" t="s">
        <v>1207</v>
      </c>
      <c r="AH8" s="95" t="s">
        <v>2342</v>
      </c>
      <c r="AI8" s="278">
        <v>417196</v>
      </c>
      <c r="AJ8" s="126">
        <v>5154359</v>
      </c>
      <c r="AK8" s="80" t="s">
        <v>6</v>
      </c>
      <c r="AL8" s="439" t="s">
        <v>2343</v>
      </c>
      <c r="AM8" s="532" t="s">
        <v>2344</v>
      </c>
      <c r="AN8" s="122">
        <v>5155158</v>
      </c>
      <c r="AO8" s="122">
        <v>3007243097</v>
      </c>
      <c r="AP8" s="439" t="s">
        <v>2345</v>
      </c>
      <c r="AQ8" s="95" t="s">
        <v>5</v>
      </c>
      <c r="AR8" s="109" t="s">
        <v>4</v>
      </c>
      <c r="AS8" s="559" t="s">
        <v>311</v>
      </c>
      <c r="AT8" s="280">
        <v>201600084672</v>
      </c>
      <c r="AU8" s="103">
        <v>42440</v>
      </c>
      <c r="AV8" s="546">
        <v>201600285217</v>
      </c>
      <c r="AW8" s="103">
        <v>42543</v>
      </c>
      <c r="AX8" s="546">
        <v>2016004485163</v>
      </c>
      <c r="AY8" s="103">
        <v>42661</v>
      </c>
      <c r="AZ8" s="345" t="s">
        <v>66</v>
      </c>
      <c r="BA8" s="345" t="s">
        <v>66</v>
      </c>
      <c r="BB8" s="560">
        <v>42661</v>
      </c>
      <c r="BC8" s="88">
        <v>43122</v>
      </c>
      <c r="BD8" s="88">
        <v>43122</v>
      </c>
      <c r="BE8" s="536" t="s">
        <v>2346</v>
      </c>
    </row>
    <row r="9" spans="1:78" s="2" customFormat="1" ht="30.75" customHeight="1" x14ac:dyDescent="0.2">
      <c r="A9" s="53" t="s">
        <v>2347</v>
      </c>
      <c r="B9" s="549">
        <v>4600062327</v>
      </c>
      <c r="C9" s="551">
        <v>42277</v>
      </c>
      <c r="D9" s="529">
        <v>42277</v>
      </c>
      <c r="E9" s="529">
        <v>42642</v>
      </c>
      <c r="F9" s="530">
        <v>42339</v>
      </c>
      <c r="G9" s="528" t="s">
        <v>15</v>
      </c>
      <c r="H9" s="528" t="s">
        <v>15</v>
      </c>
      <c r="I9" s="48">
        <f>E9-'[3]ARR Vigentes muestra'!$DN$1</f>
        <v>-1420</v>
      </c>
      <c r="J9" s="47" t="s">
        <v>2286</v>
      </c>
      <c r="K9" s="166">
        <v>719994000000239</v>
      </c>
      <c r="L9" s="556">
        <v>42317</v>
      </c>
      <c r="M9" s="529">
        <v>42317</v>
      </c>
      <c r="N9" s="529">
        <v>42803</v>
      </c>
      <c r="O9" s="181">
        <f>N9-'[3]ARR Terminado'!$CU$1</f>
        <v>-1259</v>
      </c>
      <c r="P9" s="364" t="str">
        <f t="shared" si="0"/>
        <v>VENCIDO</v>
      </c>
      <c r="Q9" s="95" t="s">
        <v>2348</v>
      </c>
      <c r="R9" s="95" t="s">
        <v>1032</v>
      </c>
      <c r="S9" s="109" t="s">
        <v>4</v>
      </c>
      <c r="T9" s="113">
        <v>5045180</v>
      </c>
      <c r="U9" s="126" t="s">
        <v>1031</v>
      </c>
      <c r="V9" s="126">
        <v>2447</v>
      </c>
      <c r="W9" s="277">
        <v>31008</v>
      </c>
      <c r="X9" s="113">
        <v>2</v>
      </c>
      <c r="Y9" s="60" t="s">
        <v>6</v>
      </c>
      <c r="Z9" s="532" t="s">
        <v>2349</v>
      </c>
      <c r="AA9" s="532" t="s">
        <v>2350</v>
      </c>
      <c r="AB9" s="37">
        <v>7589880</v>
      </c>
      <c r="AC9" s="561" t="s">
        <v>2351</v>
      </c>
      <c r="AD9" s="93">
        <v>98551487</v>
      </c>
      <c r="AE9" s="122">
        <v>4457903</v>
      </c>
      <c r="AF9" s="122">
        <v>3104041430</v>
      </c>
      <c r="AG9" s="27" t="s">
        <v>2352</v>
      </c>
      <c r="AH9" s="95" t="s">
        <v>2351</v>
      </c>
      <c r="AI9" s="93">
        <v>98551487</v>
      </c>
      <c r="AJ9" s="110">
        <v>4457903</v>
      </c>
      <c r="AK9" s="110">
        <v>3104041430</v>
      </c>
      <c r="AL9" s="439" t="s">
        <v>2352</v>
      </c>
      <c r="AM9" s="532" t="s">
        <v>2148</v>
      </c>
      <c r="AN9" s="122">
        <v>4457903</v>
      </c>
      <c r="AO9" s="122">
        <v>3188119949</v>
      </c>
      <c r="AP9" s="80" t="s">
        <v>6</v>
      </c>
      <c r="AQ9" s="95" t="s">
        <v>56</v>
      </c>
      <c r="AR9" s="109" t="s">
        <v>4</v>
      </c>
      <c r="AS9" s="27" t="s">
        <v>55</v>
      </c>
      <c r="AT9" s="280">
        <v>201600048674</v>
      </c>
      <c r="AU9" s="103">
        <v>42405</v>
      </c>
      <c r="AV9" s="546">
        <v>201600284877</v>
      </c>
      <c r="AW9" s="103">
        <v>42551</v>
      </c>
      <c r="AX9" s="546">
        <v>201600485164</v>
      </c>
      <c r="AY9" s="103">
        <v>42614</v>
      </c>
      <c r="AZ9" s="345" t="s">
        <v>66</v>
      </c>
      <c r="BA9" s="345" t="s">
        <v>66</v>
      </c>
      <c r="BB9" s="560">
        <v>42614</v>
      </c>
      <c r="BC9" s="364" t="s">
        <v>66</v>
      </c>
      <c r="BD9" s="197">
        <v>43208</v>
      </c>
      <c r="BE9" s="536" t="s">
        <v>2353</v>
      </c>
    </row>
    <row r="10" spans="1:78" s="1" customFormat="1" ht="30.75" customHeight="1" x14ac:dyDescent="0.2">
      <c r="A10" s="53" t="s">
        <v>2354</v>
      </c>
      <c r="B10" s="549">
        <v>4600061290</v>
      </c>
      <c r="C10" s="529">
        <v>42186</v>
      </c>
      <c r="D10" s="529">
        <v>42186</v>
      </c>
      <c r="E10" s="529">
        <v>42552</v>
      </c>
      <c r="F10" s="530">
        <v>42207</v>
      </c>
      <c r="G10" s="528" t="s">
        <v>15</v>
      </c>
      <c r="H10" s="528" t="s">
        <v>15</v>
      </c>
      <c r="I10" s="48">
        <f>E10-'[3]ARR Vigentes muestra'!$DN$1</f>
        <v>-1510</v>
      </c>
      <c r="J10" s="47" t="s">
        <v>2286</v>
      </c>
      <c r="K10" s="166">
        <v>719940000000015</v>
      </c>
      <c r="L10" s="556">
        <v>42199</v>
      </c>
      <c r="M10" s="529">
        <v>42199</v>
      </c>
      <c r="N10" s="529">
        <v>42688</v>
      </c>
      <c r="O10" s="181">
        <f>N10-'[3]ARR Terminado'!$CU$1</f>
        <v>-1374</v>
      </c>
      <c r="P10" s="364" t="str">
        <f t="shared" si="0"/>
        <v>VENCIDO</v>
      </c>
      <c r="Q10" s="95" t="s">
        <v>2355</v>
      </c>
      <c r="R10" s="95" t="s">
        <v>2356</v>
      </c>
      <c r="S10" s="109" t="s">
        <v>4</v>
      </c>
      <c r="T10" s="113" t="s">
        <v>2357</v>
      </c>
      <c r="U10" s="130" t="s">
        <v>506</v>
      </c>
      <c r="V10" s="112">
        <v>4679</v>
      </c>
      <c r="W10" s="111">
        <v>25475</v>
      </c>
      <c r="X10" s="110">
        <v>6</v>
      </c>
      <c r="Y10" s="140">
        <v>2</v>
      </c>
      <c r="Z10" s="532" t="s">
        <v>401</v>
      </c>
      <c r="AA10" s="532" t="s">
        <v>2358</v>
      </c>
      <c r="AB10" s="37">
        <v>160201</v>
      </c>
      <c r="AC10" s="95" t="s">
        <v>2359</v>
      </c>
      <c r="AD10" s="93">
        <v>8426167</v>
      </c>
      <c r="AE10" s="122">
        <v>2307232</v>
      </c>
      <c r="AF10" s="122" t="s">
        <v>1207</v>
      </c>
      <c r="AG10" s="122" t="s">
        <v>1207</v>
      </c>
      <c r="AH10" s="95" t="s">
        <v>2359</v>
      </c>
      <c r="AI10" s="278">
        <v>8426167</v>
      </c>
      <c r="AJ10" s="126">
        <v>2307232</v>
      </c>
      <c r="AK10" s="122">
        <v>3207205643</v>
      </c>
      <c r="AL10" s="439" t="s">
        <v>2360</v>
      </c>
      <c r="AM10" s="532" t="s">
        <v>2361</v>
      </c>
      <c r="AN10" s="122">
        <v>2307232</v>
      </c>
      <c r="AO10" s="122">
        <v>3207205643</v>
      </c>
      <c r="AP10" s="439" t="s">
        <v>2360</v>
      </c>
      <c r="AQ10" s="95" t="s">
        <v>1439</v>
      </c>
      <c r="AR10" s="109" t="s">
        <v>4</v>
      </c>
      <c r="AS10" s="27" t="s">
        <v>1440</v>
      </c>
      <c r="AT10" s="280">
        <v>201600048714</v>
      </c>
      <c r="AU10" s="103">
        <v>42412</v>
      </c>
      <c r="AV10" s="546">
        <v>201600244386</v>
      </c>
      <c r="AW10" s="103">
        <v>42491</v>
      </c>
      <c r="AX10" s="546">
        <v>201600371101</v>
      </c>
      <c r="AY10" s="103">
        <v>42667</v>
      </c>
      <c r="AZ10" s="345" t="s">
        <v>66</v>
      </c>
      <c r="BA10" s="345" t="s">
        <v>66</v>
      </c>
      <c r="BB10" s="560">
        <v>42667</v>
      </c>
      <c r="BC10" s="364" t="s">
        <v>66</v>
      </c>
      <c r="BD10" s="197">
        <v>43202</v>
      </c>
      <c r="BE10" s="536" t="s">
        <v>2353</v>
      </c>
    </row>
    <row r="11" spans="1:78" s="2" customFormat="1" ht="30.75" customHeight="1" x14ac:dyDescent="0.2">
      <c r="A11" s="53" t="s">
        <v>2362</v>
      </c>
      <c r="B11" s="549">
        <v>4600059794</v>
      </c>
      <c r="C11" s="556">
        <v>23539</v>
      </c>
      <c r="D11" s="529">
        <v>42128</v>
      </c>
      <c r="E11" s="529">
        <v>42493</v>
      </c>
      <c r="F11" s="529">
        <v>42128</v>
      </c>
      <c r="G11" s="528" t="s">
        <v>15</v>
      </c>
      <c r="H11" s="528" t="s">
        <v>15</v>
      </c>
      <c r="I11" s="48">
        <f>E11-'[3]ARR Vigentes muestra'!$DN$1</f>
        <v>-1569</v>
      </c>
      <c r="J11" s="47" t="s">
        <v>2286</v>
      </c>
      <c r="K11" s="166">
        <v>3002639</v>
      </c>
      <c r="L11" s="556">
        <v>42136</v>
      </c>
      <c r="M11" s="529">
        <v>42128</v>
      </c>
      <c r="N11" s="529">
        <v>42617</v>
      </c>
      <c r="O11" s="181">
        <f>N11-'[3]ARR Terminado'!$CU$1</f>
        <v>-1445</v>
      </c>
      <c r="P11" s="364" t="str">
        <f t="shared" si="0"/>
        <v>VENCIDO</v>
      </c>
      <c r="Q11" s="95" t="s">
        <v>2363</v>
      </c>
      <c r="R11" s="95" t="s">
        <v>2364</v>
      </c>
      <c r="S11" s="109" t="s">
        <v>4</v>
      </c>
      <c r="T11" s="113">
        <v>5042741</v>
      </c>
      <c r="U11" s="130" t="s">
        <v>2365</v>
      </c>
      <c r="V11" s="130" t="s">
        <v>2366</v>
      </c>
      <c r="W11" s="132">
        <v>23539</v>
      </c>
      <c r="X11" s="110">
        <v>2</v>
      </c>
      <c r="Y11" s="60" t="s">
        <v>6</v>
      </c>
      <c r="Z11" s="532" t="s">
        <v>401</v>
      </c>
      <c r="AA11" s="532" t="s">
        <v>1318</v>
      </c>
      <c r="AB11" s="37">
        <v>509633</v>
      </c>
      <c r="AC11" s="561" t="s">
        <v>2367</v>
      </c>
      <c r="AD11" s="93">
        <v>8318761</v>
      </c>
      <c r="AE11" s="122">
        <v>2574005</v>
      </c>
      <c r="AF11" s="122">
        <v>3012269025</v>
      </c>
      <c r="AG11" s="122" t="s">
        <v>1207</v>
      </c>
      <c r="AH11" s="95" t="s">
        <v>2367</v>
      </c>
      <c r="AI11" s="93">
        <v>8318761</v>
      </c>
      <c r="AJ11" s="122">
        <v>2574005</v>
      </c>
      <c r="AK11" s="122">
        <v>3012269025</v>
      </c>
      <c r="AL11" s="80" t="s">
        <v>6</v>
      </c>
      <c r="AM11" s="532" t="s">
        <v>2368</v>
      </c>
      <c r="AN11" s="122">
        <v>2574005</v>
      </c>
      <c r="AO11" s="122">
        <v>3012269025</v>
      </c>
      <c r="AP11" s="80" t="s">
        <v>6</v>
      </c>
      <c r="AQ11" s="95" t="s">
        <v>56</v>
      </c>
      <c r="AR11" s="109" t="s">
        <v>4</v>
      </c>
      <c r="AS11" s="27" t="s">
        <v>55</v>
      </c>
      <c r="AT11" s="280">
        <v>201600069035</v>
      </c>
      <c r="AU11" s="103">
        <v>42426</v>
      </c>
      <c r="AV11" s="546">
        <v>201600244374</v>
      </c>
      <c r="AW11" s="103">
        <v>42432</v>
      </c>
      <c r="AX11" s="546">
        <v>2016600285185</v>
      </c>
      <c r="AY11" s="103">
        <v>42543</v>
      </c>
      <c r="AZ11" s="546">
        <v>201600469674</v>
      </c>
      <c r="BA11" s="345" t="s">
        <v>66</v>
      </c>
      <c r="BB11" s="560">
        <v>42674</v>
      </c>
      <c r="BC11" s="364" t="s">
        <v>66</v>
      </c>
      <c r="BD11" s="562">
        <v>43202</v>
      </c>
      <c r="BE11" s="536" t="s">
        <v>2369</v>
      </c>
    </row>
    <row r="12" spans="1:78" s="2" customFormat="1" ht="30.75" customHeight="1" x14ac:dyDescent="0.2">
      <c r="A12" s="53" t="s">
        <v>383</v>
      </c>
      <c r="B12" s="549">
        <v>4600061444</v>
      </c>
      <c r="C12" s="556">
        <v>42188</v>
      </c>
      <c r="D12" s="529">
        <v>42270</v>
      </c>
      <c r="E12" s="529">
        <v>42635</v>
      </c>
      <c r="F12" s="530">
        <v>42270</v>
      </c>
      <c r="G12" s="528" t="s">
        <v>15</v>
      </c>
      <c r="H12" s="528" t="s">
        <v>15</v>
      </c>
      <c r="I12" s="48">
        <f>E12-'[3]ARR Vigentes muestra'!$DN$1</f>
        <v>-1427</v>
      </c>
      <c r="J12" s="47" t="s">
        <v>2286</v>
      </c>
      <c r="K12" s="166" t="s">
        <v>2370</v>
      </c>
      <c r="L12" s="556">
        <v>42257</v>
      </c>
      <c r="M12" s="557">
        <v>42250</v>
      </c>
      <c r="N12" s="557">
        <v>42677</v>
      </c>
      <c r="O12" s="181">
        <f>N12-'[3]ARR Terminado'!$CU$1</f>
        <v>-1385</v>
      </c>
      <c r="P12" s="364" t="str">
        <f t="shared" si="0"/>
        <v>VENCIDO</v>
      </c>
      <c r="Q12" s="95" t="s">
        <v>2371</v>
      </c>
      <c r="R12" s="95" t="s">
        <v>382</v>
      </c>
      <c r="S12" s="109" t="s">
        <v>4</v>
      </c>
      <c r="T12" s="113">
        <v>574810</v>
      </c>
      <c r="U12" s="130" t="s">
        <v>381</v>
      </c>
      <c r="V12" s="130" t="s">
        <v>380</v>
      </c>
      <c r="W12" s="130" t="s">
        <v>379</v>
      </c>
      <c r="X12" s="110">
        <v>26</v>
      </c>
      <c r="Y12" s="60" t="s">
        <v>6</v>
      </c>
      <c r="Z12" s="532" t="s">
        <v>157</v>
      </c>
      <c r="AA12" s="532" t="s">
        <v>378</v>
      </c>
      <c r="AB12" s="37">
        <v>87547</v>
      </c>
      <c r="AC12" s="95" t="s">
        <v>377</v>
      </c>
      <c r="AD12" s="93">
        <v>32207288</v>
      </c>
      <c r="AE12" s="122">
        <v>2328313</v>
      </c>
      <c r="AF12" s="122" t="s">
        <v>1207</v>
      </c>
      <c r="AG12" s="122" t="s">
        <v>1207</v>
      </c>
      <c r="AH12" s="95" t="s">
        <v>377</v>
      </c>
      <c r="AI12" s="129" t="s">
        <v>66</v>
      </c>
      <c r="AJ12" s="126">
        <v>2328313</v>
      </c>
      <c r="AK12" s="80" t="s">
        <v>6</v>
      </c>
      <c r="AL12" s="80" t="s">
        <v>6</v>
      </c>
      <c r="AM12" s="82" t="s">
        <v>6</v>
      </c>
      <c r="AN12" s="80" t="s">
        <v>6</v>
      </c>
      <c r="AO12" s="80" t="s">
        <v>6</v>
      </c>
      <c r="AP12" s="80" t="s">
        <v>6</v>
      </c>
      <c r="AQ12" s="95" t="s">
        <v>56</v>
      </c>
      <c r="AR12" s="109" t="s">
        <v>4</v>
      </c>
      <c r="AS12" s="27" t="s">
        <v>55</v>
      </c>
      <c r="AT12" s="280">
        <v>201600106817</v>
      </c>
      <c r="AU12" s="103">
        <v>42503</v>
      </c>
      <c r="AV12" s="546">
        <v>201600469401</v>
      </c>
      <c r="AW12" s="103">
        <v>42678</v>
      </c>
      <c r="AX12" s="345" t="s">
        <v>66</v>
      </c>
      <c r="AY12" s="345" t="s">
        <v>66</v>
      </c>
      <c r="AZ12" s="345" t="s">
        <v>66</v>
      </c>
      <c r="BA12" s="345" t="s">
        <v>66</v>
      </c>
      <c r="BB12" s="560">
        <v>42678</v>
      </c>
      <c r="BC12" s="364" t="s">
        <v>66</v>
      </c>
      <c r="BD12" s="563">
        <v>43202</v>
      </c>
      <c r="BE12" s="536" t="s">
        <v>2372</v>
      </c>
    </row>
    <row r="13" spans="1:78" s="1" customFormat="1" ht="30.75" customHeight="1" x14ac:dyDescent="0.2">
      <c r="A13" s="53" t="s">
        <v>2242</v>
      </c>
      <c r="B13" s="361">
        <v>4600062317</v>
      </c>
      <c r="C13" s="529">
        <v>42285</v>
      </c>
      <c r="D13" s="529">
        <v>42285</v>
      </c>
      <c r="E13" s="529">
        <v>42651</v>
      </c>
      <c r="F13" s="529">
        <v>42285</v>
      </c>
      <c r="G13" s="528" t="s">
        <v>15</v>
      </c>
      <c r="H13" s="528" t="s">
        <v>15</v>
      </c>
      <c r="I13" s="48">
        <f>E13-'[3]ARR Vigentes muestra'!$DN$1</f>
        <v>-1411</v>
      </c>
      <c r="J13" s="47" t="s">
        <v>2286</v>
      </c>
      <c r="K13" s="542" t="s">
        <v>2373</v>
      </c>
      <c r="L13" s="529">
        <v>42285</v>
      </c>
      <c r="M13" s="529">
        <v>42285</v>
      </c>
      <c r="N13" s="529">
        <v>42774</v>
      </c>
      <c r="O13" s="181">
        <f>N13-'[3]ARR Terminado'!$CU$1</f>
        <v>-1288</v>
      </c>
      <c r="P13" s="364" t="str">
        <f t="shared" si="0"/>
        <v>VENCIDO</v>
      </c>
      <c r="Q13" s="95" t="s">
        <v>1662</v>
      </c>
      <c r="R13" s="532" t="s">
        <v>2144</v>
      </c>
      <c r="S13" s="109" t="s">
        <v>4</v>
      </c>
      <c r="T13" s="110">
        <v>5045180</v>
      </c>
      <c r="U13" s="130" t="s">
        <v>1631</v>
      </c>
      <c r="V13" s="112">
        <v>2447</v>
      </c>
      <c r="W13" s="132">
        <v>31008</v>
      </c>
      <c r="X13" s="112">
        <v>2</v>
      </c>
      <c r="Y13" s="60" t="s">
        <v>6</v>
      </c>
      <c r="Z13" s="532" t="s">
        <v>2374</v>
      </c>
      <c r="AA13" s="532" t="s">
        <v>2375</v>
      </c>
      <c r="AB13" s="532">
        <v>1282588</v>
      </c>
      <c r="AC13" s="532" t="s">
        <v>2245</v>
      </c>
      <c r="AD13" s="93">
        <v>900094867</v>
      </c>
      <c r="AE13" s="122" t="s">
        <v>1207</v>
      </c>
      <c r="AF13" s="122" t="s">
        <v>1207</v>
      </c>
      <c r="AG13" s="122" t="s">
        <v>1207</v>
      </c>
      <c r="AH13" s="538" t="s">
        <v>2247</v>
      </c>
      <c r="AI13" s="533">
        <v>21462033</v>
      </c>
      <c r="AJ13" s="122">
        <v>2501873</v>
      </c>
      <c r="AK13" s="122">
        <v>3173005870</v>
      </c>
      <c r="AL13" s="439" t="s">
        <v>2376</v>
      </c>
      <c r="AM13" s="532" t="s">
        <v>2148</v>
      </c>
      <c r="AN13" s="122">
        <v>4457903</v>
      </c>
      <c r="AO13" s="122">
        <v>3188119949</v>
      </c>
      <c r="AP13" s="439" t="s">
        <v>2376</v>
      </c>
      <c r="AQ13" s="95" t="s">
        <v>56</v>
      </c>
      <c r="AR13" s="109" t="s">
        <v>4</v>
      </c>
      <c r="AS13" s="27" t="s">
        <v>55</v>
      </c>
      <c r="AT13" s="280">
        <v>201600048696</v>
      </c>
      <c r="AU13" s="564">
        <v>42405</v>
      </c>
      <c r="AV13" s="546">
        <v>201600284862</v>
      </c>
      <c r="AW13" s="103">
        <v>42551</v>
      </c>
      <c r="AX13" s="546">
        <v>201600485162</v>
      </c>
      <c r="AY13" s="103">
        <v>42635</v>
      </c>
      <c r="AZ13" s="345" t="s">
        <v>66</v>
      </c>
      <c r="BA13" s="345" t="s">
        <v>66</v>
      </c>
      <c r="BB13" s="560">
        <v>42635</v>
      </c>
      <c r="BC13" s="364" t="s">
        <v>66</v>
      </c>
      <c r="BD13" s="197">
        <v>43202</v>
      </c>
      <c r="BE13" s="536" t="s">
        <v>2377</v>
      </c>
    </row>
    <row r="14" spans="1:78" s="1" customFormat="1" ht="30.75" customHeight="1" x14ac:dyDescent="0.2">
      <c r="A14" s="53" t="s">
        <v>2378</v>
      </c>
      <c r="B14" s="565">
        <v>4600060975</v>
      </c>
      <c r="C14" s="566">
        <v>42545</v>
      </c>
      <c r="D14" s="537">
        <v>42545</v>
      </c>
      <c r="E14" s="537">
        <v>42520</v>
      </c>
      <c r="F14" s="567">
        <v>42545</v>
      </c>
      <c r="G14" s="568" t="s">
        <v>2379</v>
      </c>
      <c r="H14" s="544">
        <v>2016</v>
      </c>
      <c r="I14" s="48">
        <f>E14-'[3]ARR Vigentes muestra'!$DN$1</f>
        <v>-1542</v>
      </c>
      <c r="J14" s="47" t="s">
        <v>2286</v>
      </c>
      <c r="K14" s="351">
        <v>43281763</v>
      </c>
      <c r="L14" s="537">
        <v>42395</v>
      </c>
      <c r="M14" s="537">
        <v>42395</v>
      </c>
      <c r="N14" s="537">
        <v>42644</v>
      </c>
      <c r="O14" s="181">
        <f>N14-'[3]ARR Terminado'!$CU$1</f>
        <v>-1418</v>
      </c>
      <c r="P14" s="364" t="str">
        <f t="shared" si="0"/>
        <v>VENCIDO</v>
      </c>
      <c r="Q14" s="38" t="s">
        <v>2380</v>
      </c>
      <c r="R14" s="133" t="s">
        <v>456</v>
      </c>
      <c r="S14" s="109" t="s">
        <v>4</v>
      </c>
      <c r="T14" s="351">
        <v>93223</v>
      </c>
      <c r="U14" s="365" t="s">
        <v>520</v>
      </c>
      <c r="V14" s="352">
        <v>3070</v>
      </c>
      <c r="W14" s="354">
        <v>34272</v>
      </c>
      <c r="X14" s="355">
        <v>12</v>
      </c>
      <c r="Y14" s="60" t="s">
        <v>6</v>
      </c>
      <c r="Z14" s="532" t="s">
        <v>401</v>
      </c>
      <c r="AA14" s="532" t="s">
        <v>2381</v>
      </c>
      <c r="AB14" s="122" t="s">
        <v>483</v>
      </c>
      <c r="AC14" s="95" t="s">
        <v>2382</v>
      </c>
      <c r="AD14" s="93">
        <v>890900842</v>
      </c>
      <c r="AE14" s="122" t="s">
        <v>1207</v>
      </c>
      <c r="AF14" s="122" t="s">
        <v>1207</v>
      </c>
      <c r="AG14" s="122" t="s">
        <v>1207</v>
      </c>
      <c r="AH14" s="95" t="s">
        <v>2383</v>
      </c>
      <c r="AI14" s="93">
        <v>71618070</v>
      </c>
      <c r="AJ14" s="122">
        <v>5108428</v>
      </c>
      <c r="AK14" s="80" t="s">
        <v>6</v>
      </c>
      <c r="AL14" s="46" t="s">
        <v>2384</v>
      </c>
      <c r="AM14" s="38" t="s">
        <v>2385</v>
      </c>
      <c r="AN14" s="358">
        <v>3113133</v>
      </c>
      <c r="AO14" s="358">
        <v>3104997176</v>
      </c>
      <c r="AP14" s="46" t="s">
        <v>2386</v>
      </c>
      <c r="AQ14" s="95" t="s">
        <v>56</v>
      </c>
      <c r="AR14" s="109" t="s">
        <v>4</v>
      </c>
      <c r="AS14" s="27" t="s">
        <v>55</v>
      </c>
      <c r="AT14" s="540">
        <v>201600040375</v>
      </c>
      <c r="AU14" s="347">
        <v>42368</v>
      </c>
      <c r="AV14" s="541">
        <v>201600040375</v>
      </c>
      <c r="AW14" s="347">
        <v>42395</v>
      </c>
      <c r="AX14" s="541">
        <v>201600189240</v>
      </c>
      <c r="AY14" s="347">
        <v>42503</v>
      </c>
      <c r="AZ14" s="541">
        <v>201600303891</v>
      </c>
      <c r="BA14" s="347">
        <v>42571</v>
      </c>
      <c r="BB14" s="569">
        <v>42541</v>
      </c>
      <c r="BC14" s="570" t="s">
        <v>2387</v>
      </c>
      <c r="BD14" s="571" t="s">
        <v>2388</v>
      </c>
      <c r="BE14" s="536" t="s">
        <v>2389</v>
      </c>
    </row>
    <row r="15" spans="1:78" s="2" customFormat="1" ht="30.75" customHeight="1" x14ac:dyDescent="0.2">
      <c r="A15" s="53" t="s">
        <v>553</v>
      </c>
      <c r="B15" s="361">
        <v>4600059072</v>
      </c>
      <c r="C15" s="529">
        <v>42101</v>
      </c>
      <c r="D15" s="529">
        <v>42101</v>
      </c>
      <c r="E15" s="529">
        <v>42466</v>
      </c>
      <c r="F15" s="530">
        <v>42149</v>
      </c>
      <c r="G15" s="528" t="s">
        <v>15</v>
      </c>
      <c r="H15" s="528" t="s">
        <v>15</v>
      </c>
      <c r="I15" s="48">
        <f>E15-'[3]ARR Vigentes muestra'!$DN$1</f>
        <v>-1596</v>
      </c>
      <c r="J15" s="47" t="s">
        <v>2286</v>
      </c>
      <c r="K15" s="110" t="s">
        <v>2390</v>
      </c>
      <c r="L15" s="529">
        <v>42101</v>
      </c>
      <c r="M15" s="529">
        <v>42101</v>
      </c>
      <c r="N15" s="529">
        <v>42589</v>
      </c>
      <c r="O15" s="181">
        <f>N15-'[3]ARR Terminado'!$CU$1</f>
        <v>-1473</v>
      </c>
      <c r="P15" s="364" t="str">
        <f t="shared" si="0"/>
        <v>VENCIDO</v>
      </c>
      <c r="Q15" s="95" t="s">
        <v>2391</v>
      </c>
      <c r="R15" s="95" t="s">
        <v>550</v>
      </c>
      <c r="S15" s="109" t="s">
        <v>4</v>
      </c>
      <c r="T15" s="113">
        <v>1022202</v>
      </c>
      <c r="U15" s="130">
        <v>10200270180</v>
      </c>
      <c r="V15" s="130" t="s">
        <v>549</v>
      </c>
      <c r="W15" s="111">
        <v>39771</v>
      </c>
      <c r="X15" s="110" t="s">
        <v>548</v>
      </c>
      <c r="Y15" s="60" t="s">
        <v>6</v>
      </c>
      <c r="Z15" s="532" t="s">
        <v>2392</v>
      </c>
      <c r="AA15" s="532" t="s">
        <v>2393</v>
      </c>
      <c r="AB15" s="122" t="s">
        <v>483</v>
      </c>
      <c r="AC15" s="95" t="s">
        <v>518</v>
      </c>
      <c r="AD15" s="93" t="s">
        <v>291</v>
      </c>
      <c r="AE15" s="122" t="s">
        <v>1207</v>
      </c>
      <c r="AF15" s="122" t="s">
        <v>1207</v>
      </c>
      <c r="AG15" s="122" t="s">
        <v>1207</v>
      </c>
      <c r="AH15" s="95" t="s">
        <v>2027</v>
      </c>
      <c r="AI15" s="278">
        <v>15507784</v>
      </c>
      <c r="AJ15" s="126" t="s">
        <v>2394</v>
      </c>
      <c r="AK15" s="122">
        <v>3005400156</v>
      </c>
      <c r="AL15" s="439" t="s">
        <v>2028</v>
      </c>
      <c r="AM15" s="532" t="s">
        <v>2029</v>
      </c>
      <c r="AN15" s="122">
        <v>5153372</v>
      </c>
      <c r="AO15" s="122">
        <v>3012796098</v>
      </c>
      <c r="AP15" s="439" t="s">
        <v>2030</v>
      </c>
      <c r="AQ15" s="95" t="s">
        <v>5</v>
      </c>
      <c r="AR15" s="109" t="s">
        <v>4</v>
      </c>
      <c r="AS15" s="559" t="s">
        <v>311</v>
      </c>
      <c r="AT15" s="280">
        <v>201600074624</v>
      </c>
      <c r="AU15" s="103">
        <v>42440</v>
      </c>
      <c r="AV15" s="546">
        <v>201600241002</v>
      </c>
      <c r="AW15" s="103" t="s">
        <v>2395</v>
      </c>
      <c r="AX15" s="546">
        <v>201600285099</v>
      </c>
      <c r="AY15" s="103">
        <v>42594</v>
      </c>
      <c r="AZ15" s="345" t="s">
        <v>66</v>
      </c>
      <c r="BA15" s="345" t="s">
        <v>66</v>
      </c>
      <c r="BB15" s="560">
        <v>42712</v>
      </c>
      <c r="BC15" s="364" t="s">
        <v>66</v>
      </c>
      <c r="BD15" s="562">
        <v>43290</v>
      </c>
      <c r="BE15" s="536" t="s">
        <v>2396</v>
      </c>
    </row>
    <row r="16" spans="1:78" s="1" customFormat="1" ht="30.75" customHeight="1" x14ac:dyDescent="0.2">
      <c r="A16" s="53" t="s">
        <v>523</v>
      </c>
      <c r="B16" s="142">
        <v>4600059605</v>
      </c>
      <c r="C16" s="528">
        <v>2015</v>
      </c>
      <c r="D16" s="537">
        <v>42140</v>
      </c>
      <c r="E16" s="537">
        <v>42500</v>
      </c>
      <c r="F16" s="567">
        <v>42195</v>
      </c>
      <c r="G16" s="528" t="s">
        <v>15</v>
      </c>
      <c r="H16" s="528" t="s">
        <v>15</v>
      </c>
      <c r="I16" s="48">
        <f>E16-'[3]ARR Vigentes muestra'!$DN$1</f>
        <v>-1562</v>
      </c>
      <c r="J16" s="47" t="s">
        <v>2286</v>
      </c>
      <c r="K16" s="126" t="s">
        <v>2397</v>
      </c>
      <c r="L16" s="537">
        <v>42136</v>
      </c>
      <c r="M16" s="537">
        <v>42136</v>
      </c>
      <c r="N16" s="537">
        <v>42625</v>
      </c>
      <c r="O16" s="181">
        <f>N16-'[3]ARR Terminado'!$CU$1</f>
        <v>-1437</v>
      </c>
      <c r="P16" s="364" t="str">
        <f t="shared" si="0"/>
        <v>VENCIDO</v>
      </c>
      <c r="Q16" s="95" t="s">
        <v>521</v>
      </c>
      <c r="R16" s="95" t="s">
        <v>355</v>
      </c>
      <c r="S16" s="109" t="s">
        <v>4</v>
      </c>
      <c r="T16" s="126">
        <v>93223</v>
      </c>
      <c r="U16" s="130" t="s">
        <v>520</v>
      </c>
      <c r="V16" s="112">
        <v>3070</v>
      </c>
      <c r="W16" s="132">
        <v>34272</v>
      </c>
      <c r="X16" s="110">
        <v>12</v>
      </c>
      <c r="Y16" s="60" t="s">
        <v>6</v>
      </c>
      <c r="Z16" s="532" t="s">
        <v>401</v>
      </c>
      <c r="AA16" s="532" t="s">
        <v>519</v>
      </c>
      <c r="AB16" s="122" t="s">
        <v>483</v>
      </c>
      <c r="AC16" s="95" t="s">
        <v>518</v>
      </c>
      <c r="AD16" s="93">
        <v>830114921</v>
      </c>
      <c r="AE16" s="126" t="s">
        <v>2398</v>
      </c>
      <c r="AF16" s="122" t="s">
        <v>1207</v>
      </c>
      <c r="AG16" s="122" t="s">
        <v>1207</v>
      </c>
      <c r="AH16" s="95" t="s">
        <v>2027</v>
      </c>
      <c r="AI16" s="93">
        <v>15507784</v>
      </c>
      <c r="AJ16" s="122">
        <v>5153370</v>
      </c>
      <c r="AK16" s="122">
        <v>3005400156</v>
      </c>
      <c r="AL16" s="439" t="s">
        <v>2028</v>
      </c>
      <c r="AM16" s="95" t="s">
        <v>2029</v>
      </c>
      <c r="AN16" s="122">
        <v>5153372</v>
      </c>
      <c r="AO16" s="122">
        <v>3012796098</v>
      </c>
      <c r="AP16" s="439" t="s">
        <v>2399</v>
      </c>
      <c r="AQ16" s="95" t="s">
        <v>56</v>
      </c>
      <c r="AR16" s="109" t="s">
        <v>4</v>
      </c>
      <c r="AS16" s="27" t="s">
        <v>55</v>
      </c>
      <c r="AT16" s="280">
        <v>201600106859</v>
      </c>
      <c r="AU16" s="103">
        <v>42460</v>
      </c>
      <c r="AV16" s="546">
        <v>201600241000</v>
      </c>
      <c r="AW16" s="103">
        <v>42461</v>
      </c>
      <c r="AX16" s="546">
        <v>201600363437</v>
      </c>
      <c r="AY16" s="103">
        <v>42557</v>
      </c>
      <c r="AZ16" s="345" t="s">
        <v>66</v>
      </c>
      <c r="BA16" s="345" t="s">
        <v>66</v>
      </c>
      <c r="BB16" s="572">
        <v>42557</v>
      </c>
      <c r="BC16" s="364" t="s">
        <v>66</v>
      </c>
      <c r="BD16" s="562">
        <v>43290</v>
      </c>
      <c r="BE16" s="536" t="s">
        <v>2400</v>
      </c>
    </row>
    <row r="17" spans="1:73" s="17" customFormat="1" ht="30.75" customHeight="1" x14ac:dyDescent="0.2">
      <c r="A17" s="53" t="s">
        <v>2401</v>
      </c>
      <c r="B17" s="71" t="s">
        <v>2402</v>
      </c>
      <c r="C17" s="573">
        <v>2014</v>
      </c>
      <c r="D17" s="574">
        <v>41947</v>
      </c>
      <c r="E17" s="574">
        <v>43772</v>
      </c>
      <c r="F17" s="574">
        <v>41947</v>
      </c>
      <c r="G17" s="575" t="s">
        <v>1852</v>
      </c>
      <c r="H17" s="574">
        <v>41947</v>
      </c>
      <c r="I17" s="48">
        <f>E17-'[3]ARR Vigentes muestra'!$DN$1</f>
        <v>-290</v>
      </c>
      <c r="J17" s="47" t="s">
        <v>2286</v>
      </c>
      <c r="K17" s="141" t="s">
        <v>1771</v>
      </c>
      <c r="L17" s="574">
        <v>42005</v>
      </c>
      <c r="M17" s="574">
        <v>42005</v>
      </c>
      <c r="N17" s="574">
        <v>43894</v>
      </c>
      <c r="O17" s="181">
        <f>N17-'[3]ARR Terminado'!$CU$1</f>
        <v>-168</v>
      </c>
      <c r="P17" s="364" t="s">
        <v>2403</v>
      </c>
      <c r="Q17" s="66" t="s">
        <v>2404</v>
      </c>
      <c r="R17" s="66" t="s">
        <v>2405</v>
      </c>
      <c r="S17" s="66" t="s">
        <v>2406</v>
      </c>
      <c r="T17" s="72">
        <v>607320</v>
      </c>
      <c r="U17" s="152">
        <v>10070320001</v>
      </c>
      <c r="V17" s="126" t="s">
        <v>633</v>
      </c>
      <c r="W17" s="126" t="s">
        <v>633</v>
      </c>
      <c r="X17" s="126" t="s">
        <v>633</v>
      </c>
      <c r="Y17" s="60" t="s">
        <v>6</v>
      </c>
      <c r="Z17" s="532" t="s">
        <v>11</v>
      </c>
      <c r="AA17" s="532" t="s">
        <v>11</v>
      </c>
      <c r="AB17" s="122" t="s">
        <v>483</v>
      </c>
      <c r="AC17" s="66" t="s">
        <v>2407</v>
      </c>
      <c r="AD17" s="65">
        <v>800140985</v>
      </c>
      <c r="AE17" s="122" t="s">
        <v>1207</v>
      </c>
      <c r="AF17" s="122" t="s">
        <v>1207</v>
      </c>
      <c r="AG17" s="122" t="s">
        <v>1207</v>
      </c>
      <c r="AH17" s="66" t="s">
        <v>2408</v>
      </c>
      <c r="AI17" s="65">
        <v>800140985</v>
      </c>
      <c r="AJ17" s="118" t="s">
        <v>2409</v>
      </c>
      <c r="AK17" s="80" t="s">
        <v>6</v>
      </c>
      <c r="AL17" s="80" t="s">
        <v>6</v>
      </c>
      <c r="AM17" s="82" t="s">
        <v>6</v>
      </c>
      <c r="AN17" s="80" t="s">
        <v>6</v>
      </c>
      <c r="AO17" s="80" t="s">
        <v>6</v>
      </c>
      <c r="AP17" s="80" t="s">
        <v>6</v>
      </c>
      <c r="AQ17" s="576" t="s">
        <v>56</v>
      </c>
      <c r="AR17" s="109" t="s">
        <v>4</v>
      </c>
      <c r="AS17" s="63" t="s">
        <v>55</v>
      </c>
      <c r="AT17" s="496">
        <v>201600043672</v>
      </c>
      <c r="AU17" s="26">
        <f t="shared" ref="AU17" si="1">EDATE($F17,3)</f>
        <v>42039</v>
      </c>
      <c r="AV17" s="345" t="s">
        <v>66</v>
      </c>
      <c r="AW17" s="26">
        <f>EDATE($F17,6)</f>
        <v>42128</v>
      </c>
      <c r="AX17" s="577" t="s">
        <v>2076</v>
      </c>
      <c r="AY17" s="26">
        <f>EDATE($F17,9)</f>
        <v>42220</v>
      </c>
      <c r="AZ17" s="345" t="s">
        <v>66</v>
      </c>
      <c r="BA17" s="345" t="s">
        <v>66</v>
      </c>
      <c r="BB17" s="26">
        <f>EDATE($F17,12)</f>
        <v>42312</v>
      </c>
      <c r="BC17" s="364" t="s">
        <v>66</v>
      </c>
      <c r="BD17" s="578">
        <v>42445</v>
      </c>
      <c r="BE17" s="18" t="s">
        <v>2410</v>
      </c>
    </row>
    <row r="18" spans="1:73" s="1" customFormat="1" ht="30.75" customHeight="1" x14ac:dyDescent="0.2">
      <c r="A18" s="53" t="s">
        <v>1237</v>
      </c>
      <c r="B18" s="346">
        <v>4600072257</v>
      </c>
      <c r="C18" s="579">
        <v>43049</v>
      </c>
      <c r="D18" s="579">
        <v>43054</v>
      </c>
      <c r="E18" s="579">
        <v>43419</v>
      </c>
      <c r="F18" s="580">
        <v>43054</v>
      </c>
      <c r="G18" s="528" t="s">
        <v>15</v>
      </c>
      <c r="H18" s="528" t="s">
        <v>15</v>
      </c>
      <c r="I18" s="48">
        <f>E18-'[3]ARR Vigentes muestra'!$DN$1</f>
        <v>-643</v>
      </c>
      <c r="J18" s="47" t="s">
        <v>2286</v>
      </c>
      <c r="K18" s="85" t="s">
        <v>2411</v>
      </c>
      <c r="L18" s="581">
        <v>43048</v>
      </c>
      <c r="M18" s="579">
        <v>43048</v>
      </c>
      <c r="N18" s="579">
        <v>43533</v>
      </c>
      <c r="O18" s="181">
        <f>N18-'[3]ARR Terminado'!$CU$1</f>
        <v>-529</v>
      </c>
      <c r="P18" s="364" t="s">
        <v>2403</v>
      </c>
      <c r="Q18" s="82" t="s">
        <v>1574</v>
      </c>
      <c r="R18" s="82" t="s">
        <v>1209</v>
      </c>
      <c r="S18" s="109" t="s">
        <v>4</v>
      </c>
      <c r="T18" s="99">
        <v>5245258</v>
      </c>
      <c r="U18" s="98">
        <v>10060480003</v>
      </c>
      <c r="V18" s="96">
        <v>3161</v>
      </c>
      <c r="W18" s="97" t="s">
        <v>225</v>
      </c>
      <c r="X18" s="106">
        <v>26</v>
      </c>
      <c r="Y18" s="25">
        <v>147</v>
      </c>
      <c r="Z18" s="532" t="s">
        <v>11</v>
      </c>
      <c r="AA18" s="532" t="s">
        <v>2412</v>
      </c>
      <c r="AB18" s="94">
        <v>179124</v>
      </c>
      <c r="AC18" s="82" t="s">
        <v>1235</v>
      </c>
      <c r="AD18" s="93">
        <v>8392801</v>
      </c>
      <c r="AE18" s="122" t="s">
        <v>1207</v>
      </c>
      <c r="AF18" s="82">
        <v>3204794208</v>
      </c>
      <c r="AG18" s="122" t="s">
        <v>1207</v>
      </c>
      <c r="AH18" s="81" t="s">
        <v>1235</v>
      </c>
      <c r="AI18" s="93">
        <v>8392801</v>
      </c>
      <c r="AJ18" s="80" t="s">
        <v>6</v>
      </c>
      <c r="AK18" s="80">
        <v>3204794208</v>
      </c>
      <c r="AL18" s="80" t="s">
        <v>6</v>
      </c>
      <c r="AM18" s="82" t="s">
        <v>2413</v>
      </c>
      <c r="AN18" s="80" t="s">
        <v>6</v>
      </c>
      <c r="AO18" s="80">
        <v>3204794208</v>
      </c>
      <c r="AP18" s="80" t="s">
        <v>6</v>
      </c>
      <c r="AQ18" s="78" t="s">
        <v>56</v>
      </c>
      <c r="AR18" s="109" t="s">
        <v>4</v>
      </c>
      <c r="AS18" s="105" t="s">
        <v>55</v>
      </c>
      <c r="AT18" s="345" t="s">
        <v>66</v>
      </c>
      <c r="AU18" s="26">
        <f>EDATE($F18,3)</f>
        <v>43146</v>
      </c>
      <c r="AV18" s="345" t="s">
        <v>66</v>
      </c>
      <c r="AW18" s="26">
        <f>EDATE($F18,6)</f>
        <v>43235</v>
      </c>
      <c r="AX18" s="345" t="s">
        <v>66</v>
      </c>
      <c r="AY18" s="26">
        <f>EDATE($F18,9)</f>
        <v>43327</v>
      </c>
      <c r="AZ18" s="345" t="s">
        <v>66</v>
      </c>
      <c r="BA18" s="345" t="s">
        <v>66</v>
      </c>
      <c r="BB18" s="26">
        <f>EDATE($F18,12)</f>
        <v>43419</v>
      </c>
      <c r="BC18" s="582" t="s">
        <v>2414</v>
      </c>
      <c r="BD18" s="582" t="s">
        <v>2415</v>
      </c>
      <c r="BE18" s="18" t="s">
        <v>2416</v>
      </c>
      <c r="BI18" s="2"/>
    </row>
    <row r="19" spans="1:73" s="1" customFormat="1" ht="30.75" customHeight="1" x14ac:dyDescent="0.2">
      <c r="A19" s="53" t="s">
        <v>2235</v>
      </c>
      <c r="B19" s="346" t="s">
        <v>2417</v>
      </c>
      <c r="C19" s="579">
        <v>2014</v>
      </c>
      <c r="D19" s="579">
        <v>42131</v>
      </c>
      <c r="E19" s="579">
        <v>42497</v>
      </c>
      <c r="F19" s="579">
        <v>42131</v>
      </c>
      <c r="G19" s="583" t="s">
        <v>2418</v>
      </c>
      <c r="H19" s="584"/>
      <c r="I19" s="48">
        <f>E19-'[3]ARR Vigentes muestra'!$DN$1</f>
        <v>-1565</v>
      </c>
      <c r="J19" s="47" t="s">
        <v>2286</v>
      </c>
      <c r="K19" s="85">
        <v>151004101827</v>
      </c>
      <c r="L19" s="579">
        <v>42131</v>
      </c>
      <c r="M19" s="579">
        <v>42131</v>
      </c>
      <c r="N19" s="579">
        <v>42589</v>
      </c>
      <c r="O19" s="181">
        <f>N19-'[3]ARR Terminado'!$CU$1</f>
        <v>-1473</v>
      </c>
      <c r="P19" s="364" t="s">
        <v>2403</v>
      </c>
      <c r="Q19" s="82" t="s">
        <v>2236</v>
      </c>
      <c r="R19" s="82" t="s">
        <v>355</v>
      </c>
      <c r="S19" s="109" t="s">
        <v>4</v>
      </c>
      <c r="T19" s="99">
        <v>93223</v>
      </c>
      <c r="U19" s="98">
        <v>10100030004</v>
      </c>
      <c r="V19" s="96">
        <v>3070</v>
      </c>
      <c r="W19" s="97">
        <v>34272</v>
      </c>
      <c r="X19" s="106">
        <v>12</v>
      </c>
      <c r="Y19" s="60" t="s">
        <v>6</v>
      </c>
      <c r="Z19" s="532" t="s">
        <v>401</v>
      </c>
      <c r="AA19" s="532" t="s">
        <v>2419</v>
      </c>
      <c r="AB19" s="122" t="s">
        <v>483</v>
      </c>
      <c r="AC19" s="82" t="s">
        <v>2420</v>
      </c>
      <c r="AD19" s="93" t="s">
        <v>2239</v>
      </c>
      <c r="AE19" s="122" t="s">
        <v>1207</v>
      </c>
      <c r="AF19" s="122" t="s">
        <v>1207</v>
      </c>
      <c r="AG19" s="122" t="s">
        <v>1207</v>
      </c>
      <c r="AH19" s="81" t="s">
        <v>2421</v>
      </c>
      <c r="AI19" s="93">
        <v>80409617</v>
      </c>
      <c r="AJ19" s="80">
        <v>3471600</v>
      </c>
      <c r="AK19" s="80" t="s">
        <v>6</v>
      </c>
      <c r="AL19" s="80" t="s">
        <v>2422</v>
      </c>
      <c r="AM19" s="82" t="s">
        <v>2423</v>
      </c>
      <c r="AN19" s="80">
        <v>3695305</v>
      </c>
      <c r="AO19" s="80">
        <v>3102400532</v>
      </c>
      <c r="AP19" s="122" t="s">
        <v>2422</v>
      </c>
      <c r="AQ19" s="78" t="s">
        <v>56</v>
      </c>
      <c r="AR19" s="109" t="s">
        <v>4</v>
      </c>
      <c r="AS19" s="105" t="s">
        <v>55</v>
      </c>
      <c r="AT19" s="184">
        <v>201600106864</v>
      </c>
      <c r="AU19" s="26">
        <v>42475</v>
      </c>
      <c r="AV19" s="82">
        <v>201600285272</v>
      </c>
      <c r="AW19" s="26">
        <v>42573</v>
      </c>
      <c r="AX19" s="345" t="s">
        <v>66</v>
      </c>
      <c r="AY19" s="345" t="s">
        <v>66</v>
      </c>
      <c r="AZ19" s="345" t="s">
        <v>66</v>
      </c>
      <c r="BA19" s="345" t="s">
        <v>66</v>
      </c>
      <c r="BB19" s="345" t="s">
        <v>66</v>
      </c>
      <c r="BC19" s="364" t="s">
        <v>66</v>
      </c>
      <c r="BD19" s="582" t="s">
        <v>2415</v>
      </c>
      <c r="BE19" s="18" t="s">
        <v>2424</v>
      </c>
      <c r="BI19" s="2"/>
    </row>
    <row r="20" spans="1:73" s="17" customFormat="1" ht="30.75" customHeight="1" x14ac:dyDescent="0.2">
      <c r="A20" s="53" t="s">
        <v>2425</v>
      </c>
      <c r="B20" s="585" t="s">
        <v>2426</v>
      </c>
      <c r="C20" s="586" t="s">
        <v>2427</v>
      </c>
      <c r="D20" s="574">
        <v>41947</v>
      </c>
      <c r="E20" s="574">
        <v>43772</v>
      </c>
      <c r="F20" s="574">
        <v>41947</v>
      </c>
      <c r="G20" s="587" t="s">
        <v>2428</v>
      </c>
      <c r="H20" s="588">
        <v>41947</v>
      </c>
      <c r="I20" s="48">
        <f>E20-'[3]ARR Vigentes muestra'!$DN$1</f>
        <v>-290</v>
      </c>
      <c r="J20" s="47" t="s">
        <v>2286</v>
      </c>
      <c r="K20" s="75" t="s">
        <v>2429</v>
      </c>
      <c r="L20" s="574">
        <v>42005</v>
      </c>
      <c r="M20" s="574">
        <v>42005</v>
      </c>
      <c r="N20" s="574">
        <v>43894</v>
      </c>
      <c r="O20" s="181">
        <f>N20-'[3]ARR Terminado'!$CU$1</f>
        <v>-168</v>
      </c>
      <c r="P20" s="364" t="s">
        <v>2403</v>
      </c>
      <c r="Q20" s="66" t="s">
        <v>2430</v>
      </c>
      <c r="R20" s="66" t="s">
        <v>1032</v>
      </c>
      <c r="S20" s="109" t="s">
        <v>4</v>
      </c>
      <c r="T20" s="72">
        <v>5045180</v>
      </c>
      <c r="U20" s="118" t="s">
        <v>1031</v>
      </c>
      <c r="V20" s="118">
        <v>2447</v>
      </c>
      <c r="W20" s="589">
        <v>31008</v>
      </c>
      <c r="X20" s="72">
        <v>2</v>
      </c>
      <c r="Y20" s="60" t="s">
        <v>6</v>
      </c>
      <c r="Z20" s="532" t="s">
        <v>2349</v>
      </c>
      <c r="AA20" s="532" t="s">
        <v>2431</v>
      </c>
      <c r="AB20" s="67">
        <v>433059</v>
      </c>
      <c r="AC20" s="66" t="s">
        <v>2407</v>
      </c>
      <c r="AD20" s="65">
        <v>860007738</v>
      </c>
      <c r="AE20" s="122" t="s">
        <v>1207</v>
      </c>
      <c r="AF20" s="122" t="s">
        <v>1207</v>
      </c>
      <c r="AG20" s="122" t="s">
        <v>1207</v>
      </c>
      <c r="AH20" s="66" t="s">
        <v>2408</v>
      </c>
      <c r="AI20" s="65">
        <v>63332003</v>
      </c>
      <c r="AJ20" s="118" t="s">
        <v>2432</v>
      </c>
      <c r="AK20" s="80" t="s">
        <v>6</v>
      </c>
      <c r="AL20" s="413" t="s">
        <v>1668</v>
      </c>
      <c r="AM20" s="30" t="s">
        <v>2433</v>
      </c>
      <c r="AN20" s="31">
        <v>4042048</v>
      </c>
      <c r="AO20" s="80" t="s">
        <v>6</v>
      </c>
      <c r="AP20" s="80" t="s">
        <v>6</v>
      </c>
      <c r="AQ20" s="576" t="s">
        <v>56</v>
      </c>
      <c r="AR20" s="109" t="s">
        <v>4</v>
      </c>
      <c r="AS20" s="63" t="s">
        <v>55</v>
      </c>
      <c r="AT20" s="345" t="s">
        <v>66</v>
      </c>
      <c r="AU20" s="24">
        <f>EDATE($F20,39)</f>
        <v>43135</v>
      </c>
      <c r="AV20" s="590" t="s">
        <v>27</v>
      </c>
      <c r="AW20" s="24">
        <v>43243</v>
      </c>
      <c r="AX20" s="151" t="s">
        <v>26</v>
      </c>
      <c r="AY20" s="24">
        <f>EDATE($F20,42)</f>
        <v>43224</v>
      </c>
      <c r="AZ20" s="345" t="s">
        <v>66</v>
      </c>
      <c r="BA20" s="24">
        <f>EDATE($F20,45)</f>
        <v>43316</v>
      </c>
      <c r="BB20" s="345" t="s">
        <v>66</v>
      </c>
      <c r="BC20" s="591" t="s">
        <v>2414</v>
      </c>
      <c r="BD20" s="591" t="s">
        <v>2415</v>
      </c>
      <c r="BE20" s="410" t="s">
        <v>2434</v>
      </c>
    </row>
    <row r="21" spans="1:73" s="17" customFormat="1" ht="30.75" customHeight="1" x14ac:dyDescent="0.2">
      <c r="A21" s="53" t="s">
        <v>2435</v>
      </c>
      <c r="B21" s="585" t="s">
        <v>2436</v>
      </c>
      <c r="C21" s="588">
        <v>41579</v>
      </c>
      <c r="D21" s="574">
        <v>41947</v>
      </c>
      <c r="E21" s="574">
        <v>43772</v>
      </c>
      <c r="F21" s="574">
        <v>41947</v>
      </c>
      <c r="G21" s="587" t="s">
        <v>1493</v>
      </c>
      <c r="H21" s="588">
        <v>41947</v>
      </c>
      <c r="I21" s="48">
        <f>E21-'[3]ARR Vigentes muestra'!$DN$1</f>
        <v>-290</v>
      </c>
      <c r="J21" s="47" t="s">
        <v>2286</v>
      </c>
      <c r="K21" s="413" t="s">
        <v>2437</v>
      </c>
      <c r="L21" s="592">
        <v>42650</v>
      </c>
      <c r="M21" s="574">
        <v>42668</v>
      </c>
      <c r="N21" s="574">
        <v>43033</v>
      </c>
      <c r="O21" s="181">
        <f>N21-'[3]ARR Terminado'!$CU$1</f>
        <v>-1029</v>
      </c>
      <c r="P21" s="364" t="s">
        <v>2403</v>
      </c>
      <c r="Q21" s="66" t="s">
        <v>2438</v>
      </c>
      <c r="R21" s="66" t="s">
        <v>2439</v>
      </c>
      <c r="S21" s="109" t="s">
        <v>4</v>
      </c>
      <c r="T21" s="72">
        <v>75801</v>
      </c>
      <c r="U21" s="71" t="s">
        <v>2440</v>
      </c>
      <c r="V21" s="126" t="s">
        <v>633</v>
      </c>
      <c r="W21" s="126" t="s">
        <v>633</v>
      </c>
      <c r="X21" s="126" t="s">
        <v>633</v>
      </c>
      <c r="Y21" s="60" t="s">
        <v>6</v>
      </c>
      <c r="Z21" s="532" t="s">
        <v>90</v>
      </c>
      <c r="AA21" s="532" t="s">
        <v>2441</v>
      </c>
      <c r="AB21" s="67">
        <v>4383397</v>
      </c>
      <c r="AC21" s="66" t="s">
        <v>2442</v>
      </c>
      <c r="AD21" s="65">
        <v>800157994</v>
      </c>
      <c r="AE21" s="31">
        <v>2723748</v>
      </c>
      <c r="AF21" s="122" t="s">
        <v>1207</v>
      </c>
      <c r="AG21" s="122" t="s">
        <v>1207</v>
      </c>
      <c r="AH21" s="66" t="s">
        <v>2443</v>
      </c>
      <c r="AI21" s="65">
        <v>8395932</v>
      </c>
      <c r="AJ21" s="118">
        <v>4822142</v>
      </c>
      <c r="AK21" s="31">
        <v>3155000928</v>
      </c>
      <c r="AL21" s="80" t="s">
        <v>6</v>
      </c>
      <c r="AM21" s="82" t="s">
        <v>6</v>
      </c>
      <c r="AN21" s="80" t="s">
        <v>6</v>
      </c>
      <c r="AO21" s="80" t="s">
        <v>6</v>
      </c>
      <c r="AP21" s="80" t="s">
        <v>6</v>
      </c>
      <c r="AQ21" s="576" t="s">
        <v>56</v>
      </c>
      <c r="AR21" s="109" t="s">
        <v>4</v>
      </c>
      <c r="AS21" s="63" t="s">
        <v>55</v>
      </c>
      <c r="AT21" s="577" t="s">
        <v>2444</v>
      </c>
      <c r="AU21" s="26">
        <f>EDATE($F21,3)</f>
        <v>42039</v>
      </c>
      <c r="AV21" s="345" t="s">
        <v>66</v>
      </c>
      <c r="AW21" s="26">
        <f>EDATE($F21,6)</f>
        <v>42128</v>
      </c>
      <c r="AX21" s="345" t="s">
        <v>66</v>
      </c>
      <c r="AY21" s="26">
        <f>EDATE($F21,9)</f>
        <v>42220</v>
      </c>
      <c r="AZ21" s="345" t="s">
        <v>66</v>
      </c>
      <c r="BA21" s="345" t="s">
        <v>66</v>
      </c>
      <c r="BB21" s="593" t="s">
        <v>2445</v>
      </c>
      <c r="BC21" s="364" t="s">
        <v>66</v>
      </c>
      <c r="BD21" s="576" t="s">
        <v>2446</v>
      </c>
      <c r="BE21" s="594" t="s">
        <v>2447</v>
      </c>
    </row>
    <row r="22" spans="1:73" s="17" customFormat="1" ht="30.75" customHeight="1" x14ac:dyDescent="0.2">
      <c r="A22" s="53" t="s">
        <v>2448</v>
      </c>
      <c r="B22" s="595">
        <v>4600058786</v>
      </c>
      <c r="C22" s="588">
        <v>42226</v>
      </c>
      <c r="D22" s="596">
        <v>42226</v>
      </c>
      <c r="E22" s="596">
        <v>43686</v>
      </c>
      <c r="F22" s="596">
        <v>42226</v>
      </c>
      <c r="G22" s="528" t="s">
        <v>15</v>
      </c>
      <c r="H22" s="528" t="s">
        <v>15</v>
      </c>
      <c r="I22" s="48">
        <f>E22-'[3]ARR Vigentes muestra'!$DN$1</f>
        <v>-376</v>
      </c>
      <c r="J22" s="47" t="s">
        <v>2286</v>
      </c>
      <c r="K22" s="118" t="s">
        <v>66</v>
      </c>
      <c r="L22" s="597" t="s">
        <v>66</v>
      </c>
      <c r="M22" s="597" t="s">
        <v>66</v>
      </c>
      <c r="N22" s="597" t="s">
        <v>66</v>
      </c>
      <c r="O22" s="557" t="s">
        <v>66</v>
      </c>
      <c r="P22" s="557" t="s">
        <v>66</v>
      </c>
      <c r="Q22" s="66" t="s">
        <v>66</v>
      </c>
      <c r="R22" s="66" t="s">
        <v>2449</v>
      </c>
      <c r="S22" s="66" t="s">
        <v>2450</v>
      </c>
      <c r="T22" s="118">
        <v>1090728</v>
      </c>
      <c r="U22" s="69">
        <v>10100020004</v>
      </c>
      <c r="V22" s="69">
        <v>3070</v>
      </c>
      <c r="W22" s="155">
        <v>34272</v>
      </c>
      <c r="X22" s="141">
        <v>12</v>
      </c>
      <c r="Y22" s="60" t="s">
        <v>6</v>
      </c>
      <c r="Z22" s="532" t="s">
        <v>401</v>
      </c>
      <c r="AA22" s="532" t="s">
        <v>2451</v>
      </c>
      <c r="AB22" s="122" t="s">
        <v>483</v>
      </c>
      <c r="AC22" s="66" t="s">
        <v>2452</v>
      </c>
      <c r="AD22" s="65">
        <v>900604350</v>
      </c>
      <c r="AE22" s="118">
        <v>4601674</v>
      </c>
      <c r="AF22" s="122" t="s">
        <v>1207</v>
      </c>
      <c r="AG22" s="122" t="s">
        <v>1207</v>
      </c>
      <c r="AH22" s="66" t="s">
        <v>2453</v>
      </c>
      <c r="AI22" s="65">
        <v>71586365</v>
      </c>
      <c r="AJ22" s="31">
        <v>4601674</v>
      </c>
      <c r="AK22" s="80" t="s">
        <v>6</v>
      </c>
      <c r="AL22" s="413" t="s">
        <v>2454</v>
      </c>
      <c r="AM22" s="66" t="s">
        <v>2455</v>
      </c>
      <c r="AN22" s="31">
        <v>4601674</v>
      </c>
      <c r="AO22" s="80" t="s">
        <v>6</v>
      </c>
      <c r="AP22" s="413" t="s">
        <v>2454</v>
      </c>
      <c r="AQ22" s="66" t="s">
        <v>5</v>
      </c>
      <c r="AR22" s="109" t="s">
        <v>4</v>
      </c>
      <c r="AS22" s="63" t="s">
        <v>311</v>
      </c>
      <c r="AT22" s="496">
        <v>201600074615</v>
      </c>
      <c r="AU22" s="26">
        <f>EDATE($F22,3)</f>
        <v>42318</v>
      </c>
      <c r="AV22" s="495">
        <v>201600285068</v>
      </c>
      <c r="AW22" s="26">
        <f>EDATE($F22,6)</f>
        <v>42410</v>
      </c>
      <c r="AX22" s="495">
        <v>201600428779</v>
      </c>
      <c r="AY22" s="26">
        <f>EDATE($F22,9)</f>
        <v>42500</v>
      </c>
      <c r="AZ22" s="345" t="s">
        <v>66</v>
      </c>
      <c r="BA22" s="345" t="s">
        <v>66</v>
      </c>
      <c r="BB22" s="26">
        <f>EDATE($F22,12)</f>
        <v>42592</v>
      </c>
      <c r="BC22" s="598" t="s">
        <v>2414</v>
      </c>
      <c r="BD22" s="598" t="s">
        <v>2415</v>
      </c>
      <c r="BE22" s="18" t="s">
        <v>2456</v>
      </c>
      <c r="BH22" s="18" t="s">
        <v>0</v>
      </c>
    </row>
    <row r="23" spans="1:73" s="17" customFormat="1" ht="30.75" customHeight="1" x14ac:dyDescent="0.2">
      <c r="A23" s="53" t="s">
        <v>2448</v>
      </c>
      <c r="B23" s="595">
        <v>4600058786</v>
      </c>
      <c r="C23" s="588">
        <v>42226</v>
      </c>
      <c r="D23" s="596">
        <v>42226</v>
      </c>
      <c r="E23" s="596">
        <v>43686</v>
      </c>
      <c r="F23" s="596">
        <v>42226</v>
      </c>
      <c r="G23" s="528" t="s">
        <v>15</v>
      </c>
      <c r="H23" s="528" t="s">
        <v>15</v>
      </c>
      <c r="I23" s="48">
        <f>E23-'[3]ARR Vigentes muestra'!$DN$1</f>
        <v>-376</v>
      </c>
      <c r="J23" s="47" t="s">
        <v>2286</v>
      </c>
      <c r="K23" s="118" t="s">
        <v>66</v>
      </c>
      <c r="L23" s="597" t="s">
        <v>66</v>
      </c>
      <c r="M23" s="597" t="s">
        <v>66</v>
      </c>
      <c r="N23" s="597" t="s">
        <v>66</v>
      </c>
      <c r="O23" s="557" t="s">
        <v>66</v>
      </c>
      <c r="P23" s="557" t="s">
        <v>66</v>
      </c>
      <c r="Q23" s="66" t="s">
        <v>66</v>
      </c>
      <c r="R23" s="66" t="s">
        <v>2449</v>
      </c>
      <c r="S23" s="66" t="s">
        <v>2450</v>
      </c>
      <c r="T23" s="118">
        <v>1090728</v>
      </c>
      <c r="U23" s="69">
        <v>10100020004</v>
      </c>
      <c r="V23" s="69">
        <v>3070</v>
      </c>
      <c r="W23" s="155">
        <v>34272</v>
      </c>
      <c r="X23" s="141">
        <v>12</v>
      </c>
      <c r="Y23" s="60" t="s">
        <v>6</v>
      </c>
      <c r="Z23" s="532" t="s">
        <v>401</v>
      </c>
      <c r="AA23" s="532" t="s">
        <v>2451</v>
      </c>
      <c r="AB23" s="122" t="s">
        <v>483</v>
      </c>
      <c r="AC23" s="66" t="s">
        <v>2452</v>
      </c>
      <c r="AD23" s="65">
        <v>900604350</v>
      </c>
      <c r="AE23" s="118">
        <v>4601674</v>
      </c>
      <c r="AF23" s="122" t="s">
        <v>1207</v>
      </c>
      <c r="AG23" s="122" t="s">
        <v>1207</v>
      </c>
      <c r="AH23" s="66" t="s">
        <v>2453</v>
      </c>
      <c r="AI23" s="65">
        <v>71586365</v>
      </c>
      <c r="AJ23" s="31">
        <v>4601674</v>
      </c>
      <c r="AK23" s="80" t="s">
        <v>6</v>
      </c>
      <c r="AL23" s="413" t="s">
        <v>2454</v>
      </c>
      <c r="AM23" s="66" t="s">
        <v>2455</v>
      </c>
      <c r="AN23" s="31">
        <v>4601674</v>
      </c>
      <c r="AO23" s="80" t="s">
        <v>6</v>
      </c>
      <c r="AP23" s="413" t="s">
        <v>2454</v>
      </c>
      <c r="AQ23" s="66" t="s">
        <v>5</v>
      </c>
      <c r="AR23" s="109" t="s">
        <v>4</v>
      </c>
      <c r="AS23" s="63" t="s">
        <v>311</v>
      </c>
      <c r="AT23" s="496">
        <v>201600074615</v>
      </c>
      <c r="AU23" s="26">
        <f>EDATE($F23,3)</f>
        <v>42318</v>
      </c>
      <c r="AV23" s="495">
        <v>201600285068</v>
      </c>
      <c r="AW23" s="26">
        <f>EDATE($F23,6)</f>
        <v>42410</v>
      </c>
      <c r="AX23" s="495">
        <v>201600428779</v>
      </c>
      <c r="AY23" s="26">
        <f>EDATE($F23,9)</f>
        <v>42500</v>
      </c>
      <c r="AZ23" s="345" t="s">
        <v>66</v>
      </c>
      <c r="BA23" s="345" t="s">
        <v>66</v>
      </c>
      <c r="BB23" s="26">
        <f>EDATE($F23,12)</f>
        <v>42592</v>
      </c>
      <c r="BC23" s="598" t="s">
        <v>2414</v>
      </c>
      <c r="BD23" s="598" t="s">
        <v>2415</v>
      </c>
      <c r="BE23" s="18" t="s">
        <v>2456</v>
      </c>
      <c r="BH23" s="18" t="s">
        <v>0</v>
      </c>
    </row>
    <row r="24" spans="1:73" s="17" customFormat="1" ht="30.75" customHeight="1" x14ac:dyDescent="0.2">
      <c r="A24" s="53" t="s">
        <v>2448</v>
      </c>
      <c r="B24" s="595">
        <v>4600058786</v>
      </c>
      <c r="C24" s="588">
        <v>42226</v>
      </c>
      <c r="D24" s="596">
        <v>42226</v>
      </c>
      <c r="E24" s="596">
        <v>43686</v>
      </c>
      <c r="F24" s="596">
        <v>42226</v>
      </c>
      <c r="G24" s="528" t="s">
        <v>15</v>
      </c>
      <c r="H24" s="528" t="s">
        <v>15</v>
      </c>
      <c r="I24" s="48">
        <f>E24-'[3]ARR Vigentes muestra'!$DN$1</f>
        <v>-376</v>
      </c>
      <c r="J24" s="47" t="s">
        <v>2286</v>
      </c>
      <c r="K24" s="118" t="s">
        <v>66</v>
      </c>
      <c r="L24" s="597" t="s">
        <v>66</v>
      </c>
      <c r="M24" s="597" t="s">
        <v>66</v>
      </c>
      <c r="N24" s="597" t="s">
        <v>66</v>
      </c>
      <c r="O24" s="557" t="s">
        <v>66</v>
      </c>
      <c r="P24" s="557" t="s">
        <v>66</v>
      </c>
      <c r="Q24" s="66" t="s">
        <v>66</v>
      </c>
      <c r="R24" s="66" t="s">
        <v>2449</v>
      </c>
      <c r="S24" s="66" t="s">
        <v>2450</v>
      </c>
      <c r="T24" s="118">
        <v>1090728</v>
      </c>
      <c r="U24" s="69">
        <v>10100020004</v>
      </c>
      <c r="V24" s="69">
        <v>3070</v>
      </c>
      <c r="W24" s="155">
        <v>34272</v>
      </c>
      <c r="X24" s="141">
        <v>12</v>
      </c>
      <c r="Y24" s="60" t="s">
        <v>6</v>
      </c>
      <c r="Z24" s="532" t="s">
        <v>401</v>
      </c>
      <c r="AA24" s="532" t="s">
        <v>2451</v>
      </c>
      <c r="AB24" s="122" t="s">
        <v>483</v>
      </c>
      <c r="AC24" s="66" t="s">
        <v>2452</v>
      </c>
      <c r="AD24" s="65">
        <v>900604350</v>
      </c>
      <c r="AE24" s="118">
        <v>4601674</v>
      </c>
      <c r="AF24" s="122" t="s">
        <v>1207</v>
      </c>
      <c r="AG24" s="122" t="s">
        <v>1207</v>
      </c>
      <c r="AH24" s="66" t="s">
        <v>2453</v>
      </c>
      <c r="AI24" s="65">
        <v>71586365</v>
      </c>
      <c r="AJ24" s="31">
        <v>4601674</v>
      </c>
      <c r="AK24" s="80" t="s">
        <v>6</v>
      </c>
      <c r="AL24" s="413" t="s">
        <v>2454</v>
      </c>
      <c r="AM24" s="66" t="s">
        <v>2455</v>
      </c>
      <c r="AN24" s="31">
        <v>4601674</v>
      </c>
      <c r="AO24" s="80" t="s">
        <v>6</v>
      </c>
      <c r="AP24" s="413" t="s">
        <v>2454</v>
      </c>
      <c r="AQ24" s="66" t="s">
        <v>5</v>
      </c>
      <c r="AR24" s="109" t="s">
        <v>4</v>
      </c>
      <c r="AS24" s="63" t="s">
        <v>311</v>
      </c>
      <c r="AT24" s="599">
        <v>201600074615</v>
      </c>
      <c r="AU24" s="26">
        <f>EDATE($F24,3)</f>
        <v>42318</v>
      </c>
      <c r="AV24" s="600">
        <v>201600285068</v>
      </c>
      <c r="AW24" s="26">
        <f>EDATE($F24,6)</f>
        <v>42410</v>
      </c>
      <c r="AX24" s="600">
        <v>201600428779</v>
      </c>
      <c r="AY24" s="26">
        <f>EDATE($F24,9)</f>
        <v>42500</v>
      </c>
      <c r="AZ24" s="345" t="s">
        <v>66</v>
      </c>
      <c r="BA24" s="345" t="s">
        <v>66</v>
      </c>
      <c r="BB24" s="26">
        <f>EDATE($F24,12)</f>
        <v>42592</v>
      </c>
      <c r="BC24" s="598" t="s">
        <v>2414</v>
      </c>
      <c r="BD24" s="598" t="s">
        <v>2415</v>
      </c>
      <c r="BE24" s="18" t="s">
        <v>2456</v>
      </c>
      <c r="BH24" s="18" t="s">
        <v>0</v>
      </c>
    </row>
    <row r="25" spans="1:73" s="17" customFormat="1" ht="30.75" customHeight="1" x14ac:dyDescent="0.2">
      <c r="A25" s="53" t="s">
        <v>2457</v>
      </c>
      <c r="B25" s="585" t="s">
        <v>2458</v>
      </c>
      <c r="C25" s="588">
        <v>41579</v>
      </c>
      <c r="D25" s="574">
        <v>42678</v>
      </c>
      <c r="E25" s="574">
        <v>43772</v>
      </c>
      <c r="F25" s="601">
        <v>41963</v>
      </c>
      <c r="G25" s="587" t="s">
        <v>1493</v>
      </c>
      <c r="H25" s="588">
        <v>41947</v>
      </c>
      <c r="I25" s="48">
        <f>E25-'[3]ARR Vigentes muestra'!$DN$1</f>
        <v>-290</v>
      </c>
      <c r="J25" s="47" t="s">
        <v>2286</v>
      </c>
      <c r="K25" s="75" t="s">
        <v>2459</v>
      </c>
      <c r="L25" s="574">
        <v>0</v>
      </c>
      <c r="M25" s="574">
        <v>42564</v>
      </c>
      <c r="N25" s="574">
        <v>42929</v>
      </c>
      <c r="O25" s="181">
        <f>N25-'[3]ARR Terminado'!$CU$1</f>
        <v>-1133</v>
      </c>
      <c r="P25" s="364" t="s">
        <v>2403</v>
      </c>
      <c r="Q25" s="66" t="s">
        <v>2460</v>
      </c>
      <c r="R25" s="133" t="s">
        <v>456</v>
      </c>
      <c r="S25" s="109" t="s">
        <v>4</v>
      </c>
      <c r="T25" s="72">
        <v>254792</v>
      </c>
      <c r="U25" s="71" t="s">
        <v>444</v>
      </c>
      <c r="V25" s="126" t="s">
        <v>633</v>
      </c>
      <c r="W25" s="126" t="s">
        <v>633</v>
      </c>
      <c r="X25" s="126" t="s">
        <v>633</v>
      </c>
      <c r="Y25" s="60" t="s">
        <v>6</v>
      </c>
      <c r="Z25" s="532" t="s">
        <v>11</v>
      </c>
      <c r="AA25" s="532" t="s">
        <v>2461</v>
      </c>
      <c r="AB25" s="122" t="s">
        <v>483</v>
      </c>
      <c r="AC25" s="66" t="s">
        <v>2462</v>
      </c>
      <c r="AD25" s="65">
        <v>70060881</v>
      </c>
      <c r="AE25" s="416">
        <v>3610372</v>
      </c>
      <c r="AF25" s="414">
        <v>3104245630</v>
      </c>
      <c r="AG25" s="63" t="s">
        <v>2463</v>
      </c>
      <c r="AH25" s="66" t="s">
        <v>2462</v>
      </c>
      <c r="AI25" s="65">
        <v>70060881</v>
      </c>
      <c r="AJ25" s="416">
        <v>3610372</v>
      </c>
      <c r="AK25" s="416">
        <v>3104245630</v>
      </c>
      <c r="AL25" s="413" t="s">
        <v>2463</v>
      </c>
      <c r="AM25" s="30" t="s">
        <v>2464</v>
      </c>
      <c r="AN25" s="31">
        <v>5445189</v>
      </c>
      <c r="AO25" s="80" t="s">
        <v>6</v>
      </c>
      <c r="AP25" s="80" t="s">
        <v>6</v>
      </c>
      <c r="AQ25" s="66" t="s">
        <v>56</v>
      </c>
      <c r="AR25" s="109" t="s">
        <v>4</v>
      </c>
      <c r="AS25" s="63" t="s">
        <v>55</v>
      </c>
      <c r="AT25" s="577" t="s">
        <v>28</v>
      </c>
      <c r="AU25" s="26">
        <f>EDATE($F25,3)</f>
        <v>42055</v>
      </c>
      <c r="AV25" s="602" t="s">
        <v>27</v>
      </c>
      <c r="AW25" s="26">
        <f>EDATE($F25,6)</f>
        <v>42144</v>
      </c>
      <c r="AX25" s="602" t="s">
        <v>26</v>
      </c>
      <c r="AY25" s="26">
        <f>EDATE($F25,9)</f>
        <v>42236</v>
      </c>
      <c r="AZ25" s="593" t="s">
        <v>25</v>
      </c>
      <c r="BA25" s="345" t="s">
        <v>66</v>
      </c>
      <c r="BB25" s="593" t="s">
        <v>2445</v>
      </c>
      <c r="BC25" s="598" t="s">
        <v>2414</v>
      </c>
      <c r="BD25" s="598" t="s">
        <v>2415</v>
      </c>
      <c r="BE25" s="18" t="s">
        <v>2465</v>
      </c>
      <c r="BH25" s="18" t="s">
        <v>1312</v>
      </c>
    </row>
    <row r="26" spans="1:73" s="1" customFormat="1" ht="30.75" customHeight="1" x14ac:dyDescent="0.2">
      <c r="A26" s="53" t="s">
        <v>1002</v>
      </c>
      <c r="B26" s="603">
        <v>4600072054</v>
      </c>
      <c r="C26" s="588">
        <v>43118</v>
      </c>
      <c r="D26" s="604">
        <v>43118</v>
      </c>
      <c r="E26" s="604">
        <v>43483</v>
      </c>
      <c r="F26" s="605">
        <v>43123</v>
      </c>
      <c r="G26" s="528" t="s">
        <v>15</v>
      </c>
      <c r="H26" s="528" t="s">
        <v>15</v>
      </c>
      <c r="I26" s="48">
        <f>E26-'[3]ARR Vigentes muestra'!$DN$1</f>
        <v>-579</v>
      </c>
      <c r="J26" s="47" t="s">
        <v>2286</v>
      </c>
      <c r="K26" s="198" t="s">
        <v>2466</v>
      </c>
      <c r="L26" s="606">
        <v>43116</v>
      </c>
      <c r="M26" s="604">
        <v>43074</v>
      </c>
      <c r="N26" s="604">
        <v>43560</v>
      </c>
      <c r="O26" s="181">
        <f>N26-'[3]ARR Terminado'!$CU$1</f>
        <v>-502</v>
      </c>
      <c r="P26" s="364" t="s">
        <v>2403</v>
      </c>
      <c r="Q26" s="100" t="s">
        <v>1546</v>
      </c>
      <c r="R26" s="100" t="s">
        <v>965</v>
      </c>
      <c r="S26" s="109" t="s">
        <v>4</v>
      </c>
      <c r="T26" s="119">
        <v>785952</v>
      </c>
      <c r="U26" s="152" t="s">
        <v>148</v>
      </c>
      <c r="V26" s="126" t="s">
        <v>633</v>
      </c>
      <c r="W26" s="126" t="s">
        <v>633</v>
      </c>
      <c r="X26" s="126" t="s">
        <v>633</v>
      </c>
      <c r="Y26" s="60">
        <v>9919</v>
      </c>
      <c r="Z26" s="532" t="s">
        <v>11</v>
      </c>
      <c r="AA26" s="532" t="s">
        <v>2467</v>
      </c>
      <c r="AB26" s="94">
        <v>193805</v>
      </c>
      <c r="AC26" s="100" t="s">
        <v>1001</v>
      </c>
      <c r="AD26" s="65">
        <v>43081208</v>
      </c>
      <c r="AE26" s="68">
        <v>2604418</v>
      </c>
      <c r="AF26" s="122" t="s">
        <v>1207</v>
      </c>
      <c r="AG26" s="122" t="s">
        <v>1207</v>
      </c>
      <c r="AH26" s="160" t="s">
        <v>1001</v>
      </c>
      <c r="AI26" s="65">
        <v>43081208</v>
      </c>
      <c r="AJ26" s="68">
        <v>2604418</v>
      </c>
      <c r="AK26" s="80" t="s">
        <v>6</v>
      </c>
      <c r="AL26" s="80" t="s">
        <v>6</v>
      </c>
      <c r="AM26" s="100" t="s">
        <v>999</v>
      </c>
      <c r="AN26" s="80" t="s">
        <v>6</v>
      </c>
      <c r="AO26" s="80" t="s">
        <v>6</v>
      </c>
      <c r="AP26" s="80" t="s">
        <v>6</v>
      </c>
      <c r="AQ26" s="607" t="s">
        <v>56</v>
      </c>
      <c r="AR26" s="109" t="s">
        <v>4</v>
      </c>
      <c r="AS26" s="608" t="s">
        <v>55</v>
      </c>
      <c r="AT26" s="345" t="s">
        <v>66</v>
      </c>
      <c r="AU26" s="24">
        <f t="shared" ref="AU26:AU79" si="2">EDATE($F26,39)</f>
        <v>44309</v>
      </c>
      <c r="AV26" s="345" t="s">
        <v>66</v>
      </c>
      <c r="AW26" s="24">
        <f t="shared" ref="AW26:AW79" si="3">EDATE($F26,42)</f>
        <v>44400</v>
      </c>
      <c r="AX26" s="345" t="s">
        <v>66</v>
      </c>
      <c r="AY26" s="24">
        <f t="shared" ref="AY26:AY79" si="4">EDATE($F26,45)</f>
        <v>44492</v>
      </c>
      <c r="AZ26" s="345" t="s">
        <v>66</v>
      </c>
      <c r="BA26" s="345" t="s">
        <v>66</v>
      </c>
      <c r="BB26" s="593" t="s">
        <v>2445</v>
      </c>
      <c r="BC26" s="598" t="s">
        <v>2414</v>
      </c>
      <c r="BD26" s="598" t="s">
        <v>2415</v>
      </c>
      <c r="BE26" s="160" t="s">
        <v>2468</v>
      </c>
      <c r="BH26" s="18" t="s">
        <v>1312</v>
      </c>
      <c r="BI26" s="17"/>
      <c r="BJ26" s="17"/>
      <c r="BK26" s="17"/>
      <c r="BL26" s="17"/>
      <c r="BM26" s="17"/>
      <c r="BN26" s="17"/>
      <c r="BO26" s="17"/>
      <c r="BP26" s="17"/>
      <c r="BQ26" s="17"/>
      <c r="BR26" s="17"/>
      <c r="BS26" s="17"/>
      <c r="BT26" s="17"/>
      <c r="BU26" s="17"/>
    </row>
    <row r="27" spans="1:73" ht="30.75" customHeight="1" x14ac:dyDescent="0.25">
      <c r="A27" s="53" t="s">
        <v>46</v>
      </c>
      <c r="B27" s="346">
        <v>4600070508</v>
      </c>
      <c r="C27" s="579">
        <v>42901</v>
      </c>
      <c r="D27" s="579">
        <v>42929</v>
      </c>
      <c r="E27" s="579">
        <v>43294</v>
      </c>
      <c r="F27" s="580">
        <v>42929</v>
      </c>
      <c r="G27" s="528" t="s">
        <v>15</v>
      </c>
      <c r="H27" s="528" t="s">
        <v>15</v>
      </c>
      <c r="I27" s="48">
        <f>E27-'[3]ARR Vigentes muestra'!$DN$1</f>
        <v>-768</v>
      </c>
      <c r="J27" s="47" t="s">
        <v>2286</v>
      </c>
      <c r="K27" s="85" t="s">
        <v>2469</v>
      </c>
      <c r="L27" s="581">
        <v>42921</v>
      </c>
      <c r="M27" s="579">
        <v>42920</v>
      </c>
      <c r="N27" s="579">
        <v>43408</v>
      </c>
      <c r="O27" s="181">
        <f>N27-'[3]ARR Terminado'!$CU$1</f>
        <v>-654</v>
      </c>
      <c r="P27" s="364" t="s">
        <v>2403</v>
      </c>
      <c r="Q27" s="82" t="s">
        <v>2470</v>
      </c>
      <c r="R27" s="82" t="s">
        <v>12</v>
      </c>
      <c r="S27" s="109" t="s">
        <v>4</v>
      </c>
      <c r="T27" s="39">
        <v>5302808</v>
      </c>
      <c r="U27" s="41">
        <v>60980380114</v>
      </c>
      <c r="V27" s="83">
        <v>2711</v>
      </c>
      <c r="W27" s="40">
        <v>40137</v>
      </c>
      <c r="X27" s="39">
        <v>26</v>
      </c>
      <c r="Y27" s="25">
        <v>5</v>
      </c>
      <c r="Z27" s="532" t="s">
        <v>11</v>
      </c>
      <c r="AA27" s="532" t="s">
        <v>475</v>
      </c>
      <c r="AB27" s="37">
        <v>316802</v>
      </c>
      <c r="AC27" s="82" t="s">
        <v>42</v>
      </c>
      <c r="AD27" s="34">
        <v>43106487</v>
      </c>
      <c r="AE27" s="80">
        <v>5785807</v>
      </c>
      <c r="AF27" s="80">
        <v>3182983298</v>
      </c>
      <c r="AG27" s="79" t="s">
        <v>41</v>
      </c>
      <c r="AH27" s="81" t="s">
        <v>42</v>
      </c>
      <c r="AI27" s="34">
        <v>43106487</v>
      </c>
      <c r="AJ27" s="80">
        <v>5785807</v>
      </c>
      <c r="AK27" s="80">
        <v>3182983298</v>
      </c>
      <c r="AL27" s="609" t="s">
        <v>41</v>
      </c>
      <c r="AM27" s="82" t="s">
        <v>2471</v>
      </c>
      <c r="AN27" s="80">
        <v>5785807</v>
      </c>
      <c r="AO27" s="80">
        <v>3182983298</v>
      </c>
      <c r="AP27" s="609" t="s">
        <v>41</v>
      </c>
      <c r="AQ27" s="162" t="s">
        <v>5</v>
      </c>
      <c r="AR27" s="109" t="s">
        <v>4</v>
      </c>
      <c r="AS27" s="27" t="s">
        <v>311</v>
      </c>
      <c r="AT27" s="345" t="s">
        <v>66</v>
      </c>
      <c r="AU27" s="24">
        <f t="shared" si="2"/>
        <v>44117</v>
      </c>
      <c r="AV27" s="345" t="s">
        <v>66</v>
      </c>
      <c r="AW27" s="24">
        <f t="shared" si="3"/>
        <v>44209</v>
      </c>
      <c r="AX27" s="345" t="s">
        <v>66</v>
      </c>
      <c r="AY27" s="24">
        <f t="shared" si="4"/>
        <v>44299</v>
      </c>
      <c r="AZ27" s="345" t="s">
        <v>66</v>
      </c>
      <c r="BA27" s="59" t="s">
        <v>2</v>
      </c>
      <c r="BB27" s="593" t="s">
        <v>2445</v>
      </c>
      <c r="BC27" s="598" t="s">
        <v>2414</v>
      </c>
      <c r="BD27" s="598" t="s">
        <v>2415</v>
      </c>
      <c r="BE27" s="18" t="s">
        <v>2472</v>
      </c>
      <c r="BH27" s="18" t="s">
        <v>1312</v>
      </c>
    </row>
    <row r="28" spans="1:73" ht="30.75" customHeight="1" x14ac:dyDescent="0.25">
      <c r="A28" s="53" t="s">
        <v>283</v>
      </c>
      <c r="B28" s="166">
        <v>4600067408</v>
      </c>
      <c r="C28" s="529">
        <v>42654</v>
      </c>
      <c r="D28" s="529">
        <v>42826</v>
      </c>
      <c r="E28" s="529">
        <v>43191</v>
      </c>
      <c r="F28" s="530">
        <v>42826</v>
      </c>
      <c r="G28" s="610" t="s">
        <v>1643</v>
      </c>
      <c r="H28" s="611">
        <v>42779</v>
      </c>
      <c r="I28" s="48">
        <f>E28-'[3]ARR Vigentes muestra'!$DN$1</f>
        <v>-871</v>
      </c>
      <c r="J28" s="47" t="s">
        <v>2286</v>
      </c>
      <c r="K28" s="46" t="s">
        <v>2473</v>
      </c>
      <c r="L28" s="612">
        <v>42822</v>
      </c>
      <c r="M28" s="611">
        <v>42779</v>
      </c>
      <c r="N28" s="611">
        <v>43264</v>
      </c>
      <c r="O28" s="181">
        <f>N28-'[3]ARR Terminado'!$CU$1</f>
        <v>-798</v>
      </c>
      <c r="P28" s="364" t="s">
        <v>2403</v>
      </c>
      <c r="Q28" s="36" t="s">
        <v>274</v>
      </c>
      <c r="R28" s="36" t="s">
        <v>12</v>
      </c>
      <c r="S28" s="109" t="s">
        <v>4</v>
      </c>
      <c r="T28" s="39">
        <v>5302808</v>
      </c>
      <c r="U28" s="41">
        <v>60980380114</v>
      </c>
      <c r="V28" s="41">
        <v>2711</v>
      </c>
      <c r="W28" s="40">
        <v>40137</v>
      </c>
      <c r="X28" s="39">
        <v>26</v>
      </c>
      <c r="Y28" s="56">
        <v>4</v>
      </c>
      <c r="Z28" s="532" t="s">
        <v>11</v>
      </c>
      <c r="AA28" s="532" t="s">
        <v>475</v>
      </c>
      <c r="AB28" s="37">
        <v>429280</v>
      </c>
      <c r="AC28" s="36" t="s">
        <v>2474</v>
      </c>
      <c r="AD28" s="34">
        <v>1045501930</v>
      </c>
      <c r="AE28" s="122" t="s">
        <v>1207</v>
      </c>
      <c r="AF28" s="33">
        <v>3216146866</v>
      </c>
      <c r="AG28" s="32" t="s">
        <v>275</v>
      </c>
      <c r="AH28" s="35" t="s">
        <v>2474</v>
      </c>
      <c r="AI28" s="34">
        <v>1045501930</v>
      </c>
      <c r="AJ28" s="80" t="s">
        <v>6</v>
      </c>
      <c r="AK28" s="33">
        <v>3216146866</v>
      </c>
      <c r="AL28" s="349" t="s">
        <v>275</v>
      </c>
      <c r="AM28" s="35" t="s">
        <v>2094</v>
      </c>
      <c r="AN28" s="80" t="s">
        <v>6</v>
      </c>
      <c r="AO28" s="33">
        <v>3216146866</v>
      </c>
      <c r="AP28" s="46" t="s">
        <v>275</v>
      </c>
      <c r="AQ28" s="613" t="s">
        <v>5</v>
      </c>
      <c r="AR28" s="109" t="s">
        <v>4</v>
      </c>
      <c r="AS28" s="27" t="s">
        <v>311</v>
      </c>
      <c r="AT28" s="345" t="s">
        <v>66</v>
      </c>
      <c r="AU28" s="24">
        <f t="shared" si="2"/>
        <v>44013</v>
      </c>
      <c r="AV28" s="345" t="s">
        <v>66</v>
      </c>
      <c r="AW28" s="24">
        <f t="shared" si="3"/>
        <v>44105</v>
      </c>
      <c r="AX28" s="345" t="s">
        <v>66</v>
      </c>
      <c r="AY28" s="24">
        <f t="shared" si="4"/>
        <v>44197</v>
      </c>
      <c r="AZ28" s="345" t="s">
        <v>66</v>
      </c>
      <c r="BA28" s="614" t="s">
        <v>2</v>
      </c>
      <c r="BB28" s="22" t="s">
        <v>1646</v>
      </c>
      <c r="BC28" s="598" t="s">
        <v>2414</v>
      </c>
      <c r="BD28" s="598" t="s">
        <v>2415</v>
      </c>
      <c r="BE28" s="357" t="s">
        <v>1649</v>
      </c>
      <c r="BH28" s="18" t="s">
        <v>1312</v>
      </c>
    </row>
    <row r="29" spans="1:73" ht="30.75" customHeight="1" x14ac:dyDescent="0.25">
      <c r="A29" s="53" t="s">
        <v>53</v>
      </c>
      <c r="B29" s="166">
        <v>4600067409</v>
      </c>
      <c r="C29" s="529">
        <v>42654</v>
      </c>
      <c r="D29" s="529">
        <v>42826</v>
      </c>
      <c r="E29" s="529">
        <v>43191</v>
      </c>
      <c r="F29" s="530">
        <v>42826</v>
      </c>
      <c r="G29" s="610" t="s">
        <v>1643</v>
      </c>
      <c r="H29" s="611">
        <v>42779</v>
      </c>
      <c r="I29" s="48">
        <f>E29-'[3]ARR Vigentes muestra'!$DN$1</f>
        <v>-871</v>
      </c>
      <c r="J29" s="47" t="s">
        <v>2286</v>
      </c>
      <c r="K29" s="46" t="s">
        <v>2475</v>
      </c>
      <c r="L29" s="612">
        <v>42823</v>
      </c>
      <c r="M29" s="611">
        <v>42779</v>
      </c>
      <c r="N29" s="611">
        <v>43264</v>
      </c>
      <c r="O29" s="181">
        <f>N29-'[3]ARR Terminado'!$CU$1</f>
        <v>-798</v>
      </c>
      <c r="P29" s="364" t="s">
        <v>2403</v>
      </c>
      <c r="Q29" s="36" t="s">
        <v>2476</v>
      </c>
      <c r="R29" s="36" t="s">
        <v>12</v>
      </c>
      <c r="S29" s="109" t="s">
        <v>4</v>
      </c>
      <c r="T29" s="39">
        <v>5302808</v>
      </c>
      <c r="U29" s="41">
        <v>60980380114</v>
      </c>
      <c r="V29" s="41">
        <v>2711</v>
      </c>
      <c r="W29" s="40">
        <v>40137</v>
      </c>
      <c r="X29" s="39">
        <v>26</v>
      </c>
      <c r="Y29" s="56">
        <v>3</v>
      </c>
      <c r="Z29" s="532" t="s">
        <v>11</v>
      </c>
      <c r="AA29" s="532" t="s">
        <v>475</v>
      </c>
      <c r="AB29" s="37">
        <v>394889</v>
      </c>
      <c r="AC29" s="36" t="s">
        <v>50</v>
      </c>
      <c r="AD29" s="34">
        <v>43905771</v>
      </c>
      <c r="AE29" s="33">
        <v>5780766</v>
      </c>
      <c r="AF29" s="33">
        <v>3147173556</v>
      </c>
      <c r="AG29" s="32" t="s">
        <v>48</v>
      </c>
      <c r="AH29" s="35" t="s">
        <v>50</v>
      </c>
      <c r="AI29" s="34">
        <v>43905771</v>
      </c>
      <c r="AJ29" s="33">
        <v>5780766</v>
      </c>
      <c r="AK29" s="33">
        <v>3147173556</v>
      </c>
      <c r="AL29" s="349" t="s">
        <v>48</v>
      </c>
      <c r="AM29" s="35" t="s">
        <v>2093</v>
      </c>
      <c r="AN29" s="33">
        <v>5780766</v>
      </c>
      <c r="AO29" s="33">
        <v>3147173556</v>
      </c>
      <c r="AP29" s="46" t="s">
        <v>48</v>
      </c>
      <c r="AQ29" s="613" t="s">
        <v>5</v>
      </c>
      <c r="AR29" s="109" t="s">
        <v>4</v>
      </c>
      <c r="AS29" s="27" t="s">
        <v>311</v>
      </c>
      <c r="AT29" s="345" t="s">
        <v>66</v>
      </c>
      <c r="AU29" s="24">
        <f t="shared" si="2"/>
        <v>44013</v>
      </c>
      <c r="AV29" s="345" t="s">
        <v>66</v>
      </c>
      <c r="AW29" s="24">
        <f t="shared" si="3"/>
        <v>44105</v>
      </c>
      <c r="AX29" s="345" t="s">
        <v>66</v>
      </c>
      <c r="AY29" s="24">
        <f t="shared" si="4"/>
        <v>44197</v>
      </c>
      <c r="AZ29" s="345" t="s">
        <v>66</v>
      </c>
      <c r="BA29" s="345" t="s">
        <v>66</v>
      </c>
      <c r="BB29" s="22" t="s">
        <v>1646</v>
      </c>
      <c r="BC29" s="598" t="s">
        <v>2414</v>
      </c>
      <c r="BD29" s="598" t="s">
        <v>2415</v>
      </c>
      <c r="BE29" s="357" t="s">
        <v>2477</v>
      </c>
      <c r="BH29" s="18" t="s">
        <v>1312</v>
      </c>
    </row>
    <row r="30" spans="1:73" s="1" customFormat="1" ht="30.75" customHeight="1" x14ac:dyDescent="0.2">
      <c r="A30" s="53" t="s">
        <v>1146</v>
      </c>
      <c r="B30" s="346">
        <v>4600067749</v>
      </c>
      <c r="C30" s="579">
        <v>42697</v>
      </c>
      <c r="D30" s="579">
        <v>42824</v>
      </c>
      <c r="E30" s="579">
        <v>43189</v>
      </c>
      <c r="F30" s="580">
        <v>42824</v>
      </c>
      <c r="G30" s="528" t="s">
        <v>15</v>
      </c>
      <c r="H30" s="528" t="s">
        <v>15</v>
      </c>
      <c r="I30" s="48">
        <f>E30-'[3]ARR Vigentes muestra'!$DN$1</f>
        <v>-873</v>
      </c>
      <c r="J30" s="47" t="s">
        <v>2286</v>
      </c>
      <c r="K30" s="85">
        <v>10006284</v>
      </c>
      <c r="L30" s="581">
        <v>42703</v>
      </c>
      <c r="M30" s="579">
        <v>42697</v>
      </c>
      <c r="N30" s="579">
        <v>43182</v>
      </c>
      <c r="O30" s="181">
        <f>N30-'[3]ARR Terminado'!$CU$1</f>
        <v>-880</v>
      </c>
      <c r="P30" s="364" t="s">
        <v>2403</v>
      </c>
      <c r="Q30" s="82" t="s">
        <v>1171</v>
      </c>
      <c r="R30" s="82" t="s">
        <v>1144</v>
      </c>
      <c r="S30" s="109" t="s">
        <v>4</v>
      </c>
      <c r="T30" s="106">
        <v>5245401</v>
      </c>
      <c r="U30" s="98">
        <v>10060480003</v>
      </c>
      <c r="V30" s="96">
        <v>3161</v>
      </c>
      <c r="W30" s="97" t="s">
        <v>225</v>
      </c>
      <c r="X30" s="106">
        <v>26</v>
      </c>
      <c r="Y30" s="25">
        <v>321</v>
      </c>
      <c r="Z30" s="532" t="s">
        <v>11</v>
      </c>
      <c r="AA30" s="532" t="s">
        <v>2478</v>
      </c>
      <c r="AB30" s="37">
        <v>155901</v>
      </c>
      <c r="AC30" s="82" t="s">
        <v>1142</v>
      </c>
      <c r="AD30" s="34">
        <v>70112175</v>
      </c>
      <c r="AE30" s="122" t="s">
        <v>1207</v>
      </c>
      <c r="AF30" s="80">
        <v>3125914742</v>
      </c>
      <c r="AG30" s="122" t="s">
        <v>1207</v>
      </c>
      <c r="AH30" s="81" t="s">
        <v>1142</v>
      </c>
      <c r="AI30" s="34">
        <v>70112175</v>
      </c>
      <c r="AJ30" s="80" t="s">
        <v>6</v>
      </c>
      <c r="AK30" s="80">
        <v>3125914742</v>
      </c>
      <c r="AL30" s="80" t="s">
        <v>6</v>
      </c>
      <c r="AM30" s="81" t="s">
        <v>2479</v>
      </c>
      <c r="AN30" s="80" t="s">
        <v>6</v>
      </c>
      <c r="AO30" s="80">
        <v>3125914742</v>
      </c>
      <c r="AP30" s="80" t="s">
        <v>6</v>
      </c>
      <c r="AQ30" s="162" t="s">
        <v>5</v>
      </c>
      <c r="AR30" s="109" t="s">
        <v>4</v>
      </c>
      <c r="AS30" s="27" t="s">
        <v>311</v>
      </c>
      <c r="AT30" s="345" t="s">
        <v>66</v>
      </c>
      <c r="AU30" s="24">
        <f t="shared" si="2"/>
        <v>44012</v>
      </c>
      <c r="AV30" s="345" t="s">
        <v>66</v>
      </c>
      <c r="AW30" s="24">
        <f t="shared" si="3"/>
        <v>44104</v>
      </c>
      <c r="AX30" s="345" t="s">
        <v>66</v>
      </c>
      <c r="AY30" s="24">
        <f t="shared" si="4"/>
        <v>44195</v>
      </c>
      <c r="AZ30" s="345" t="s">
        <v>66</v>
      </c>
      <c r="BA30" s="88" t="s">
        <v>2</v>
      </c>
      <c r="BB30" s="22" t="s">
        <v>1626</v>
      </c>
      <c r="BC30" s="598" t="s">
        <v>2414</v>
      </c>
      <c r="BD30" s="598" t="s">
        <v>2415</v>
      </c>
      <c r="BE30" s="19" t="s">
        <v>2480</v>
      </c>
      <c r="BH30" s="18" t="s">
        <v>1312</v>
      </c>
    </row>
    <row r="31" spans="1:73" s="1" customFormat="1" ht="30.75" customHeight="1" x14ac:dyDescent="0.3">
      <c r="A31" s="53" t="s">
        <v>1101</v>
      </c>
      <c r="B31" s="615">
        <v>4600068034</v>
      </c>
      <c r="C31" s="556">
        <v>42717</v>
      </c>
      <c r="D31" s="556">
        <v>42723</v>
      </c>
      <c r="E31" s="556">
        <v>43088</v>
      </c>
      <c r="F31" s="530">
        <v>42723</v>
      </c>
      <c r="G31" s="528" t="s">
        <v>15</v>
      </c>
      <c r="H31" s="528" t="s">
        <v>15</v>
      </c>
      <c r="I31" s="48">
        <f>E31-'[3]ARR Vigentes muestra'!$DN$1</f>
        <v>-974</v>
      </c>
      <c r="J31" s="47" t="s">
        <v>2286</v>
      </c>
      <c r="K31" s="85">
        <v>10006311</v>
      </c>
      <c r="L31" s="616">
        <v>42719</v>
      </c>
      <c r="M31" s="579">
        <v>42718</v>
      </c>
      <c r="N31" s="579">
        <v>43204</v>
      </c>
      <c r="O31" s="181">
        <f>N31-'[3]ARR Terminado'!$CU$1</f>
        <v>-858</v>
      </c>
      <c r="P31" s="364" t="s">
        <v>2403</v>
      </c>
      <c r="Q31" s="82" t="s">
        <v>1574</v>
      </c>
      <c r="R31" s="82" t="s">
        <v>653</v>
      </c>
      <c r="S31" s="109" t="s">
        <v>4</v>
      </c>
      <c r="T31" s="106">
        <v>5245310</v>
      </c>
      <c r="U31" s="83">
        <v>10060480003</v>
      </c>
      <c r="V31" s="83">
        <v>3161</v>
      </c>
      <c r="W31" s="168">
        <v>38635</v>
      </c>
      <c r="X31" s="99">
        <v>26</v>
      </c>
      <c r="Y31" s="25">
        <v>201</v>
      </c>
      <c r="Z31" s="532" t="s">
        <v>11</v>
      </c>
      <c r="AA31" s="532" t="s">
        <v>1575</v>
      </c>
      <c r="AB31" s="617">
        <v>162330</v>
      </c>
      <c r="AC31" s="165" t="s">
        <v>1099</v>
      </c>
      <c r="AD31" s="123">
        <v>21906091</v>
      </c>
      <c r="AE31" s="179">
        <v>5217600</v>
      </c>
      <c r="AF31" s="80">
        <v>3137877415</v>
      </c>
      <c r="AG31" s="122" t="s">
        <v>1207</v>
      </c>
      <c r="AH31" s="618" t="s">
        <v>1099</v>
      </c>
      <c r="AI31" s="123">
        <v>21906091</v>
      </c>
      <c r="AJ31" s="179">
        <v>5217600</v>
      </c>
      <c r="AK31" s="80">
        <v>3137877415</v>
      </c>
      <c r="AL31" s="80" t="s">
        <v>6</v>
      </c>
      <c r="AM31" s="618" t="s">
        <v>2481</v>
      </c>
      <c r="AN31" s="179">
        <v>5217600</v>
      </c>
      <c r="AO31" s="80">
        <v>3137877415</v>
      </c>
      <c r="AP31" s="80" t="s">
        <v>6</v>
      </c>
      <c r="AQ31" s="619" t="s">
        <v>5</v>
      </c>
      <c r="AR31" s="109" t="s">
        <v>4</v>
      </c>
      <c r="AS31" s="27" t="s">
        <v>311</v>
      </c>
      <c r="AT31" s="345" t="s">
        <v>66</v>
      </c>
      <c r="AU31" s="24">
        <f t="shared" si="2"/>
        <v>43909</v>
      </c>
      <c r="AV31" s="345" t="s">
        <v>66</v>
      </c>
      <c r="AW31" s="24">
        <f t="shared" si="3"/>
        <v>44001</v>
      </c>
      <c r="AX31" s="345" t="s">
        <v>66</v>
      </c>
      <c r="AY31" s="24">
        <f t="shared" si="4"/>
        <v>44093</v>
      </c>
      <c r="AZ31" s="345" t="s">
        <v>66</v>
      </c>
      <c r="BA31" s="88" t="s">
        <v>2</v>
      </c>
      <c r="BB31" s="22" t="s">
        <v>1498</v>
      </c>
      <c r="BC31" s="598" t="s">
        <v>2414</v>
      </c>
      <c r="BD31" s="598" t="s">
        <v>2415</v>
      </c>
      <c r="BE31" s="19" t="s">
        <v>2482</v>
      </c>
      <c r="BH31" s="18" t="s">
        <v>1312</v>
      </c>
    </row>
    <row r="32" spans="1:73" s="1" customFormat="1" ht="30.75" customHeight="1" x14ac:dyDescent="0.2">
      <c r="A32" s="53" t="s">
        <v>2483</v>
      </c>
      <c r="B32" s="127">
        <v>4600063104</v>
      </c>
      <c r="C32" s="529">
        <v>42293</v>
      </c>
      <c r="D32" s="529">
        <v>42293</v>
      </c>
      <c r="E32" s="529">
        <v>42916</v>
      </c>
      <c r="F32" s="529">
        <v>42293</v>
      </c>
      <c r="G32" s="528" t="s">
        <v>15</v>
      </c>
      <c r="H32" s="528" t="s">
        <v>15</v>
      </c>
      <c r="I32" s="48">
        <f>E32-'[3]ARR Vigentes muestra'!$DN$1</f>
        <v>-1146</v>
      </c>
      <c r="J32" s="47" t="s">
        <v>2286</v>
      </c>
      <c r="K32" s="620" t="s">
        <v>2484</v>
      </c>
      <c r="L32" s="557" t="s">
        <v>66</v>
      </c>
      <c r="M32" s="529">
        <v>42349</v>
      </c>
      <c r="N32" s="529">
        <v>43094</v>
      </c>
      <c r="O32" s="181">
        <f>N32-'[3]ARR Terminado'!$CU$1</f>
        <v>-968</v>
      </c>
      <c r="P32" s="364" t="s">
        <v>2403</v>
      </c>
      <c r="Q32" s="95" t="s">
        <v>2485</v>
      </c>
      <c r="R32" s="133" t="s">
        <v>456</v>
      </c>
      <c r="S32" s="109" t="s">
        <v>4</v>
      </c>
      <c r="T32" s="110">
        <v>718170</v>
      </c>
      <c r="U32" s="130" t="s">
        <v>2486</v>
      </c>
      <c r="V32" s="130" t="s">
        <v>2487</v>
      </c>
      <c r="W32" s="132">
        <v>41963</v>
      </c>
      <c r="X32" s="112">
        <v>7</v>
      </c>
      <c r="Y32" s="60" t="s">
        <v>6</v>
      </c>
      <c r="Z32" s="532" t="s">
        <v>2488</v>
      </c>
      <c r="AA32" s="532" t="s">
        <v>2489</v>
      </c>
      <c r="AB32" s="122" t="s">
        <v>483</v>
      </c>
      <c r="AC32" s="532" t="s">
        <v>2490</v>
      </c>
      <c r="AD32" s="93">
        <v>890905184</v>
      </c>
      <c r="AE32" s="122">
        <v>2530867</v>
      </c>
      <c r="AF32" s="122">
        <v>3174402468</v>
      </c>
      <c r="AG32" s="122" t="s">
        <v>1207</v>
      </c>
      <c r="AH32" s="95" t="s">
        <v>2491</v>
      </c>
      <c r="AI32" s="533">
        <v>27072220</v>
      </c>
      <c r="AJ32" s="122">
        <v>2530867</v>
      </c>
      <c r="AK32" s="122">
        <v>3174402468</v>
      </c>
      <c r="AL32" s="439" t="s">
        <v>2492</v>
      </c>
      <c r="AM32" s="532" t="s">
        <v>2493</v>
      </c>
      <c r="AN32" s="122">
        <v>2353756</v>
      </c>
      <c r="AO32" s="122">
        <v>3162254418</v>
      </c>
      <c r="AP32" s="439" t="s">
        <v>2494</v>
      </c>
      <c r="AQ32" s="95" t="s">
        <v>5</v>
      </c>
      <c r="AR32" s="109" t="s">
        <v>4</v>
      </c>
      <c r="AS32" s="621" t="s">
        <v>1440</v>
      </c>
      <c r="AT32" s="622" t="s">
        <v>28</v>
      </c>
      <c r="AU32" s="24">
        <f t="shared" si="2"/>
        <v>43481</v>
      </c>
      <c r="AV32" s="622" t="s">
        <v>27</v>
      </c>
      <c r="AW32" s="24">
        <f t="shared" si="3"/>
        <v>43571</v>
      </c>
      <c r="AX32" s="345" t="s">
        <v>66</v>
      </c>
      <c r="AY32" s="24">
        <f t="shared" si="4"/>
        <v>43662</v>
      </c>
      <c r="AZ32" s="345" t="s">
        <v>66</v>
      </c>
      <c r="BA32" s="345" t="s">
        <v>66</v>
      </c>
      <c r="BB32" s="345" t="s">
        <v>66</v>
      </c>
      <c r="BC32" s="173" t="s">
        <v>66</v>
      </c>
      <c r="BD32" s="598" t="s">
        <v>2415</v>
      </c>
      <c r="BE32" s="95" t="s">
        <v>1577</v>
      </c>
      <c r="BH32" s="18" t="s">
        <v>1312</v>
      </c>
    </row>
    <row r="33" spans="1:60" s="1" customFormat="1" ht="30.75" customHeight="1" x14ac:dyDescent="0.2">
      <c r="A33" s="53" t="s">
        <v>2142</v>
      </c>
      <c r="B33" s="361">
        <v>4600062129</v>
      </c>
      <c r="C33" s="528">
        <v>2015</v>
      </c>
      <c r="D33" s="529">
        <v>42315</v>
      </c>
      <c r="E33" s="529">
        <v>42680</v>
      </c>
      <c r="F33" s="530">
        <v>42315</v>
      </c>
      <c r="G33" s="623" t="s">
        <v>2495</v>
      </c>
      <c r="H33" s="556">
        <v>42209</v>
      </c>
      <c r="I33" s="48">
        <f>E33-'[3]ARR Vigentes muestra'!$DN$1</f>
        <v>-1382</v>
      </c>
      <c r="J33" s="47" t="s">
        <v>2286</v>
      </c>
      <c r="K33" s="166">
        <v>10005490</v>
      </c>
      <c r="L33" s="529">
        <v>42262</v>
      </c>
      <c r="M33" s="529">
        <v>42262</v>
      </c>
      <c r="N33" s="529">
        <v>42750</v>
      </c>
      <c r="O33" s="181">
        <f>N33-'[3]ARR Terminado'!$CU$1</f>
        <v>-1312</v>
      </c>
      <c r="P33" s="364" t="s">
        <v>2403</v>
      </c>
      <c r="Q33" s="95" t="s">
        <v>1662</v>
      </c>
      <c r="R33" s="532" t="s">
        <v>2144</v>
      </c>
      <c r="S33" s="95" t="s">
        <v>2496</v>
      </c>
      <c r="T33" s="110">
        <v>5045180</v>
      </c>
      <c r="U33" s="130" t="s">
        <v>1631</v>
      </c>
      <c r="V33" s="112">
        <v>2447</v>
      </c>
      <c r="W33" s="132">
        <v>31008</v>
      </c>
      <c r="X33" s="112">
        <v>2</v>
      </c>
      <c r="Y33" s="60" t="s">
        <v>6</v>
      </c>
      <c r="Z33" s="532" t="s">
        <v>2374</v>
      </c>
      <c r="AA33" s="532" t="s">
        <v>2375</v>
      </c>
      <c r="AB33" s="122" t="s">
        <v>483</v>
      </c>
      <c r="AC33" s="532" t="s">
        <v>2145</v>
      </c>
      <c r="AD33" s="93">
        <v>900622788</v>
      </c>
      <c r="AE33" s="122" t="s">
        <v>1207</v>
      </c>
      <c r="AF33" s="122" t="s">
        <v>1207</v>
      </c>
      <c r="AG33" s="122" t="s">
        <v>1207</v>
      </c>
      <c r="AH33" s="95" t="s">
        <v>2497</v>
      </c>
      <c r="AI33" s="533">
        <v>1037581266</v>
      </c>
      <c r="AJ33" s="122">
        <v>3541254</v>
      </c>
      <c r="AK33" s="122">
        <v>3136131933</v>
      </c>
      <c r="AL33" s="439" t="s">
        <v>2146</v>
      </c>
      <c r="AM33" s="532" t="s">
        <v>2148</v>
      </c>
      <c r="AN33" s="122">
        <v>4457903</v>
      </c>
      <c r="AO33" s="122">
        <v>3188119949</v>
      </c>
      <c r="AP33" s="439" t="s">
        <v>2149</v>
      </c>
      <c r="AQ33" s="624" t="s">
        <v>56</v>
      </c>
      <c r="AR33" s="109" t="s">
        <v>4</v>
      </c>
      <c r="AS33" s="27" t="s">
        <v>55</v>
      </c>
      <c r="AT33" s="622" t="s">
        <v>28</v>
      </c>
      <c r="AU33" s="24">
        <f t="shared" si="2"/>
        <v>43503</v>
      </c>
      <c r="AV33" s="622" t="s">
        <v>27</v>
      </c>
      <c r="AW33" s="24">
        <f t="shared" si="3"/>
        <v>43592</v>
      </c>
      <c r="AX33" s="345" t="s">
        <v>66</v>
      </c>
      <c r="AY33" s="24">
        <f t="shared" si="4"/>
        <v>43684</v>
      </c>
      <c r="AZ33" s="345" t="s">
        <v>66</v>
      </c>
      <c r="BA33" s="345" t="s">
        <v>66</v>
      </c>
      <c r="BB33" s="345" t="s">
        <v>66</v>
      </c>
      <c r="BC33" s="173" t="s">
        <v>66</v>
      </c>
      <c r="BD33" s="624" t="s">
        <v>2498</v>
      </c>
      <c r="BE33" s="95" t="s">
        <v>2499</v>
      </c>
      <c r="BH33" s="18" t="s">
        <v>1312</v>
      </c>
    </row>
    <row r="34" spans="1:60" s="1" customFormat="1" ht="30.75" customHeight="1" x14ac:dyDescent="0.2">
      <c r="A34" s="53" t="s">
        <v>2500</v>
      </c>
      <c r="B34" s="127">
        <v>4600059581</v>
      </c>
      <c r="C34" s="537">
        <v>41974</v>
      </c>
      <c r="D34" s="537">
        <v>41974</v>
      </c>
      <c r="E34" s="537">
        <v>42521</v>
      </c>
      <c r="F34" s="537">
        <v>41974</v>
      </c>
      <c r="G34" s="528">
        <v>1070</v>
      </c>
      <c r="H34" s="556">
        <v>42160</v>
      </c>
      <c r="I34" s="48">
        <f>E34-'[3]ARR Vigentes muestra'!$DN$1</f>
        <v>-1541</v>
      </c>
      <c r="J34" s="47" t="s">
        <v>2286</v>
      </c>
      <c r="K34" s="129" t="s">
        <v>66</v>
      </c>
      <c r="L34" s="557" t="s">
        <v>66</v>
      </c>
      <c r="M34" s="557" t="s">
        <v>66</v>
      </c>
      <c r="N34" s="557" t="s">
        <v>66</v>
      </c>
      <c r="O34" s="557" t="s">
        <v>66</v>
      </c>
      <c r="P34" s="557" t="s">
        <v>66</v>
      </c>
      <c r="Q34" s="95" t="s">
        <v>2501</v>
      </c>
      <c r="R34" s="95" t="s">
        <v>1588</v>
      </c>
      <c r="S34" s="109" t="s">
        <v>4</v>
      </c>
      <c r="T34" s="126">
        <v>93223</v>
      </c>
      <c r="U34" s="130" t="s">
        <v>381</v>
      </c>
      <c r="V34" s="126" t="s">
        <v>633</v>
      </c>
      <c r="W34" s="126" t="s">
        <v>633</v>
      </c>
      <c r="X34" s="126" t="s">
        <v>633</v>
      </c>
      <c r="Y34" s="60" t="s">
        <v>6</v>
      </c>
      <c r="Z34" s="532" t="s">
        <v>66</v>
      </c>
      <c r="AA34" s="532" t="s">
        <v>66</v>
      </c>
      <c r="AB34" s="122" t="s">
        <v>483</v>
      </c>
      <c r="AC34" s="173" t="s">
        <v>66</v>
      </c>
      <c r="AD34" s="129" t="s">
        <v>66</v>
      </c>
      <c r="AE34" s="122" t="s">
        <v>1207</v>
      </c>
      <c r="AF34" s="122" t="s">
        <v>1207</v>
      </c>
      <c r="AG34" s="122" t="s">
        <v>1207</v>
      </c>
      <c r="AH34" s="95" t="s">
        <v>2502</v>
      </c>
      <c r="AI34" s="93">
        <v>17339099</v>
      </c>
      <c r="AJ34" s="122">
        <v>4855500</v>
      </c>
      <c r="AK34" s="122">
        <v>3112090095</v>
      </c>
      <c r="AL34" s="439" t="s">
        <v>2503</v>
      </c>
      <c r="AM34" s="95" t="s">
        <v>2504</v>
      </c>
      <c r="AN34" s="122">
        <v>3857340</v>
      </c>
      <c r="AO34" s="80" t="s">
        <v>6</v>
      </c>
      <c r="AP34" s="80" t="s">
        <v>6</v>
      </c>
      <c r="AQ34" s="95" t="s">
        <v>56</v>
      </c>
      <c r="AR34" s="109" t="s">
        <v>4</v>
      </c>
      <c r="AS34" s="27" t="s">
        <v>55</v>
      </c>
      <c r="AT34" s="622" t="s">
        <v>28</v>
      </c>
      <c r="AU34" s="24">
        <f t="shared" si="2"/>
        <v>43160</v>
      </c>
      <c r="AV34" s="345" t="s">
        <v>66</v>
      </c>
      <c r="AW34" s="24">
        <f t="shared" si="3"/>
        <v>43252</v>
      </c>
      <c r="AX34" s="345" t="s">
        <v>66</v>
      </c>
      <c r="AY34" s="24">
        <f t="shared" si="4"/>
        <v>43344</v>
      </c>
      <c r="AZ34" s="345" t="s">
        <v>66</v>
      </c>
      <c r="BA34" s="345" t="s">
        <v>66</v>
      </c>
      <c r="BB34" s="345" t="s">
        <v>66</v>
      </c>
      <c r="BC34" s="173" t="s">
        <v>66</v>
      </c>
      <c r="BD34" s="624" t="s">
        <v>2498</v>
      </c>
      <c r="BE34" s="95" t="s">
        <v>2499</v>
      </c>
      <c r="BH34" s="18" t="s">
        <v>1312</v>
      </c>
    </row>
    <row r="35" spans="1:60" s="17" customFormat="1" ht="30.75" customHeight="1" x14ac:dyDescent="0.2">
      <c r="A35" s="53" t="s">
        <v>1184</v>
      </c>
      <c r="B35" s="508">
        <v>4600059339</v>
      </c>
      <c r="C35" s="596">
        <v>42090</v>
      </c>
      <c r="D35" s="596">
        <v>42090</v>
      </c>
      <c r="E35" s="596">
        <v>123</v>
      </c>
      <c r="F35" s="596">
        <v>42090</v>
      </c>
      <c r="G35" s="528" t="s">
        <v>15</v>
      </c>
      <c r="H35" s="528" t="s">
        <v>15</v>
      </c>
      <c r="I35" s="48">
        <f>E35-'[3]ARR Vigentes muestra'!$DN$1</f>
        <v>-43939</v>
      </c>
      <c r="J35" s="47" t="s">
        <v>2286</v>
      </c>
      <c r="K35" s="118" t="s">
        <v>2505</v>
      </c>
      <c r="L35" s="557" t="s">
        <v>66</v>
      </c>
      <c r="M35" s="625">
        <v>42116</v>
      </c>
      <c r="N35" s="625">
        <v>42604</v>
      </c>
      <c r="O35" s="181">
        <f>N35-'[3]ARR Terminado'!$CU$1</f>
        <v>-1458</v>
      </c>
      <c r="P35" s="364" t="s">
        <v>2403</v>
      </c>
      <c r="Q35" s="66" t="s">
        <v>1182</v>
      </c>
      <c r="R35" s="133" t="s">
        <v>456</v>
      </c>
      <c r="S35" s="109" t="s">
        <v>4</v>
      </c>
      <c r="T35" s="113" t="s">
        <v>633</v>
      </c>
      <c r="U35" s="69">
        <v>15109990000</v>
      </c>
      <c r="V35" s="69">
        <v>3617</v>
      </c>
      <c r="W35" s="155">
        <v>35244</v>
      </c>
      <c r="X35" s="141">
        <v>2</v>
      </c>
      <c r="Y35" s="60" t="s">
        <v>6</v>
      </c>
      <c r="Z35" s="532" t="s">
        <v>1180</v>
      </c>
      <c r="AA35" s="532" t="s">
        <v>1179</v>
      </c>
      <c r="AB35" s="122" t="s">
        <v>483</v>
      </c>
      <c r="AC35" s="66" t="s">
        <v>1178</v>
      </c>
      <c r="AD35" s="65">
        <v>890903532</v>
      </c>
      <c r="AE35" s="118">
        <v>2856600</v>
      </c>
      <c r="AF35" s="31">
        <v>3108306040</v>
      </c>
      <c r="AG35" s="122" t="s">
        <v>1207</v>
      </c>
      <c r="AH35" s="66" t="s">
        <v>1176</v>
      </c>
      <c r="AI35" s="65">
        <v>71787918</v>
      </c>
      <c r="AJ35" s="31">
        <v>2856600</v>
      </c>
      <c r="AK35" s="31">
        <v>3108306040</v>
      </c>
      <c r="AL35" s="413" t="s">
        <v>1174</v>
      </c>
      <c r="AM35" s="66" t="s">
        <v>1173</v>
      </c>
      <c r="AN35" s="31">
        <v>3655303</v>
      </c>
      <c r="AO35" s="80" t="s">
        <v>6</v>
      </c>
      <c r="AP35" s="413" t="s">
        <v>2506</v>
      </c>
      <c r="AQ35" s="66" t="s">
        <v>56</v>
      </c>
      <c r="AR35" s="109" t="s">
        <v>4</v>
      </c>
      <c r="AS35" s="63" t="s">
        <v>55</v>
      </c>
      <c r="AT35" s="622" t="s">
        <v>28</v>
      </c>
      <c r="AU35" s="24">
        <f t="shared" si="2"/>
        <v>43278</v>
      </c>
      <c r="AV35" s="622" t="s">
        <v>27</v>
      </c>
      <c r="AW35" s="24">
        <f t="shared" si="3"/>
        <v>43370</v>
      </c>
      <c r="AX35" s="345" t="s">
        <v>66</v>
      </c>
      <c r="AY35" s="24">
        <f t="shared" si="4"/>
        <v>43461</v>
      </c>
      <c r="AZ35" s="345" t="s">
        <v>66</v>
      </c>
      <c r="BA35" s="626" t="s">
        <v>2</v>
      </c>
      <c r="BB35" s="345" t="s">
        <v>66</v>
      </c>
      <c r="BC35" s="25" t="s">
        <v>66</v>
      </c>
      <c r="BD35" s="624" t="s">
        <v>2498</v>
      </c>
      <c r="BE35" s="95" t="s">
        <v>2499</v>
      </c>
      <c r="BH35" s="18" t="s">
        <v>1312</v>
      </c>
    </row>
    <row r="36" spans="1:60" s="2" customFormat="1" ht="30.75" customHeight="1" x14ac:dyDescent="0.2">
      <c r="A36" s="53" t="s">
        <v>464</v>
      </c>
      <c r="B36" s="142" t="s">
        <v>2507</v>
      </c>
      <c r="C36" s="529">
        <v>36647</v>
      </c>
      <c r="D36" s="529">
        <v>36647</v>
      </c>
      <c r="E36" s="529">
        <v>36739</v>
      </c>
      <c r="F36" s="529">
        <v>36647</v>
      </c>
      <c r="G36" s="528" t="s">
        <v>15</v>
      </c>
      <c r="H36" s="528" t="s">
        <v>15</v>
      </c>
      <c r="I36" s="48">
        <f>E36-'[3]ARR Vigentes muestra'!$DN$1</f>
        <v>-7323</v>
      </c>
      <c r="J36" s="47" t="s">
        <v>2286</v>
      </c>
      <c r="K36" s="129" t="s">
        <v>66</v>
      </c>
      <c r="L36" s="557" t="s">
        <v>66</v>
      </c>
      <c r="M36" s="557" t="s">
        <v>66</v>
      </c>
      <c r="N36" s="557" t="s">
        <v>66</v>
      </c>
      <c r="O36" s="557" t="s">
        <v>66</v>
      </c>
      <c r="P36" s="557" t="s">
        <v>66</v>
      </c>
      <c r="Q36" s="95" t="s">
        <v>2508</v>
      </c>
      <c r="R36" s="172" t="s">
        <v>493</v>
      </c>
      <c r="S36" s="109" t="s">
        <v>4</v>
      </c>
      <c r="T36" s="113">
        <v>202742</v>
      </c>
      <c r="U36" s="130" t="s">
        <v>2509</v>
      </c>
      <c r="V36" s="130" t="s">
        <v>463</v>
      </c>
      <c r="W36" s="132">
        <v>36145</v>
      </c>
      <c r="X36" s="110" t="s">
        <v>462</v>
      </c>
      <c r="Y36" s="60" t="s">
        <v>6</v>
      </c>
      <c r="Z36" s="532" t="s">
        <v>157</v>
      </c>
      <c r="AA36" s="532" t="s">
        <v>378</v>
      </c>
      <c r="AB36" s="122" t="s">
        <v>483</v>
      </c>
      <c r="AC36" s="95" t="s">
        <v>460</v>
      </c>
      <c r="AD36" s="93">
        <v>43567519</v>
      </c>
      <c r="AE36" s="122" t="s">
        <v>1207</v>
      </c>
      <c r="AF36" s="122">
        <v>3216468227</v>
      </c>
      <c r="AG36" s="27" t="s">
        <v>2510</v>
      </c>
      <c r="AH36" s="95" t="s">
        <v>460</v>
      </c>
      <c r="AI36" s="93">
        <v>43567519</v>
      </c>
      <c r="AJ36" s="80" t="s">
        <v>6</v>
      </c>
      <c r="AK36" s="122">
        <v>3216468227</v>
      </c>
      <c r="AL36" s="439" t="s">
        <v>2510</v>
      </c>
      <c r="AM36" s="95" t="s">
        <v>2511</v>
      </c>
      <c r="AN36" s="80" t="s">
        <v>6</v>
      </c>
      <c r="AO36" s="122">
        <v>3216468227</v>
      </c>
      <c r="AP36" s="439" t="s">
        <v>2510</v>
      </c>
      <c r="AQ36" s="95" t="s">
        <v>1439</v>
      </c>
      <c r="AR36" s="109" t="s">
        <v>4</v>
      </c>
      <c r="AS36" s="27" t="s">
        <v>1440</v>
      </c>
      <c r="AT36" s="622" t="s">
        <v>28</v>
      </c>
      <c r="AU36" s="24">
        <f t="shared" si="2"/>
        <v>37834</v>
      </c>
      <c r="AV36" s="622" t="s">
        <v>27</v>
      </c>
      <c r="AW36" s="24">
        <f t="shared" si="3"/>
        <v>37926</v>
      </c>
      <c r="AX36" s="345" t="s">
        <v>66</v>
      </c>
      <c r="AY36" s="24">
        <f t="shared" si="4"/>
        <v>38018</v>
      </c>
      <c r="AZ36" s="345" t="s">
        <v>66</v>
      </c>
      <c r="BA36" s="345" t="s">
        <v>66</v>
      </c>
      <c r="BB36" s="345" t="s">
        <v>66</v>
      </c>
      <c r="BC36" s="345" t="s">
        <v>66</v>
      </c>
      <c r="BD36" s="624" t="s">
        <v>2498</v>
      </c>
      <c r="BE36" s="95" t="s">
        <v>2499</v>
      </c>
      <c r="BH36" s="18" t="s">
        <v>1312</v>
      </c>
    </row>
    <row r="37" spans="1:60" s="2" customFormat="1" ht="30.75" customHeight="1" x14ac:dyDescent="0.2">
      <c r="A37" s="53" t="s">
        <v>2512</v>
      </c>
      <c r="B37" s="142">
        <v>4600057728</v>
      </c>
      <c r="C37" s="528">
        <v>2014</v>
      </c>
      <c r="D37" s="537">
        <v>42005</v>
      </c>
      <c r="E37" s="537">
        <v>42185</v>
      </c>
      <c r="F37" s="537">
        <v>42005</v>
      </c>
      <c r="G37" s="528" t="s">
        <v>15</v>
      </c>
      <c r="H37" s="528" t="s">
        <v>15</v>
      </c>
      <c r="I37" s="48">
        <f>E37-'[3]ARR Vigentes muestra'!$DN$1</f>
        <v>-1877</v>
      </c>
      <c r="J37" s="47" t="s">
        <v>2286</v>
      </c>
      <c r="K37" s="127" t="s">
        <v>2513</v>
      </c>
      <c r="L37" s="537">
        <v>42036</v>
      </c>
      <c r="M37" s="537">
        <v>42036</v>
      </c>
      <c r="N37" s="537">
        <v>42339</v>
      </c>
      <c r="O37" s="181">
        <f>N37-'[3]ARR Terminado'!$CU$1</f>
        <v>-1723</v>
      </c>
      <c r="P37" s="364" t="s">
        <v>2403</v>
      </c>
      <c r="Q37" s="95" t="s">
        <v>2514</v>
      </c>
      <c r="R37" s="95" t="s">
        <v>2515</v>
      </c>
      <c r="S37" s="109" t="s">
        <v>4</v>
      </c>
      <c r="T37" s="126">
        <v>93223</v>
      </c>
      <c r="U37" s="130" t="s">
        <v>1534</v>
      </c>
      <c r="V37" s="126" t="s">
        <v>633</v>
      </c>
      <c r="W37" s="126" t="s">
        <v>633</v>
      </c>
      <c r="X37" s="126" t="s">
        <v>633</v>
      </c>
      <c r="Y37" s="60" t="s">
        <v>6</v>
      </c>
      <c r="Z37" s="532" t="s">
        <v>401</v>
      </c>
      <c r="AA37" s="532" t="s">
        <v>2516</v>
      </c>
      <c r="AB37" s="122" t="s">
        <v>483</v>
      </c>
      <c r="AC37" s="95" t="s">
        <v>2517</v>
      </c>
      <c r="AD37" s="93">
        <v>800122815</v>
      </c>
      <c r="AE37" s="126" t="s">
        <v>2518</v>
      </c>
      <c r="AF37" s="122" t="s">
        <v>1207</v>
      </c>
      <c r="AG37" s="122" t="s">
        <v>1207</v>
      </c>
      <c r="AH37" s="95" t="s">
        <v>2519</v>
      </c>
      <c r="AI37" s="93">
        <v>98695954</v>
      </c>
      <c r="AJ37" s="80" t="s">
        <v>6</v>
      </c>
      <c r="AK37" s="80" t="s">
        <v>6</v>
      </c>
      <c r="AL37" s="80" t="s">
        <v>6</v>
      </c>
      <c r="AM37" s="82" t="s">
        <v>6</v>
      </c>
      <c r="AN37" s="80" t="s">
        <v>6</v>
      </c>
      <c r="AO37" s="80" t="s">
        <v>6</v>
      </c>
      <c r="AP37" s="80" t="s">
        <v>6</v>
      </c>
      <c r="AQ37" s="95" t="s">
        <v>56</v>
      </c>
      <c r="AR37" s="109" t="s">
        <v>4</v>
      </c>
      <c r="AS37" s="27" t="s">
        <v>55</v>
      </c>
      <c r="AT37" s="345" t="s">
        <v>66</v>
      </c>
      <c r="AU37" s="24">
        <f t="shared" si="2"/>
        <v>43191</v>
      </c>
      <c r="AV37" s="345" t="s">
        <v>66</v>
      </c>
      <c r="AW37" s="24">
        <f t="shared" si="3"/>
        <v>43282</v>
      </c>
      <c r="AX37" s="345" t="s">
        <v>66</v>
      </c>
      <c r="AY37" s="24">
        <f t="shared" si="4"/>
        <v>43374</v>
      </c>
      <c r="AZ37" s="345" t="s">
        <v>66</v>
      </c>
      <c r="BA37" s="345" t="s">
        <v>66</v>
      </c>
      <c r="BB37" s="345" t="s">
        <v>66</v>
      </c>
      <c r="BC37" s="50" t="s">
        <v>66</v>
      </c>
      <c r="BD37" s="624" t="s">
        <v>2498</v>
      </c>
      <c r="BE37" s="95" t="s">
        <v>2499</v>
      </c>
      <c r="BH37" s="18" t="s">
        <v>1312</v>
      </c>
    </row>
    <row r="38" spans="1:60" s="2" customFormat="1" ht="30.75" customHeight="1" x14ac:dyDescent="0.2">
      <c r="A38" s="53" t="s">
        <v>1715</v>
      </c>
      <c r="B38" s="142" t="s">
        <v>2520</v>
      </c>
      <c r="C38" s="627">
        <v>2015</v>
      </c>
      <c r="D38" s="537">
        <v>42115</v>
      </c>
      <c r="E38" s="537">
        <v>42480</v>
      </c>
      <c r="F38" s="537">
        <v>42115</v>
      </c>
      <c r="G38" s="528" t="s">
        <v>15</v>
      </c>
      <c r="H38" s="528" t="s">
        <v>15</v>
      </c>
      <c r="I38" s="48">
        <f>E38-'[3]ARR Vigentes muestra'!$DN$1</f>
        <v>-1582</v>
      </c>
      <c r="J38" s="47" t="s">
        <v>2286</v>
      </c>
      <c r="K38" s="129" t="s">
        <v>66</v>
      </c>
      <c r="L38" s="557" t="s">
        <v>66</v>
      </c>
      <c r="M38" s="557" t="s">
        <v>66</v>
      </c>
      <c r="N38" s="557" t="s">
        <v>66</v>
      </c>
      <c r="O38" s="557" t="s">
        <v>66</v>
      </c>
      <c r="P38" s="557" t="s">
        <v>66</v>
      </c>
      <c r="Q38" s="95" t="s">
        <v>1662</v>
      </c>
      <c r="R38" s="95" t="s">
        <v>1630</v>
      </c>
      <c r="S38" s="109" t="s">
        <v>4</v>
      </c>
      <c r="T38" s="126">
        <v>5045180</v>
      </c>
      <c r="U38" s="130" t="s">
        <v>1031</v>
      </c>
      <c r="V38" s="130">
        <v>2447</v>
      </c>
      <c r="W38" s="132">
        <v>31008</v>
      </c>
      <c r="X38" s="110">
        <v>2</v>
      </c>
      <c r="Y38" s="60" t="s">
        <v>6</v>
      </c>
      <c r="Z38" s="532" t="s">
        <v>1718</v>
      </c>
      <c r="AA38" s="532" t="s">
        <v>2521</v>
      </c>
      <c r="AB38" s="37">
        <v>770589</v>
      </c>
      <c r="AC38" s="95" t="s">
        <v>1719</v>
      </c>
      <c r="AD38" s="93" t="s">
        <v>1720</v>
      </c>
      <c r="AE38" s="126">
        <v>3130293</v>
      </c>
      <c r="AF38" s="50" t="s">
        <v>1721</v>
      </c>
      <c r="AG38" s="122" t="s">
        <v>1207</v>
      </c>
      <c r="AH38" s="95" t="s">
        <v>1722</v>
      </c>
      <c r="AI38" s="93">
        <v>8225201</v>
      </c>
      <c r="AJ38" s="31">
        <v>3130293</v>
      </c>
      <c r="AK38" s="31">
        <v>3113515161</v>
      </c>
      <c r="AL38" s="80" t="s">
        <v>6</v>
      </c>
      <c r="AM38" s="133" t="s">
        <v>2215</v>
      </c>
      <c r="AN38" s="31">
        <v>3130293</v>
      </c>
      <c r="AO38" s="80" t="s">
        <v>6</v>
      </c>
      <c r="AP38" s="80" t="s">
        <v>6</v>
      </c>
      <c r="AQ38" s="95" t="s">
        <v>1541</v>
      </c>
      <c r="AR38" s="109" t="s">
        <v>4</v>
      </c>
      <c r="AS38" s="27" t="s">
        <v>1542</v>
      </c>
      <c r="AT38" s="50" t="s">
        <v>28</v>
      </c>
      <c r="AU38" s="24">
        <f t="shared" si="2"/>
        <v>43302</v>
      </c>
      <c r="AV38" s="50" t="s">
        <v>27</v>
      </c>
      <c r="AW38" s="24">
        <f t="shared" si="3"/>
        <v>43394</v>
      </c>
      <c r="AX38" s="50" t="s">
        <v>26</v>
      </c>
      <c r="AY38" s="24">
        <f t="shared" si="4"/>
        <v>43486</v>
      </c>
      <c r="AZ38" s="345" t="s">
        <v>66</v>
      </c>
      <c r="BA38" s="345" t="s">
        <v>66</v>
      </c>
      <c r="BB38" s="345" t="s">
        <v>66</v>
      </c>
      <c r="BC38" s="50" t="s">
        <v>66</v>
      </c>
      <c r="BD38" s="624" t="s">
        <v>2498</v>
      </c>
      <c r="BE38" s="95" t="s">
        <v>2499</v>
      </c>
      <c r="BH38" s="18" t="s">
        <v>1312</v>
      </c>
    </row>
    <row r="39" spans="1:60" s="2" customFormat="1" ht="30.75" customHeight="1" x14ac:dyDescent="0.2">
      <c r="A39" s="53" t="s">
        <v>1670</v>
      </c>
      <c r="B39" s="142">
        <v>4600068362</v>
      </c>
      <c r="C39" s="556">
        <v>42226</v>
      </c>
      <c r="D39" s="556">
        <v>42226</v>
      </c>
      <c r="E39" s="537">
        <v>42591</v>
      </c>
      <c r="F39" s="556">
        <v>42226</v>
      </c>
      <c r="G39" s="528" t="s">
        <v>15</v>
      </c>
      <c r="H39" s="528" t="s">
        <v>15</v>
      </c>
      <c r="I39" s="48">
        <f>E39-'[3]ARR Vigentes muestra'!$DN$1</f>
        <v>-1471</v>
      </c>
      <c r="J39" s="47" t="s">
        <v>2286</v>
      </c>
      <c r="K39" s="129" t="s">
        <v>66</v>
      </c>
      <c r="L39" s="557" t="s">
        <v>66</v>
      </c>
      <c r="M39" s="557" t="s">
        <v>66</v>
      </c>
      <c r="N39" s="557" t="s">
        <v>66</v>
      </c>
      <c r="O39" s="557" t="s">
        <v>66</v>
      </c>
      <c r="P39" s="557" t="s">
        <v>66</v>
      </c>
      <c r="Q39" s="95" t="s">
        <v>1671</v>
      </c>
      <c r="R39" s="95" t="s">
        <v>1672</v>
      </c>
      <c r="S39" s="109" t="s">
        <v>4</v>
      </c>
      <c r="T39" s="126">
        <v>574808</v>
      </c>
      <c r="U39" s="130">
        <v>10140110015</v>
      </c>
      <c r="V39" s="130">
        <v>5030</v>
      </c>
      <c r="W39" s="132">
        <v>39080</v>
      </c>
      <c r="X39" s="110">
        <v>26</v>
      </c>
      <c r="Y39" s="60" t="s">
        <v>6</v>
      </c>
      <c r="Z39" s="532" t="s">
        <v>157</v>
      </c>
      <c r="AA39" s="532" t="s">
        <v>2522</v>
      </c>
      <c r="AB39" s="37">
        <v>159050</v>
      </c>
      <c r="AC39" s="95" t="s">
        <v>1674</v>
      </c>
      <c r="AD39" s="93">
        <v>32078224</v>
      </c>
      <c r="AE39" s="126">
        <v>2614491</v>
      </c>
      <c r="AF39" s="628">
        <v>3137451584</v>
      </c>
      <c r="AG39" s="122" t="s">
        <v>1207</v>
      </c>
      <c r="AH39" s="95" t="s">
        <v>1674</v>
      </c>
      <c r="AI39" s="93">
        <v>32078224</v>
      </c>
      <c r="AJ39" s="31">
        <v>2614491</v>
      </c>
      <c r="AK39" s="31">
        <v>3137451584</v>
      </c>
      <c r="AL39" s="80" t="s">
        <v>6</v>
      </c>
      <c r="AM39" s="133" t="s">
        <v>2523</v>
      </c>
      <c r="AN39" s="31">
        <v>2614491</v>
      </c>
      <c r="AO39" s="620">
        <v>3137451584</v>
      </c>
      <c r="AP39" s="80" t="s">
        <v>6</v>
      </c>
      <c r="AQ39" s="95" t="s">
        <v>1439</v>
      </c>
      <c r="AR39" s="109" t="s">
        <v>4</v>
      </c>
      <c r="AS39" s="27" t="s">
        <v>1542</v>
      </c>
      <c r="AT39" s="50" t="s">
        <v>28</v>
      </c>
      <c r="AU39" s="24">
        <f t="shared" si="2"/>
        <v>43414</v>
      </c>
      <c r="AV39" s="50" t="s">
        <v>27</v>
      </c>
      <c r="AW39" s="24">
        <f t="shared" si="3"/>
        <v>43506</v>
      </c>
      <c r="AX39" s="345" t="s">
        <v>66</v>
      </c>
      <c r="AY39" s="24">
        <f t="shared" si="4"/>
        <v>43595</v>
      </c>
      <c r="AZ39" s="345" t="s">
        <v>66</v>
      </c>
      <c r="BA39" s="345" t="s">
        <v>66</v>
      </c>
      <c r="BB39" s="345" t="s">
        <v>66</v>
      </c>
      <c r="BC39" s="50" t="s">
        <v>66</v>
      </c>
      <c r="BD39" s="624" t="s">
        <v>2498</v>
      </c>
      <c r="BE39" s="95" t="s">
        <v>2499</v>
      </c>
      <c r="BH39" s="18" t="s">
        <v>1312</v>
      </c>
    </row>
    <row r="40" spans="1:60" s="2" customFormat="1" ht="30.75" customHeight="1" x14ac:dyDescent="0.2">
      <c r="A40" s="53" t="s">
        <v>1478</v>
      </c>
      <c r="B40" s="142" t="s">
        <v>2524</v>
      </c>
      <c r="C40" s="529">
        <v>42226</v>
      </c>
      <c r="D40" s="529">
        <v>42226</v>
      </c>
      <c r="E40" s="529">
        <v>42591</v>
      </c>
      <c r="F40" s="529">
        <v>42226</v>
      </c>
      <c r="G40" s="528" t="s">
        <v>15</v>
      </c>
      <c r="H40" s="528" t="s">
        <v>15</v>
      </c>
      <c r="I40" s="48">
        <f>E40-'[3]ARR Vigentes muestra'!$DN$1</f>
        <v>-1471</v>
      </c>
      <c r="J40" s="47" t="s">
        <v>2286</v>
      </c>
      <c r="K40" s="129" t="s">
        <v>66</v>
      </c>
      <c r="L40" s="557" t="s">
        <v>66</v>
      </c>
      <c r="M40" s="557" t="s">
        <v>66</v>
      </c>
      <c r="N40" s="557" t="s">
        <v>66</v>
      </c>
      <c r="O40" s="557" t="s">
        <v>66</v>
      </c>
      <c r="P40" s="557" t="s">
        <v>66</v>
      </c>
      <c r="Q40" s="95" t="s">
        <v>1479</v>
      </c>
      <c r="R40" s="172" t="s">
        <v>493</v>
      </c>
      <c r="S40" s="109" t="s">
        <v>4</v>
      </c>
      <c r="T40" s="113">
        <v>574814</v>
      </c>
      <c r="U40" s="130" t="s">
        <v>158</v>
      </c>
      <c r="V40" s="130" t="s">
        <v>492</v>
      </c>
      <c r="W40" s="132">
        <v>33528</v>
      </c>
      <c r="X40" s="110" t="s">
        <v>491</v>
      </c>
      <c r="Y40" s="60" t="s">
        <v>6</v>
      </c>
      <c r="Z40" s="532" t="s">
        <v>157</v>
      </c>
      <c r="AA40" s="532" t="s">
        <v>378</v>
      </c>
      <c r="AB40" s="122" t="s">
        <v>483</v>
      </c>
      <c r="AC40" s="95" t="s">
        <v>1480</v>
      </c>
      <c r="AD40" s="93">
        <v>21928394</v>
      </c>
      <c r="AE40" s="122">
        <v>3347450</v>
      </c>
      <c r="AF40" s="122">
        <v>3146051964</v>
      </c>
      <c r="AG40" s="122" t="s">
        <v>1207</v>
      </c>
      <c r="AH40" s="95" t="s">
        <v>1480</v>
      </c>
      <c r="AI40" s="93">
        <v>21928394</v>
      </c>
      <c r="AJ40" s="122">
        <v>3347450</v>
      </c>
      <c r="AK40" s="122">
        <v>3146051964</v>
      </c>
      <c r="AL40" s="80" t="s">
        <v>6</v>
      </c>
      <c r="AM40" s="95" t="s">
        <v>2525</v>
      </c>
      <c r="AN40" s="122">
        <v>3347450</v>
      </c>
      <c r="AO40" s="122">
        <v>3146051964</v>
      </c>
      <c r="AP40" s="80" t="s">
        <v>6</v>
      </c>
      <c r="AQ40" s="95" t="s">
        <v>1439</v>
      </c>
      <c r="AR40" s="109" t="s">
        <v>4</v>
      </c>
      <c r="AS40" s="27" t="s">
        <v>1440</v>
      </c>
      <c r="AT40" s="345" t="s">
        <v>66</v>
      </c>
      <c r="AU40" s="24">
        <f t="shared" si="2"/>
        <v>43414</v>
      </c>
      <c r="AV40" s="345" t="s">
        <v>66</v>
      </c>
      <c r="AW40" s="24">
        <f t="shared" si="3"/>
        <v>43506</v>
      </c>
      <c r="AX40" s="345" t="s">
        <v>66</v>
      </c>
      <c r="AY40" s="24">
        <f t="shared" si="4"/>
        <v>43595</v>
      </c>
      <c r="AZ40" s="345" t="s">
        <v>66</v>
      </c>
      <c r="BA40" s="345" t="s">
        <v>66</v>
      </c>
      <c r="BB40" s="345" t="s">
        <v>66</v>
      </c>
      <c r="BC40" s="345" t="s">
        <v>66</v>
      </c>
      <c r="BD40" s="624" t="s">
        <v>2498</v>
      </c>
      <c r="BE40" s="95" t="s">
        <v>2499</v>
      </c>
      <c r="BH40" s="18" t="s">
        <v>1312</v>
      </c>
    </row>
    <row r="41" spans="1:60" s="2" customFormat="1" ht="30.75" customHeight="1" x14ac:dyDescent="0.2">
      <c r="A41" s="53" t="s">
        <v>495</v>
      </c>
      <c r="B41" s="142" t="s">
        <v>2526</v>
      </c>
      <c r="C41" s="529">
        <v>42226</v>
      </c>
      <c r="D41" s="529">
        <v>42226</v>
      </c>
      <c r="E41" s="529">
        <v>42591</v>
      </c>
      <c r="F41" s="529">
        <v>42226</v>
      </c>
      <c r="G41" s="528" t="s">
        <v>15</v>
      </c>
      <c r="H41" s="528" t="s">
        <v>15</v>
      </c>
      <c r="I41" s="48">
        <f>E41-'[3]ARR Vigentes muestra'!$DN$1</f>
        <v>-1471</v>
      </c>
      <c r="J41" s="47" t="s">
        <v>2286</v>
      </c>
      <c r="K41" s="129" t="s">
        <v>66</v>
      </c>
      <c r="L41" s="557" t="s">
        <v>66</v>
      </c>
      <c r="M41" s="557" t="s">
        <v>66</v>
      </c>
      <c r="N41" s="557" t="s">
        <v>66</v>
      </c>
      <c r="O41" s="557" t="s">
        <v>66</v>
      </c>
      <c r="P41" s="557" t="s">
        <v>66</v>
      </c>
      <c r="Q41" s="95" t="s">
        <v>494</v>
      </c>
      <c r="R41" s="172" t="s">
        <v>493</v>
      </c>
      <c r="S41" s="109" t="s">
        <v>4</v>
      </c>
      <c r="T41" s="113">
        <v>574814</v>
      </c>
      <c r="U41" s="130" t="s">
        <v>158</v>
      </c>
      <c r="V41" s="130" t="s">
        <v>492</v>
      </c>
      <c r="W41" s="132">
        <v>33528</v>
      </c>
      <c r="X41" s="110" t="s">
        <v>491</v>
      </c>
      <c r="Y41" s="60" t="s">
        <v>6</v>
      </c>
      <c r="Z41" s="532" t="s">
        <v>157</v>
      </c>
      <c r="AA41" s="532" t="s">
        <v>378</v>
      </c>
      <c r="AB41" s="122" t="s">
        <v>483</v>
      </c>
      <c r="AC41" s="95" t="s">
        <v>489</v>
      </c>
      <c r="AD41" s="93">
        <v>43206165</v>
      </c>
      <c r="AE41" s="122">
        <v>2327613</v>
      </c>
      <c r="AF41" s="122">
        <v>3137278744</v>
      </c>
      <c r="AG41" s="173" t="s">
        <v>488</v>
      </c>
      <c r="AH41" s="95" t="s">
        <v>489</v>
      </c>
      <c r="AI41" s="93">
        <v>43206165</v>
      </c>
      <c r="AJ41" s="122">
        <v>2327613</v>
      </c>
      <c r="AK41" s="122">
        <v>3137278744</v>
      </c>
      <c r="AL41" s="129" t="s">
        <v>488</v>
      </c>
      <c r="AM41" s="95" t="s">
        <v>2527</v>
      </c>
      <c r="AN41" s="122">
        <v>2327613</v>
      </c>
      <c r="AO41" s="122">
        <v>3137278744</v>
      </c>
      <c r="AP41" s="129" t="s">
        <v>488</v>
      </c>
      <c r="AQ41" s="95" t="s">
        <v>1439</v>
      </c>
      <c r="AR41" s="109" t="s">
        <v>4</v>
      </c>
      <c r="AS41" s="27" t="s">
        <v>1440</v>
      </c>
      <c r="AT41" s="410" t="s">
        <v>28</v>
      </c>
      <c r="AU41" s="24">
        <f t="shared" si="2"/>
        <v>43414</v>
      </c>
      <c r="AV41" s="410" t="s">
        <v>27</v>
      </c>
      <c r="AW41" s="24">
        <f t="shared" si="3"/>
        <v>43506</v>
      </c>
      <c r="AX41" s="345" t="s">
        <v>66</v>
      </c>
      <c r="AY41" s="24">
        <f t="shared" si="4"/>
        <v>43595</v>
      </c>
      <c r="AZ41" s="345" t="s">
        <v>66</v>
      </c>
      <c r="BA41" s="345" t="s">
        <v>66</v>
      </c>
      <c r="BB41" s="345" t="s">
        <v>66</v>
      </c>
      <c r="BC41" s="345" t="s">
        <v>66</v>
      </c>
      <c r="BD41" s="624" t="s">
        <v>2498</v>
      </c>
      <c r="BE41" s="95" t="s">
        <v>2499</v>
      </c>
      <c r="BH41" s="18" t="s">
        <v>1312</v>
      </c>
    </row>
    <row r="42" spans="1:60" s="2" customFormat="1" ht="30.75" customHeight="1" x14ac:dyDescent="0.2">
      <c r="A42" s="53" t="s">
        <v>1486</v>
      </c>
      <c r="B42" s="142" t="s">
        <v>2528</v>
      </c>
      <c r="C42" s="529">
        <v>42241</v>
      </c>
      <c r="D42" s="529">
        <v>42241</v>
      </c>
      <c r="E42" s="529">
        <v>42606</v>
      </c>
      <c r="F42" s="529">
        <v>42241</v>
      </c>
      <c r="G42" s="528" t="s">
        <v>15</v>
      </c>
      <c r="H42" s="528" t="s">
        <v>15</v>
      </c>
      <c r="I42" s="48">
        <f>E42-'[3]ARR Vigentes muestra'!$DN$1</f>
        <v>-1456</v>
      </c>
      <c r="J42" s="47" t="s">
        <v>2286</v>
      </c>
      <c r="K42" s="129" t="s">
        <v>66</v>
      </c>
      <c r="L42" s="557" t="s">
        <v>66</v>
      </c>
      <c r="M42" s="557" t="s">
        <v>66</v>
      </c>
      <c r="N42" s="557" t="s">
        <v>66</v>
      </c>
      <c r="O42" s="557" t="s">
        <v>66</v>
      </c>
      <c r="P42" s="557" t="s">
        <v>66</v>
      </c>
      <c r="Q42" s="95" t="s">
        <v>1487</v>
      </c>
      <c r="R42" s="172" t="s">
        <v>493</v>
      </c>
      <c r="S42" s="109" t="s">
        <v>4</v>
      </c>
      <c r="T42" s="113">
        <v>574807</v>
      </c>
      <c r="U42" s="130" t="s">
        <v>158</v>
      </c>
      <c r="V42" s="130" t="s">
        <v>492</v>
      </c>
      <c r="W42" s="132">
        <v>33528</v>
      </c>
      <c r="X42" s="110" t="s">
        <v>491</v>
      </c>
      <c r="Y42" s="60" t="s">
        <v>6</v>
      </c>
      <c r="Z42" s="532" t="s">
        <v>157</v>
      </c>
      <c r="AA42" s="532" t="s">
        <v>378</v>
      </c>
      <c r="AB42" s="122" t="s">
        <v>483</v>
      </c>
      <c r="AC42" s="95" t="s">
        <v>1488</v>
      </c>
      <c r="AD42" s="93">
        <v>8217087</v>
      </c>
      <c r="AE42" s="122">
        <v>2322515</v>
      </c>
      <c r="AF42" s="122">
        <v>3117497672</v>
      </c>
      <c r="AG42" s="122" t="s">
        <v>1207</v>
      </c>
      <c r="AH42" s="95" t="s">
        <v>1488</v>
      </c>
      <c r="AI42" s="93">
        <v>8217087</v>
      </c>
      <c r="AJ42" s="122">
        <v>2322515</v>
      </c>
      <c r="AK42" s="122">
        <v>3117497672</v>
      </c>
      <c r="AL42" s="80" t="s">
        <v>6</v>
      </c>
      <c r="AM42" s="95" t="s">
        <v>2529</v>
      </c>
      <c r="AN42" s="122">
        <v>2322515</v>
      </c>
      <c r="AO42" s="122">
        <v>3117497672</v>
      </c>
      <c r="AP42" s="80" t="s">
        <v>6</v>
      </c>
      <c r="AQ42" s="95" t="s">
        <v>1439</v>
      </c>
      <c r="AR42" s="109" t="s">
        <v>4</v>
      </c>
      <c r="AS42" s="27" t="s">
        <v>1440</v>
      </c>
      <c r="AT42" s="410" t="s">
        <v>28</v>
      </c>
      <c r="AU42" s="24">
        <f t="shared" si="2"/>
        <v>43429</v>
      </c>
      <c r="AV42" s="410" t="s">
        <v>27</v>
      </c>
      <c r="AW42" s="24">
        <f t="shared" si="3"/>
        <v>43521</v>
      </c>
      <c r="AX42" s="345" t="s">
        <v>66</v>
      </c>
      <c r="AY42" s="24">
        <f t="shared" si="4"/>
        <v>43610</v>
      </c>
      <c r="AZ42" s="345" t="s">
        <v>66</v>
      </c>
      <c r="BA42" s="345" t="s">
        <v>66</v>
      </c>
      <c r="BB42" s="345" t="s">
        <v>66</v>
      </c>
      <c r="BC42" s="345" t="s">
        <v>66</v>
      </c>
      <c r="BD42" s="624" t="s">
        <v>2498</v>
      </c>
      <c r="BE42" s="95" t="s">
        <v>2499</v>
      </c>
      <c r="BH42" s="18" t="s">
        <v>1312</v>
      </c>
    </row>
    <row r="43" spans="1:60" s="2" customFormat="1" ht="30.75" customHeight="1" x14ac:dyDescent="0.2">
      <c r="A43" s="53" t="s">
        <v>1728</v>
      </c>
      <c r="B43" s="142" t="s">
        <v>2530</v>
      </c>
      <c r="C43" s="529">
        <v>42128</v>
      </c>
      <c r="D43" s="529">
        <v>42128</v>
      </c>
      <c r="E43" s="529">
        <v>42493</v>
      </c>
      <c r="F43" s="529">
        <v>42128</v>
      </c>
      <c r="G43" s="528" t="s">
        <v>15</v>
      </c>
      <c r="H43" s="528" t="s">
        <v>15</v>
      </c>
      <c r="I43" s="48">
        <f>E43-'[3]ARR Vigentes muestra'!$DN$1</f>
        <v>-1569</v>
      </c>
      <c r="J43" s="47" t="s">
        <v>2286</v>
      </c>
      <c r="K43" s="129" t="s">
        <v>66</v>
      </c>
      <c r="L43" s="557" t="s">
        <v>66</v>
      </c>
      <c r="M43" s="557" t="s">
        <v>66</v>
      </c>
      <c r="N43" s="557" t="s">
        <v>66</v>
      </c>
      <c r="O43" s="557" t="s">
        <v>66</v>
      </c>
      <c r="P43" s="557" t="s">
        <v>66</v>
      </c>
      <c r="Q43" s="95" t="s">
        <v>1730</v>
      </c>
      <c r="R43" s="172" t="s">
        <v>318</v>
      </c>
      <c r="S43" s="109" t="s">
        <v>4</v>
      </c>
      <c r="T43" s="113">
        <v>93223</v>
      </c>
      <c r="U43" s="130">
        <v>10100030004</v>
      </c>
      <c r="V43" s="130">
        <v>3070</v>
      </c>
      <c r="W43" s="132">
        <v>34272</v>
      </c>
      <c r="X43" s="110">
        <v>12</v>
      </c>
      <c r="Y43" s="60" t="s">
        <v>6</v>
      </c>
      <c r="Z43" s="532" t="s">
        <v>401</v>
      </c>
      <c r="AA43" s="532" t="s">
        <v>1731</v>
      </c>
      <c r="AB43" s="37">
        <v>413250</v>
      </c>
      <c r="AC43" s="95" t="s">
        <v>1525</v>
      </c>
      <c r="AD43" s="93" t="s">
        <v>1526</v>
      </c>
      <c r="AE43" s="122">
        <v>4040745</v>
      </c>
      <c r="AF43" s="122">
        <v>3000356</v>
      </c>
      <c r="AG43" s="122" t="s">
        <v>1207</v>
      </c>
      <c r="AH43" s="95" t="s">
        <v>1667</v>
      </c>
      <c r="AI43" s="93">
        <v>70568123</v>
      </c>
      <c r="AJ43" s="122">
        <v>6500500</v>
      </c>
      <c r="AK43" s="80" t="s">
        <v>6</v>
      </c>
      <c r="AL43" s="129" t="s">
        <v>1528</v>
      </c>
      <c r="AM43" s="95" t="s">
        <v>1529</v>
      </c>
      <c r="AN43" s="122">
        <v>4040745</v>
      </c>
      <c r="AO43" s="122">
        <v>3163847533</v>
      </c>
      <c r="AP43" s="129" t="s">
        <v>1732</v>
      </c>
      <c r="AQ43" s="95" t="s">
        <v>1541</v>
      </c>
      <c r="AR43" s="109" t="s">
        <v>4</v>
      </c>
      <c r="AS43" s="27" t="s">
        <v>1542</v>
      </c>
      <c r="AT43" s="345" t="s">
        <v>66</v>
      </c>
      <c r="AU43" s="24">
        <f t="shared" si="2"/>
        <v>43316</v>
      </c>
      <c r="AV43" s="345" t="s">
        <v>66</v>
      </c>
      <c r="AW43" s="24">
        <f t="shared" si="3"/>
        <v>43408</v>
      </c>
      <c r="AX43" s="345" t="s">
        <v>66</v>
      </c>
      <c r="AY43" s="24">
        <f t="shared" si="4"/>
        <v>43500</v>
      </c>
      <c r="AZ43" s="345" t="s">
        <v>66</v>
      </c>
      <c r="BA43" s="345" t="s">
        <v>66</v>
      </c>
      <c r="BB43" s="345" t="s">
        <v>66</v>
      </c>
      <c r="BC43" s="345" t="s">
        <v>66</v>
      </c>
      <c r="BD43" s="624" t="s">
        <v>2498</v>
      </c>
      <c r="BE43" s="95" t="s">
        <v>2499</v>
      </c>
      <c r="BH43" s="18" t="s">
        <v>1312</v>
      </c>
    </row>
    <row r="44" spans="1:60" s="2" customFormat="1" ht="30.75" customHeight="1" x14ac:dyDescent="0.2">
      <c r="A44" s="53" t="s">
        <v>1521</v>
      </c>
      <c r="B44" s="142" t="s">
        <v>2531</v>
      </c>
      <c r="C44" s="529">
        <v>42159</v>
      </c>
      <c r="D44" s="529">
        <v>42159</v>
      </c>
      <c r="E44" s="529">
        <v>42524</v>
      </c>
      <c r="F44" s="529">
        <v>42159</v>
      </c>
      <c r="G44" s="528" t="s">
        <v>15</v>
      </c>
      <c r="H44" s="528" t="s">
        <v>15</v>
      </c>
      <c r="I44" s="48">
        <f>E44-'[3]ARR Vigentes muestra'!$DN$1</f>
        <v>-1538</v>
      </c>
      <c r="J44" s="47" t="s">
        <v>2286</v>
      </c>
      <c r="K44" s="129" t="s">
        <v>66</v>
      </c>
      <c r="L44" s="557" t="s">
        <v>66</v>
      </c>
      <c r="M44" s="557" t="s">
        <v>66</v>
      </c>
      <c r="N44" s="557" t="s">
        <v>66</v>
      </c>
      <c r="O44" s="557" t="s">
        <v>66</v>
      </c>
      <c r="P44" s="557" t="s">
        <v>66</v>
      </c>
      <c r="Q44" s="95" t="s">
        <v>319</v>
      </c>
      <c r="R44" s="172" t="s">
        <v>318</v>
      </c>
      <c r="S44" s="109" t="s">
        <v>4</v>
      </c>
      <c r="T44" s="113">
        <v>93223</v>
      </c>
      <c r="U44" s="130">
        <v>10100030004</v>
      </c>
      <c r="V44" s="130">
        <v>3070</v>
      </c>
      <c r="W44" s="132">
        <v>34089</v>
      </c>
      <c r="X44" s="110">
        <v>12</v>
      </c>
      <c r="Y44" s="60" t="s">
        <v>6</v>
      </c>
      <c r="Z44" s="532" t="s">
        <v>1523</v>
      </c>
      <c r="AA44" s="532" t="s">
        <v>1524</v>
      </c>
      <c r="AB44" s="37">
        <v>3612936</v>
      </c>
      <c r="AC44" s="95" t="s">
        <v>1525</v>
      </c>
      <c r="AD44" s="93" t="s">
        <v>1526</v>
      </c>
      <c r="AE44" s="122">
        <v>4040745</v>
      </c>
      <c r="AF44" s="122" t="s">
        <v>1207</v>
      </c>
      <c r="AG44" s="122" t="s">
        <v>1207</v>
      </c>
      <c r="AH44" s="95" t="s">
        <v>1527</v>
      </c>
      <c r="AI44" s="93">
        <v>8405688</v>
      </c>
      <c r="AJ44" s="122">
        <v>6500500</v>
      </c>
      <c r="AK44" s="80" t="s">
        <v>6</v>
      </c>
      <c r="AL44" s="129" t="s">
        <v>1528</v>
      </c>
      <c r="AM44" s="95" t="s">
        <v>1529</v>
      </c>
      <c r="AN44" s="122">
        <v>4040745</v>
      </c>
      <c r="AO44" s="122">
        <v>3163847533</v>
      </c>
      <c r="AP44" s="129" t="s">
        <v>1530</v>
      </c>
      <c r="AQ44" s="95" t="s">
        <v>5</v>
      </c>
      <c r="AR44" s="109" t="s">
        <v>4</v>
      </c>
      <c r="AS44" s="27" t="s">
        <v>311</v>
      </c>
      <c r="AT44" s="345" t="s">
        <v>66</v>
      </c>
      <c r="AU44" s="24">
        <f t="shared" si="2"/>
        <v>43347</v>
      </c>
      <c r="AV44" s="345" t="s">
        <v>66</v>
      </c>
      <c r="AW44" s="24">
        <f t="shared" si="3"/>
        <v>43438</v>
      </c>
      <c r="AX44" s="345" t="s">
        <v>66</v>
      </c>
      <c r="AY44" s="24">
        <f t="shared" si="4"/>
        <v>43528</v>
      </c>
      <c r="AZ44" s="345" t="s">
        <v>66</v>
      </c>
      <c r="BA44" s="345" t="s">
        <v>66</v>
      </c>
      <c r="BB44" s="345" t="s">
        <v>66</v>
      </c>
      <c r="BC44" s="345" t="s">
        <v>66</v>
      </c>
      <c r="BD44" s="624" t="s">
        <v>2498</v>
      </c>
      <c r="BE44" s="95" t="s">
        <v>2499</v>
      </c>
      <c r="BH44" s="18" t="s">
        <v>1312</v>
      </c>
    </row>
    <row r="45" spans="1:60" s="2" customFormat="1" ht="30.75" customHeight="1" x14ac:dyDescent="0.2">
      <c r="A45" s="53" t="s">
        <v>1739</v>
      </c>
      <c r="B45" s="142" t="s">
        <v>2532</v>
      </c>
      <c r="C45" s="529">
        <v>42278</v>
      </c>
      <c r="D45" s="529">
        <v>42278</v>
      </c>
      <c r="E45" s="529">
        <v>42581</v>
      </c>
      <c r="F45" s="529">
        <v>42278</v>
      </c>
      <c r="G45" s="528" t="s">
        <v>15</v>
      </c>
      <c r="H45" s="528" t="s">
        <v>15</v>
      </c>
      <c r="I45" s="48">
        <f>E45-'[3]ARR Vigentes muestra'!$DN$1</f>
        <v>-1481</v>
      </c>
      <c r="J45" s="47" t="s">
        <v>2286</v>
      </c>
      <c r="K45" s="129" t="s">
        <v>66</v>
      </c>
      <c r="L45" s="557" t="s">
        <v>66</v>
      </c>
      <c r="M45" s="557" t="s">
        <v>66</v>
      </c>
      <c r="N45" s="557" t="s">
        <v>66</v>
      </c>
      <c r="O45" s="557" t="s">
        <v>66</v>
      </c>
      <c r="P45" s="557" t="s">
        <v>66</v>
      </c>
      <c r="Q45" s="95" t="s">
        <v>319</v>
      </c>
      <c r="R45" s="172" t="s">
        <v>355</v>
      </c>
      <c r="S45" s="109" t="s">
        <v>4</v>
      </c>
      <c r="T45" s="113">
        <v>93223</v>
      </c>
      <c r="U45" s="130">
        <v>10100030004</v>
      </c>
      <c r="V45" s="130">
        <v>3070</v>
      </c>
      <c r="W45" s="132">
        <v>34272</v>
      </c>
      <c r="X45" s="110">
        <v>12</v>
      </c>
      <c r="Y45" s="60" t="s">
        <v>6</v>
      </c>
      <c r="Z45" s="532" t="s">
        <v>401</v>
      </c>
      <c r="AA45" s="532" t="s">
        <v>1741</v>
      </c>
      <c r="AB45" s="37">
        <v>858864</v>
      </c>
      <c r="AC45" s="95" t="s">
        <v>1556</v>
      </c>
      <c r="AD45" s="93">
        <v>70045365</v>
      </c>
      <c r="AE45" s="122">
        <v>2344712</v>
      </c>
      <c r="AF45" s="122" t="s">
        <v>1207</v>
      </c>
      <c r="AG45" s="122" t="s">
        <v>1207</v>
      </c>
      <c r="AH45" s="95" t="s">
        <v>1556</v>
      </c>
      <c r="AI45" s="93">
        <v>70045365</v>
      </c>
      <c r="AJ45" s="122">
        <v>2344712</v>
      </c>
      <c r="AK45" s="80" t="s">
        <v>6</v>
      </c>
      <c r="AL45" s="80" t="s">
        <v>6</v>
      </c>
      <c r="AM45" s="95" t="s">
        <v>2533</v>
      </c>
      <c r="AN45" s="122">
        <v>2344712</v>
      </c>
      <c r="AO45" s="80" t="s">
        <v>6</v>
      </c>
      <c r="AP45" s="80" t="s">
        <v>6</v>
      </c>
      <c r="AQ45" s="95" t="s">
        <v>5</v>
      </c>
      <c r="AR45" s="109" t="s">
        <v>4</v>
      </c>
      <c r="AS45" s="27" t="s">
        <v>311</v>
      </c>
      <c r="AT45" s="345" t="s">
        <v>66</v>
      </c>
      <c r="AU45" s="24">
        <f t="shared" si="2"/>
        <v>43466</v>
      </c>
      <c r="AV45" s="345" t="s">
        <v>66</v>
      </c>
      <c r="AW45" s="24">
        <f t="shared" si="3"/>
        <v>43556</v>
      </c>
      <c r="AX45" s="345" t="s">
        <v>66</v>
      </c>
      <c r="AY45" s="24">
        <f t="shared" si="4"/>
        <v>43647</v>
      </c>
      <c r="AZ45" s="345" t="s">
        <v>66</v>
      </c>
      <c r="BA45" s="345" t="s">
        <v>66</v>
      </c>
      <c r="BB45" s="345" t="s">
        <v>66</v>
      </c>
      <c r="BC45" s="345" t="s">
        <v>66</v>
      </c>
      <c r="BD45" s="624" t="s">
        <v>2498</v>
      </c>
      <c r="BE45" s="95" t="s">
        <v>2499</v>
      </c>
      <c r="BH45" s="18" t="s">
        <v>1312</v>
      </c>
    </row>
    <row r="46" spans="1:60" s="2" customFormat="1" ht="30.75" customHeight="1" x14ac:dyDescent="0.2">
      <c r="A46" s="53" t="s">
        <v>915</v>
      </c>
      <c r="B46" s="142" t="s">
        <v>2534</v>
      </c>
      <c r="C46" s="529">
        <v>42146</v>
      </c>
      <c r="D46" s="529">
        <v>42146</v>
      </c>
      <c r="E46" s="529">
        <v>42490</v>
      </c>
      <c r="F46" s="529">
        <v>42146</v>
      </c>
      <c r="G46" s="528" t="s">
        <v>15</v>
      </c>
      <c r="H46" s="528" t="s">
        <v>15</v>
      </c>
      <c r="I46" s="48">
        <f>E46-'[3]ARR Vigentes muestra'!$DN$1</f>
        <v>-1572</v>
      </c>
      <c r="J46" s="47" t="s">
        <v>2286</v>
      </c>
      <c r="K46" s="129" t="s">
        <v>66</v>
      </c>
      <c r="L46" s="557" t="s">
        <v>66</v>
      </c>
      <c r="M46" s="557" t="s">
        <v>66</v>
      </c>
      <c r="N46" s="557" t="s">
        <v>66</v>
      </c>
      <c r="O46" s="557" t="s">
        <v>66</v>
      </c>
      <c r="P46" s="557" t="s">
        <v>66</v>
      </c>
      <c r="Q46" s="95" t="s">
        <v>319</v>
      </c>
      <c r="R46" s="172" t="s">
        <v>355</v>
      </c>
      <c r="S46" s="109" t="s">
        <v>4</v>
      </c>
      <c r="T46" s="113">
        <v>93223</v>
      </c>
      <c r="U46" s="130">
        <v>10100030004</v>
      </c>
      <c r="V46" s="130">
        <v>3070</v>
      </c>
      <c r="W46" s="132">
        <v>34272</v>
      </c>
      <c r="X46" s="110">
        <v>12</v>
      </c>
      <c r="Y46" s="60" t="s">
        <v>6</v>
      </c>
      <c r="Z46" s="532" t="s">
        <v>11</v>
      </c>
      <c r="AA46" s="532" t="s">
        <v>1539</v>
      </c>
      <c r="AB46" s="37">
        <v>1151619</v>
      </c>
      <c r="AC46" s="95" t="s">
        <v>911</v>
      </c>
      <c r="AD46" s="93">
        <v>43628974</v>
      </c>
      <c r="AE46" s="122">
        <v>2686765</v>
      </c>
      <c r="AF46" s="122">
        <v>3108255818</v>
      </c>
      <c r="AG46" s="122" t="s">
        <v>1207</v>
      </c>
      <c r="AH46" s="95" t="s">
        <v>911</v>
      </c>
      <c r="AI46" s="93">
        <v>43628974</v>
      </c>
      <c r="AJ46" s="122">
        <v>2686765</v>
      </c>
      <c r="AK46" s="122">
        <v>3108255818</v>
      </c>
      <c r="AL46" s="129" t="s">
        <v>1540</v>
      </c>
      <c r="AM46" s="95" t="s">
        <v>910</v>
      </c>
      <c r="AN46" s="122">
        <v>3525418</v>
      </c>
      <c r="AO46" s="80" t="s">
        <v>6</v>
      </c>
      <c r="AP46" s="129" t="s">
        <v>1540</v>
      </c>
      <c r="AQ46" s="95" t="s">
        <v>1541</v>
      </c>
      <c r="AR46" s="109" t="s">
        <v>4</v>
      </c>
      <c r="AS46" s="27" t="s">
        <v>1542</v>
      </c>
      <c r="AT46" s="345" t="s">
        <v>66</v>
      </c>
      <c r="AU46" s="24">
        <f t="shared" si="2"/>
        <v>43334</v>
      </c>
      <c r="AV46" s="345" t="s">
        <v>66</v>
      </c>
      <c r="AW46" s="24">
        <f t="shared" si="3"/>
        <v>43426</v>
      </c>
      <c r="AX46" s="345" t="s">
        <v>66</v>
      </c>
      <c r="AY46" s="24">
        <f t="shared" si="4"/>
        <v>43518</v>
      </c>
      <c r="AZ46" s="345" t="s">
        <v>66</v>
      </c>
      <c r="BA46" s="345" t="s">
        <v>66</v>
      </c>
      <c r="BB46" s="345" t="s">
        <v>66</v>
      </c>
      <c r="BC46" s="345" t="s">
        <v>66</v>
      </c>
      <c r="BD46" s="624" t="s">
        <v>2498</v>
      </c>
      <c r="BE46" s="95" t="s">
        <v>2499</v>
      </c>
      <c r="BH46" s="18" t="s">
        <v>1312</v>
      </c>
    </row>
    <row r="47" spans="1:60" s="2" customFormat="1" ht="30.75" customHeight="1" x14ac:dyDescent="0.2">
      <c r="A47" s="53" t="s">
        <v>1734</v>
      </c>
      <c r="B47" s="142">
        <v>4600068189</v>
      </c>
      <c r="C47" s="529">
        <v>42309</v>
      </c>
      <c r="D47" s="529">
        <v>42309</v>
      </c>
      <c r="E47" s="529">
        <v>42674</v>
      </c>
      <c r="F47" s="529">
        <v>42309</v>
      </c>
      <c r="G47" s="528" t="s">
        <v>15</v>
      </c>
      <c r="H47" s="528" t="s">
        <v>15</v>
      </c>
      <c r="I47" s="48">
        <f>E47-'[3]ARR Vigentes muestra'!$DN$1</f>
        <v>-1388</v>
      </c>
      <c r="J47" s="47" t="s">
        <v>2286</v>
      </c>
      <c r="K47" s="129" t="s">
        <v>66</v>
      </c>
      <c r="L47" s="557" t="s">
        <v>66</v>
      </c>
      <c r="M47" s="557" t="s">
        <v>66</v>
      </c>
      <c r="N47" s="557" t="s">
        <v>66</v>
      </c>
      <c r="O47" s="557" t="s">
        <v>66</v>
      </c>
      <c r="P47" s="557" t="s">
        <v>66</v>
      </c>
      <c r="Q47" s="95" t="s">
        <v>1736</v>
      </c>
      <c r="R47" s="172" t="s">
        <v>318</v>
      </c>
      <c r="S47" s="109" t="s">
        <v>4</v>
      </c>
      <c r="T47" s="113">
        <v>93223</v>
      </c>
      <c r="U47" s="130">
        <v>10100030004</v>
      </c>
      <c r="V47" s="130">
        <v>3070</v>
      </c>
      <c r="W47" s="132">
        <v>34272</v>
      </c>
      <c r="X47" s="110">
        <v>12</v>
      </c>
      <c r="Y47" s="60" t="s">
        <v>6</v>
      </c>
      <c r="Z47" s="532" t="s">
        <v>401</v>
      </c>
      <c r="AA47" s="532" t="s">
        <v>1737</v>
      </c>
      <c r="AB47" s="37">
        <v>13894776</v>
      </c>
      <c r="AC47" s="95" t="s">
        <v>1525</v>
      </c>
      <c r="AD47" s="93" t="s">
        <v>1526</v>
      </c>
      <c r="AE47" s="122">
        <v>4040745</v>
      </c>
      <c r="AF47" s="122">
        <v>3000356</v>
      </c>
      <c r="AG47" s="122" t="s">
        <v>1207</v>
      </c>
      <c r="AH47" s="95" t="s">
        <v>1667</v>
      </c>
      <c r="AI47" s="93">
        <v>70568123</v>
      </c>
      <c r="AJ47" s="122">
        <v>6500500</v>
      </c>
      <c r="AK47" s="80" t="s">
        <v>6</v>
      </c>
      <c r="AL47" s="129" t="s">
        <v>1528</v>
      </c>
      <c r="AM47" s="95" t="s">
        <v>1529</v>
      </c>
      <c r="AN47" s="122">
        <v>4040745</v>
      </c>
      <c r="AO47" s="122">
        <v>3163847533</v>
      </c>
      <c r="AP47" s="129" t="s">
        <v>1732</v>
      </c>
      <c r="AQ47" s="95" t="s">
        <v>5</v>
      </c>
      <c r="AR47" s="109" t="s">
        <v>4</v>
      </c>
      <c r="AS47" s="27" t="s">
        <v>311</v>
      </c>
      <c r="AT47" s="345" t="s">
        <v>66</v>
      </c>
      <c r="AU47" s="24">
        <f t="shared" si="2"/>
        <v>43497</v>
      </c>
      <c r="AV47" s="345" t="s">
        <v>66</v>
      </c>
      <c r="AW47" s="24">
        <f t="shared" si="3"/>
        <v>43586</v>
      </c>
      <c r="AX47" s="345" t="s">
        <v>66</v>
      </c>
      <c r="AY47" s="24">
        <f t="shared" si="4"/>
        <v>43678</v>
      </c>
      <c r="AZ47" s="345" t="s">
        <v>66</v>
      </c>
      <c r="BA47" s="345" t="s">
        <v>66</v>
      </c>
      <c r="BB47" s="345" t="s">
        <v>66</v>
      </c>
      <c r="BC47" s="345" t="s">
        <v>66</v>
      </c>
      <c r="BD47" s="624" t="s">
        <v>2498</v>
      </c>
      <c r="BE47" s="95" t="s">
        <v>2499</v>
      </c>
      <c r="BH47" s="18" t="s">
        <v>1312</v>
      </c>
    </row>
    <row r="48" spans="1:60" s="2" customFormat="1" ht="30.75" customHeight="1" x14ac:dyDescent="0.2">
      <c r="A48" s="53" t="s">
        <v>530</v>
      </c>
      <c r="B48" s="142" t="s">
        <v>2535</v>
      </c>
      <c r="C48" s="529">
        <v>42158</v>
      </c>
      <c r="D48" s="529">
        <v>42158</v>
      </c>
      <c r="E48" s="529">
        <v>42523</v>
      </c>
      <c r="F48" s="529">
        <v>42158</v>
      </c>
      <c r="G48" s="528" t="s">
        <v>15</v>
      </c>
      <c r="H48" s="528" t="s">
        <v>15</v>
      </c>
      <c r="I48" s="48">
        <f>E48-'[3]ARR Vigentes muestra'!$DN$1</f>
        <v>-1539</v>
      </c>
      <c r="J48" s="47" t="s">
        <v>2286</v>
      </c>
      <c r="K48" s="129" t="s">
        <v>66</v>
      </c>
      <c r="L48" s="557" t="s">
        <v>66</v>
      </c>
      <c r="M48" s="557" t="s">
        <v>66</v>
      </c>
      <c r="N48" s="557" t="s">
        <v>66</v>
      </c>
      <c r="O48" s="557" t="s">
        <v>66</v>
      </c>
      <c r="P48" s="557" t="s">
        <v>66</v>
      </c>
      <c r="Q48" s="95" t="s">
        <v>529</v>
      </c>
      <c r="R48" s="172" t="s">
        <v>355</v>
      </c>
      <c r="S48" s="109" t="s">
        <v>4</v>
      </c>
      <c r="T48" s="113">
        <v>93223</v>
      </c>
      <c r="U48" s="130">
        <v>10100030004</v>
      </c>
      <c r="V48" s="130">
        <v>3070</v>
      </c>
      <c r="W48" s="132">
        <v>34272</v>
      </c>
      <c r="X48" s="110">
        <v>12</v>
      </c>
      <c r="Y48" s="60" t="s">
        <v>6</v>
      </c>
      <c r="Z48" s="532" t="s">
        <v>11</v>
      </c>
      <c r="AA48" s="532" t="s">
        <v>2536</v>
      </c>
      <c r="AB48" s="37">
        <v>4191660</v>
      </c>
      <c r="AC48" s="95" t="s">
        <v>527</v>
      </c>
      <c r="AD48" s="93">
        <v>890922113</v>
      </c>
      <c r="AE48" s="122">
        <v>3811513</v>
      </c>
      <c r="AF48" s="122" t="s">
        <v>1207</v>
      </c>
      <c r="AG48" s="122" t="s">
        <v>1207</v>
      </c>
      <c r="AH48" s="95" t="s">
        <v>526</v>
      </c>
      <c r="AI48" s="93">
        <v>8239346</v>
      </c>
      <c r="AJ48" s="122">
        <v>2305444</v>
      </c>
      <c r="AK48" s="80" t="s">
        <v>6</v>
      </c>
      <c r="AL48" s="129" t="s">
        <v>1705</v>
      </c>
      <c r="AM48" s="95" t="s">
        <v>1706</v>
      </c>
      <c r="AN48" s="122">
        <v>2305500</v>
      </c>
      <c r="AO48" s="122">
        <v>3104264900</v>
      </c>
      <c r="AP48" s="129" t="s">
        <v>1705</v>
      </c>
      <c r="AQ48" s="95" t="s">
        <v>5</v>
      </c>
      <c r="AR48" s="109" t="s">
        <v>4</v>
      </c>
      <c r="AS48" s="27" t="s">
        <v>311</v>
      </c>
      <c r="AT48" s="345" t="s">
        <v>66</v>
      </c>
      <c r="AU48" s="24">
        <f t="shared" si="2"/>
        <v>43346</v>
      </c>
      <c r="AV48" s="345" t="s">
        <v>66</v>
      </c>
      <c r="AW48" s="24">
        <f t="shared" si="3"/>
        <v>43437</v>
      </c>
      <c r="AX48" s="345" t="s">
        <v>66</v>
      </c>
      <c r="AY48" s="24">
        <f t="shared" si="4"/>
        <v>43527</v>
      </c>
      <c r="AZ48" s="345" t="s">
        <v>66</v>
      </c>
      <c r="BA48" s="345" t="s">
        <v>66</v>
      </c>
      <c r="BB48" s="345" t="s">
        <v>66</v>
      </c>
      <c r="BC48" s="345" t="s">
        <v>66</v>
      </c>
      <c r="BD48" s="624" t="s">
        <v>2498</v>
      </c>
      <c r="BE48" s="95" t="s">
        <v>2537</v>
      </c>
      <c r="BH48" s="18" t="s">
        <v>1312</v>
      </c>
    </row>
    <row r="49" spans="1:60" s="2" customFormat="1" ht="30.75" customHeight="1" x14ac:dyDescent="0.2">
      <c r="A49" s="53" t="s">
        <v>2178</v>
      </c>
      <c r="B49" s="142">
        <v>4600059776</v>
      </c>
      <c r="C49" s="529">
        <v>42180</v>
      </c>
      <c r="D49" s="529">
        <v>42180</v>
      </c>
      <c r="E49" s="529">
        <v>42681</v>
      </c>
      <c r="F49" s="529">
        <v>42180</v>
      </c>
      <c r="G49" s="528" t="s">
        <v>15</v>
      </c>
      <c r="H49" s="528" t="s">
        <v>15</v>
      </c>
      <c r="I49" s="48">
        <f>E49-'[3]ARR Vigentes muestra'!$DN$1</f>
        <v>-1381</v>
      </c>
      <c r="J49" s="47" t="s">
        <v>2286</v>
      </c>
      <c r="K49" s="110" t="s">
        <v>2538</v>
      </c>
      <c r="L49" s="529">
        <v>42192</v>
      </c>
      <c r="M49" s="529">
        <v>42192</v>
      </c>
      <c r="N49" s="529">
        <v>42681</v>
      </c>
      <c r="O49" s="181">
        <f>N49-'[3]ARR Terminado'!$CU$1</f>
        <v>-1381</v>
      </c>
      <c r="P49" s="364" t="s">
        <v>2403</v>
      </c>
      <c r="Q49" s="95" t="s">
        <v>2539</v>
      </c>
      <c r="R49" s="95" t="s">
        <v>2540</v>
      </c>
      <c r="S49" s="95" t="s">
        <v>2496</v>
      </c>
      <c r="T49" s="113">
        <v>727276</v>
      </c>
      <c r="U49" s="142" t="s">
        <v>2181</v>
      </c>
      <c r="V49" s="142" t="s">
        <v>2182</v>
      </c>
      <c r="W49" s="132">
        <v>35685</v>
      </c>
      <c r="X49" s="113" t="s">
        <v>1512</v>
      </c>
      <c r="Y49" s="60" t="s">
        <v>6</v>
      </c>
      <c r="Z49" s="532" t="s">
        <v>2306</v>
      </c>
      <c r="AA49" s="532" t="s">
        <v>2541</v>
      </c>
      <c r="AB49" s="122" t="s">
        <v>483</v>
      </c>
      <c r="AC49" s="95" t="s">
        <v>2184</v>
      </c>
      <c r="AD49" s="93">
        <v>890901489</v>
      </c>
      <c r="AE49" s="122" t="s">
        <v>1207</v>
      </c>
      <c r="AF49" s="122" t="s">
        <v>1207</v>
      </c>
      <c r="AG49" s="122" t="s">
        <v>1207</v>
      </c>
      <c r="AH49" s="95" t="s">
        <v>2542</v>
      </c>
      <c r="AI49" s="278">
        <v>43674923</v>
      </c>
      <c r="AJ49" s="126">
        <v>2163050</v>
      </c>
      <c r="AK49" s="122">
        <v>3136136501</v>
      </c>
      <c r="AL49" s="439" t="s">
        <v>2185</v>
      </c>
      <c r="AM49" s="532" t="s">
        <v>2543</v>
      </c>
      <c r="AN49" s="122">
        <v>2163050</v>
      </c>
      <c r="AO49" s="122">
        <v>3007492558</v>
      </c>
      <c r="AP49" s="439" t="s">
        <v>2544</v>
      </c>
      <c r="AQ49" s="95" t="s">
        <v>1439</v>
      </c>
      <c r="AR49" s="109" t="s">
        <v>4</v>
      </c>
      <c r="AS49" s="27" t="s">
        <v>1440</v>
      </c>
      <c r="AT49" s="622" t="s">
        <v>28</v>
      </c>
      <c r="AU49" s="24">
        <f t="shared" si="2"/>
        <v>43368</v>
      </c>
      <c r="AV49" s="622" t="s">
        <v>27</v>
      </c>
      <c r="AW49" s="24">
        <f t="shared" si="3"/>
        <v>43459</v>
      </c>
      <c r="AX49" s="622" t="s">
        <v>26</v>
      </c>
      <c r="AY49" s="24">
        <f t="shared" si="4"/>
        <v>43549</v>
      </c>
      <c r="AZ49" s="345" t="s">
        <v>66</v>
      </c>
      <c r="BA49" s="345" t="s">
        <v>66</v>
      </c>
      <c r="BB49" s="345" t="s">
        <v>66</v>
      </c>
      <c r="BC49" s="50" t="s">
        <v>66</v>
      </c>
      <c r="BD49" s="624" t="s">
        <v>2498</v>
      </c>
      <c r="BE49" s="95" t="s">
        <v>2537</v>
      </c>
      <c r="BH49" s="18" t="s">
        <v>1312</v>
      </c>
    </row>
    <row r="50" spans="1:60" s="2" customFormat="1" ht="30.75" customHeight="1" x14ac:dyDescent="0.2">
      <c r="A50" s="53" t="s">
        <v>2545</v>
      </c>
      <c r="B50" s="142">
        <v>66</v>
      </c>
      <c r="C50" s="556">
        <v>40052</v>
      </c>
      <c r="D50" s="529">
        <v>40909</v>
      </c>
      <c r="E50" s="529">
        <v>41213</v>
      </c>
      <c r="F50" s="529">
        <v>40909</v>
      </c>
      <c r="G50" s="528" t="s">
        <v>15</v>
      </c>
      <c r="H50" s="528" t="s">
        <v>15</v>
      </c>
      <c r="I50" s="48">
        <f>E50-'[3]ARR Vigentes muestra'!$DN$1</f>
        <v>-2849</v>
      </c>
      <c r="J50" s="47" t="s">
        <v>2286</v>
      </c>
      <c r="K50" s="358" t="s">
        <v>634</v>
      </c>
      <c r="L50" s="529">
        <v>40645</v>
      </c>
      <c r="M50" s="529">
        <v>40645</v>
      </c>
      <c r="N50" s="529">
        <v>40908</v>
      </c>
      <c r="O50" s="181">
        <f>N50-'[3]ARR Terminado'!$CU$1</f>
        <v>-3154</v>
      </c>
      <c r="P50" s="364" t="s">
        <v>2403</v>
      </c>
      <c r="Q50" s="95" t="s">
        <v>2546</v>
      </c>
      <c r="R50" s="95" t="s">
        <v>2547</v>
      </c>
      <c r="S50" s="133" t="s">
        <v>483</v>
      </c>
      <c r="T50" s="113">
        <v>343985</v>
      </c>
      <c r="U50" s="142" t="s">
        <v>2548</v>
      </c>
      <c r="V50" s="126" t="s">
        <v>633</v>
      </c>
      <c r="W50" s="126" t="s">
        <v>633</v>
      </c>
      <c r="X50" s="126" t="s">
        <v>633</v>
      </c>
      <c r="Y50" s="60" t="s">
        <v>6</v>
      </c>
      <c r="Z50" s="532" t="s">
        <v>11</v>
      </c>
      <c r="AA50" s="532" t="s">
        <v>2549</v>
      </c>
      <c r="AB50" s="122" t="s">
        <v>483</v>
      </c>
      <c r="AC50" s="95" t="s">
        <v>2550</v>
      </c>
      <c r="AD50" s="93">
        <v>70075794</v>
      </c>
      <c r="AE50" s="122">
        <v>5894811</v>
      </c>
      <c r="AF50" s="122">
        <v>3176384845</v>
      </c>
      <c r="AG50" s="122" t="s">
        <v>1207</v>
      </c>
      <c r="AH50" s="95" t="s">
        <v>2551</v>
      </c>
      <c r="AI50" s="278">
        <v>71602424</v>
      </c>
      <c r="AJ50" s="80" t="s">
        <v>6</v>
      </c>
      <c r="AK50" s="122">
        <v>3176384815</v>
      </c>
      <c r="AL50" s="80" t="s">
        <v>6</v>
      </c>
      <c r="AM50" s="532" t="s">
        <v>2552</v>
      </c>
      <c r="AN50" s="122">
        <v>4723405</v>
      </c>
      <c r="AO50" s="122">
        <v>3046125141</v>
      </c>
      <c r="AP50" s="80" t="s">
        <v>6</v>
      </c>
      <c r="AQ50" s="95" t="s">
        <v>56</v>
      </c>
      <c r="AR50" s="109" t="s">
        <v>4</v>
      </c>
      <c r="AS50" s="27" t="s">
        <v>55</v>
      </c>
      <c r="AT50" s="622" t="s">
        <v>28</v>
      </c>
      <c r="AU50" s="24">
        <f t="shared" si="2"/>
        <v>42095</v>
      </c>
      <c r="AV50" s="622" t="s">
        <v>27</v>
      </c>
      <c r="AW50" s="24">
        <f t="shared" si="3"/>
        <v>42186</v>
      </c>
      <c r="AX50" s="622" t="s">
        <v>26</v>
      </c>
      <c r="AY50" s="24">
        <f t="shared" si="4"/>
        <v>42278</v>
      </c>
      <c r="AZ50" s="345" t="s">
        <v>66</v>
      </c>
      <c r="BA50" s="345" t="s">
        <v>66</v>
      </c>
      <c r="BB50" s="345" t="s">
        <v>66</v>
      </c>
      <c r="BC50" s="50" t="s">
        <v>66</v>
      </c>
      <c r="BD50" s="624" t="s">
        <v>2498</v>
      </c>
      <c r="BE50" s="95" t="s">
        <v>2537</v>
      </c>
      <c r="BH50" s="18" t="s">
        <v>1312</v>
      </c>
    </row>
    <row r="51" spans="1:60" s="1" customFormat="1" ht="30.75" customHeight="1" x14ac:dyDescent="0.2">
      <c r="A51" s="53" t="s">
        <v>2553</v>
      </c>
      <c r="B51" s="142">
        <v>51</v>
      </c>
      <c r="C51" s="528">
        <v>2009</v>
      </c>
      <c r="D51" s="529">
        <v>40544</v>
      </c>
      <c r="E51" s="529">
        <v>40908</v>
      </c>
      <c r="F51" s="529">
        <v>40544</v>
      </c>
      <c r="G51" s="528" t="s">
        <v>15</v>
      </c>
      <c r="H51" s="528" t="s">
        <v>15</v>
      </c>
      <c r="I51" s="48">
        <f>E51-'[3]ARR Vigentes muestra'!$DN$1</f>
        <v>-3154</v>
      </c>
      <c r="J51" s="47" t="s">
        <v>2286</v>
      </c>
      <c r="K51" s="358" t="s">
        <v>634</v>
      </c>
      <c r="L51" s="529">
        <v>39979</v>
      </c>
      <c r="M51" s="529">
        <v>39979</v>
      </c>
      <c r="N51" s="529">
        <v>40664</v>
      </c>
      <c r="O51" s="181">
        <f>N51-'[3]ARR Terminado'!$CU$1</f>
        <v>-3398</v>
      </c>
      <c r="P51" s="364" t="s">
        <v>2403</v>
      </c>
      <c r="Q51" s="95" t="s">
        <v>2554</v>
      </c>
      <c r="R51" s="133" t="s">
        <v>456</v>
      </c>
      <c r="S51" s="109" t="s">
        <v>4</v>
      </c>
      <c r="T51" s="113" t="s">
        <v>2555</v>
      </c>
      <c r="U51" s="130" t="s">
        <v>1804</v>
      </c>
      <c r="V51" s="126" t="s">
        <v>633</v>
      </c>
      <c r="W51" s="126" t="s">
        <v>633</v>
      </c>
      <c r="X51" s="126" t="s">
        <v>633</v>
      </c>
      <c r="Y51" s="60" t="s">
        <v>6</v>
      </c>
      <c r="Z51" s="532" t="s">
        <v>401</v>
      </c>
      <c r="AA51" s="532" t="s">
        <v>2556</v>
      </c>
      <c r="AB51" s="122" t="s">
        <v>483</v>
      </c>
      <c r="AC51" s="95" t="s">
        <v>2557</v>
      </c>
      <c r="AD51" s="93">
        <v>98503197</v>
      </c>
      <c r="AE51" s="122" t="s">
        <v>1207</v>
      </c>
      <c r="AF51" s="122" t="s">
        <v>1207</v>
      </c>
      <c r="AG51" s="122" t="s">
        <v>1207</v>
      </c>
      <c r="AH51" s="95" t="s">
        <v>2557</v>
      </c>
      <c r="AI51" s="93">
        <v>98503197</v>
      </c>
      <c r="AJ51" s="126">
        <v>4711212</v>
      </c>
      <c r="AK51" s="80" t="s">
        <v>6</v>
      </c>
      <c r="AL51" s="80" t="s">
        <v>6</v>
      </c>
      <c r="AM51" s="82" t="s">
        <v>6</v>
      </c>
      <c r="AN51" s="80" t="s">
        <v>6</v>
      </c>
      <c r="AO51" s="80" t="s">
        <v>6</v>
      </c>
      <c r="AP51" s="80" t="s">
        <v>6</v>
      </c>
      <c r="AQ51" s="95" t="s">
        <v>5</v>
      </c>
      <c r="AR51" s="109" t="s">
        <v>4</v>
      </c>
      <c r="AS51" s="27" t="s">
        <v>311</v>
      </c>
      <c r="AT51" s="345" t="s">
        <v>66</v>
      </c>
      <c r="AU51" s="24">
        <f t="shared" si="2"/>
        <v>41730</v>
      </c>
      <c r="AV51" s="345" t="s">
        <v>66</v>
      </c>
      <c r="AW51" s="24">
        <f t="shared" si="3"/>
        <v>41821</v>
      </c>
      <c r="AX51" s="345" t="s">
        <v>66</v>
      </c>
      <c r="AY51" s="24">
        <f t="shared" si="4"/>
        <v>41913</v>
      </c>
      <c r="AZ51" s="345" t="s">
        <v>66</v>
      </c>
      <c r="BA51" s="345" t="s">
        <v>66</v>
      </c>
      <c r="BB51" s="345" t="s">
        <v>66</v>
      </c>
      <c r="BC51" s="50" t="s">
        <v>66</v>
      </c>
      <c r="BD51" s="624" t="s">
        <v>2498</v>
      </c>
      <c r="BE51" s="95" t="s">
        <v>2537</v>
      </c>
      <c r="BH51" s="18" t="s">
        <v>1312</v>
      </c>
    </row>
    <row r="52" spans="1:60" s="2" customFormat="1" ht="30.75" customHeight="1" x14ac:dyDescent="0.2">
      <c r="A52" s="53" t="s">
        <v>2558</v>
      </c>
      <c r="B52" s="142">
        <v>74</v>
      </c>
      <c r="C52" s="528">
        <v>2009</v>
      </c>
      <c r="D52" s="529">
        <v>40544</v>
      </c>
      <c r="E52" s="529">
        <v>40908</v>
      </c>
      <c r="F52" s="529">
        <v>40544</v>
      </c>
      <c r="G52" s="528" t="s">
        <v>15</v>
      </c>
      <c r="H52" s="528" t="s">
        <v>15</v>
      </c>
      <c r="I52" s="48">
        <f>E52-'[3]ARR Vigentes muestra'!$DN$1</f>
        <v>-3154</v>
      </c>
      <c r="J52" s="47" t="s">
        <v>2286</v>
      </c>
      <c r="K52" s="358" t="s">
        <v>634</v>
      </c>
      <c r="L52" s="529">
        <v>40095</v>
      </c>
      <c r="M52" s="529">
        <v>40095</v>
      </c>
      <c r="N52" s="529">
        <v>40672</v>
      </c>
      <c r="O52" s="181">
        <f>N52-'[3]ARR Terminado'!$CU$1</f>
        <v>-3390</v>
      </c>
      <c r="P52" s="364" t="s">
        <v>2403</v>
      </c>
      <c r="Q52" s="95" t="s">
        <v>2559</v>
      </c>
      <c r="R52" s="133" t="s">
        <v>456</v>
      </c>
      <c r="S52" s="133" t="s">
        <v>483</v>
      </c>
      <c r="T52" s="113" t="s">
        <v>633</v>
      </c>
      <c r="U52" s="130" t="s">
        <v>2560</v>
      </c>
      <c r="V52" s="126" t="s">
        <v>633</v>
      </c>
      <c r="W52" s="126" t="s">
        <v>633</v>
      </c>
      <c r="X52" s="126" t="s">
        <v>633</v>
      </c>
      <c r="Y52" s="60" t="s">
        <v>6</v>
      </c>
      <c r="Z52" s="532" t="s">
        <v>401</v>
      </c>
      <c r="AA52" s="532" t="s">
        <v>2556</v>
      </c>
      <c r="AB52" s="122" t="s">
        <v>483</v>
      </c>
      <c r="AC52" s="95" t="s">
        <v>2561</v>
      </c>
      <c r="AD52" s="93">
        <v>43027553</v>
      </c>
      <c r="AE52" s="122" t="s">
        <v>1207</v>
      </c>
      <c r="AF52" s="122" t="s">
        <v>1207</v>
      </c>
      <c r="AG52" s="122" t="s">
        <v>1207</v>
      </c>
      <c r="AH52" s="95" t="s">
        <v>2561</v>
      </c>
      <c r="AI52" s="93">
        <v>43027553</v>
      </c>
      <c r="AJ52" s="126" t="s">
        <v>2562</v>
      </c>
      <c r="AK52" s="122" t="s">
        <v>2563</v>
      </c>
      <c r="AL52" s="80" t="s">
        <v>6</v>
      </c>
      <c r="AM52" s="82" t="s">
        <v>6</v>
      </c>
      <c r="AN52" s="80" t="s">
        <v>6</v>
      </c>
      <c r="AO52" s="80" t="s">
        <v>6</v>
      </c>
      <c r="AP52" s="80" t="s">
        <v>6</v>
      </c>
      <c r="AQ52" s="95" t="s">
        <v>1439</v>
      </c>
      <c r="AR52" s="109" t="s">
        <v>4</v>
      </c>
      <c r="AS52" s="27" t="s">
        <v>1440</v>
      </c>
      <c r="AT52" s="345" t="s">
        <v>66</v>
      </c>
      <c r="AU52" s="24">
        <f t="shared" si="2"/>
        <v>41730</v>
      </c>
      <c r="AV52" s="345" t="s">
        <v>66</v>
      </c>
      <c r="AW52" s="24">
        <f t="shared" si="3"/>
        <v>41821</v>
      </c>
      <c r="AX52" s="345" t="s">
        <v>66</v>
      </c>
      <c r="AY52" s="24">
        <f t="shared" si="4"/>
        <v>41913</v>
      </c>
      <c r="AZ52" s="345" t="s">
        <v>66</v>
      </c>
      <c r="BA52" s="345" t="s">
        <v>66</v>
      </c>
      <c r="BB52" s="345" t="s">
        <v>66</v>
      </c>
      <c r="BC52" s="173" t="s">
        <v>66</v>
      </c>
      <c r="BD52" s="624" t="s">
        <v>2498</v>
      </c>
      <c r="BE52" s="95" t="s">
        <v>2537</v>
      </c>
      <c r="BH52" s="18" t="s">
        <v>1312</v>
      </c>
    </row>
    <row r="53" spans="1:60" s="2" customFormat="1" ht="30.75" customHeight="1" x14ac:dyDescent="0.2">
      <c r="A53" s="53" t="s">
        <v>2564</v>
      </c>
      <c r="B53" s="142">
        <v>4600061978</v>
      </c>
      <c r="C53" s="529">
        <v>40179</v>
      </c>
      <c r="D53" s="529">
        <v>40179</v>
      </c>
      <c r="E53" s="529">
        <v>40544</v>
      </c>
      <c r="F53" s="529">
        <v>40179</v>
      </c>
      <c r="G53" s="528" t="s">
        <v>15</v>
      </c>
      <c r="H53" s="528" t="s">
        <v>15</v>
      </c>
      <c r="I53" s="48">
        <f>E53-'[3]ARR Vigentes muestra'!$DN$1</f>
        <v>-3518</v>
      </c>
      <c r="J53" s="47" t="s">
        <v>2286</v>
      </c>
      <c r="K53" s="129" t="s">
        <v>66</v>
      </c>
      <c r="L53" s="557" t="s">
        <v>66</v>
      </c>
      <c r="M53" s="557" t="s">
        <v>66</v>
      </c>
      <c r="N53" s="557" t="s">
        <v>66</v>
      </c>
      <c r="O53" s="181" t="e">
        <f>N53-'[3]ARR Terminado'!$CU$1</f>
        <v>#VALUE!</v>
      </c>
      <c r="P53" s="364" t="s">
        <v>2403</v>
      </c>
      <c r="Q53" s="95" t="s">
        <v>2565</v>
      </c>
      <c r="R53" s="172" t="s">
        <v>493</v>
      </c>
      <c r="S53" s="109" t="s">
        <v>4</v>
      </c>
      <c r="T53" s="113">
        <v>574713</v>
      </c>
      <c r="U53" s="112">
        <v>10140110016</v>
      </c>
      <c r="V53" s="126" t="s">
        <v>633</v>
      </c>
      <c r="W53" s="126" t="s">
        <v>633</v>
      </c>
      <c r="X53" s="126" t="s">
        <v>633</v>
      </c>
      <c r="Y53" s="60" t="s">
        <v>6</v>
      </c>
      <c r="Z53" s="532" t="s">
        <v>157</v>
      </c>
      <c r="AA53" s="532" t="s">
        <v>378</v>
      </c>
      <c r="AB53" s="122" t="s">
        <v>483</v>
      </c>
      <c r="AC53" s="95" t="s">
        <v>2566</v>
      </c>
      <c r="AD53" s="93">
        <v>32519460</v>
      </c>
      <c r="AE53" s="126">
        <v>3810032</v>
      </c>
      <c r="AF53" s="122">
        <v>3105415106</v>
      </c>
      <c r="AG53" s="27" t="s">
        <v>2567</v>
      </c>
      <c r="AH53" s="95" t="s">
        <v>2568</v>
      </c>
      <c r="AI53" s="278">
        <v>32519460</v>
      </c>
      <c r="AJ53" s="126">
        <v>4128665</v>
      </c>
      <c r="AK53" s="122">
        <v>3105415106</v>
      </c>
      <c r="AL53" s="439" t="s">
        <v>2567</v>
      </c>
      <c r="AM53" s="95" t="s">
        <v>2569</v>
      </c>
      <c r="AN53" s="122">
        <v>4128665</v>
      </c>
      <c r="AO53" s="122">
        <v>3128894224</v>
      </c>
      <c r="AP53" s="439" t="s">
        <v>2567</v>
      </c>
      <c r="AQ53" s="95" t="s">
        <v>1439</v>
      </c>
      <c r="AR53" s="109" t="s">
        <v>4</v>
      </c>
      <c r="AS53" s="27" t="s">
        <v>1440</v>
      </c>
      <c r="AT53" s="622" t="s">
        <v>28</v>
      </c>
      <c r="AU53" s="24">
        <f t="shared" si="2"/>
        <v>41365</v>
      </c>
      <c r="AV53" s="622" t="s">
        <v>27</v>
      </c>
      <c r="AW53" s="24">
        <f t="shared" si="3"/>
        <v>41456</v>
      </c>
      <c r="AX53" s="345" t="s">
        <v>66</v>
      </c>
      <c r="AY53" s="24">
        <f t="shared" si="4"/>
        <v>41548</v>
      </c>
      <c r="AZ53" s="345" t="s">
        <v>66</v>
      </c>
      <c r="BA53" s="345" t="s">
        <v>66</v>
      </c>
      <c r="BB53" s="345" t="s">
        <v>66</v>
      </c>
      <c r="BC53" s="629" t="s">
        <v>66</v>
      </c>
      <c r="BD53" s="624" t="s">
        <v>2498</v>
      </c>
      <c r="BE53" s="95" t="s">
        <v>2537</v>
      </c>
      <c r="BH53" s="18" t="s">
        <v>1312</v>
      </c>
    </row>
    <row r="54" spans="1:60" s="2" customFormat="1" ht="30.75" customHeight="1" x14ac:dyDescent="0.2">
      <c r="A54" s="53" t="s">
        <v>2570</v>
      </c>
      <c r="B54" s="142" t="s">
        <v>2571</v>
      </c>
      <c r="C54" s="529">
        <v>40544</v>
      </c>
      <c r="D54" s="529">
        <v>40544</v>
      </c>
      <c r="E54" s="529">
        <v>40908</v>
      </c>
      <c r="F54" s="529">
        <v>40544</v>
      </c>
      <c r="G54" s="528" t="s">
        <v>15</v>
      </c>
      <c r="H54" s="528" t="s">
        <v>15</v>
      </c>
      <c r="I54" s="48">
        <f>E54-'[3]ARR Vigentes muestra'!$DN$1</f>
        <v>-3154</v>
      </c>
      <c r="J54" s="47" t="s">
        <v>2286</v>
      </c>
      <c r="K54" s="358" t="s">
        <v>634</v>
      </c>
      <c r="L54" s="529">
        <v>40324</v>
      </c>
      <c r="M54" s="529">
        <v>40324</v>
      </c>
      <c r="N54" s="529">
        <v>40663</v>
      </c>
      <c r="O54" s="181">
        <f>N54-'[3]ARR Terminado'!$CU$1</f>
        <v>-3399</v>
      </c>
      <c r="P54" s="364" t="s">
        <v>2403</v>
      </c>
      <c r="Q54" s="95" t="s">
        <v>2572</v>
      </c>
      <c r="R54" s="95" t="s">
        <v>2573</v>
      </c>
      <c r="S54" s="109" t="s">
        <v>4</v>
      </c>
      <c r="T54" s="113">
        <v>365485</v>
      </c>
      <c r="U54" s="130">
        <v>10160030014</v>
      </c>
      <c r="V54" s="126" t="s">
        <v>633</v>
      </c>
      <c r="W54" s="126" t="s">
        <v>633</v>
      </c>
      <c r="X54" s="126" t="s">
        <v>633</v>
      </c>
      <c r="Y54" s="60" t="s">
        <v>6</v>
      </c>
      <c r="Z54" s="532" t="s">
        <v>33</v>
      </c>
      <c r="AA54" s="532" t="s">
        <v>33</v>
      </c>
      <c r="AB54" s="122" t="s">
        <v>483</v>
      </c>
      <c r="AC54" s="95" t="s">
        <v>2574</v>
      </c>
      <c r="AD54" s="93">
        <v>811036716</v>
      </c>
      <c r="AE54" s="122" t="s">
        <v>1207</v>
      </c>
      <c r="AF54" s="122" t="s">
        <v>1207</v>
      </c>
      <c r="AG54" s="122" t="s">
        <v>1207</v>
      </c>
      <c r="AH54" s="95" t="s">
        <v>2575</v>
      </c>
      <c r="AI54" s="129" t="s">
        <v>66</v>
      </c>
      <c r="AJ54" s="126">
        <v>2575588</v>
      </c>
      <c r="AK54" s="122" t="s">
        <v>2576</v>
      </c>
      <c r="AL54" s="80" t="s">
        <v>6</v>
      </c>
      <c r="AM54" s="82" t="s">
        <v>6</v>
      </c>
      <c r="AN54" s="80" t="s">
        <v>6</v>
      </c>
      <c r="AO54" s="80" t="s">
        <v>6</v>
      </c>
      <c r="AP54" s="80" t="s">
        <v>6</v>
      </c>
      <c r="AQ54" s="95" t="s">
        <v>5</v>
      </c>
      <c r="AR54" s="109" t="s">
        <v>4</v>
      </c>
      <c r="AS54" s="27" t="s">
        <v>311</v>
      </c>
      <c r="AT54" s="345" t="s">
        <v>66</v>
      </c>
      <c r="AU54" s="24">
        <f t="shared" si="2"/>
        <v>41730</v>
      </c>
      <c r="AV54" s="345" t="s">
        <v>66</v>
      </c>
      <c r="AW54" s="24">
        <f t="shared" si="3"/>
        <v>41821</v>
      </c>
      <c r="AX54" s="345" t="s">
        <v>66</v>
      </c>
      <c r="AY54" s="24">
        <f t="shared" si="4"/>
        <v>41913</v>
      </c>
      <c r="AZ54" s="345" t="s">
        <v>66</v>
      </c>
      <c r="BA54" s="345" t="s">
        <v>66</v>
      </c>
      <c r="BB54" s="345" t="s">
        <v>66</v>
      </c>
      <c r="BC54" s="326" t="s">
        <v>66</v>
      </c>
      <c r="BD54" s="624" t="s">
        <v>2498</v>
      </c>
      <c r="BE54" s="95" t="s">
        <v>2537</v>
      </c>
      <c r="BH54" s="18" t="s">
        <v>1312</v>
      </c>
    </row>
    <row r="55" spans="1:60" s="2" customFormat="1" ht="30.75" customHeight="1" x14ac:dyDescent="0.2">
      <c r="A55" s="53" t="s">
        <v>2577</v>
      </c>
      <c r="B55" s="130" t="s">
        <v>2578</v>
      </c>
      <c r="C55" s="528">
        <v>2011</v>
      </c>
      <c r="D55" s="537">
        <v>41275</v>
      </c>
      <c r="E55" s="537">
        <v>41639</v>
      </c>
      <c r="F55" s="537">
        <v>41275</v>
      </c>
      <c r="G55" s="630" t="s">
        <v>2418</v>
      </c>
      <c r="H55" s="528" t="s">
        <v>15</v>
      </c>
      <c r="I55" s="48">
        <f>E55-'[3]ARR Vigentes muestra'!$DN$1</f>
        <v>-2423</v>
      </c>
      <c r="J55" s="47" t="s">
        <v>2286</v>
      </c>
      <c r="K55" s="126">
        <v>300063970</v>
      </c>
      <c r="L55" s="537">
        <v>40899</v>
      </c>
      <c r="M55" s="537">
        <v>40899</v>
      </c>
      <c r="N55" s="537">
        <v>41759</v>
      </c>
      <c r="O55" s="181">
        <f>N55-'[3]ARR Terminado'!$CU$1</f>
        <v>-2303</v>
      </c>
      <c r="P55" s="364" t="s">
        <v>2403</v>
      </c>
      <c r="Q55" s="95" t="s">
        <v>2579</v>
      </c>
      <c r="R55" s="95" t="s">
        <v>2580</v>
      </c>
      <c r="S55" s="109" t="s">
        <v>4</v>
      </c>
      <c r="T55" s="126">
        <v>344524</v>
      </c>
      <c r="U55" s="112">
        <v>14210040004</v>
      </c>
      <c r="V55" s="130" t="s">
        <v>2581</v>
      </c>
      <c r="W55" s="132">
        <v>25860</v>
      </c>
      <c r="X55" s="110" t="s">
        <v>1804</v>
      </c>
      <c r="Y55" s="60" t="s">
        <v>6</v>
      </c>
      <c r="Z55" s="532" t="s">
        <v>1132</v>
      </c>
      <c r="AA55" s="532" t="s">
        <v>1457</v>
      </c>
      <c r="AB55" s="122" t="s">
        <v>483</v>
      </c>
      <c r="AC55" s="95" t="s">
        <v>2582</v>
      </c>
      <c r="AD55" s="93">
        <v>71622844</v>
      </c>
      <c r="AE55" s="126">
        <v>2308822</v>
      </c>
      <c r="AF55" s="122" t="s">
        <v>2583</v>
      </c>
      <c r="AG55" s="122" t="s">
        <v>1207</v>
      </c>
      <c r="AH55" s="95" t="s">
        <v>2582</v>
      </c>
      <c r="AI55" s="93">
        <v>71622844</v>
      </c>
      <c r="AJ55" s="122">
        <v>2308822</v>
      </c>
      <c r="AK55" s="122">
        <v>3136063296</v>
      </c>
      <c r="AL55" s="439" t="s">
        <v>2584</v>
      </c>
      <c r="AM55" s="95" t="s">
        <v>2585</v>
      </c>
      <c r="AN55" s="122">
        <v>2932551</v>
      </c>
      <c r="AO55" s="122">
        <v>3122043008</v>
      </c>
      <c r="AP55" s="439" t="s">
        <v>2586</v>
      </c>
      <c r="AQ55" s="95" t="s">
        <v>5</v>
      </c>
      <c r="AR55" s="109" t="s">
        <v>4</v>
      </c>
      <c r="AS55" s="27" t="s">
        <v>311</v>
      </c>
      <c r="AT55" s="622" t="s">
        <v>28</v>
      </c>
      <c r="AU55" s="24">
        <f t="shared" si="2"/>
        <v>42461</v>
      </c>
      <c r="AV55" s="622" t="s">
        <v>27</v>
      </c>
      <c r="AW55" s="24">
        <f t="shared" si="3"/>
        <v>42552</v>
      </c>
      <c r="AX55" s="345" t="s">
        <v>66</v>
      </c>
      <c r="AY55" s="24">
        <f t="shared" si="4"/>
        <v>42644</v>
      </c>
      <c r="AZ55" s="345" t="s">
        <v>66</v>
      </c>
      <c r="BA55" s="345" t="s">
        <v>66</v>
      </c>
      <c r="BB55" s="345" t="s">
        <v>66</v>
      </c>
      <c r="BC55" s="345" t="s">
        <v>66</v>
      </c>
      <c r="BD55" s="624" t="s">
        <v>2498</v>
      </c>
      <c r="BE55" s="95" t="s">
        <v>2537</v>
      </c>
      <c r="BH55" s="18" t="s">
        <v>1312</v>
      </c>
    </row>
    <row r="56" spans="1:60" s="1" customFormat="1" ht="30.75" customHeight="1" x14ac:dyDescent="0.2">
      <c r="A56" s="53" t="s">
        <v>2587</v>
      </c>
      <c r="B56" s="142" t="s">
        <v>2588</v>
      </c>
      <c r="C56" s="528">
        <v>2013</v>
      </c>
      <c r="D56" s="529">
        <v>41579</v>
      </c>
      <c r="E56" s="529">
        <v>41944</v>
      </c>
      <c r="F56" s="530">
        <v>41579</v>
      </c>
      <c r="G56" s="528" t="s">
        <v>15</v>
      </c>
      <c r="H56" s="528" t="s">
        <v>15</v>
      </c>
      <c r="I56" s="48">
        <f>E56-'[3]ARR Vigentes muestra'!$DN$1</f>
        <v>-2118</v>
      </c>
      <c r="J56" s="47" t="s">
        <v>2286</v>
      </c>
      <c r="K56" s="129" t="s">
        <v>66</v>
      </c>
      <c r="L56" s="557" t="s">
        <v>66</v>
      </c>
      <c r="M56" s="529">
        <v>41053</v>
      </c>
      <c r="N56" s="529">
        <v>41329</v>
      </c>
      <c r="O56" s="181">
        <f>N56-'[3]ARR Terminado'!$CU$1</f>
        <v>-2733</v>
      </c>
      <c r="P56" s="364" t="s">
        <v>2403</v>
      </c>
      <c r="Q56" s="95" t="s">
        <v>2589</v>
      </c>
      <c r="R56" s="95" t="s">
        <v>2590</v>
      </c>
      <c r="S56" s="109" t="s">
        <v>4</v>
      </c>
      <c r="T56" s="113">
        <v>515117</v>
      </c>
      <c r="U56" s="142" t="s">
        <v>2591</v>
      </c>
      <c r="V56" s="127">
        <v>2532</v>
      </c>
      <c r="W56" s="129">
        <v>40177</v>
      </c>
      <c r="X56" s="113">
        <v>22</v>
      </c>
      <c r="Y56" s="42">
        <v>109</v>
      </c>
      <c r="Z56" s="532" t="s">
        <v>2592</v>
      </c>
      <c r="AA56" s="532" t="s">
        <v>1318</v>
      </c>
      <c r="AB56" s="122" t="s">
        <v>483</v>
      </c>
      <c r="AC56" s="95" t="s">
        <v>2593</v>
      </c>
      <c r="AD56" s="93">
        <v>43516284</v>
      </c>
      <c r="AE56" s="122" t="s">
        <v>1207</v>
      </c>
      <c r="AF56" s="122" t="s">
        <v>1207</v>
      </c>
      <c r="AG56" s="122" t="s">
        <v>1207</v>
      </c>
      <c r="AH56" s="95" t="s">
        <v>2593</v>
      </c>
      <c r="AI56" s="129" t="s">
        <v>66</v>
      </c>
      <c r="AJ56" s="126" t="s">
        <v>2594</v>
      </c>
      <c r="AK56" s="80" t="s">
        <v>6</v>
      </c>
      <c r="AL56" s="80" t="s">
        <v>6</v>
      </c>
      <c r="AM56" s="82" t="s">
        <v>6</v>
      </c>
      <c r="AN56" s="80" t="s">
        <v>6</v>
      </c>
      <c r="AO56" s="80" t="s">
        <v>6</v>
      </c>
      <c r="AP56" s="80" t="s">
        <v>6</v>
      </c>
      <c r="AQ56" s="95" t="s">
        <v>5</v>
      </c>
      <c r="AR56" s="109" t="s">
        <v>4</v>
      </c>
      <c r="AS56" s="27" t="s">
        <v>311</v>
      </c>
      <c r="AT56" s="345" t="s">
        <v>66</v>
      </c>
      <c r="AU56" s="24">
        <f t="shared" si="2"/>
        <v>42767</v>
      </c>
      <c r="AV56" s="345" t="s">
        <v>66</v>
      </c>
      <c r="AW56" s="24">
        <f t="shared" si="3"/>
        <v>42856</v>
      </c>
      <c r="AX56" s="345" t="s">
        <v>66</v>
      </c>
      <c r="AY56" s="24">
        <f t="shared" si="4"/>
        <v>42948</v>
      </c>
      <c r="AZ56" s="345" t="s">
        <v>66</v>
      </c>
      <c r="BA56" s="345" t="s">
        <v>66</v>
      </c>
      <c r="BB56" s="345" t="s">
        <v>66</v>
      </c>
      <c r="BC56" s="345" t="s">
        <v>66</v>
      </c>
      <c r="BD56" s="624" t="s">
        <v>2498</v>
      </c>
      <c r="BE56" s="95" t="s">
        <v>2537</v>
      </c>
      <c r="BH56" s="18" t="s">
        <v>1312</v>
      </c>
    </row>
    <row r="57" spans="1:60" s="1" customFormat="1" ht="30.75" customHeight="1" x14ac:dyDescent="0.2">
      <c r="A57" s="53" t="s">
        <v>2595</v>
      </c>
      <c r="B57" s="344" t="s">
        <v>2596</v>
      </c>
      <c r="C57" s="631">
        <v>2013</v>
      </c>
      <c r="D57" s="529">
        <v>41579</v>
      </c>
      <c r="E57" s="529">
        <v>41944</v>
      </c>
      <c r="F57" s="529">
        <v>41579</v>
      </c>
      <c r="G57" s="632" t="s">
        <v>2402</v>
      </c>
      <c r="H57" s="584">
        <v>2013</v>
      </c>
      <c r="I57" s="48">
        <f>E57-'[3]ARR Vigentes muestra'!$DN$1</f>
        <v>-2118</v>
      </c>
      <c r="J57" s="47" t="s">
        <v>2286</v>
      </c>
      <c r="K57" s="129" t="s">
        <v>66</v>
      </c>
      <c r="L57" s="557" t="s">
        <v>66</v>
      </c>
      <c r="M57" s="557" t="s">
        <v>66</v>
      </c>
      <c r="N57" s="557" t="s">
        <v>66</v>
      </c>
      <c r="O57" s="557" t="s">
        <v>66</v>
      </c>
      <c r="P57" s="557" t="s">
        <v>66</v>
      </c>
      <c r="Q57" s="160" t="s">
        <v>2597</v>
      </c>
      <c r="R57" s="160" t="s">
        <v>2598</v>
      </c>
      <c r="S57" s="109" t="s">
        <v>4</v>
      </c>
      <c r="T57" s="633">
        <v>515119</v>
      </c>
      <c r="U57" s="71">
        <v>10110200004</v>
      </c>
      <c r="V57" s="126" t="s">
        <v>633</v>
      </c>
      <c r="W57" s="126" t="s">
        <v>633</v>
      </c>
      <c r="X57" s="126" t="s">
        <v>633</v>
      </c>
      <c r="Y57" s="60" t="s">
        <v>6</v>
      </c>
      <c r="Z57" s="532" t="s">
        <v>1318</v>
      </c>
      <c r="AA57" s="532" t="s">
        <v>2599</v>
      </c>
      <c r="AB57" s="122" t="s">
        <v>483</v>
      </c>
      <c r="AC57" s="160" t="s">
        <v>2600</v>
      </c>
      <c r="AD57" s="376">
        <v>1128414174</v>
      </c>
      <c r="AE57" s="122" t="s">
        <v>1207</v>
      </c>
      <c r="AF57" s="122" t="s">
        <v>1207</v>
      </c>
      <c r="AG57" s="122" t="s">
        <v>1207</v>
      </c>
      <c r="AH57" s="160" t="s">
        <v>2600</v>
      </c>
      <c r="AI57" s="376">
        <v>1128414174</v>
      </c>
      <c r="AJ57" s="80" t="s">
        <v>6</v>
      </c>
      <c r="AK57" s="80" t="s">
        <v>6</v>
      </c>
      <c r="AL57" s="80" t="s">
        <v>6</v>
      </c>
      <c r="AM57" s="82" t="s">
        <v>6</v>
      </c>
      <c r="AN57" s="80" t="s">
        <v>6</v>
      </c>
      <c r="AO57" s="80" t="s">
        <v>6</v>
      </c>
      <c r="AP57" s="80" t="s">
        <v>6</v>
      </c>
      <c r="AQ57" s="95" t="s">
        <v>5</v>
      </c>
      <c r="AR57" s="109" t="s">
        <v>4</v>
      </c>
      <c r="AS57" s="27" t="s">
        <v>311</v>
      </c>
      <c r="AT57" s="345" t="s">
        <v>66</v>
      </c>
      <c r="AU57" s="24">
        <f t="shared" si="2"/>
        <v>42767</v>
      </c>
      <c r="AV57" s="345" t="s">
        <v>66</v>
      </c>
      <c r="AW57" s="24">
        <f t="shared" si="3"/>
        <v>42856</v>
      </c>
      <c r="AX57" s="345" t="s">
        <v>66</v>
      </c>
      <c r="AY57" s="24">
        <f t="shared" si="4"/>
        <v>42948</v>
      </c>
      <c r="AZ57" s="345" t="s">
        <v>66</v>
      </c>
      <c r="BA57" s="345" t="s">
        <v>66</v>
      </c>
      <c r="BB57" s="345" t="s">
        <v>66</v>
      </c>
      <c r="BC57" s="345" t="s">
        <v>66</v>
      </c>
      <c r="BD57" s="624" t="s">
        <v>2498</v>
      </c>
      <c r="BE57" s="95" t="s">
        <v>2537</v>
      </c>
      <c r="BH57" s="18" t="s">
        <v>1312</v>
      </c>
    </row>
    <row r="58" spans="1:60" s="2" customFormat="1" ht="30.75" customHeight="1" x14ac:dyDescent="0.2">
      <c r="A58" s="53" t="s">
        <v>2601</v>
      </c>
      <c r="B58" s="142" t="s">
        <v>1473</v>
      </c>
      <c r="C58" s="529">
        <v>35741</v>
      </c>
      <c r="D58" s="529">
        <v>35741</v>
      </c>
      <c r="E58" s="529">
        <v>39142</v>
      </c>
      <c r="F58" s="529">
        <v>35741</v>
      </c>
      <c r="G58" s="528" t="s">
        <v>15</v>
      </c>
      <c r="H58" s="528" t="s">
        <v>15</v>
      </c>
      <c r="I58" s="48">
        <f>E58-'[3]ARR Vigentes muestra'!$DN$1</f>
        <v>-4920</v>
      </c>
      <c r="J58" s="47" t="s">
        <v>2286</v>
      </c>
      <c r="K58" s="129" t="s">
        <v>66</v>
      </c>
      <c r="L58" s="557" t="s">
        <v>66</v>
      </c>
      <c r="M58" s="557" t="s">
        <v>66</v>
      </c>
      <c r="N58" s="557" t="s">
        <v>66</v>
      </c>
      <c r="O58" s="557" t="s">
        <v>66</v>
      </c>
      <c r="P58" s="557" t="s">
        <v>66</v>
      </c>
      <c r="Q58" s="95" t="s">
        <v>2602</v>
      </c>
      <c r="R58" s="172" t="s">
        <v>493</v>
      </c>
      <c r="S58" s="109" t="s">
        <v>4</v>
      </c>
      <c r="T58" s="113" t="s">
        <v>633</v>
      </c>
      <c r="U58" s="130" t="s">
        <v>158</v>
      </c>
      <c r="V58" s="130" t="s">
        <v>492</v>
      </c>
      <c r="W58" s="132">
        <v>33528</v>
      </c>
      <c r="X58" s="110" t="s">
        <v>491</v>
      </c>
      <c r="Y58" s="60" t="s">
        <v>6</v>
      </c>
      <c r="Z58" s="532" t="s">
        <v>157</v>
      </c>
      <c r="AA58" s="532" t="s">
        <v>378</v>
      </c>
      <c r="AB58" s="122" t="s">
        <v>483</v>
      </c>
      <c r="AC58" s="95" t="s">
        <v>2603</v>
      </c>
      <c r="AD58" s="93">
        <v>43047392</v>
      </c>
      <c r="AE58" s="122">
        <v>2323199</v>
      </c>
      <c r="AF58" s="122">
        <v>3225367083</v>
      </c>
      <c r="AG58" s="122" t="s">
        <v>1207</v>
      </c>
      <c r="AH58" s="95" t="s">
        <v>2603</v>
      </c>
      <c r="AI58" s="93">
        <v>43047392</v>
      </c>
      <c r="AJ58" s="122">
        <v>2323199</v>
      </c>
      <c r="AK58" s="122">
        <v>3225367083</v>
      </c>
      <c r="AL58" s="80" t="s">
        <v>6</v>
      </c>
      <c r="AM58" s="95" t="s">
        <v>2604</v>
      </c>
      <c r="AN58" s="122">
        <v>2323199</v>
      </c>
      <c r="AO58" s="122">
        <v>3225367083</v>
      </c>
      <c r="AP58" s="80" t="s">
        <v>6</v>
      </c>
      <c r="AQ58" s="95" t="s">
        <v>1439</v>
      </c>
      <c r="AR58" s="109" t="s">
        <v>4</v>
      </c>
      <c r="AS58" s="27" t="s">
        <v>1440</v>
      </c>
      <c r="AT58" s="622" t="s">
        <v>28</v>
      </c>
      <c r="AU58" s="24">
        <f t="shared" si="2"/>
        <v>36929</v>
      </c>
      <c r="AV58" s="622" t="s">
        <v>27</v>
      </c>
      <c r="AW58" s="24">
        <f t="shared" si="3"/>
        <v>37018</v>
      </c>
      <c r="AX58" s="345" t="s">
        <v>66</v>
      </c>
      <c r="AY58" s="24">
        <f t="shared" si="4"/>
        <v>37110</v>
      </c>
      <c r="AZ58" s="345" t="s">
        <v>66</v>
      </c>
      <c r="BA58" s="345" t="s">
        <v>66</v>
      </c>
      <c r="BB58" s="345" t="s">
        <v>66</v>
      </c>
      <c r="BC58" s="345" t="s">
        <v>66</v>
      </c>
      <c r="BD58" s="624" t="s">
        <v>2498</v>
      </c>
      <c r="BE58" s="95" t="s">
        <v>2537</v>
      </c>
      <c r="BH58" s="18" t="s">
        <v>1312</v>
      </c>
    </row>
    <row r="59" spans="1:60" s="2" customFormat="1" ht="30.75" customHeight="1" x14ac:dyDescent="0.2">
      <c r="A59" s="53" t="s">
        <v>2601</v>
      </c>
      <c r="B59" s="142" t="s">
        <v>1473</v>
      </c>
      <c r="C59" s="529">
        <v>35741</v>
      </c>
      <c r="D59" s="529">
        <v>35741</v>
      </c>
      <c r="E59" s="529">
        <v>39142</v>
      </c>
      <c r="F59" s="529">
        <v>35741</v>
      </c>
      <c r="G59" s="528" t="s">
        <v>15</v>
      </c>
      <c r="H59" s="528" t="s">
        <v>15</v>
      </c>
      <c r="I59" s="48">
        <f>E59-'[3]ARR Vigentes muestra'!$DN$1</f>
        <v>-4920</v>
      </c>
      <c r="J59" s="47" t="s">
        <v>2286</v>
      </c>
      <c r="K59" s="129" t="s">
        <v>66</v>
      </c>
      <c r="L59" s="557" t="s">
        <v>66</v>
      </c>
      <c r="M59" s="557" t="s">
        <v>66</v>
      </c>
      <c r="N59" s="557" t="s">
        <v>66</v>
      </c>
      <c r="O59" s="557" t="s">
        <v>66</v>
      </c>
      <c r="P59" s="557" t="s">
        <v>66</v>
      </c>
      <c r="Q59" s="95" t="s">
        <v>2602</v>
      </c>
      <c r="R59" s="172" t="s">
        <v>493</v>
      </c>
      <c r="S59" s="109" t="s">
        <v>4</v>
      </c>
      <c r="T59" s="113" t="s">
        <v>633</v>
      </c>
      <c r="U59" s="130" t="s">
        <v>158</v>
      </c>
      <c r="V59" s="130" t="s">
        <v>380</v>
      </c>
      <c r="W59" s="132">
        <v>39080</v>
      </c>
      <c r="X59" s="110" t="s">
        <v>491</v>
      </c>
      <c r="Y59" s="60" t="s">
        <v>6</v>
      </c>
      <c r="Z59" s="532" t="s">
        <v>157</v>
      </c>
      <c r="AA59" s="532" t="s">
        <v>378</v>
      </c>
      <c r="AB59" s="122" t="s">
        <v>483</v>
      </c>
      <c r="AC59" s="95" t="s">
        <v>2603</v>
      </c>
      <c r="AD59" s="93">
        <v>43047392</v>
      </c>
      <c r="AE59" s="122">
        <v>2323199</v>
      </c>
      <c r="AF59" s="122">
        <v>3225367083</v>
      </c>
      <c r="AG59" s="122" t="s">
        <v>1207</v>
      </c>
      <c r="AH59" s="95" t="s">
        <v>2603</v>
      </c>
      <c r="AI59" s="93">
        <v>43047392</v>
      </c>
      <c r="AJ59" s="122">
        <v>2323199</v>
      </c>
      <c r="AK59" s="122">
        <v>3225367083</v>
      </c>
      <c r="AL59" s="80" t="s">
        <v>6</v>
      </c>
      <c r="AM59" s="95" t="s">
        <v>2604</v>
      </c>
      <c r="AN59" s="122">
        <v>2323199</v>
      </c>
      <c r="AO59" s="122">
        <v>3225367083</v>
      </c>
      <c r="AP59" s="80" t="s">
        <v>6</v>
      </c>
      <c r="AQ59" s="95" t="s">
        <v>1439</v>
      </c>
      <c r="AR59" s="109" t="s">
        <v>4</v>
      </c>
      <c r="AS59" s="27" t="s">
        <v>1440</v>
      </c>
      <c r="AT59" s="622" t="s">
        <v>28</v>
      </c>
      <c r="AU59" s="24">
        <f t="shared" si="2"/>
        <v>36929</v>
      </c>
      <c r="AV59" s="622" t="s">
        <v>27</v>
      </c>
      <c r="AW59" s="24">
        <f t="shared" si="3"/>
        <v>37018</v>
      </c>
      <c r="AX59" s="345" t="s">
        <v>66</v>
      </c>
      <c r="AY59" s="24">
        <f t="shared" si="4"/>
        <v>37110</v>
      </c>
      <c r="AZ59" s="345" t="s">
        <v>66</v>
      </c>
      <c r="BA59" s="345" t="s">
        <v>66</v>
      </c>
      <c r="BB59" s="345" t="s">
        <v>66</v>
      </c>
      <c r="BC59" s="345" t="s">
        <v>66</v>
      </c>
      <c r="BD59" s="624" t="s">
        <v>2498</v>
      </c>
      <c r="BE59" s="95" t="s">
        <v>2537</v>
      </c>
      <c r="BH59" s="18" t="s">
        <v>1312</v>
      </c>
    </row>
    <row r="60" spans="1:60" s="2" customFormat="1" ht="30.75" customHeight="1" x14ac:dyDescent="0.2">
      <c r="A60" s="53" t="s">
        <v>2605</v>
      </c>
      <c r="B60" s="130">
        <v>4600062048</v>
      </c>
      <c r="C60" s="556">
        <v>31008</v>
      </c>
      <c r="D60" s="529">
        <v>42241</v>
      </c>
      <c r="E60" s="529">
        <v>42606</v>
      </c>
      <c r="F60" s="529">
        <v>42241</v>
      </c>
      <c r="G60" s="528" t="s">
        <v>15</v>
      </c>
      <c r="H60" s="528" t="s">
        <v>15</v>
      </c>
      <c r="I60" s="48">
        <f>E60-'[3]ARR Vigentes muestra'!$DN$1</f>
        <v>-1456</v>
      </c>
      <c r="J60" s="47" t="s">
        <v>2286</v>
      </c>
      <c r="K60" s="110">
        <v>1563136898201</v>
      </c>
      <c r="L60" s="529">
        <v>42272</v>
      </c>
      <c r="M60" s="529">
        <v>42272</v>
      </c>
      <c r="N60" s="529">
        <v>43094</v>
      </c>
      <c r="O60" s="181">
        <f>N60-'[3]ARR Terminado'!$CU$1</f>
        <v>-968</v>
      </c>
      <c r="P60" s="364" t="s">
        <v>2403</v>
      </c>
      <c r="Q60" s="95" t="s">
        <v>1662</v>
      </c>
      <c r="R60" s="95" t="s">
        <v>1032</v>
      </c>
      <c r="S60" s="95" t="s">
        <v>2496</v>
      </c>
      <c r="T60" s="113">
        <v>5045180</v>
      </c>
      <c r="U60" s="126" t="s">
        <v>1031</v>
      </c>
      <c r="V60" s="126">
        <v>2447</v>
      </c>
      <c r="W60" s="129">
        <v>31008</v>
      </c>
      <c r="X60" s="113">
        <v>2</v>
      </c>
      <c r="Y60" s="60" t="s">
        <v>6</v>
      </c>
      <c r="Z60" s="532" t="s">
        <v>401</v>
      </c>
      <c r="AA60" s="532" t="s">
        <v>2606</v>
      </c>
      <c r="AB60" s="122" t="s">
        <v>483</v>
      </c>
      <c r="AC60" s="95" t="s">
        <v>2607</v>
      </c>
      <c r="AD60" s="93">
        <v>70550254</v>
      </c>
      <c r="AE60" s="122">
        <v>4161470</v>
      </c>
      <c r="AF60" s="122">
        <v>3006524572</v>
      </c>
      <c r="AG60" s="27" t="s">
        <v>2608</v>
      </c>
      <c r="AH60" s="95" t="s">
        <v>2607</v>
      </c>
      <c r="AI60" s="93">
        <v>70550254</v>
      </c>
      <c r="AJ60" s="122">
        <v>4161470</v>
      </c>
      <c r="AK60" s="122">
        <v>3006524572</v>
      </c>
      <c r="AL60" s="439" t="s">
        <v>2608</v>
      </c>
      <c r="AM60" s="532" t="s">
        <v>2148</v>
      </c>
      <c r="AN60" s="122">
        <v>4457903</v>
      </c>
      <c r="AO60" s="122">
        <v>3188119949</v>
      </c>
      <c r="AP60" s="80" t="s">
        <v>6</v>
      </c>
      <c r="AQ60" s="95" t="s">
        <v>56</v>
      </c>
      <c r="AR60" s="109" t="s">
        <v>4</v>
      </c>
      <c r="AS60" s="27" t="s">
        <v>55</v>
      </c>
      <c r="AT60" s="622" t="s">
        <v>28</v>
      </c>
      <c r="AU60" s="24">
        <f t="shared" si="2"/>
        <v>43429</v>
      </c>
      <c r="AV60" s="622" t="s">
        <v>27</v>
      </c>
      <c r="AW60" s="24">
        <f t="shared" si="3"/>
        <v>43521</v>
      </c>
      <c r="AX60" s="345" t="s">
        <v>66</v>
      </c>
      <c r="AY60" s="24">
        <f t="shared" si="4"/>
        <v>43610</v>
      </c>
      <c r="AZ60" s="345" t="s">
        <v>66</v>
      </c>
      <c r="BA60" s="345" t="s">
        <v>66</v>
      </c>
      <c r="BB60" s="345" t="s">
        <v>66</v>
      </c>
      <c r="BC60" s="345" t="s">
        <v>66</v>
      </c>
      <c r="BD60" s="624" t="s">
        <v>2498</v>
      </c>
      <c r="BE60" s="95" t="s">
        <v>2537</v>
      </c>
      <c r="BH60" s="18" t="s">
        <v>1312</v>
      </c>
    </row>
    <row r="61" spans="1:60" s="2" customFormat="1" ht="30.75" customHeight="1" x14ac:dyDescent="0.2">
      <c r="A61" s="53" t="s">
        <v>2609</v>
      </c>
      <c r="B61" s="142" t="s">
        <v>2610</v>
      </c>
      <c r="C61" s="529">
        <v>40770</v>
      </c>
      <c r="D61" s="529">
        <v>40770</v>
      </c>
      <c r="E61" s="529">
        <v>38579</v>
      </c>
      <c r="F61" s="529">
        <v>40770</v>
      </c>
      <c r="G61" s="528" t="s">
        <v>15</v>
      </c>
      <c r="H61" s="528" t="s">
        <v>15</v>
      </c>
      <c r="I61" s="48">
        <f>E61-'[3]ARR Vigentes muestra'!$DN$1</f>
        <v>-5483</v>
      </c>
      <c r="J61" s="47" t="s">
        <v>2286</v>
      </c>
      <c r="K61" s="122">
        <v>30058006</v>
      </c>
      <c r="L61" s="529">
        <v>40575</v>
      </c>
      <c r="M61" s="529">
        <v>40575</v>
      </c>
      <c r="N61" s="529">
        <v>41548</v>
      </c>
      <c r="O61" s="181">
        <f>N61-'[3]ARR Terminado'!$CU$1</f>
        <v>-2514</v>
      </c>
      <c r="P61" s="364" t="s">
        <v>2403</v>
      </c>
      <c r="Q61" s="95" t="s">
        <v>2348</v>
      </c>
      <c r="R61" s="95" t="s">
        <v>1032</v>
      </c>
      <c r="S61" s="95" t="s">
        <v>2496</v>
      </c>
      <c r="T61" s="113">
        <v>5045180</v>
      </c>
      <c r="U61" s="126" t="s">
        <v>1031</v>
      </c>
      <c r="V61" s="126" t="s">
        <v>633</v>
      </c>
      <c r="W61" s="126" t="s">
        <v>633</v>
      </c>
      <c r="X61" s="126" t="s">
        <v>633</v>
      </c>
      <c r="Y61" s="60" t="s">
        <v>6</v>
      </c>
      <c r="Z61" s="532" t="s">
        <v>401</v>
      </c>
      <c r="AA61" s="532" t="s">
        <v>2611</v>
      </c>
      <c r="AB61" s="122" t="s">
        <v>483</v>
      </c>
      <c r="AC61" s="95" t="s">
        <v>2612</v>
      </c>
      <c r="AD61" s="93">
        <v>71608338</v>
      </c>
      <c r="AE61" s="126" t="s">
        <v>2613</v>
      </c>
      <c r="AF61" s="122" t="s">
        <v>1207</v>
      </c>
      <c r="AG61" s="122" t="s">
        <v>1207</v>
      </c>
      <c r="AH61" s="95" t="s">
        <v>2612</v>
      </c>
      <c r="AI61" s="93">
        <v>71608338</v>
      </c>
      <c r="AJ61" s="126" t="s">
        <v>2613</v>
      </c>
      <c r="AK61" s="80" t="s">
        <v>6</v>
      </c>
      <c r="AL61" s="439" t="s">
        <v>2614</v>
      </c>
      <c r="AM61" s="532" t="s">
        <v>2615</v>
      </c>
      <c r="AN61" s="122">
        <v>2518369</v>
      </c>
      <c r="AO61" s="122">
        <v>3114037703</v>
      </c>
      <c r="AP61" s="80" t="s">
        <v>6</v>
      </c>
      <c r="AQ61" s="133" t="s">
        <v>483</v>
      </c>
      <c r="AR61" s="109" t="s">
        <v>4</v>
      </c>
      <c r="AS61" s="27" t="s">
        <v>55</v>
      </c>
      <c r="AT61" s="622" t="s">
        <v>28</v>
      </c>
      <c r="AU61" s="24">
        <f t="shared" si="2"/>
        <v>41958</v>
      </c>
      <c r="AV61" s="622" t="s">
        <v>27</v>
      </c>
      <c r="AW61" s="24">
        <f t="shared" si="3"/>
        <v>42050</v>
      </c>
      <c r="AX61" s="345" t="s">
        <v>66</v>
      </c>
      <c r="AY61" s="24">
        <f t="shared" si="4"/>
        <v>42139</v>
      </c>
      <c r="AZ61" s="345" t="s">
        <v>66</v>
      </c>
      <c r="BA61" s="345" t="s">
        <v>66</v>
      </c>
      <c r="BB61" s="345" t="s">
        <v>66</v>
      </c>
      <c r="BC61" s="50" t="s">
        <v>66</v>
      </c>
      <c r="BD61" s="624" t="s">
        <v>2498</v>
      </c>
      <c r="BE61" s="95" t="s">
        <v>2537</v>
      </c>
      <c r="BH61" s="18" t="s">
        <v>1312</v>
      </c>
    </row>
    <row r="62" spans="1:60" s="2" customFormat="1" ht="30.75" customHeight="1" x14ac:dyDescent="0.2">
      <c r="A62" s="53" t="s">
        <v>2616</v>
      </c>
      <c r="B62" s="142">
        <v>1008</v>
      </c>
      <c r="C62" s="528">
        <v>2003</v>
      </c>
      <c r="D62" s="537">
        <v>40028</v>
      </c>
      <c r="E62" s="537">
        <v>41123</v>
      </c>
      <c r="F62" s="537">
        <v>40028</v>
      </c>
      <c r="G62" s="528" t="s">
        <v>15</v>
      </c>
      <c r="H62" s="528" t="s">
        <v>15</v>
      </c>
      <c r="I62" s="48">
        <f>E62-'[3]ARR Vigentes muestra'!$DN$1</f>
        <v>-2939</v>
      </c>
      <c r="J62" s="47" t="s">
        <v>2286</v>
      </c>
      <c r="K62" s="126" t="s">
        <v>2617</v>
      </c>
      <c r="L62" s="537">
        <v>40659</v>
      </c>
      <c r="M62" s="537">
        <v>40659</v>
      </c>
      <c r="N62" s="537">
        <v>41147</v>
      </c>
      <c r="O62" s="181">
        <f>N62-'[3]ARR Terminado'!$CU$1</f>
        <v>-2915</v>
      </c>
      <c r="P62" s="364" t="s">
        <v>2403</v>
      </c>
      <c r="Q62" s="95" t="s">
        <v>2618</v>
      </c>
      <c r="R62" s="95" t="s">
        <v>2619</v>
      </c>
      <c r="S62" s="109" t="s">
        <v>4</v>
      </c>
      <c r="T62" s="126">
        <v>79931</v>
      </c>
      <c r="U62" s="130" t="s">
        <v>2620</v>
      </c>
      <c r="V62" s="130" t="s">
        <v>2621</v>
      </c>
      <c r="W62" s="132">
        <v>37403</v>
      </c>
      <c r="X62" s="110" t="s">
        <v>1251</v>
      </c>
      <c r="Y62" s="60" t="s">
        <v>6</v>
      </c>
      <c r="Z62" s="532" t="s">
        <v>1718</v>
      </c>
      <c r="AA62" s="532" t="s">
        <v>2622</v>
      </c>
      <c r="AB62" s="122" t="s">
        <v>483</v>
      </c>
      <c r="AC62" s="95" t="s">
        <v>697</v>
      </c>
      <c r="AD62" s="93">
        <v>8294398</v>
      </c>
      <c r="AE62" s="122">
        <v>3526368</v>
      </c>
      <c r="AF62" s="440" t="s">
        <v>2258</v>
      </c>
      <c r="AG62" s="27" t="s">
        <v>696</v>
      </c>
      <c r="AH62" s="95" t="s">
        <v>697</v>
      </c>
      <c r="AI62" s="93">
        <v>8294398</v>
      </c>
      <c r="AJ62" s="122">
        <v>3526368</v>
      </c>
      <c r="AK62" s="126" t="s">
        <v>2258</v>
      </c>
      <c r="AL62" s="439" t="s">
        <v>696</v>
      </c>
      <c r="AM62" s="95" t="s">
        <v>2623</v>
      </c>
      <c r="AN62" s="122">
        <v>3526368</v>
      </c>
      <c r="AO62" s="126" t="s">
        <v>2258</v>
      </c>
      <c r="AP62" s="439" t="s">
        <v>696</v>
      </c>
      <c r="AQ62" s="624" t="s">
        <v>5</v>
      </c>
      <c r="AR62" s="109" t="s">
        <v>4</v>
      </c>
      <c r="AS62" s="621" t="s">
        <v>311</v>
      </c>
      <c r="AT62" s="622" t="s">
        <v>28</v>
      </c>
      <c r="AU62" s="24">
        <f t="shared" si="2"/>
        <v>41216</v>
      </c>
      <c r="AV62" s="622" t="s">
        <v>27</v>
      </c>
      <c r="AW62" s="24">
        <f t="shared" si="3"/>
        <v>41308</v>
      </c>
      <c r="AX62" s="622" t="s">
        <v>26</v>
      </c>
      <c r="AY62" s="24">
        <f t="shared" si="4"/>
        <v>41397</v>
      </c>
      <c r="AZ62" s="345" t="s">
        <v>66</v>
      </c>
      <c r="BA62" s="345" t="s">
        <v>66</v>
      </c>
      <c r="BB62" s="345" t="s">
        <v>66</v>
      </c>
      <c r="BC62" s="50" t="s">
        <v>66</v>
      </c>
      <c r="BD62" s="624" t="s">
        <v>2498</v>
      </c>
      <c r="BE62" s="95" t="s">
        <v>2537</v>
      </c>
      <c r="BH62" s="18" t="s">
        <v>1312</v>
      </c>
    </row>
    <row r="63" spans="1:60" s="2" customFormat="1" ht="30.75" customHeight="1" x14ac:dyDescent="0.2">
      <c r="A63" s="53" t="s">
        <v>2624</v>
      </c>
      <c r="B63" s="142">
        <v>324</v>
      </c>
      <c r="C63" s="528">
        <v>2003</v>
      </c>
      <c r="D63" s="529">
        <v>41394</v>
      </c>
      <c r="E63" s="529">
        <v>41394</v>
      </c>
      <c r="F63" s="529">
        <v>41394</v>
      </c>
      <c r="G63" s="528" t="s">
        <v>15</v>
      </c>
      <c r="H63" s="528" t="s">
        <v>15</v>
      </c>
      <c r="I63" s="48">
        <f>E63-'[3]ARR Vigentes muestra'!$DN$1</f>
        <v>-2668</v>
      </c>
      <c r="J63" s="47" t="s">
        <v>2286</v>
      </c>
      <c r="K63" s="358" t="s">
        <v>634</v>
      </c>
      <c r="L63" s="529">
        <v>40544</v>
      </c>
      <c r="M63" s="529">
        <v>40544</v>
      </c>
      <c r="N63" s="529">
        <v>41029</v>
      </c>
      <c r="O63" s="181">
        <f>N63-'[3]ARR Terminado'!$CU$1</f>
        <v>-3033</v>
      </c>
      <c r="P63" s="364" t="s">
        <v>2403</v>
      </c>
      <c r="Q63" s="95" t="s">
        <v>2625</v>
      </c>
      <c r="R63" s="95" t="s">
        <v>2626</v>
      </c>
      <c r="S63" s="133" t="s">
        <v>483</v>
      </c>
      <c r="T63" s="113">
        <v>440508</v>
      </c>
      <c r="U63" s="142" t="s">
        <v>2627</v>
      </c>
      <c r="V63" s="126" t="s">
        <v>633</v>
      </c>
      <c r="W63" s="126" t="s">
        <v>633</v>
      </c>
      <c r="X63" s="126" t="s">
        <v>633</v>
      </c>
      <c r="Y63" s="60" t="s">
        <v>6</v>
      </c>
      <c r="Z63" s="532" t="s">
        <v>33</v>
      </c>
      <c r="AA63" s="532" t="s">
        <v>33</v>
      </c>
      <c r="AB63" s="122" t="s">
        <v>483</v>
      </c>
      <c r="AC63" s="95" t="s">
        <v>2628</v>
      </c>
      <c r="AD63" s="93">
        <v>890930490</v>
      </c>
      <c r="AE63" s="122" t="s">
        <v>1207</v>
      </c>
      <c r="AF63" s="122" t="s">
        <v>1207</v>
      </c>
      <c r="AG63" s="122" t="s">
        <v>1207</v>
      </c>
      <c r="AH63" s="95" t="s">
        <v>2629</v>
      </c>
      <c r="AI63" s="277" t="s">
        <v>66</v>
      </c>
      <c r="AJ63" s="126" t="s">
        <v>2630</v>
      </c>
      <c r="AK63" s="80" t="s">
        <v>6</v>
      </c>
      <c r="AL63" s="80" t="s">
        <v>6</v>
      </c>
      <c r="AM63" s="82" t="s">
        <v>6</v>
      </c>
      <c r="AN63" s="80" t="s">
        <v>6</v>
      </c>
      <c r="AO63" s="80" t="s">
        <v>6</v>
      </c>
      <c r="AP63" s="80" t="s">
        <v>6</v>
      </c>
      <c r="AQ63" s="95" t="s">
        <v>56</v>
      </c>
      <c r="AR63" s="109" t="s">
        <v>4</v>
      </c>
      <c r="AS63" s="27" t="s">
        <v>55</v>
      </c>
      <c r="AT63" s="345" t="s">
        <v>66</v>
      </c>
      <c r="AU63" s="24">
        <f t="shared" si="2"/>
        <v>42581</v>
      </c>
      <c r="AV63" s="345" t="s">
        <v>66</v>
      </c>
      <c r="AW63" s="24">
        <f t="shared" si="3"/>
        <v>42673</v>
      </c>
      <c r="AX63" s="345" t="s">
        <v>66</v>
      </c>
      <c r="AY63" s="24">
        <f t="shared" si="4"/>
        <v>42765</v>
      </c>
      <c r="AZ63" s="345" t="s">
        <v>66</v>
      </c>
      <c r="BA63" s="345" t="s">
        <v>66</v>
      </c>
      <c r="BB63" s="345" t="s">
        <v>66</v>
      </c>
      <c r="BC63" s="50" t="s">
        <v>66</v>
      </c>
      <c r="BD63" s="624" t="s">
        <v>2498</v>
      </c>
      <c r="BE63" s="95" t="s">
        <v>2537</v>
      </c>
      <c r="BH63" s="18" t="s">
        <v>1312</v>
      </c>
    </row>
    <row r="64" spans="1:60" s="2" customFormat="1" ht="30.75" customHeight="1" x14ac:dyDescent="0.2">
      <c r="A64" s="53" t="s">
        <v>2631</v>
      </c>
      <c r="B64" s="142" t="s">
        <v>1473</v>
      </c>
      <c r="C64" s="529">
        <v>35796</v>
      </c>
      <c r="D64" s="529">
        <v>35796</v>
      </c>
      <c r="E64" s="529">
        <v>39142</v>
      </c>
      <c r="F64" s="529">
        <v>35796</v>
      </c>
      <c r="G64" s="528" t="s">
        <v>15</v>
      </c>
      <c r="H64" s="528" t="s">
        <v>15</v>
      </c>
      <c r="I64" s="48">
        <f>E64-'[3]ARR Vigentes muestra'!$DN$1</f>
        <v>-4920</v>
      </c>
      <c r="J64" s="47" t="s">
        <v>2286</v>
      </c>
      <c r="K64" s="129" t="s">
        <v>66</v>
      </c>
      <c r="L64" s="557" t="s">
        <v>66</v>
      </c>
      <c r="M64" s="557" t="s">
        <v>66</v>
      </c>
      <c r="N64" s="557" t="s">
        <v>66</v>
      </c>
      <c r="O64" s="557" t="s">
        <v>66</v>
      </c>
      <c r="P64" s="557" t="s">
        <v>66</v>
      </c>
      <c r="Q64" s="95" t="s">
        <v>2632</v>
      </c>
      <c r="R64" s="172" t="s">
        <v>493</v>
      </c>
      <c r="S64" s="109" t="s">
        <v>4</v>
      </c>
      <c r="T64" s="113">
        <v>574809</v>
      </c>
      <c r="U64" s="112">
        <v>10140110016</v>
      </c>
      <c r="V64" s="112">
        <v>2372</v>
      </c>
      <c r="W64" s="132">
        <v>33528</v>
      </c>
      <c r="X64" s="113">
        <v>26</v>
      </c>
      <c r="Y64" s="60" t="s">
        <v>6</v>
      </c>
      <c r="Z64" s="532" t="s">
        <v>157</v>
      </c>
      <c r="AA64" s="532" t="s">
        <v>378</v>
      </c>
      <c r="AB64" s="122" t="s">
        <v>483</v>
      </c>
      <c r="AC64" s="95" t="s">
        <v>2633</v>
      </c>
      <c r="AD64" s="93">
        <v>10216833</v>
      </c>
      <c r="AE64" s="122">
        <v>2622530</v>
      </c>
      <c r="AF64" s="122" t="s">
        <v>1207</v>
      </c>
      <c r="AG64" s="122" t="s">
        <v>1207</v>
      </c>
      <c r="AH64" s="95" t="s">
        <v>2634</v>
      </c>
      <c r="AI64" s="93">
        <v>32522509</v>
      </c>
      <c r="AJ64" s="122">
        <v>2622530</v>
      </c>
      <c r="AK64" s="122">
        <v>3164297418</v>
      </c>
      <c r="AL64" s="80" t="s">
        <v>6</v>
      </c>
      <c r="AM64" s="95" t="s">
        <v>2634</v>
      </c>
      <c r="AN64" s="122">
        <v>2622530</v>
      </c>
      <c r="AO64" s="122">
        <v>3164297418</v>
      </c>
      <c r="AP64" s="80" t="s">
        <v>6</v>
      </c>
      <c r="AQ64" s="95" t="s">
        <v>1439</v>
      </c>
      <c r="AR64" s="109" t="s">
        <v>4</v>
      </c>
      <c r="AS64" s="27" t="s">
        <v>1440</v>
      </c>
      <c r="AT64" s="622" t="s">
        <v>28</v>
      </c>
      <c r="AU64" s="24">
        <f t="shared" si="2"/>
        <v>36982</v>
      </c>
      <c r="AV64" s="634" t="s">
        <v>27</v>
      </c>
      <c r="AW64" s="24">
        <f t="shared" si="3"/>
        <v>37073</v>
      </c>
      <c r="AX64" s="345" t="s">
        <v>66</v>
      </c>
      <c r="AY64" s="24">
        <f t="shared" si="4"/>
        <v>37165</v>
      </c>
      <c r="AZ64" s="345" t="s">
        <v>66</v>
      </c>
      <c r="BA64" s="345" t="s">
        <v>66</v>
      </c>
      <c r="BB64" s="345" t="s">
        <v>66</v>
      </c>
      <c r="BC64" s="629" t="s">
        <v>66</v>
      </c>
      <c r="BD64" s="624" t="s">
        <v>2498</v>
      </c>
      <c r="BE64" s="95" t="s">
        <v>2537</v>
      </c>
      <c r="BH64" s="18" t="s">
        <v>1312</v>
      </c>
    </row>
    <row r="65" spans="1:60" s="2" customFormat="1" ht="30.75" customHeight="1" x14ac:dyDescent="0.2">
      <c r="A65" s="53" t="s">
        <v>2631</v>
      </c>
      <c r="B65" s="142" t="s">
        <v>1473</v>
      </c>
      <c r="C65" s="529">
        <v>35796</v>
      </c>
      <c r="D65" s="529">
        <v>35796</v>
      </c>
      <c r="E65" s="529">
        <v>39142</v>
      </c>
      <c r="F65" s="529">
        <v>35796</v>
      </c>
      <c r="G65" s="528" t="s">
        <v>15</v>
      </c>
      <c r="H65" s="528" t="s">
        <v>15</v>
      </c>
      <c r="I65" s="48">
        <f>E65-'[3]ARR Vigentes muestra'!$DN$1</f>
        <v>-4920</v>
      </c>
      <c r="J65" s="47" t="s">
        <v>2286</v>
      </c>
      <c r="K65" s="129" t="s">
        <v>66</v>
      </c>
      <c r="L65" s="557" t="s">
        <v>66</v>
      </c>
      <c r="M65" s="557" t="s">
        <v>66</v>
      </c>
      <c r="N65" s="557" t="s">
        <v>66</v>
      </c>
      <c r="O65" s="557" t="s">
        <v>66</v>
      </c>
      <c r="P65" s="557" t="s">
        <v>66</v>
      </c>
      <c r="Q65" s="95" t="s">
        <v>2632</v>
      </c>
      <c r="R65" s="172" t="s">
        <v>493</v>
      </c>
      <c r="S65" s="109" t="s">
        <v>4</v>
      </c>
      <c r="T65" s="113">
        <v>574809</v>
      </c>
      <c r="U65" s="112">
        <v>10140110016</v>
      </c>
      <c r="V65" s="112">
        <v>5030</v>
      </c>
      <c r="W65" s="132">
        <v>39080</v>
      </c>
      <c r="X65" s="113" t="s">
        <v>491</v>
      </c>
      <c r="Y65" s="60" t="s">
        <v>6</v>
      </c>
      <c r="Z65" s="532" t="s">
        <v>157</v>
      </c>
      <c r="AA65" s="532" t="s">
        <v>378</v>
      </c>
      <c r="AB65" s="122" t="s">
        <v>483</v>
      </c>
      <c r="AC65" s="95" t="s">
        <v>2633</v>
      </c>
      <c r="AD65" s="93">
        <v>10216833</v>
      </c>
      <c r="AE65" s="122">
        <v>2622530</v>
      </c>
      <c r="AF65" s="122" t="s">
        <v>1207</v>
      </c>
      <c r="AG65" s="122" t="s">
        <v>1207</v>
      </c>
      <c r="AH65" s="95" t="s">
        <v>2634</v>
      </c>
      <c r="AI65" s="93">
        <v>32522509</v>
      </c>
      <c r="AJ65" s="122">
        <v>2622530</v>
      </c>
      <c r="AK65" s="122">
        <v>3164297418</v>
      </c>
      <c r="AL65" s="80" t="s">
        <v>6</v>
      </c>
      <c r="AM65" s="95" t="s">
        <v>2634</v>
      </c>
      <c r="AN65" s="122">
        <v>2622530</v>
      </c>
      <c r="AO65" s="122">
        <v>3164297418</v>
      </c>
      <c r="AP65" s="80" t="s">
        <v>6</v>
      </c>
      <c r="AQ65" s="95" t="s">
        <v>1439</v>
      </c>
      <c r="AR65" s="109" t="s">
        <v>4</v>
      </c>
      <c r="AS65" s="27" t="s">
        <v>1440</v>
      </c>
      <c r="AT65" s="622" t="s">
        <v>28</v>
      </c>
      <c r="AU65" s="24">
        <f t="shared" si="2"/>
        <v>36982</v>
      </c>
      <c r="AV65" s="634" t="s">
        <v>27</v>
      </c>
      <c r="AW65" s="24">
        <f t="shared" si="3"/>
        <v>37073</v>
      </c>
      <c r="AX65" s="345" t="s">
        <v>66</v>
      </c>
      <c r="AY65" s="24">
        <f t="shared" si="4"/>
        <v>37165</v>
      </c>
      <c r="AZ65" s="345" t="s">
        <v>66</v>
      </c>
      <c r="BA65" s="345" t="s">
        <v>66</v>
      </c>
      <c r="BB65" s="345" t="s">
        <v>66</v>
      </c>
      <c r="BC65" s="629" t="s">
        <v>66</v>
      </c>
      <c r="BD65" s="624" t="s">
        <v>2498</v>
      </c>
      <c r="BE65" s="95" t="s">
        <v>2537</v>
      </c>
      <c r="BH65" s="18" t="s">
        <v>1312</v>
      </c>
    </row>
    <row r="66" spans="1:60" s="2" customFormat="1" ht="30.75" customHeight="1" x14ac:dyDescent="0.2">
      <c r="A66" s="53" t="s">
        <v>2635</v>
      </c>
      <c r="B66" s="277" t="s">
        <v>1473</v>
      </c>
      <c r="C66" s="529">
        <v>37946</v>
      </c>
      <c r="D66" s="529">
        <v>37946</v>
      </c>
      <c r="E66" s="529">
        <v>39498</v>
      </c>
      <c r="F66" s="529">
        <v>37946</v>
      </c>
      <c r="G66" s="528" t="s">
        <v>15</v>
      </c>
      <c r="H66" s="528" t="s">
        <v>15</v>
      </c>
      <c r="I66" s="48">
        <f>E66-'[3]ARR Vigentes muestra'!$DN$1</f>
        <v>-4564</v>
      </c>
      <c r="J66" s="47" t="s">
        <v>2286</v>
      </c>
      <c r="K66" s="129" t="s">
        <v>66</v>
      </c>
      <c r="L66" s="557" t="s">
        <v>66</v>
      </c>
      <c r="M66" s="557" t="s">
        <v>66</v>
      </c>
      <c r="N66" s="557" t="s">
        <v>66</v>
      </c>
      <c r="O66" s="557" t="s">
        <v>66</v>
      </c>
      <c r="P66" s="557" t="s">
        <v>66</v>
      </c>
      <c r="Q66" s="95" t="s">
        <v>2636</v>
      </c>
      <c r="R66" s="172" t="s">
        <v>493</v>
      </c>
      <c r="S66" s="109" t="s">
        <v>4</v>
      </c>
      <c r="T66" s="113" t="s">
        <v>633</v>
      </c>
      <c r="U66" s="130" t="s">
        <v>158</v>
      </c>
      <c r="V66" s="130" t="s">
        <v>380</v>
      </c>
      <c r="W66" s="132">
        <v>39080</v>
      </c>
      <c r="X66" s="110" t="s">
        <v>491</v>
      </c>
      <c r="Y66" s="60" t="s">
        <v>6</v>
      </c>
      <c r="Z66" s="532" t="s">
        <v>157</v>
      </c>
      <c r="AA66" s="532" t="s">
        <v>378</v>
      </c>
      <c r="AB66" s="122" t="s">
        <v>483</v>
      </c>
      <c r="AC66" s="95" t="s">
        <v>2637</v>
      </c>
      <c r="AD66" s="93">
        <v>32016210</v>
      </c>
      <c r="AE66" s="122" t="s">
        <v>1207</v>
      </c>
      <c r="AF66" s="122">
        <v>3007371530</v>
      </c>
      <c r="AG66" s="122" t="s">
        <v>1207</v>
      </c>
      <c r="AH66" s="95" t="s">
        <v>2637</v>
      </c>
      <c r="AI66" s="93">
        <v>32016210</v>
      </c>
      <c r="AJ66" s="80" t="s">
        <v>6</v>
      </c>
      <c r="AK66" s="122">
        <v>3007371530</v>
      </c>
      <c r="AL66" s="80" t="s">
        <v>6</v>
      </c>
      <c r="AM66" s="532" t="s">
        <v>2638</v>
      </c>
      <c r="AN66" s="122">
        <v>2314164</v>
      </c>
      <c r="AO66" s="122">
        <v>3146573130</v>
      </c>
      <c r="AP66" s="80" t="s">
        <v>6</v>
      </c>
      <c r="AQ66" s="95" t="s">
        <v>1439</v>
      </c>
      <c r="AR66" s="109" t="s">
        <v>4</v>
      </c>
      <c r="AS66" s="27" t="s">
        <v>1440</v>
      </c>
      <c r="AT66" s="622" t="s">
        <v>28</v>
      </c>
      <c r="AU66" s="24">
        <f t="shared" si="2"/>
        <v>39134</v>
      </c>
      <c r="AV66" s="622" t="s">
        <v>27</v>
      </c>
      <c r="AW66" s="24">
        <f t="shared" si="3"/>
        <v>39223</v>
      </c>
      <c r="AX66" s="345" t="s">
        <v>66</v>
      </c>
      <c r="AY66" s="24">
        <f t="shared" si="4"/>
        <v>39315</v>
      </c>
      <c r="AZ66" s="345" t="s">
        <v>66</v>
      </c>
      <c r="BA66" s="345" t="s">
        <v>66</v>
      </c>
      <c r="BB66" s="345" t="s">
        <v>66</v>
      </c>
      <c r="BC66" s="629" t="s">
        <v>66</v>
      </c>
      <c r="BD66" s="624" t="s">
        <v>2498</v>
      </c>
      <c r="BE66" s="95" t="s">
        <v>2537</v>
      </c>
      <c r="BH66" s="18" t="s">
        <v>1312</v>
      </c>
    </row>
    <row r="67" spans="1:60" s="17" customFormat="1" ht="30.75" customHeight="1" x14ac:dyDescent="0.2">
      <c r="A67" s="53" t="s">
        <v>2635</v>
      </c>
      <c r="B67" s="589" t="s">
        <v>1473</v>
      </c>
      <c r="C67" s="574">
        <v>37946</v>
      </c>
      <c r="D67" s="574">
        <v>37946</v>
      </c>
      <c r="E67" s="574">
        <v>39498</v>
      </c>
      <c r="F67" s="574">
        <v>37946</v>
      </c>
      <c r="G67" s="528" t="s">
        <v>15</v>
      </c>
      <c r="H67" s="528" t="s">
        <v>15</v>
      </c>
      <c r="I67" s="48">
        <f>E67-'[3]ARR Vigentes muestra'!$DN$1</f>
        <v>-4564</v>
      </c>
      <c r="J67" s="47" t="s">
        <v>2286</v>
      </c>
      <c r="K67" s="129" t="s">
        <v>66</v>
      </c>
      <c r="L67" s="557" t="s">
        <v>66</v>
      </c>
      <c r="M67" s="557" t="s">
        <v>66</v>
      </c>
      <c r="N67" s="557" t="s">
        <v>66</v>
      </c>
      <c r="O67" s="557" t="s">
        <v>66</v>
      </c>
      <c r="P67" s="557" t="s">
        <v>66</v>
      </c>
      <c r="Q67" s="66" t="s">
        <v>2636</v>
      </c>
      <c r="R67" s="172" t="s">
        <v>493</v>
      </c>
      <c r="S67" s="109" t="s">
        <v>4</v>
      </c>
      <c r="T67" s="72" t="s">
        <v>633</v>
      </c>
      <c r="U67" s="71" t="s">
        <v>158</v>
      </c>
      <c r="V67" s="71" t="s">
        <v>492</v>
      </c>
      <c r="W67" s="155">
        <v>33528</v>
      </c>
      <c r="X67" s="141" t="s">
        <v>491</v>
      </c>
      <c r="Y67" s="60" t="s">
        <v>6</v>
      </c>
      <c r="Z67" s="532" t="s">
        <v>157</v>
      </c>
      <c r="AA67" s="532" t="s">
        <v>378</v>
      </c>
      <c r="AB67" s="635">
        <v>141687</v>
      </c>
      <c r="AC67" s="66" t="s">
        <v>2637</v>
      </c>
      <c r="AD67" s="65">
        <v>32016210</v>
      </c>
      <c r="AE67" s="122" t="s">
        <v>1207</v>
      </c>
      <c r="AF67" s="31">
        <v>3007371530</v>
      </c>
      <c r="AG67" s="122" t="s">
        <v>1207</v>
      </c>
      <c r="AH67" s="66" t="s">
        <v>2637</v>
      </c>
      <c r="AI67" s="65">
        <v>32016210</v>
      </c>
      <c r="AJ67" s="80" t="s">
        <v>6</v>
      </c>
      <c r="AK67" s="31">
        <v>3007371530</v>
      </c>
      <c r="AL67" s="80" t="s">
        <v>6</v>
      </c>
      <c r="AM67" s="30" t="s">
        <v>2638</v>
      </c>
      <c r="AN67" s="31">
        <v>2314164</v>
      </c>
      <c r="AO67" s="31">
        <v>3146573130</v>
      </c>
      <c r="AP67" s="80" t="s">
        <v>6</v>
      </c>
      <c r="AQ67" s="66" t="s">
        <v>1439</v>
      </c>
      <c r="AR67" s="109" t="s">
        <v>4</v>
      </c>
      <c r="AS67" s="63" t="s">
        <v>1440</v>
      </c>
      <c r="AT67" s="622" t="s">
        <v>28</v>
      </c>
      <c r="AU67" s="24">
        <f t="shared" si="2"/>
        <v>39134</v>
      </c>
      <c r="AV67" s="622" t="s">
        <v>27</v>
      </c>
      <c r="AW67" s="24">
        <f t="shared" si="3"/>
        <v>39223</v>
      </c>
      <c r="AX67" s="345" t="s">
        <v>66</v>
      </c>
      <c r="AY67" s="24">
        <f t="shared" si="4"/>
        <v>39315</v>
      </c>
      <c r="AZ67" s="345" t="s">
        <v>66</v>
      </c>
      <c r="BA67" s="345" t="s">
        <v>66</v>
      </c>
      <c r="BB67" s="345" t="s">
        <v>66</v>
      </c>
      <c r="BC67" s="629" t="s">
        <v>66</v>
      </c>
      <c r="BD67" s="624" t="s">
        <v>2498</v>
      </c>
      <c r="BE67" s="95" t="s">
        <v>2537</v>
      </c>
      <c r="BH67" s="18" t="s">
        <v>1312</v>
      </c>
    </row>
    <row r="68" spans="1:60" s="2" customFormat="1" ht="30.75" customHeight="1" x14ac:dyDescent="0.2">
      <c r="A68" s="53" t="s">
        <v>2639</v>
      </c>
      <c r="B68" s="142" t="s">
        <v>2640</v>
      </c>
      <c r="C68" s="528">
        <v>2009</v>
      </c>
      <c r="D68" s="537">
        <v>40544</v>
      </c>
      <c r="E68" s="537">
        <v>40908</v>
      </c>
      <c r="F68" s="537">
        <v>40544</v>
      </c>
      <c r="G68" s="528" t="s">
        <v>15</v>
      </c>
      <c r="H68" s="528" t="s">
        <v>15</v>
      </c>
      <c r="I68" s="48">
        <f>E68-'[3]ARR Vigentes muestra'!$DN$1</f>
        <v>-3154</v>
      </c>
      <c r="J68" s="47" t="s">
        <v>2286</v>
      </c>
      <c r="K68" s="126">
        <v>300049095</v>
      </c>
      <c r="L68" s="537">
        <v>40185</v>
      </c>
      <c r="M68" s="537">
        <v>40185</v>
      </c>
      <c r="N68" s="537">
        <v>40670</v>
      </c>
      <c r="O68" s="181">
        <f>N68-'[3]ARR Terminado'!$CU$1</f>
        <v>-3392</v>
      </c>
      <c r="P68" s="364" t="s">
        <v>2403</v>
      </c>
      <c r="Q68" s="95" t="s">
        <v>2641</v>
      </c>
      <c r="R68" s="95" t="s">
        <v>2642</v>
      </c>
      <c r="S68" s="109" t="s">
        <v>4</v>
      </c>
      <c r="T68" s="126">
        <v>5045180</v>
      </c>
      <c r="U68" s="130" t="s">
        <v>2643</v>
      </c>
      <c r="V68" s="130" t="s">
        <v>2644</v>
      </c>
      <c r="W68" s="132">
        <v>31008</v>
      </c>
      <c r="X68" s="110" t="s">
        <v>1995</v>
      </c>
      <c r="Y68" s="60" t="s">
        <v>6</v>
      </c>
      <c r="Z68" s="532" t="s">
        <v>2556</v>
      </c>
      <c r="AA68" s="532" t="s">
        <v>1457</v>
      </c>
      <c r="AB68" s="122" t="s">
        <v>483</v>
      </c>
      <c r="AC68" s="95" t="s">
        <v>2645</v>
      </c>
      <c r="AD68" s="93">
        <v>71716577</v>
      </c>
      <c r="AE68" s="126" t="s">
        <v>2646</v>
      </c>
      <c r="AF68" s="122" t="s">
        <v>1207</v>
      </c>
      <c r="AG68" s="122" t="s">
        <v>1207</v>
      </c>
      <c r="AH68" s="95" t="s">
        <v>2645</v>
      </c>
      <c r="AI68" s="93">
        <v>71716577</v>
      </c>
      <c r="AJ68" s="122">
        <v>2509397</v>
      </c>
      <c r="AK68" s="122">
        <v>3135011310</v>
      </c>
      <c r="AL68" s="80" t="s">
        <v>6</v>
      </c>
      <c r="AM68" s="95" t="s">
        <v>2647</v>
      </c>
      <c r="AN68" s="122">
        <v>2509397</v>
      </c>
      <c r="AO68" s="122">
        <v>3135011310</v>
      </c>
      <c r="AP68" s="80" t="s">
        <v>6</v>
      </c>
      <c r="AQ68" s="95" t="s">
        <v>56</v>
      </c>
      <c r="AR68" s="109" t="s">
        <v>4</v>
      </c>
      <c r="AS68" s="27" t="s">
        <v>55</v>
      </c>
      <c r="AT68" s="622" t="s">
        <v>28</v>
      </c>
      <c r="AU68" s="24">
        <f t="shared" si="2"/>
        <v>41730</v>
      </c>
      <c r="AV68" s="622" t="s">
        <v>27</v>
      </c>
      <c r="AW68" s="24">
        <f t="shared" si="3"/>
        <v>41821</v>
      </c>
      <c r="AX68" s="345" t="s">
        <v>66</v>
      </c>
      <c r="AY68" s="24">
        <f t="shared" si="4"/>
        <v>41913</v>
      </c>
      <c r="AZ68" s="345" t="s">
        <v>66</v>
      </c>
      <c r="BA68" s="345" t="s">
        <v>66</v>
      </c>
      <c r="BB68" s="345" t="s">
        <v>66</v>
      </c>
      <c r="BC68" s="326" t="s">
        <v>66</v>
      </c>
      <c r="BD68" s="624" t="s">
        <v>2498</v>
      </c>
      <c r="BE68" s="95" t="s">
        <v>2537</v>
      </c>
      <c r="BH68" s="18" t="s">
        <v>1312</v>
      </c>
    </row>
    <row r="69" spans="1:60" s="17" customFormat="1" ht="30.75" customHeight="1" x14ac:dyDescent="0.2">
      <c r="A69" s="53" t="s">
        <v>2648</v>
      </c>
      <c r="B69" s="595">
        <v>245</v>
      </c>
      <c r="C69" s="573">
        <v>2008</v>
      </c>
      <c r="D69" s="596">
        <v>40179</v>
      </c>
      <c r="E69" s="596">
        <v>40543.635000000002</v>
      </c>
      <c r="F69" s="596">
        <v>40179</v>
      </c>
      <c r="G69" s="528" t="s">
        <v>15</v>
      </c>
      <c r="H69" s="528" t="s">
        <v>15</v>
      </c>
      <c r="I69" s="48">
        <f>E69-'[3]ARR Vigentes muestra'!$DN$1</f>
        <v>-3518.364999999998</v>
      </c>
      <c r="J69" s="47" t="s">
        <v>2286</v>
      </c>
      <c r="K69" s="118" t="s">
        <v>2649</v>
      </c>
      <c r="L69" s="596">
        <v>40422</v>
      </c>
      <c r="M69" s="596">
        <v>40422</v>
      </c>
      <c r="N69" s="596">
        <v>40663</v>
      </c>
      <c r="O69" s="181">
        <f>N69-'[3]ARR Terminado'!$CU$1</f>
        <v>-3399</v>
      </c>
      <c r="P69" s="364" t="s">
        <v>2403</v>
      </c>
      <c r="Q69" s="66" t="s">
        <v>2650</v>
      </c>
      <c r="R69" s="66" t="s">
        <v>2651</v>
      </c>
      <c r="S69" s="133" t="s">
        <v>483</v>
      </c>
      <c r="T69" s="118">
        <v>93223</v>
      </c>
      <c r="U69" s="71" t="s">
        <v>381</v>
      </c>
      <c r="V69" s="126" t="s">
        <v>633</v>
      </c>
      <c r="W69" s="126" t="s">
        <v>633</v>
      </c>
      <c r="X69" s="126" t="s">
        <v>633</v>
      </c>
      <c r="Y69" s="60" t="s">
        <v>6</v>
      </c>
      <c r="Z69" s="532" t="s">
        <v>401</v>
      </c>
      <c r="AA69" s="532" t="s">
        <v>2516</v>
      </c>
      <c r="AB69" s="122" t="s">
        <v>483</v>
      </c>
      <c r="AC69" s="66" t="s">
        <v>2652</v>
      </c>
      <c r="AD69" s="65">
        <v>890804378</v>
      </c>
      <c r="AE69" s="118">
        <v>8767250</v>
      </c>
      <c r="AF69" s="122" t="s">
        <v>1207</v>
      </c>
      <c r="AG69" s="122" t="s">
        <v>1207</v>
      </c>
      <c r="AH69" s="66" t="s">
        <v>2653</v>
      </c>
      <c r="AI69" s="65" t="s">
        <v>2654</v>
      </c>
      <c r="AJ69" s="80" t="s">
        <v>6</v>
      </c>
      <c r="AK69" s="80" t="s">
        <v>6</v>
      </c>
      <c r="AL69" s="80" t="s">
        <v>6</v>
      </c>
      <c r="AM69" s="82" t="s">
        <v>6</v>
      </c>
      <c r="AN69" s="80" t="s">
        <v>6</v>
      </c>
      <c r="AO69" s="80" t="s">
        <v>6</v>
      </c>
      <c r="AP69" s="80" t="s">
        <v>6</v>
      </c>
      <c r="AQ69" s="66" t="s">
        <v>56</v>
      </c>
      <c r="AR69" s="109" t="s">
        <v>4</v>
      </c>
      <c r="AS69" s="63" t="s">
        <v>55</v>
      </c>
      <c r="AT69" s="345" t="s">
        <v>66</v>
      </c>
      <c r="AU69" s="24">
        <f t="shared" si="2"/>
        <v>41365</v>
      </c>
      <c r="AV69" s="345" t="s">
        <v>66</v>
      </c>
      <c r="AW69" s="24">
        <f t="shared" si="3"/>
        <v>41456</v>
      </c>
      <c r="AX69" s="577" t="s">
        <v>26</v>
      </c>
      <c r="AY69" s="24">
        <f t="shared" si="4"/>
        <v>41548</v>
      </c>
      <c r="AZ69" s="345" t="s">
        <v>66</v>
      </c>
      <c r="BA69" s="345" t="s">
        <v>66</v>
      </c>
      <c r="BB69" s="345" t="s">
        <v>66</v>
      </c>
      <c r="BC69" s="345" t="s">
        <v>66</v>
      </c>
      <c r="BD69" s="624" t="s">
        <v>2498</v>
      </c>
      <c r="BE69" s="95" t="s">
        <v>2537</v>
      </c>
      <c r="BH69" s="18" t="s">
        <v>1312</v>
      </c>
    </row>
    <row r="70" spans="1:60" s="17" customFormat="1" ht="30.75" customHeight="1" x14ac:dyDescent="0.2">
      <c r="A70" s="53" t="s">
        <v>2655</v>
      </c>
      <c r="B70" s="374">
        <v>4600068187</v>
      </c>
      <c r="C70" s="588">
        <v>42723</v>
      </c>
      <c r="D70" s="596">
        <v>43098</v>
      </c>
      <c r="E70" s="574">
        <v>43463</v>
      </c>
      <c r="F70" s="636">
        <v>42732</v>
      </c>
      <c r="G70" s="637" t="s">
        <v>1703</v>
      </c>
      <c r="H70" s="588">
        <v>43099</v>
      </c>
      <c r="I70" s="48">
        <f>E70-'[3]ARR Vigentes muestra'!$DN$1</f>
        <v>-599</v>
      </c>
      <c r="J70" s="47" t="s">
        <v>2286</v>
      </c>
      <c r="K70" s="193" t="s">
        <v>2656</v>
      </c>
      <c r="L70" s="638">
        <v>43146</v>
      </c>
      <c r="M70" s="596">
        <v>43108</v>
      </c>
      <c r="N70" s="596">
        <v>43574</v>
      </c>
      <c r="O70" s="181">
        <f>N70-'[3]ARR Terminado'!$CU$1</f>
        <v>-488</v>
      </c>
      <c r="P70" s="364" t="s">
        <v>2403</v>
      </c>
      <c r="Q70" s="66" t="s">
        <v>1730</v>
      </c>
      <c r="R70" s="66" t="s">
        <v>318</v>
      </c>
      <c r="S70" s="109" t="s">
        <v>4</v>
      </c>
      <c r="T70" s="118">
        <v>93223</v>
      </c>
      <c r="U70" s="69">
        <v>10100030004</v>
      </c>
      <c r="V70" s="69">
        <v>3070</v>
      </c>
      <c r="W70" s="155">
        <v>34272</v>
      </c>
      <c r="X70" s="141">
        <v>12</v>
      </c>
      <c r="Y70" s="60" t="s">
        <v>6</v>
      </c>
      <c r="Z70" s="532" t="s">
        <v>401</v>
      </c>
      <c r="AA70" s="532" t="s">
        <v>2657</v>
      </c>
      <c r="AB70" s="67">
        <v>317376</v>
      </c>
      <c r="AC70" s="66" t="s">
        <v>1525</v>
      </c>
      <c r="AD70" s="65" t="s">
        <v>1526</v>
      </c>
      <c r="AE70" s="118">
        <v>4040745</v>
      </c>
      <c r="AF70" s="30">
        <v>3000356</v>
      </c>
      <c r="AG70" s="122" t="s">
        <v>1207</v>
      </c>
      <c r="AH70" s="66" t="s">
        <v>1667</v>
      </c>
      <c r="AI70" s="65">
        <v>70568123</v>
      </c>
      <c r="AJ70" s="31">
        <v>6500500</v>
      </c>
      <c r="AK70" s="80" t="s">
        <v>6</v>
      </c>
      <c r="AL70" s="413" t="s">
        <v>1528</v>
      </c>
      <c r="AM70" s="66" t="s">
        <v>1529</v>
      </c>
      <c r="AN70" s="31">
        <v>4040745</v>
      </c>
      <c r="AO70" s="31">
        <v>3163847533</v>
      </c>
      <c r="AP70" s="639" t="s">
        <v>1732</v>
      </c>
      <c r="AQ70" s="576" t="s">
        <v>1541</v>
      </c>
      <c r="AR70" s="109" t="s">
        <v>4</v>
      </c>
      <c r="AS70" s="63" t="s">
        <v>1542</v>
      </c>
      <c r="AT70" s="640" t="s">
        <v>28</v>
      </c>
      <c r="AU70" s="24">
        <f t="shared" si="2"/>
        <v>43918</v>
      </c>
      <c r="AV70" s="59" t="s">
        <v>27</v>
      </c>
      <c r="AW70" s="24">
        <f t="shared" si="3"/>
        <v>44010</v>
      </c>
      <c r="AX70" s="59" t="s">
        <v>26</v>
      </c>
      <c r="AY70" s="24">
        <f t="shared" si="4"/>
        <v>44102</v>
      </c>
      <c r="AZ70" s="345" t="s">
        <v>66</v>
      </c>
      <c r="BA70" s="345" t="s">
        <v>66</v>
      </c>
      <c r="BB70" s="345" t="s">
        <v>66</v>
      </c>
      <c r="BC70" s="24" t="s">
        <v>66</v>
      </c>
      <c r="BD70" s="624" t="s">
        <v>2498</v>
      </c>
      <c r="BE70" s="95" t="s">
        <v>2537</v>
      </c>
      <c r="BH70" s="18" t="s">
        <v>1312</v>
      </c>
    </row>
    <row r="71" spans="1:60" s="1" customFormat="1" ht="30.75" customHeight="1" x14ac:dyDescent="0.2">
      <c r="A71" s="53" t="s">
        <v>2658</v>
      </c>
      <c r="B71" s="142" t="s">
        <v>2659</v>
      </c>
      <c r="C71" s="528">
        <v>2012</v>
      </c>
      <c r="D71" s="537">
        <v>41253</v>
      </c>
      <c r="E71" s="537">
        <v>41617</v>
      </c>
      <c r="F71" s="537">
        <v>41253</v>
      </c>
      <c r="G71" s="528" t="s">
        <v>15</v>
      </c>
      <c r="H71" s="528" t="s">
        <v>15</v>
      </c>
      <c r="I71" s="48">
        <f>E71-'[3]ARR Vigentes muestra'!$DN$1</f>
        <v>-2445</v>
      </c>
      <c r="J71" s="47" t="s">
        <v>2286</v>
      </c>
      <c r="K71" s="126" t="s">
        <v>2660</v>
      </c>
      <c r="L71" s="557" t="s">
        <v>66</v>
      </c>
      <c r="M71" s="537">
        <v>41263</v>
      </c>
      <c r="N71" s="537">
        <v>41749</v>
      </c>
      <c r="O71" s="181">
        <f>N71-'[3]ARR Terminado'!$CU$1</f>
        <v>-2313</v>
      </c>
      <c r="P71" s="364" t="s">
        <v>2403</v>
      </c>
      <c r="Q71" s="95" t="s">
        <v>2661</v>
      </c>
      <c r="R71" s="95" t="s">
        <v>2662</v>
      </c>
      <c r="S71" s="109" t="s">
        <v>4</v>
      </c>
      <c r="T71" s="126">
        <v>1080963</v>
      </c>
      <c r="U71" s="112">
        <v>14220240076</v>
      </c>
      <c r="V71" s="126" t="s">
        <v>633</v>
      </c>
      <c r="W71" s="126" t="s">
        <v>633</v>
      </c>
      <c r="X71" s="126" t="s">
        <v>633</v>
      </c>
      <c r="Y71" s="60" t="s">
        <v>6</v>
      </c>
      <c r="Z71" s="532" t="s">
        <v>1132</v>
      </c>
      <c r="AA71" s="532" t="s">
        <v>1457</v>
      </c>
      <c r="AB71" s="122" t="s">
        <v>483</v>
      </c>
      <c r="AC71" s="95" t="s">
        <v>2663</v>
      </c>
      <c r="AD71" s="93">
        <v>70087838</v>
      </c>
      <c r="AE71" s="126">
        <v>4483696</v>
      </c>
      <c r="AF71" s="122">
        <v>3165086111</v>
      </c>
      <c r="AG71" s="27" t="s">
        <v>2664</v>
      </c>
      <c r="AH71" s="95" t="s">
        <v>2663</v>
      </c>
      <c r="AI71" s="93">
        <v>70087838</v>
      </c>
      <c r="AJ71" s="122">
        <v>4483696</v>
      </c>
      <c r="AK71" s="122">
        <v>3165086111</v>
      </c>
      <c r="AL71" s="439" t="s">
        <v>2664</v>
      </c>
      <c r="AM71" s="95" t="s">
        <v>2665</v>
      </c>
      <c r="AN71" s="122">
        <v>4483696</v>
      </c>
      <c r="AO71" s="122">
        <v>3165086111</v>
      </c>
      <c r="AP71" s="439" t="s">
        <v>2664</v>
      </c>
      <c r="AQ71" s="95" t="s">
        <v>5</v>
      </c>
      <c r="AR71" s="109" t="s">
        <v>4</v>
      </c>
      <c r="AS71" s="27" t="s">
        <v>311</v>
      </c>
      <c r="AT71" s="622" t="s">
        <v>28</v>
      </c>
      <c r="AU71" s="24">
        <f t="shared" si="2"/>
        <v>42439</v>
      </c>
      <c r="AV71" s="622" t="s">
        <v>27</v>
      </c>
      <c r="AW71" s="24">
        <f t="shared" si="3"/>
        <v>42531</v>
      </c>
      <c r="AX71" s="345" t="s">
        <v>66</v>
      </c>
      <c r="AY71" s="24">
        <f t="shared" si="4"/>
        <v>42623</v>
      </c>
      <c r="AZ71" s="345" t="s">
        <v>66</v>
      </c>
      <c r="BA71" s="345" t="s">
        <v>66</v>
      </c>
      <c r="BB71" s="345" t="s">
        <v>66</v>
      </c>
      <c r="BC71" s="25" t="s">
        <v>66</v>
      </c>
      <c r="BD71" s="624" t="s">
        <v>2498</v>
      </c>
      <c r="BE71" s="95" t="s">
        <v>2537</v>
      </c>
      <c r="BH71" s="18" t="s">
        <v>1312</v>
      </c>
    </row>
    <row r="72" spans="1:60" s="2" customFormat="1" ht="30.75" customHeight="1" x14ac:dyDescent="0.2">
      <c r="A72" s="53" t="s">
        <v>2666</v>
      </c>
      <c r="B72" s="142" t="s">
        <v>2667</v>
      </c>
      <c r="C72" s="528">
        <v>2006</v>
      </c>
      <c r="D72" s="529">
        <v>38745</v>
      </c>
      <c r="E72" s="529">
        <v>41394</v>
      </c>
      <c r="F72" s="529">
        <v>38745</v>
      </c>
      <c r="G72" s="528" t="s">
        <v>15</v>
      </c>
      <c r="H72" s="528" t="s">
        <v>15</v>
      </c>
      <c r="I72" s="48">
        <f>E72-'[3]ARR Vigentes muestra'!$DN$1</f>
        <v>-2668</v>
      </c>
      <c r="J72" s="47" t="s">
        <v>2286</v>
      </c>
      <c r="K72" s="358" t="s">
        <v>634</v>
      </c>
      <c r="L72" s="529">
        <v>40381</v>
      </c>
      <c r="M72" s="529">
        <v>40381</v>
      </c>
      <c r="N72" s="529">
        <v>40869</v>
      </c>
      <c r="O72" s="181">
        <f>N72-'[3]ARR Terminado'!$CU$1</f>
        <v>-3193</v>
      </c>
      <c r="P72" s="364" t="s">
        <v>2403</v>
      </c>
      <c r="Q72" s="95" t="s">
        <v>2668</v>
      </c>
      <c r="R72" s="95" t="s">
        <v>2669</v>
      </c>
      <c r="S72" s="133" t="s">
        <v>483</v>
      </c>
      <c r="T72" s="113">
        <v>256711</v>
      </c>
      <c r="U72" s="130">
        <v>15060010020</v>
      </c>
      <c r="V72" s="126" t="s">
        <v>633</v>
      </c>
      <c r="W72" s="126" t="s">
        <v>633</v>
      </c>
      <c r="X72" s="126" t="s">
        <v>633</v>
      </c>
      <c r="Y72" s="60" t="s">
        <v>6</v>
      </c>
      <c r="Z72" s="532" t="s">
        <v>2306</v>
      </c>
      <c r="AA72" s="532" t="s">
        <v>66</v>
      </c>
      <c r="AB72" s="122" t="s">
        <v>483</v>
      </c>
      <c r="AC72" s="95" t="s">
        <v>2067</v>
      </c>
      <c r="AD72" s="93">
        <v>890910156</v>
      </c>
      <c r="AE72" s="122" t="s">
        <v>1207</v>
      </c>
      <c r="AF72" s="122" t="s">
        <v>1207</v>
      </c>
      <c r="AG72" s="122" t="s">
        <v>1207</v>
      </c>
      <c r="AH72" s="95" t="s">
        <v>2068</v>
      </c>
      <c r="AI72" s="277" t="s">
        <v>66</v>
      </c>
      <c r="AJ72" s="126" t="s">
        <v>2325</v>
      </c>
      <c r="AK72" s="80" t="s">
        <v>6</v>
      </c>
      <c r="AL72" s="80" t="s">
        <v>6</v>
      </c>
      <c r="AM72" s="82" t="s">
        <v>6</v>
      </c>
      <c r="AN72" s="80" t="s">
        <v>6</v>
      </c>
      <c r="AO72" s="80" t="s">
        <v>6</v>
      </c>
      <c r="AP72" s="80" t="s">
        <v>6</v>
      </c>
      <c r="AQ72" s="95" t="s">
        <v>56</v>
      </c>
      <c r="AR72" s="109" t="s">
        <v>4</v>
      </c>
      <c r="AS72" s="27" t="s">
        <v>55</v>
      </c>
      <c r="AT72" s="345" t="s">
        <v>66</v>
      </c>
      <c r="AU72" s="24">
        <f t="shared" si="2"/>
        <v>39931</v>
      </c>
      <c r="AV72" s="345" t="s">
        <v>66</v>
      </c>
      <c r="AW72" s="24">
        <f t="shared" si="3"/>
        <v>40022</v>
      </c>
      <c r="AX72" s="345" t="s">
        <v>66</v>
      </c>
      <c r="AY72" s="24">
        <f t="shared" si="4"/>
        <v>40114</v>
      </c>
      <c r="AZ72" s="345" t="s">
        <v>66</v>
      </c>
      <c r="BA72" s="345" t="s">
        <v>66</v>
      </c>
      <c r="BB72" s="345" t="s">
        <v>66</v>
      </c>
      <c r="BC72" s="50" t="s">
        <v>66</v>
      </c>
      <c r="BD72" s="624" t="s">
        <v>2498</v>
      </c>
      <c r="BE72" s="95" t="s">
        <v>2537</v>
      </c>
      <c r="BH72" s="18" t="s">
        <v>1312</v>
      </c>
    </row>
    <row r="73" spans="1:60" s="1" customFormat="1" ht="30.75" customHeight="1" x14ac:dyDescent="0.2">
      <c r="A73" s="53" t="s">
        <v>2670</v>
      </c>
      <c r="B73" s="361">
        <v>4600068355</v>
      </c>
      <c r="C73" s="556">
        <v>42815</v>
      </c>
      <c r="D73" s="529">
        <v>42978</v>
      </c>
      <c r="E73" s="529">
        <v>43343</v>
      </c>
      <c r="F73" s="530">
        <v>42978</v>
      </c>
      <c r="G73" s="528" t="s">
        <v>15</v>
      </c>
      <c r="H73" s="528" t="s">
        <v>15</v>
      </c>
      <c r="I73" s="48">
        <f>E73-'[3]ARR Vigentes muestra'!$DN$1</f>
        <v>-719</v>
      </c>
      <c r="J73" s="47" t="s">
        <v>2286</v>
      </c>
      <c r="K73" s="166" t="s">
        <v>2671</v>
      </c>
      <c r="L73" s="556">
        <v>42970</v>
      </c>
      <c r="M73" s="557">
        <v>42815</v>
      </c>
      <c r="N73" s="557">
        <v>43424</v>
      </c>
      <c r="O73" s="181">
        <f>N73-'[3]ARR Terminado'!$CU$1</f>
        <v>-638</v>
      </c>
      <c r="P73" s="364" t="s">
        <v>2403</v>
      </c>
      <c r="Q73" s="95" t="s">
        <v>2672</v>
      </c>
      <c r="R73" s="172" t="s">
        <v>2673</v>
      </c>
      <c r="S73" s="109" t="s">
        <v>4</v>
      </c>
      <c r="T73" s="113">
        <v>574809</v>
      </c>
      <c r="U73" s="112">
        <v>10140110016</v>
      </c>
      <c r="V73" s="112">
        <v>5030</v>
      </c>
      <c r="W73" s="132">
        <v>39080</v>
      </c>
      <c r="X73" s="113">
        <v>26</v>
      </c>
      <c r="Y73" s="42">
        <v>202</v>
      </c>
      <c r="Z73" s="532" t="s">
        <v>157</v>
      </c>
      <c r="AA73" s="532" t="s">
        <v>2522</v>
      </c>
      <c r="AB73" s="37">
        <v>217875</v>
      </c>
      <c r="AC73" s="95" t="s">
        <v>2674</v>
      </c>
      <c r="AD73" s="93">
        <v>3353139</v>
      </c>
      <c r="AE73" s="122">
        <v>2329766</v>
      </c>
      <c r="AF73" s="122">
        <v>3016162640</v>
      </c>
      <c r="AG73" s="122" t="s">
        <v>1207</v>
      </c>
      <c r="AH73" s="95" t="s">
        <v>2674</v>
      </c>
      <c r="AI73" s="93">
        <v>3353139</v>
      </c>
      <c r="AJ73" s="122">
        <v>2329766</v>
      </c>
      <c r="AK73" s="122">
        <v>3117744260</v>
      </c>
      <c r="AL73" s="80" t="s">
        <v>6</v>
      </c>
      <c r="AM73" s="95" t="s">
        <v>2675</v>
      </c>
      <c r="AN73" s="122">
        <v>2329766</v>
      </c>
      <c r="AO73" s="122">
        <v>3016162640</v>
      </c>
      <c r="AP73" s="80" t="s">
        <v>6</v>
      </c>
      <c r="AQ73" s="624" t="s">
        <v>1439</v>
      </c>
      <c r="AR73" s="109" t="s">
        <v>4</v>
      </c>
      <c r="AS73" s="27" t="s">
        <v>1542</v>
      </c>
      <c r="AT73" s="622" t="s">
        <v>28</v>
      </c>
      <c r="AU73" s="24">
        <f t="shared" si="2"/>
        <v>44165</v>
      </c>
      <c r="AV73" s="622" t="s">
        <v>27</v>
      </c>
      <c r="AW73" s="24">
        <f t="shared" si="3"/>
        <v>44255</v>
      </c>
      <c r="AX73" s="345" t="s">
        <v>66</v>
      </c>
      <c r="AY73" s="24">
        <f t="shared" si="4"/>
        <v>44347</v>
      </c>
      <c r="AZ73" s="345" t="s">
        <v>66</v>
      </c>
      <c r="BA73" s="345" t="s">
        <v>66</v>
      </c>
      <c r="BB73" s="345" t="s">
        <v>66</v>
      </c>
      <c r="BC73" s="60" t="s">
        <v>66</v>
      </c>
      <c r="BD73" s="624" t="s">
        <v>2498</v>
      </c>
      <c r="BE73" s="95" t="s">
        <v>2537</v>
      </c>
      <c r="BH73" s="18" t="s">
        <v>1312</v>
      </c>
    </row>
    <row r="74" spans="1:60" s="2" customFormat="1" ht="30.75" customHeight="1" x14ac:dyDescent="0.2">
      <c r="A74" s="53" t="s">
        <v>2676</v>
      </c>
      <c r="B74" s="405">
        <v>4600062317</v>
      </c>
      <c r="C74" s="529">
        <v>40909</v>
      </c>
      <c r="D74" s="529">
        <v>40909</v>
      </c>
      <c r="E74" s="529">
        <v>41213</v>
      </c>
      <c r="F74" s="529">
        <v>40909</v>
      </c>
      <c r="G74" s="528" t="s">
        <v>15</v>
      </c>
      <c r="H74" s="528" t="s">
        <v>15</v>
      </c>
      <c r="I74" s="48">
        <f>E74-'[3]ARR Vigentes muestra'!$DN$1</f>
        <v>-2849</v>
      </c>
      <c r="J74" s="47" t="s">
        <v>2286</v>
      </c>
      <c r="K74" s="358" t="s">
        <v>634</v>
      </c>
      <c r="L74" s="529">
        <v>38951</v>
      </c>
      <c r="M74" s="529">
        <v>38951</v>
      </c>
      <c r="N74" s="529">
        <v>39438</v>
      </c>
      <c r="O74" s="181">
        <f>N74-'[3]ARR Terminado'!$CU$1</f>
        <v>-4624</v>
      </c>
      <c r="P74" s="364" t="s">
        <v>2403</v>
      </c>
      <c r="Q74" s="38" t="s">
        <v>2348</v>
      </c>
      <c r="R74" s="38" t="s">
        <v>1032</v>
      </c>
      <c r="S74" s="38" t="s">
        <v>2496</v>
      </c>
      <c r="T74" s="404">
        <v>5045180</v>
      </c>
      <c r="U74" s="351" t="s">
        <v>1031</v>
      </c>
      <c r="V74" s="126" t="s">
        <v>633</v>
      </c>
      <c r="W74" s="126" t="s">
        <v>633</v>
      </c>
      <c r="X74" s="126" t="s">
        <v>633</v>
      </c>
      <c r="Y74" s="60" t="s">
        <v>6</v>
      </c>
      <c r="Z74" s="532" t="s">
        <v>401</v>
      </c>
      <c r="AA74" s="532" t="s">
        <v>2677</v>
      </c>
      <c r="AB74" s="122" t="s">
        <v>483</v>
      </c>
      <c r="AC74" s="95" t="s">
        <v>2678</v>
      </c>
      <c r="AD74" s="277" t="s">
        <v>66</v>
      </c>
      <c r="AE74" s="122" t="s">
        <v>1207</v>
      </c>
      <c r="AF74" s="122" t="s">
        <v>1207</v>
      </c>
      <c r="AG74" s="122" t="s">
        <v>1207</v>
      </c>
      <c r="AH74" s="38" t="s">
        <v>2247</v>
      </c>
      <c r="AI74" s="277" t="s">
        <v>66</v>
      </c>
      <c r="AJ74" s="351">
        <v>2501873</v>
      </c>
      <c r="AK74" s="358">
        <v>3173005870</v>
      </c>
      <c r="AL74" s="80" t="s">
        <v>6</v>
      </c>
      <c r="AM74" s="82" t="s">
        <v>6</v>
      </c>
      <c r="AN74" s="80" t="s">
        <v>6</v>
      </c>
      <c r="AO74" s="80" t="s">
        <v>6</v>
      </c>
      <c r="AP74" s="80" t="s">
        <v>6</v>
      </c>
      <c r="AQ74" s="95" t="s">
        <v>56</v>
      </c>
      <c r="AR74" s="109" t="s">
        <v>4</v>
      </c>
      <c r="AS74" s="27" t="s">
        <v>55</v>
      </c>
      <c r="AT74" s="641" t="s">
        <v>28</v>
      </c>
      <c r="AU74" s="24">
        <f t="shared" si="2"/>
        <v>42095</v>
      </c>
      <c r="AV74" s="345" t="s">
        <v>66</v>
      </c>
      <c r="AW74" s="24">
        <f t="shared" si="3"/>
        <v>42186</v>
      </c>
      <c r="AX74" s="345" t="s">
        <v>66</v>
      </c>
      <c r="AY74" s="24">
        <f t="shared" si="4"/>
        <v>42278</v>
      </c>
      <c r="AZ74" s="345" t="s">
        <v>66</v>
      </c>
      <c r="BA74" s="345" t="s">
        <v>66</v>
      </c>
      <c r="BB74" s="345" t="s">
        <v>66</v>
      </c>
      <c r="BC74" s="50" t="s">
        <v>66</v>
      </c>
      <c r="BD74" s="624" t="s">
        <v>2415</v>
      </c>
      <c r="BE74" s="95" t="s">
        <v>2537</v>
      </c>
      <c r="BH74" s="18" t="s">
        <v>1312</v>
      </c>
    </row>
    <row r="75" spans="1:60" s="274" customFormat="1" ht="30.75" customHeight="1" x14ac:dyDescent="0.2">
      <c r="A75" s="53" t="s">
        <v>2679</v>
      </c>
      <c r="B75" s="142" t="s">
        <v>1869</v>
      </c>
      <c r="C75" s="528">
        <v>2012</v>
      </c>
      <c r="D75" s="529">
        <v>0</v>
      </c>
      <c r="E75" s="529">
        <v>0</v>
      </c>
      <c r="F75" s="529">
        <v>0</v>
      </c>
      <c r="G75" s="528" t="s">
        <v>15</v>
      </c>
      <c r="H75" s="528" t="s">
        <v>15</v>
      </c>
      <c r="I75" s="48">
        <f>E75-'[3]ARR Vigentes muestra'!$DN$1</f>
        <v>-44062</v>
      </c>
      <c r="J75" s="47" t="s">
        <v>2286</v>
      </c>
      <c r="K75" s="129" t="s">
        <v>66</v>
      </c>
      <c r="L75" s="557" t="s">
        <v>66</v>
      </c>
      <c r="M75" s="529">
        <v>41030</v>
      </c>
      <c r="N75" s="529">
        <v>41333</v>
      </c>
      <c r="O75" s="181">
        <f>N75-'[3]ARR Terminado'!$CU$1</f>
        <v>-2729</v>
      </c>
      <c r="P75" s="364" t="s">
        <v>2403</v>
      </c>
      <c r="Q75" s="95" t="s">
        <v>2680</v>
      </c>
      <c r="R75" s="95" t="s">
        <v>2681</v>
      </c>
      <c r="S75" s="109" t="s">
        <v>4</v>
      </c>
      <c r="T75" s="113">
        <v>515145</v>
      </c>
      <c r="U75" s="130">
        <v>10110200004</v>
      </c>
      <c r="V75" s="126" t="s">
        <v>633</v>
      </c>
      <c r="W75" s="126" t="s">
        <v>633</v>
      </c>
      <c r="X75" s="126" t="s">
        <v>633</v>
      </c>
      <c r="Y75" s="60" t="s">
        <v>6</v>
      </c>
      <c r="Z75" s="532" t="s">
        <v>1318</v>
      </c>
      <c r="AA75" s="532" t="s">
        <v>1318</v>
      </c>
      <c r="AB75" s="122" t="s">
        <v>483</v>
      </c>
      <c r="AC75" s="95" t="s">
        <v>2682</v>
      </c>
      <c r="AD75" s="93">
        <v>30305065</v>
      </c>
      <c r="AE75" s="122" t="s">
        <v>1207</v>
      </c>
      <c r="AF75" s="122" t="s">
        <v>1207</v>
      </c>
      <c r="AG75" s="122" t="s">
        <v>1207</v>
      </c>
      <c r="AH75" s="95" t="s">
        <v>2682</v>
      </c>
      <c r="AI75" s="129" t="s">
        <v>66</v>
      </c>
      <c r="AJ75" s="126">
        <v>3614973</v>
      </c>
      <c r="AK75" s="122" t="s">
        <v>2683</v>
      </c>
      <c r="AL75" s="80" t="s">
        <v>6</v>
      </c>
      <c r="AM75" s="82" t="s">
        <v>6</v>
      </c>
      <c r="AN75" s="80" t="s">
        <v>6</v>
      </c>
      <c r="AO75" s="80" t="s">
        <v>6</v>
      </c>
      <c r="AP75" s="80" t="s">
        <v>6</v>
      </c>
      <c r="AQ75" s="95" t="s">
        <v>5</v>
      </c>
      <c r="AR75" s="109" t="s">
        <v>4</v>
      </c>
      <c r="AS75" s="27" t="s">
        <v>311</v>
      </c>
      <c r="AT75" s="345" t="s">
        <v>66</v>
      </c>
      <c r="AU75" s="24">
        <f t="shared" si="2"/>
        <v>1186</v>
      </c>
      <c r="AV75" s="345" t="s">
        <v>66</v>
      </c>
      <c r="AW75" s="24">
        <f t="shared" si="3"/>
        <v>1277</v>
      </c>
      <c r="AX75" s="345" t="s">
        <v>66</v>
      </c>
      <c r="AY75" s="24">
        <f t="shared" si="4"/>
        <v>1369</v>
      </c>
      <c r="AZ75" s="345" t="s">
        <v>66</v>
      </c>
      <c r="BA75" s="345" t="s">
        <v>66</v>
      </c>
      <c r="BB75" s="345" t="s">
        <v>66</v>
      </c>
      <c r="BC75" s="345" t="s">
        <v>66</v>
      </c>
      <c r="BD75" s="624" t="s">
        <v>2415</v>
      </c>
      <c r="BE75" s="95" t="s">
        <v>2537</v>
      </c>
      <c r="BH75" s="18" t="s">
        <v>1312</v>
      </c>
    </row>
    <row r="76" spans="1:60" s="1" customFormat="1" ht="30.75" customHeight="1" x14ac:dyDescent="0.2">
      <c r="A76" s="53" t="s">
        <v>2684</v>
      </c>
      <c r="B76" s="405">
        <v>4600058366</v>
      </c>
      <c r="C76" s="544">
        <v>2015</v>
      </c>
      <c r="D76" s="537">
        <v>42125</v>
      </c>
      <c r="E76" s="537">
        <v>42277</v>
      </c>
      <c r="F76" s="537">
        <v>42125</v>
      </c>
      <c r="G76" s="528" t="s">
        <v>15</v>
      </c>
      <c r="H76" s="528" t="s">
        <v>15</v>
      </c>
      <c r="I76" s="48">
        <f>E76-'[3]ARR Vigentes muestra'!$DN$1</f>
        <v>-1785</v>
      </c>
      <c r="J76" s="47" t="s">
        <v>2286</v>
      </c>
      <c r="K76" s="351" t="s">
        <v>2685</v>
      </c>
      <c r="L76" s="557" t="s">
        <v>66</v>
      </c>
      <c r="M76" s="537">
        <v>42121</v>
      </c>
      <c r="N76" s="537">
        <v>42399</v>
      </c>
      <c r="O76" s="181">
        <f>N76-'[3]ARR Terminado'!$CU$1</f>
        <v>-1663</v>
      </c>
      <c r="P76" s="364" t="s">
        <v>2403</v>
      </c>
      <c r="Q76" s="38" t="s">
        <v>2686</v>
      </c>
      <c r="R76" s="133" t="s">
        <v>456</v>
      </c>
      <c r="S76" s="109" t="s">
        <v>4</v>
      </c>
      <c r="T76" s="351">
        <v>93223</v>
      </c>
      <c r="U76" s="365" t="s">
        <v>520</v>
      </c>
      <c r="V76" s="352">
        <v>3070</v>
      </c>
      <c r="W76" s="354">
        <v>34272</v>
      </c>
      <c r="X76" s="355">
        <v>12</v>
      </c>
      <c r="Y76" s="60" t="s">
        <v>6</v>
      </c>
      <c r="Z76" s="532" t="s">
        <v>2687</v>
      </c>
      <c r="AA76" s="532" t="s">
        <v>2688</v>
      </c>
      <c r="AB76" s="122" t="s">
        <v>483</v>
      </c>
      <c r="AC76" s="95" t="s">
        <v>2689</v>
      </c>
      <c r="AD76" s="93" t="s">
        <v>2690</v>
      </c>
      <c r="AE76" s="122" t="s">
        <v>1207</v>
      </c>
      <c r="AF76" s="122" t="s">
        <v>1207</v>
      </c>
      <c r="AG76" s="122" t="s">
        <v>1207</v>
      </c>
      <c r="AH76" s="95" t="s">
        <v>2691</v>
      </c>
      <c r="AI76" s="93">
        <v>94410848</v>
      </c>
      <c r="AJ76" s="122">
        <v>3258300</v>
      </c>
      <c r="AK76" s="80" t="s">
        <v>6</v>
      </c>
      <c r="AL76" s="80" t="s">
        <v>6</v>
      </c>
      <c r="AM76" s="38" t="s">
        <v>2692</v>
      </c>
      <c r="AN76" s="358">
        <v>3258300</v>
      </c>
      <c r="AO76" s="80" t="s">
        <v>6</v>
      </c>
      <c r="AP76" s="46" t="s">
        <v>2693</v>
      </c>
      <c r="AQ76" s="95" t="s">
        <v>56</v>
      </c>
      <c r="AR76" s="109" t="s">
        <v>4</v>
      </c>
      <c r="AS76" s="27" t="s">
        <v>55</v>
      </c>
      <c r="AT76" s="641" t="s">
        <v>28</v>
      </c>
      <c r="AU76" s="24">
        <f t="shared" si="2"/>
        <v>43313</v>
      </c>
      <c r="AV76" s="641" t="s">
        <v>27</v>
      </c>
      <c r="AW76" s="24">
        <f t="shared" si="3"/>
        <v>43405</v>
      </c>
      <c r="AX76" s="345" t="s">
        <v>66</v>
      </c>
      <c r="AY76" s="24">
        <f t="shared" si="4"/>
        <v>43497</v>
      </c>
      <c r="AZ76" s="345" t="s">
        <v>66</v>
      </c>
      <c r="BA76" s="345" t="s">
        <v>66</v>
      </c>
      <c r="BB76" s="345" t="s">
        <v>66</v>
      </c>
      <c r="BC76" s="364" t="s">
        <v>66</v>
      </c>
      <c r="BD76" s="624" t="s">
        <v>2415</v>
      </c>
      <c r="BE76" s="95" t="s">
        <v>2537</v>
      </c>
      <c r="BH76" s="18" t="s">
        <v>1312</v>
      </c>
    </row>
    <row r="77" spans="1:60" s="1" customFormat="1" ht="30.75" customHeight="1" x14ac:dyDescent="0.2">
      <c r="A77" s="53"/>
      <c r="B77" s="87">
        <v>4600081246</v>
      </c>
      <c r="C77" s="579">
        <v>43615</v>
      </c>
      <c r="D77" s="604">
        <v>43671</v>
      </c>
      <c r="E77" s="604">
        <v>44036</v>
      </c>
      <c r="F77" s="605">
        <v>43671</v>
      </c>
      <c r="G77" s="528" t="s">
        <v>15</v>
      </c>
      <c r="H77" s="528" t="s">
        <v>15</v>
      </c>
      <c r="I77" s="48">
        <f>E77-'[3]ARR Vigentes muestra'!$DN$1</f>
        <v>-26</v>
      </c>
      <c r="J77" s="47" t="s">
        <v>2286</v>
      </c>
      <c r="K77" s="145" t="s">
        <v>2694</v>
      </c>
      <c r="L77" s="545" t="s">
        <v>2695</v>
      </c>
      <c r="M77" s="545">
        <v>43615</v>
      </c>
      <c r="N77" s="545">
        <v>44104</v>
      </c>
      <c r="O77" s="181">
        <f>N77-'[3]ARR Terminado'!$CU$1</f>
        <v>42</v>
      </c>
      <c r="P77" s="364" t="s">
        <v>2403</v>
      </c>
      <c r="Q77" s="82" t="s">
        <v>2696</v>
      </c>
      <c r="R77" s="133" t="s">
        <v>456</v>
      </c>
      <c r="S77" s="109" t="s">
        <v>4</v>
      </c>
      <c r="T77" s="99">
        <v>414929</v>
      </c>
      <c r="U77" s="98">
        <v>8130020148</v>
      </c>
      <c r="V77" s="96">
        <v>1198</v>
      </c>
      <c r="W77" s="97" t="s">
        <v>2697</v>
      </c>
      <c r="X77" s="106">
        <v>5</v>
      </c>
      <c r="Y77" s="60" t="s">
        <v>6</v>
      </c>
      <c r="Z77" s="532" t="s">
        <v>2698</v>
      </c>
      <c r="AA77" s="532" t="s">
        <v>2698</v>
      </c>
      <c r="AB77" s="94">
        <v>3203480</v>
      </c>
      <c r="AC77" s="82" t="s">
        <v>2699</v>
      </c>
      <c r="AD77" s="93" t="s">
        <v>2700</v>
      </c>
      <c r="AE77" s="80">
        <v>5122118</v>
      </c>
      <c r="AF77" s="122" t="s">
        <v>1207</v>
      </c>
      <c r="AG77" s="642" t="s">
        <v>2701</v>
      </c>
      <c r="AH77" s="82" t="s">
        <v>2702</v>
      </c>
      <c r="AI77" s="93">
        <v>98666428</v>
      </c>
      <c r="AJ77" s="80">
        <v>5122118</v>
      </c>
      <c r="AK77" s="80" t="s">
        <v>6</v>
      </c>
      <c r="AL77" s="643" t="s">
        <v>2701</v>
      </c>
      <c r="AM77" s="82" t="s">
        <v>6</v>
      </c>
      <c r="AN77" s="80" t="s">
        <v>6</v>
      </c>
      <c r="AO77" s="80" t="s">
        <v>6</v>
      </c>
      <c r="AP77" s="80" t="s">
        <v>6</v>
      </c>
      <c r="AQ77" s="162" t="s">
        <v>56</v>
      </c>
      <c r="AR77" s="109" t="s">
        <v>4</v>
      </c>
      <c r="AS77" s="644" t="s">
        <v>55</v>
      </c>
      <c r="AT77" s="345" t="s">
        <v>66</v>
      </c>
      <c r="AU77" s="24">
        <f t="shared" si="2"/>
        <v>44859</v>
      </c>
      <c r="AV77" s="345" t="s">
        <v>66</v>
      </c>
      <c r="AW77" s="24">
        <f t="shared" si="3"/>
        <v>44951</v>
      </c>
      <c r="AX77" s="345" t="s">
        <v>66</v>
      </c>
      <c r="AY77" s="24">
        <f t="shared" si="4"/>
        <v>45041</v>
      </c>
      <c r="AZ77" s="345" t="s">
        <v>66</v>
      </c>
      <c r="BA77" s="345" t="s">
        <v>66</v>
      </c>
      <c r="BB77" s="345" t="s">
        <v>66</v>
      </c>
      <c r="BC77" s="622" t="s">
        <v>2414</v>
      </c>
      <c r="BD77" s="624" t="s">
        <v>2415</v>
      </c>
      <c r="BE77" s="95" t="s">
        <v>2537</v>
      </c>
      <c r="BH77" s="18" t="s">
        <v>1312</v>
      </c>
    </row>
    <row r="78" spans="1:60" s="1" customFormat="1" ht="30.75" customHeight="1" x14ac:dyDescent="0.2">
      <c r="A78" s="53"/>
      <c r="B78" s="87">
        <v>4600078637</v>
      </c>
      <c r="C78" s="579">
        <v>43460</v>
      </c>
      <c r="D78" s="579">
        <v>43473</v>
      </c>
      <c r="E78" s="579">
        <v>44934</v>
      </c>
      <c r="F78" s="580">
        <v>43473</v>
      </c>
      <c r="G78" s="528" t="s">
        <v>15</v>
      </c>
      <c r="H78" s="528" t="s">
        <v>15</v>
      </c>
      <c r="I78" s="48">
        <f>E78-'[3]ARR Vigentes muestra'!$DN$1</f>
        <v>872</v>
      </c>
      <c r="J78" s="47" t="s">
        <v>2286</v>
      </c>
      <c r="K78" s="198" t="s">
        <v>2703</v>
      </c>
      <c r="L78" s="545">
        <v>43467</v>
      </c>
      <c r="M78" s="545">
        <v>43465</v>
      </c>
      <c r="N78" s="545">
        <v>45046</v>
      </c>
      <c r="O78" s="181">
        <f>N78-'[3]ARR Terminado'!$CU$1</f>
        <v>984</v>
      </c>
      <c r="P78" s="364" t="s">
        <v>2403</v>
      </c>
      <c r="Q78" s="82" t="s">
        <v>2704</v>
      </c>
      <c r="R78" s="133" t="s">
        <v>456</v>
      </c>
      <c r="S78" s="38" t="s">
        <v>2705</v>
      </c>
      <c r="T78" s="99">
        <v>5274198</v>
      </c>
      <c r="U78" s="68">
        <v>8080380056</v>
      </c>
      <c r="V78" s="68">
        <v>1532</v>
      </c>
      <c r="W78" s="175">
        <v>39399</v>
      </c>
      <c r="X78" s="68">
        <v>27</v>
      </c>
      <c r="Y78" s="60" t="s">
        <v>6</v>
      </c>
      <c r="Z78" s="532" t="s">
        <v>33</v>
      </c>
      <c r="AA78" s="532" t="s">
        <v>2706</v>
      </c>
      <c r="AB78" s="94">
        <v>10115000</v>
      </c>
      <c r="AC78" s="82" t="s">
        <v>2707</v>
      </c>
      <c r="AD78" s="93">
        <v>75095331</v>
      </c>
      <c r="AE78" s="80">
        <v>4445350</v>
      </c>
      <c r="AF78" s="122" t="s">
        <v>1207</v>
      </c>
      <c r="AG78" s="645" t="s">
        <v>2708</v>
      </c>
      <c r="AH78" s="82" t="s">
        <v>2707</v>
      </c>
      <c r="AI78" s="93">
        <v>75095331</v>
      </c>
      <c r="AJ78" s="80">
        <v>4445350</v>
      </c>
      <c r="AK78" s="80" t="s">
        <v>6</v>
      </c>
      <c r="AL78" s="646" t="s">
        <v>2708</v>
      </c>
      <c r="AM78" s="82" t="s">
        <v>6</v>
      </c>
      <c r="AN78" s="80" t="s">
        <v>6</v>
      </c>
      <c r="AO78" s="80" t="s">
        <v>6</v>
      </c>
      <c r="AP78" s="80" t="s">
        <v>6</v>
      </c>
      <c r="AQ78" s="613" t="s">
        <v>2709</v>
      </c>
      <c r="AR78" s="406" t="s">
        <v>2705</v>
      </c>
      <c r="AS78" s="27" t="s">
        <v>2710</v>
      </c>
      <c r="AT78" s="345" t="s">
        <v>66</v>
      </c>
      <c r="AU78" s="24">
        <f t="shared" si="2"/>
        <v>44659</v>
      </c>
      <c r="AV78" s="345" t="s">
        <v>66</v>
      </c>
      <c r="AW78" s="24">
        <f t="shared" si="3"/>
        <v>44750</v>
      </c>
      <c r="AX78" s="345" t="s">
        <v>66</v>
      </c>
      <c r="AY78" s="24">
        <f t="shared" si="4"/>
        <v>44842</v>
      </c>
      <c r="AZ78" s="345" t="s">
        <v>66</v>
      </c>
      <c r="BA78" s="345" t="s">
        <v>66</v>
      </c>
      <c r="BB78" s="345" t="s">
        <v>66</v>
      </c>
      <c r="BC78" s="364" t="s">
        <v>66</v>
      </c>
      <c r="BD78" s="624" t="s">
        <v>2415</v>
      </c>
      <c r="BE78" s="95" t="s">
        <v>2537</v>
      </c>
      <c r="BH78" s="18" t="s">
        <v>1312</v>
      </c>
    </row>
    <row r="79" spans="1:60" s="1" customFormat="1" ht="30.75" customHeight="1" x14ac:dyDescent="0.2">
      <c r="A79" s="53" t="s">
        <v>1043</v>
      </c>
      <c r="B79" s="108">
        <v>4600068175</v>
      </c>
      <c r="C79" s="556">
        <v>42716</v>
      </c>
      <c r="D79" s="556">
        <v>42717</v>
      </c>
      <c r="E79" s="556">
        <v>43083</v>
      </c>
      <c r="F79" s="530">
        <v>42718</v>
      </c>
      <c r="G79" s="528" t="s">
        <v>15</v>
      </c>
      <c r="H79" s="528" t="s">
        <v>15</v>
      </c>
      <c r="I79" s="48">
        <f>E79-'[3]ARR Vigentes muestra'!$DN$1</f>
        <v>-979</v>
      </c>
      <c r="J79" s="47" t="s">
        <v>2286</v>
      </c>
      <c r="K79" s="85">
        <v>10006304</v>
      </c>
      <c r="L79" s="616">
        <v>42716</v>
      </c>
      <c r="M79" s="579">
        <v>42716</v>
      </c>
      <c r="N79" s="579">
        <v>43202</v>
      </c>
      <c r="O79" s="181">
        <f>N79-'[3]ARR Terminado'!$CU$1</f>
        <v>-860</v>
      </c>
      <c r="P79" s="364" t="str">
        <f t="shared" ref="P79" si="5">IF(O79&gt;80,"VIGENTE",IF(O79&lt;1,"VENCIDO",IF(O79&lt;50,"POR VENCERSE","RENOVAR")))</f>
        <v>VENCIDO</v>
      </c>
      <c r="Q79" s="82" t="s">
        <v>1616</v>
      </c>
      <c r="R79" s="133" t="s">
        <v>456</v>
      </c>
      <c r="S79" s="109" t="s">
        <v>4</v>
      </c>
      <c r="T79" s="99">
        <v>9625</v>
      </c>
      <c r="U79" s="83">
        <v>10070220010</v>
      </c>
      <c r="V79" s="83">
        <v>1950</v>
      </c>
      <c r="W79" s="150" t="s">
        <v>1041</v>
      </c>
      <c r="X79" s="99">
        <v>12</v>
      </c>
      <c r="Y79" s="25" t="s">
        <v>2711</v>
      </c>
      <c r="Z79" s="532" t="s">
        <v>11</v>
      </c>
      <c r="AA79" s="532" t="s">
        <v>2712</v>
      </c>
      <c r="AB79" s="408">
        <v>422889</v>
      </c>
      <c r="AC79" s="82" t="s">
        <v>1038</v>
      </c>
      <c r="AD79" s="123">
        <v>24392494</v>
      </c>
      <c r="AE79" s="80">
        <v>5142971</v>
      </c>
      <c r="AF79" s="80">
        <v>3007598899</v>
      </c>
      <c r="AG79" s="122" t="s">
        <v>1207</v>
      </c>
      <c r="AH79" s="81" t="s">
        <v>1038</v>
      </c>
      <c r="AI79" s="80">
        <v>24392494</v>
      </c>
      <c r="AJ79" s="80">
        <v>5142971</v>
      </c>
      <c r="AK79" s="80">
        <v>3007598899</v>
      </c>
      <c r="AL79" s="80" t="s">
        <v>6</v>
      </c>
      <c r="AM79" s="81" t="s">
        <v>2713</v>
      </c>
      <c r="AN79" s="80">
        <v>5142971</v>
      </c>
      <c r="AO79" s="80">
        <v>3007598899</v>
      </c>
      <c r="AP79" s="80" t="s">
        <v>6</v>
      </c>
      <c r="AQ79" s="162" t="s">
        <v>5</v>
      </c>
      <c r="AR79" s="109" t="s">
        <v>4</v>
      </c>
      <c r="AS79" s="27" t="s">
        <v>311</v>
      </c>
      <c r="AT79" s="345" t="s">
        <v>66</v>
      </c>
      <c r="AU79" s="24">
        <f t="shared" si="2"/>
        <v>43904</v>
      </c>
      <c r="AV79" s="345" t="s">
        <v>66</v>
      </c>
      <c r="AW79" s="24">
        <f t="shared" si="3"/>
        <v>43996</v>
      </c>
      <c r="AX79" s="345" t="s">
        <v>66</v>
      </c>
      <c r="AY79" s="24">
        <f t="shared" si="4"/>
        <v>44088</v>
      </c>
      <c r="AZ79" s="345" t="s">
        <v>66</v>
      </c>
      <c r="BA79" s="88" t="s">
        <v>2</v>
      </c>
      <c r="BB79" s="22" t="s">
        <v>1498</v>
      </c>
      <c r="BC79" s="364" t="s">
        <v>66</v>
      </c>
      <c r="BD79" s="624" t="s">
        <v>2415</v>
      </c>
      <c r="BE79" s="95" t="s">
        <v>2537</v>
      </c>
      <c r="BH79" s="18" t="s">
        <v>1312</v>
      </c>
    </row>
  </sheetData>
  <sheetProtection autoFilter="0"/>
  <protectedRanges>
    <protectedRange algorithmName="SHA-512" hashValue="vSwTcfMQUXXaKOTiKUbY5fHiu5Yw1cKMWq8MuT3/lfJxrkr88O54kER0Sx8/S3ZYjtbYW+49y8JsqoH3q4r37w==" saltValue="ou4c8CmvnNdRwdc7pgkb7Q==" spinCount="100000" sqref="AQ2" name="Rango1_3"/>
    <protectedRange algorithmName="SHA-512" hashValue="vSwTcfMQUXXaKOTiKUbY5fHiu5Yw1cKMWq8MuT3/lfJxrkr88O54kER0Sx8/S3ZYjtbYW+49y8JsqoH3q4r37w==" saltValue="ou4c8CmvnNdRwdc7pgkb7Q==" spinCount="100000" sqref="AQ3 AS3" name="Rango1_3_2"/>
    <protectedRange algorithmName="SHA-512" hashValue="vSwTcfMQUXXaKOTiKUbY5fHiu5Yw1cKMWq8MuT3/lfJxrkr88O54kER0Sx8/S3ZYjtbYW+49y8JsqoH3q4r37w==" saltValue="ou4c8CmvnNdRwdc7pgkb7Q==" spinCount="100000" sqref="B4:E4 Q4:R4 K4:N4 T4:X4 G4:H4 Z4:AA4 AC4:AD4 AH4:AQ4 AS4:AW4" name="Rango1"/>
    <protectedRange algorithmName="SHA-512" hashValue="vSwTcfMQUXXaKOTiKUbY5fHiu5Yw1cKMWq8MuT3/lfJxrkr88O54kER0Sx8/S3ZYjtbYW+49y8JsqoH3q4r37w==" saltValue="ou4c8CmvnNdRwdc7pgkb7Q==" spinCount="100000" sqref="AQ5" name="Rango1_2"/>
    <protectedRange algorithmName="SHA-512" hashValue="vSwTcfMQUXXaKOTiKUbY5fHiu5Yw1cKMWq8MuT3/lfJxrkr88O54kER0Sx8/S3ZYjtbYW+49y8JsqoH3q4r37w==" saltValue="ou4c8CmvnNdRwdc7pgkb7Q==" spinCount="100000" sqref="C6:E6 T6:U6 K6:N6 Z6:AA6 AC6:AD6 AH6 AJ6 AQ6 AS6 Q6:R6" name="Rango1_5"/>
    <protectedRange algorithmName="SHA-512" hashValue="vSwTcfMQUXXaKOTiKUbY5fHiu5Yw1cKMWq8MuT3/lfJxrkr88O54kER0Sx8/S3ZYjtbYW+49y8JsqoH3q4r37w==" saltValue="ou4c8CmvnNdRwdc7pgkb7Q==" spinCount="100000" sqref="AQ7" name="Rango1_2_2"/>
    <protectedRange algorithmName="SHA-512" hashValue="vSwTcfMQUXXaKOTiKUbY5fHiu5Yw1cKMWq8MuT3/lfJxrkr88O54kER0Sx8/S3ZYjtbYW+49y8JsqoH3q4r37w==" saltValue="ou4c8CmvnNdRwdc7pgkb7Q==" spinCount="100000" sqref="AT8:AY8 B8:F8 K8:N8 Q8:R8 T8:X8 Z8:AA8 AC8:AD8 AH8:AJ8 AL8:AP8" name="Rango1_7"/>
    <protectedRange algorithmName="SHA-512" hashValue="vSwTcfMQUXXaKOTiKUbY5fHiu5Yw1cKMWq8MuT3/lfJxrkr88O54kER0Sx8/S3ZYjtbYW+49y8JsqoH3q4r37w==" saltValue="ou4c8CmvnNdRwdc7pgkb7Q==" spinCount="100000" sqref="AQ8" name="Rango1_2_1_2"/>
    <protectedRange algorithmName="SHA-512" hashValue="vSwTcfMQUXXaKOTiKUbY5fHiu5Yw1cKMWq8MuT3/lfJxrkr88O54kER0Sx8/S3ZYjtbYW+49y8JsqoH3q4r37w==" saltValue="ou4c8CmvnNdRwdc7pgkb7Q==" spinCount="100000" sqref="AQ9" name="Rango1_4"/>
    <protectedRange algorithmName="SHA-512" hashValue="vSwTcfMQUXXaKOTiKUbY5fHiu5Yw1cKMWq8MuT3/lfJxrkr88O54kER0Sx8/S3ZYjtbYW+49y8JsqoH3q4r37w==" saltValue="ou4c8CmvnNdRwdc7pgkb7Q==" spinCount="100000" sqref="AQ10" name="Rango1_2_2_1"/>
    <protectedRange algorithmName="SHA-512" hashValue="vSwTcfMQUXXaKOTiKUbY5fHiu5Yw1cKMWq8MuT3/lfJxrkr88O54kER0Sx8/S3ZYjtbYW+49y8JsqoH3q4r37w==" saltValue="ou4c8CmvnNdRwdc7pgkb7Q==" spinCount="100000" sqref="AT11:AY11 K11:N11 Q11:R11 B11:F11 T11:X11 AA11:AF11 AH11:AK11 AM11:AO11 AQ11" name="Rango1_8"/>
    <protectedRange algorithmName="SHA-512" hashValue="vSwTcfMQUXXaKOTiKUbY5fHiu5Yw1cKMWq8MuT3/lfJxrkr88O54kER0Sx8/S3ZYjtbYW+49y8JsqoH3q4r37w==" saltValue="ou4c8CmvnNdRwdc7pgkb7Q==" spinCount="100000" sqref="AQ12" name="Rango1_9"/>
    <protectedRange algorithmName="SHA-512" hashValue="vSwTcfMQUXXaKOTiKUbY5fHiu5Yw1cKMWq8MuT3/lfJxrkr88O54kER0Sx8/S3ZYjtbYW+49y8JsqoH3q4r37w==" saltValue="ou4c8CmvnNdRwdc7pgkb7Q==" spinCount="100000" sqref="AQ13" name="Rango1_2_4"/>
    <protectedRange algorithmName="SHA-512" hashValue="vSwTcfMQUXXaKOTiKUbY5fHiu5Yw1cKMWq8MuT3/lfJxrkr88O54kER0Sx8/S3ZYjtbYW+49y8JsqoH3q4r37w==" saltValue="ou4c8CmvnNdRwdc7pgkb7Q==" spinCount="100000" sqref="AQ14" name="Rango1_5_1"/>
    <protectedRange algorithmName="SHA-512" hashValue="vSwTcfMQUXXaKOTiKUbY5fHiu5Yw1cKMWq8MuT3/lfJxrkr88O54kER0Sx8/S3ZYjtbYW+49y8JsqoH3q4r37w==" saltValue="ou4c8CmvnNdRwdc7pgkb7Q==" spinCount="100000" sqref="B14:G14 AT14:AY14 Q14 K14:N14 T14:X14 Z14:AA14 AC14:AD14 AH14:AJ14 AL14:AP14" name="Rango1_12"/>
    <protectedRange algorithmName="SHA-512" hashValue="vSwTcfMQUXXaKOTiKUbY5fHiu5Yw1cKMWq8MuT3/lfJxrkr88O54kER0Sx8/S3ZYjtbYW+49y8JsqoH3q4r37w==" saltValue="ou4c8CmvnNdRwdc7pgkb7Q==" spinCount="100000" sqref="AQ15" name="Rango1_11"/>
    <protectedRange algorithmName="SHA-512" hashValue="vSwTcfMQUXXaKOTiKUbY5fHiu5Yw1cKMWq8MuT3/lfJxrkr88O54kER0Sx8/S3ZYjtbYW+49y8JsqoH3q4r37w==" saltValue="ou4c8CmvnNdRwdc7pgkb7Q==" spinCount="100000" sqref="AS16" name="Rango1_13"/>
    <protectedRange algorithmName="SHA-512" hashValue="vSwTcfMQUXXaKOTiKUbY5fHiu5Yw1cKMWq8MuT3/lfJxrkr88O54kER0Sx8/S3ZYjtbYW+49y8JsqoH3q4r37w==" saltValue="ou4c8CmvnNdRwdc7pgkb7Q==" spinCount="100000" sqref="AQ16" name="Rango1_4_1_1"/>
    <protectedRange algorithmName="SHA-512" hashValue="vSwTcfMQUXXaKOTiKUbY5fHiu5Yw1cKMWq8MuT3/lfJxrkr88O54kER0Sx8/S3ZYjtbYW+49y8JsqoH3q4r37w==" saltValue="ou4c8CmvnNdRwdc7pgkb7Q==" spinCount="100000" sqref="B16:F16 AT16:AY16 Q16:R16 F3:F7 K16:N16 G35:G54 G56 G2:H3 G6:H13 G15:H16 G18:H18 G22:H24 G26:H27 G30:H32 H35:H56 G58:H69 G71:H79 T16:X16 Z16:AA16 AC16:AE16 AH16:AP16" name="Rango1_11_1"/>
    <protectedRange algorithmName="SHA-512" hashValue="vSwTcfMQUXXaKOTiKUbY5fHiu5Yw1cKMWq8MuT3/lfJxrkr88O54kER0Sx8/S3ZYjtbYW+49y8JsqoH3q4r37w==" saltValue="ou4c8CmvnNdRwdc7pgkb7Q==" spinCount="100000" sqref="Q17:U17 K17:N17 AT17:AU17 A17:H17 Z17:AA17 AC17:AD17 AH17:AJ17 AW17:AY17" name="Rango1_14"/>
    <protectedRange algorithmName="SHA-512" hashValue="vSwTcfMQUXXaKOTiKUbY5fHiu5Yw1cKMWq8MuT3/lfJxrkr88O54kER0Sx8/S3ZYjtbYW+49y8JsqoH3q4r37w==" saltValue="ou4c8CmvnNdRwdc7pgkb7Q==" spinCount="100000" sqref="AQ17" name="Rango1_2_1"/>
    <protectedRange algorithmName="SHA-512" hashValue="vSwTcfMQUXXaKOTiKUbY5fHiu5Yw1cKMWq8MuT3/lfJxrkr88O54kER0Sx8/S3ZYjtbYW+49y8JsqoH3q4r37w==" saltValue="ou4c8CmvnNdRwdc7pgkb7Q==" spinCount="100000" sqref="AW18 AU18 AY18" name="Rango1_20"/>
    <protectedRange algorithmName="SHA-512" hashValue="vSwTcfMQUXXaKOTiKUbY5fHiu5Yw1cKMWq8MuT3/lfJxrkr88O54kER0Sx8/S3ZYjtbYW+49y8JsqoH3q4r37w==" saltValue="ou4c8CmvnNdRwdc7pgkb7Q==" spinCount="100000" sqref="AQ18" name="Rango1_4_4"/>
    <protectedRange algorithmName="SHA-512" hashValue="vSwTcfMQUXXaKOTiKUbY5fHiu5Yw1cKMWq8MuT3/lfJxrkr88O54kER0Sx8/S3ZYjtbYW+49y8JsqoH3q4r37w==" saltValue="ou4c8CmvnNdRwdc7pgkb7Q==" spinCount="100000" sqref="AT19:AW19 Q19:R19 B19:G19 K19:N19 T19:X19 Z19:AA19 AC19:AD19 AH19:AJ19 AL19:AQ19" name="Rango1_9_1"/>
    <protectedRange algorithmName="SHA-512" hashValue="vSwTcfMQUXXaKOTiKUbY5fHiu5Yw1cKMWq8MuT3/lfJxrkr88O54kER0Sx8/S3ZYjtbYW+49y8JsqoH3q4r37w==" saltValue="ou4c8CmvnNdRwdc7pgkb7Q==" spinCount="100000" sqref="AQ20" name="Rango1_2_3"/>
    <protectedRange algorithmName="SHA-512" hashValue="vSwTcfMQUXXaKOTiKUbY5fHiu5Yw1cKMWq8MuT3/lfJxrkr88O54kER0Sx8/S3ZYjtbYW+49y8JsqoH3q4r37w==" saltValue="ou4c8CmvnNdRwdc7pgkb7Q==" spinCount="100000" sqref="Q21:R21 K21:N21 B21:H21 AT21:AU21 T21:U21 Z21:AE21 AH21:AK21 AW21 AY21" name="Rango1_15"/>
    <protectedRange algorithmName="SHA-512" hashValue="vSwTcfMQUXXaKOTiKUbY5fHiu5Yw1cKMWq8MuT3/lfJxrkr88O54kER0Sx8/S3ZYjtbYW+49y8JsqoH3q4r37w==" saltValue="ou4c8CmvnNdRwdc7pgkb7Q==" spinCount="100000" sqref="AQ21" name="Rango1_2_5"/>
    <protectedRange algorithmName="SHA-512" hashValue="vSwTcfMQUXXaKOTiKUbY5fHiu5Yw1cKMWq8MuT3/lfJxrkr88O54kER0Sx8/S3ZYjtbYW+49y8JsqoH3q4r37w==" saltValue="ou4c8CmvnNdRwdc7pgkb7Q==" spinCount="100000" sqref="AW22:AW24 AY22:AY24 AU22:AU24" name="Rango1_18"/>
    <protectedRange algorithmName="SHA-512" hashValue="vSwTcfMQUXXaKOTiKUbY5fHiu5Yw1cKMWq8MuT3/lfJxrkr88O54kER0Sx8/S3ZYjtbYW+49y8JsqoH3q4r37w==" saltValue="ou4c8CmvnNdRwdc7pgkb7Q==" spinCount="100000" sqref="AQ22:AQ24" name="Rango1_2_6"/>
    <protectedRange algorithmName="SHA-512" hashValue="vSwTcfMQUXXaKOTiKUbY5fHiu5Yw1cKMWq8MuT3/lfJxrkr88O54kER0Sx8/S3ZYjtbYW+49y8JsqoH3q4r37w==" saltValue="ou4c8CmvnNdRwdc7pgkb7Q==" spinCount="100000" sqref="B25:H25 K25:N25 Z25:AA25 Q25 AT25:AZ25 T25:U25 AC25:AN25" name="Rango1_19"/>
    <protectedRange algorithmName="SHA-512" hashValue="vSwTcfMQUXXaKOTiKUbY5fHiu5Yw1cKMWq8MuT3/lfJxrkr88O54kER0Sx8/S3ZYjtbYW+49y8JsqoH3q4r37w==" saltValue="ou4c8CmvnNdRwdc7pgkb7Q==" spinCount="100000" sqref="AQ25" name="Rango1_2_7"/>
    <protectedRange algorithmName="SHA-512" hashValue="vSwTcfMQUXXaKOTiKUbY5fHiu5Yw1cKMWq8MuT3/lfJxrkr88O54kER0Sx8/S3ZYjtbYW+49y8JsqoH3q4r37w==" saltValue="ou4c8CmvnNdRwdc7pgkb7Q==" spinCount="100000" sqref="AQ26" name="Rango1_2_10_1"/>
    <protectedRange algorithmName="SHA-512" hashValue="vSwTcfMQUXXaKOTiKUbY5fHiu5Yw1cKMWq8MuT3/lfJxrkr88O54kER0Sx8/S3ZYjtbYW+49y8JsqoH3q4r37w==" saltValue="ou4c8CmvnNdRwdc7pgkb7Q==" spinCount="100000" sqref="AQ27" name="Rango1_2_6_1"/>
    <protectedRange algorithmName="SHA-512" hashValue="vSwTcfMQUXXaKOTiKUbY5fHiu5Yw1cKMWq8MuT3/lfJxrkr88O54kER0Sx8/S3ZYjtbYW+49y8JsqoH3q4r37w==" saltValue="ou4c8CmvnNdRwdc7pgkb7Q==" spinCount="100000" sqref="AQ28" name="Rango1_4_2_1"/>
    <protectedRange algorithmName="SHA-512" hashValue="vSwTcfMQUXXaKOTiKUbY5fHiu5Yw1cKMWq8MuT3/lfJxrkr88O54kER0Sx8/S3ZYjtbYW+49y8JsqoH3q4r37w==" saltValue="ou4c8CmvnNdRwdc7pgkb7Q==" spinCount="100000" sqref="AQ29" name="Rango1_5_2"/>
    <protectedRange algorithmName="SHA-512" hashValue="vSwTcfMQUXXaKOTiKUbY5fHiu5Yw1cKMWq8MuT3/lfJxrkr88O54kER0Sx8/S3ZYjtbYW+49y8JsqoH3q4r37w==" saltValue="ou4c8CmvnNdRwdc7pgkb7Q==" spinCount="100000" sqref="AQ30" name="Rango1_2_8"/>
    <protectedRange algorithmName="SHA-512" hashValue="vSwTcfMQUXXaKOTiKUbY5fHiu5Yw1cKMWq8MuT3/lfJxrkr88O54kER0Sx8/S3ZYjtbYW+49y8JsqoH3q4r37w==" saltValue="ou4c8CmvnNdRwdc7pgkb7Q==" spinCount="100000" sqref="L32 BC32" name="Rango1_27"/>
    <protectedRange algorithmName="SHA-512" hashValue="vSwTcfMQUXXaKOTiKUbY5fHiu5Yw1cKMWq8MuT3/lfJxrkr88O54kER0Sx8/S3ZYjtbYW+49y8JsqoH3q4r37w==" saltValue="ou4c8CmvnNdRwdc7pgkb7Q==" spinCount="100000" sqref="AQ32" name="Rango1_2_4_1"/>
    <protectedRange algorithmName="SHA-512" hashValue="vSwTcfMQUXXaKOTiKUbY5fHiu5Yw1cKMWq8MuT3/lfJxrkr88O54kER0Sx8/S3ZYjtbYW+49y8JsqoH3q4r37w==" saltValue="ou4c8CmvnNdRwdc7pgkb7Q==" spinCount="100000" sqref="BC33" name="Rango1_28"/>
    <protectedRange algorithmName="SHA-512" hashValue="vSwTcfMQUXXaKOTiKUbY5fHiu5Yw1cKMWq8MuT3/lfJxrkr88O54kER0Sx8/S3ZYjtbYW+49y8JsqoH3q4r37w==" saltValue="ou4c8CmvnNdRwdc7pgkb7Q==" spinCount="100000" sqref="AQ33" name="Rango1_2_4_2"/>
    <protectedRange algorithmName="SHA-512" hashValue="vSwTcfMQUXXaKOTiKUbY5fHiu5Yw1cKMWq8MuT3/lfJxrkr88O54kER0Sx8/S3ZYjtbYW+49y8JsqoH3q4r37w==" saltValue="ou4c8CmvnNdRwdc7pgkb7Q==" spinCount="100000" sqref="K34:N34 BC34 Z34:AA34 AC34:AD34" name="Rango1_29"/>
    <protectedRange algorithmName="SHA-512" hashValue="vSwTcfMQUXXaKOTiKUbY5fHiu5Yw1cKMWq8MuT3/lfJxrkr88O54kER0Sx8/S3ZYjtbYW+49y8JsqoH3q4r37w==" saltValue="ou4c8CmvnNdRwdc7pgkb7Q==" spinCount="100000" sqref="AQ34" name="Rango1_2_3_1"/>
    <protectedRange algorithmName="SHA-512" hashValue="vSwTcfMQUXXaKOTiKUbY5fHiu5Yw1cKMWq8MuT3/lfJxrkr88O54kER0Sx8/S3ZYjtbYW+49y8JsqoH3q4r37w==" saltValue="ou4c8CmvnNdRwdc7pgkb7Q==" spinCount="100000" sqref="L35" name="Rango1_30"/>
    <protectedRange algorithmName="SHA-512" hashValue="vSwTcfMQUXXaKOTiKUbY5fHiu5Yw1cKMWq8MuT3/lfJxrkr88O54kER0Sx8/S3ZYjtbYW+49y8JsqoH3q4r37w==" saltValue="ou4c8CmvnNdRwdc7pgkb7Q==" spinCount="100000" sqref="AQ35" name="Rango1_5_1_1"/>
    <protectedRange algorithmName="SHA-512" hashValue="vSwTcfMQUXXaKOTiKUbY5fHiu5Yw1cKMWq8MuT3/lfJxrkr88O54kER0Sx8/S3ZYjtbYW+49y8JsqoH3q4r37w==" saltValue="ou4c8CmvnNdRwdc7pgkb7Q==" spinCount="100000" sqref="AS36 AQ36 K36:N36 K38:N48" name="Rango1_31"/>
    <protectedRange algorithmName="SHA-512" hashValue="vSwTcfMQUXXaKOTiKUbY5fHiu5Yw1cKMWq8MuT3/lfJxrkr88O54kER0Sx8/S3ZYjtbYW+49y8JsqoH3q4r37w==" saltValue="ou4c8CmvnNdRwdc7pgkb7Q==" spinCount="100000" sqref="B37:F37 BC37 K37:N37 T37:U37 Z37:AA37 AC37:AE37 AH37:AI37 Q37:R37" name="Rango1_32"/>
    <protectedRange algorithmName="SHA-512" hashValue="vSwTcfMQUXXaKOTiKUbY5fHiu5Yw1cKMWq8MuT3/lfJxrkr88O54kER0Sx8/S3ZYjtbYW+49y8JsqoH3q4r37w==" saltValue="ou4c8CmvnNdRwdc7pgkb7Q==" spinCount="100000" sqref="AQ37" name="Rango1_2_1_1"/>
    <protectedRange algorithmName="SHA-512" hashValue="vSwTcfMQUXXaKOTiKUbY5fHiu5Yw1cKMWq8MuT3/lfJxrkr88O54kER0Sx8/S3ZYjtbYW+49y8JsqoH3q4r37w==" saltValue="ou4c8CmvnNdRwdc7pgkb7Q==" spinCount="100000" sqref="Q38:R38 AT38 AV38 AX38 AM38:AN38 T38:X38 B38:F38 Z38:AF38 AH38:AK38" name="Rango1_21_1"/>
    <protectedRange algorithmName="SHA-512" hashValue="vSwTcfMQUXXaKOTiKUbY5fHiu5Yw1cKMWq8MuT3/lfJxrkr88O54kER0Sx8/S3ZYjtbYW+49y8JsqoH3q4r37w==" saltValue="ou4c8CmvnNdRwdc7pgkb7Q==" spinCount="100000" sqref="AQ38" name="Rango1_2_10"/>
    <protectedRange algorithmName="SHA-512" hashValue="vSwTcfMQUXXaKOTiKUbY5fHiu5Yw1cKMWq8MuT3/lfJxrkr88O54kER0Sx8/S3ZYjtbYW+49y8JsqoH3q4r37w==" saltValue="ou4c8CmvnNdRwdc7pgkb7Q==" spinCount="100000" sqref="AQ39" name="Rango1_2_9"/>
    <protectedRange algorithmName="SHA-512" hashValue="vSwTcfMQUXXaKOTiKUbY5fHiu5Yw1cKMWq8MuT3/lfJxrkr88O54kER0Sx8/S3ZYjtbYW+49y8JsqoH3q4r37w==" saltValue="ou4c8CmvnNdRwdc7pgkb7Q==" spinCount="100000" sqref="AS40 AQ40" name="Rango1_35"/>
    <protectedRange algorithmName="SHA-512" hashValue="vSwTcfMQUXXaKOTiKUbY5fHiu5Yw1cKMWq8MuT3/lfJxrkr88O54kER0Sx8/S3ZYjtbYW+49y8JsqoH3q4r37w==" saltValue="ou4c8CmvnNdRwdc7pgkb7Q==" spinCount="100000" sqref="AQ41 AS41" name="Rango1_36"/>
    <protectedRange algorithmName="SHA-512" hashValue="vSwTcfMQUXXaKOTiKUbY5fHiu5Yw1cKMWq8MuT3/lfJxrkr88O54kER0Sx8/S3ZYjtbYW+49y8JsqoH3q4r37w==" saltValue="ou4c8CmvnNdRwdc7pgkb7Q==" spinCount="100000" sqref="AS42 AQ42" name="Rango1_37"/>
    <protectedRange algorithmName="SHA-512" hashValue="vSwTcfMQUXXaKOTiKUbY5fHiu5Yw1cKMWq8MuT3/lfJxrkr88O54kER0Sx8/S3ZYjtbYW+49y8JsqoH3q4r37w==" saltValue="ou4c8CmvnNdRwdc7pgkb7Q==" spinCount="100000" sqref="AQ43" name="Rango1_2_1_1_1"/>
    <protectedRange algorithmName="SHA-512" hashValue="vSwTcfMQUXXaKOTiKUbY5fHiu5Yw1cKMWq8MuT3/lfJxrkr88O54kER0Sx8/S3ZYjtbYW+49y8JsqoH3q4r37w==" saltValue="ou4c8CmvnNdRwdc7pgkb7Q==" spinCount="100000" sqref="AQ44" name="Rango1_39"/>
    <protectedRange algorithmName="SHA-512" hashValue="vSwTcfMQUXXaKOTiKUbY5fHiu5Yw1cKMWq8MuT3/lfJxrkr88O54kER0Sx8/S3ZYjtbYW+49y8JsqoH3q4r37w==" saltValue="ou4c8CmvnNdRwdc7pgkb7Q==" spinCount="100000" sqref="AQ45" name="Rango1_2_11"/>
    <protectedRange algorithmName="SHA-512" hashValue="vSwTcfMQUXXaKOTiKUbY5fHiu5Yw1cKMWq8MuT3/lfJxrkr88O54kER0Sx8/S3ZYjtbYW+49y8JsqoH3q4r37w==" saltValue="ou4c8CmvnNdRwdc7pgkb7Q==" spinCount="100000" sqref="AQ46" name="Rango1_5_1_2"/>
    <protectedRange algorithmName="SHA-512" hashValue="vSwTcfMQUXXaKOTiKUbY5fHiu5Yw1cKMWq8MuT3/lfJxrkr88O54kER0Sx8/S3ZYjtbYW+49y8JsqoH3q4r37w==" saltValue="ou4c8CmvnNdRwdc7pgkb7Q==" spinCount="100000" sqref="AQ47" name="Rango1_5_1_1_1"/>
    <protectedRange algorithmName="SHA-512" hashValue="vSwTcfMQUXXaKOTiKUbY5fHiu5Yw1cKMWq8MuT3/lfJxrkr88O54kER0Sx8/S3ZYjtbYW+49y8JsqoH3q4r37w==" saltValue="ou4c8CmvnNdRwdc7pgkb7Q==" spinCount="100000" sqref="AQ48" name="Rango1_6_1_1_1"/>
    <protectedRange algorithmName="SHA-512" hashValue="vSwTcfMQUXXaKOTiKUbY5fHiu5Yw1cKMWq8MuT3/lfJxrkr88O54kER0Sx8/S3ZYjtbYW+49y8JsqoH3q4r37w==" saltValue="ou4c8CmvnNdRwdc7pgkb7Q==" spinCount="100000" sqref="AS49:AT49 AX49 BC49 AV49 C49:F49 K49:N49 Z49:AA49 AC49:AD49 AH49:AQ49 Q49:X49" name="Rango1_44"/>
    <protectedRange algorithmName="SHA-512" hashValue="vSwTcfMQUXXaKOTiKUbY5fHiu5Yw1cKMWq8MuT3/lfJxrkr88O54kER0Sx8/S3ZYjtbYW+49y8JsqoH3q4r37w==" saltValue="ou4c8CmvnNdRwdc7pgkb7Q==" spinCount="100000" sqref="AX50 BC50 AV50 AT50 B50:F50 K50:N50 K51:K52 K54 K63 K72 K74 S52 S63 S69 S72 Z50:AA50 AC50:AF50 AH50:AI50 AM50:AO50 AK50 AQ50 Q50:U50" name="Rango1_45"/>
    <protectedRange algorithmName="SHA-512" hashValue="vSwTcfMQUXXaKOTiKUbY5fHiu5Yw1cKMWq8MuT3/lfJxrkr88O54kER0Sx8/S3ZYjtbYW+49y8JsqoH3q4r37w==" saltValue="ou4c8CmvnNdRwdc7pgkb7Q==" spinCount="100000" sqref="Z51 BC51" name="Rango1_46"/>
    <protectedRange algorithmName="SHA-512" hashValue="vSwTcfMQUXXaKOTiKUbY5fHiu5Yw1cKMWq8MuT3/lfJxrkr88O54kER0Sx8/S3ZYjtbYW+49y8JsqoH3q4r37w==" saltValue="ou4c8CmvnNdRwdc7pgkb7Q==" spinCount="100000" sqref="AS52 Z52 BC52 AQ52" name="Rango1_47"/>
    <protectedRange algorithmName="SHA-512" hashValue="vSwTcfMQUXXaKOTiKUbY5fHiu5Yw1cKMWq8MuT3/lfJxrkr88O54kER0Sx8/S3ZYjtbYW+49y8JsqoH3q4r37w==" saltValue="ou4c8CmvnNdRwdc7pgkb7Q==" spinCount="100000" sqref="K53:N53 AQ53 AS53" name="Rango1_48"/>
    <protectedRange algorithmName="SHA-512" hashValue="vSwTcfMQUXXaKOTiKUbY5fHiu5Yw1cKMWq8MuT3/lfJxrkr88O54kER0Sx8/S3ZYjtbYW+49y8JsqoH3q4r37w==" saltValue="ou4c8CmvnNdRwdc7pgkb7Q==" spinCount="100000" sqref="AI54 Z54 AI5:AI7 AI12" name="Rango1_49"/>
    <protectedRange algorithmName="SHA-512" hashValue="vSwTcfMQUXXaKOTiKUbY5fHiu5Yw1cKMWq8MuT3/lfJxrkr88O54kER0Sx8/S3ZYjtbYW+49y8JsqoH3q4r37w==" saltValue="ou4c8CmvnNdRwdc7pgkb7Q==" spinCount="100000" sqref="AQ54" name="Rango1_4_1_2"/>
    <protectedRange algorithmName="SHA-512" hashValue="vSwTcfMQUXXaKOTiKUbY5fHiu5Yw1cKMWq8MuT3/lfJxrkr88O54kER0Sx8/S3ZYjtbYW+49y8JsqoH3q4r37w==" saltValue="ou4c8CmvnNdRwdc7pgkb7Q==" spinCount="100000" sqref="AQ55" name="Rango1_50"/>
    <protectedRange algorithmName="SHA-512" hashValue="vSwTcfMQUXXaKOTiKUbY5fHiu5Yw1cKMWq8MuT3/lfJxrkr88O54kER0Sx8/S3ZYjtbYW+49y8JsqoH3q4r37w==" saltValue="ou4c8CmvnNdRwdc7pgkb7Q==" spinCount="100000" sqref="AI56 K56:L56" name="Rango1_51"/>
    <protectedRange algorithmName="SHA-512" hashValue="vSwTcfMQUXXaKOTiKUbY5fHiu5Yw1cKMWq8MuT3/lfJxrkr88O54kER0Sx8/S3ZYjtbYW+49y8JsqoH3q4r37w==" saltValue="ou4c8CmvnNdRwdc7pgkb7Q==" spinCount="100000" sqref="AQ56" name="Rango1_2_12"/>
    <protectedRange algorithmName="SHA-512" hashValue="vSwTcfMQUXXaKOTiKUbY5fHiu5Yw1cKMWq8MuT3/lfJxrkr88O54kER0Sx8/S3ZYjtbYW+49y8JsqoH3q4r37w==" saltValue="ou4c8CmvnNdRwdc7pgkb7Q==" spinCount="100000" sqref="K57:N57" name="Rango1_52"/>
    <protectedRange algorithmName="SHA-512" hashValue="vSwTcfMQUXXaKOTiKUbY5fHiu5Yw1cKMWq8MuT3/lfJxrkr88O54kER0Sx8/S3ZYjtbYW+49y8JsqoH3q4r37w==" saltValue="ou4c8CmvnNdRwdc7pgkb7Q==" spinCount="100000" sqref="AQ57" name="Rango1_4_1_3"/>
    <protectedRange algorithmName="SHA-512" hashValue="vSwTcfMQUXXaKOTiKUbY5fHiu5Yw1cKMWq8MuT3/lfJxrkr88O54kER0Sx8/S3ZYjtbYW+49y8JsqoH3q4r37w==" saltValue="ou4c8CmvnNdRwdc7pgkb7Q==" spinCount="100000" sqref="AQ58:AQ59 AS58:AS59 K58:N59" name="Rango1_53"/>
    <protectedRange algorithmName="SHA-512" hashValue="vSwTcfMQUXXaKOTiKUbY5fHiu5Yw1cKMWq8MuT3/lfJxrkr88O54kER0Sx8/S3ZYjtbYW+49y8JsqoH3q4r37w==" saltValue="ou4c8CmvnNdRwdc7pgkb7Q==" spinCount="100000" sqref="AQ60" name="Rango1_54"/>
    <protectedRange algorithmName="SHA-512" hashValue="vSwTcfMQUXXaKOTiKUbY5fHiu5Yw1cKMWq8MuT3/lfJxrkr88O54kER0Sx8/S3ZYjtbYW+49y8JsqoH3q4r37w==" saltValue="ou4c8CmvnNdRwdc7pgkb7Q==" spinCount="100000" sqref="BC61 B61:F61 AV61 AT61 K61:N61 Z61:AA61 AC61:AE61 AH61:AJ61 AL61:AO61 AQ61 Q61:U61" name="Rango1_55"/>
    <protectedRange algorithmName="SHA-512" hashValue="vSwTcfMQUXXaKOTiKUbY5fHiu5Yw1cKMWq8MuT3/lfJxrkr88O54kER0Sx8/S3ZYjtbYW+49y8JsqoH3q4r37w==" saltValue="ou4c8CmvnNdRwdc7pgkb7Q==" spinCount="100000" sqref="T62:X62 BC62 B62:F62 AV62 AT62 K62:N62 AX62 Z62:AA62 AC62:AQ62 Q62:R62" name="Rango1_56"/>
    <protectedRange algorithmName="SHA-512" hashValue="vSwTcfMQUXXaKOTiKUbY5fHiu5Yw1cKMWq8MuT3/lfJxrkr88O54kER0Sx8/S3ZYjtbYW+49y8JsqoH3q4r37w==" saltValue="ou4c8CmvnNdRwdc7pgkb7Q==" spinCount="100000" sqref="BC63 B63:F63 L63:N63 T63:U63 Z63:AA63 AC63:AD63 AH63:AJ63 AQ63 Q63:R63" name="Rango1_57"/>
    <protectedRange algorithmName="SHA-512" hashValue="vSwTcfMQUXXaKOTiKUbY5fHiu5Yw1cKMWq8MuT3/lfJxrkr88O54kER0Sx8/S3ZYjtbYW+49y8JsqoH3q4r37w==" saltValue="ou4c8CmvnNdRwdc7pgkb7Q==" spinCount="100000" sqref="K64:N65 AS64:AS65 AQ64:AQ65 O22:P24 O34:P34 O36:P36 O38:P48 O57:P59 O64:P67" name="Rango1_58"/>
    <protectedRange algorithmName="SHA-512" hashValue="vSwTcfMQUXXaKOTiKUbY5fHiu5Yw1cKMWq8MuT3/lfJxrkr88O54kER0Sx8/S3ZYjtbYW+49y8JsqoH3q4r37w==" saltValue="ou4c8CmvnNdRwdc7pgkb7Q==" spinCount="100000" sqref="AS66:AS67 K66:N67 AQ66:AQ67" name="Rango1_59"/>
    <protectedRange algorithmName="SHA-512" hashValue="vSwTcfMQUXXaKOTiKUbY5fHiu5Yw1cKMWq8MuT3/lfJxrkr88O54kER0Sx8/S3ZYjtbYW+49y8JsqoH3q4r37w==" saltValue="ou4c8CmvnNdRwdc7pgkb7Q==" spinCount="100000" sqref="AQ68" name="Rango1_60"/>
    <protectedRange algorithmName="SHA-512" hashValue="vSwTcfMQUXXaKOTiKUbY5fHiu5Yw1cKMWq8MuT3/lfJxrkr88O54kER0Sx8/S3ZYjtbYW+49y8JsqoH3q4r37w==" saltValue="ou4c8CmvnNdRwdc7pgkb7Q==" spinCount="100000" sqref="AQ69" name="Rango1_61"/>
    <protectedRange algorithmName="SHA-512" hashValue="vSwTcfMQUXXaKOTiKUbY5fHiu5Yw1cKMWq8MuT3/lfJxrkr88O54kER0Sx8/S3ZYjtbYW+49y8JsqoH3q4r37w==" saltValue="ou4c8CmvnNdRwdc7pgkb7Q==" spinCount="100000" sqref="AQ70" name="Rango1_9_1_1"/>
    <protectedRange algorithmName="SHA-512" hashValue="vSwTcfMQUXXaKOTiKUbY5fHiu5Yw1cKMWq8MuT3/lfJxrkr88O54kER0Sx8/S3ZYjtbYW+49y8JsqoH3q4r37w==" saltValue="ou4c8CmvnNdRwdc7pgkb7Q==" spinCount="100000" sqref="AS71 L71" name="Rango1_63"/>
    <protectedRange algorithmName="SHA-512" hashValue="vSwTcfMQUXXaKOTiKUbY5fHiu5Yw1cKMWq8MuT3/lfJxrkr88O54kER0Sx8/S3ZYjtbYW+49y8JsqoH3q4r37w==" saltValue="ou4c8CmvnNdRwdc7pgkb7Q==" spinCount="100000" sqref="AQ71" name="Rango1_5_1_3"/>
    <protectedRange algorithmName="SHA-512" hashValue="vSwTcfMQUXXaKOTiKUbY5fHiu5Yw1cKMWq8MuT3/lfJxrkr88O54kER0Sx8/S3ZYjtbYW+49y8JsqoH3q4r37w==" saltValue="ou4c8CmvnNdRwdc7pgkb7Q==" spinCount="100000" sqref="B72:F72 L72:N72 BC72 T72:U72 Z72:AA72 AC72:AD72 AH72:AJ72 AQ72 Q72:R72" name="Rango1_64"/>
    <protectedRange algorithmName="SHA-512" hashValue="vSwTcfMQUXXaKOTiKUbY5fHiu5Yw1cKMWq8MuT3/lfJxrkr88O54kER0Sx8/S3ZYjtbYW+49y8JsqoH3q4r37w==" saltValue="ou4c8CmvnNdRwdc7pgkb7Q==" spinCount="100000" sqref="AQ73" name="Rango1_2_7_1"/>
    <protectedRange algorithmName="SHA-512" hashValue="vSwTcfMQUXXaKOTiKUbY5fHiu5Yw1cKMWq8MuT3/lfJxrkr88O54kER0Sx8/S3ZYjtbYW+49y8JsqoH3q4r37w==" saltValue="ou4c8CmvnNdRwdc7pgkb7Q==" spinCount="100000" sqref="AT74 B74:F74 BC74 L74:N74 Z74:AA74 AC74:AD74 AH74:AK74 Q74:U74" name="Rango1_66"/>
    <protectedRange algorithmName="SHA-512" hashValue="vSwTcfMQUXXaKOTiKUbY5fHiu5Yw1cKMWq8MuT3/lfJxrkr88O54kER0Sx8/S3ZYjtbYW+49y8JsqoH3q4r37w==" saltValue="ou4c8CmvnNdRwdc7pgkb7Q==" spinCount="100000" sqref="AI75 Z75 K75:L75" name="Rango1_67"/>
    <protectedRange algorithmName="SHA-512" hashValue="vSwTcfMQUXXaKOTiKUbY5fHiu5Yw1cKMWq8MuT3/lfJxrkr88O54kER0Sx8/S3ZYjtbYW+49y8JsqoH3q4r37w==" saltValue="ou4c8CmvnNdRwdc7pgkb7Q==" spinCount="100000" sqref="M75:N75 Q75:R75 T75:U75 A75:F75 AA75 AH75 AQ75 AC75:AD75 AJ75:AK75" name="Rango1_5_3"/>
    <protectedRange algorithmName="SHA-512" hashValue="vSwTcfMQUXXaKOTiKUbY5fHiu5Yw1cKMWq8MuT3/lfJxrkr88O54kER0Sx8/S3ZYjtbYW+49y8JsqoH3q4r37w==" saltValue="ou4c8CmvnNdRwdc7pgkb7Q==" spinCount="100000" sqref="L76" name="Rango1_68"/>
    <protectedRange algorithmName="SHA-512" hashValue="vSwTcfMQUXXaKOTiKUbY5fHiu5Yw1cKMWq8MuT3/lfJxrkr88O54kER0Sx8/S3ZYjtbYW+49y8JsqoH3q4r37w==" saltValue="ou4c8CmvnNdRwdc7pgkb7Q==" spinCount="100000" sqref="AQ76" name="Rango1_2_2_2"/>
    <protectedRange algorithmName="SHA-512" hashValue="vSwTcfMQUXXaKOTiKUbY5fHiu5Yw1cKMWq8MuT3/lfJxrkr88O54kER0Sx8/S3ZYjtbYW+49y8JsqoH3q4r37w==" saltValue="ou4c8CmvnNdRwdc7pgkb7Q==" spinCount="100000" sqref="AQ77" name="Rango1_4_4_1"/>
    <protectedRange algorithmName="SHA-512" hashValue="vSwTcfMQUXXaKOTiKUbY5fHiu5Yw1cKMWq8MuT3/lfJxrkr88O54kER0Sx8/S3ZYjtbYW+49y8JsqoH3q4r37w==" saltValue="ou4c8CmvnNdRwdc7pgkb7Q==" spinCount="100000" sqref="AG77 AL77" name="Rango1_26_1"/>
    <protectedRange algorithmName="SHA-512" hashValue="vSwTcfMQUXXaKOTiKUbY5fHiu5Yw1cKMWq8MuT3/lfJxrkr88O54kER0Sx8/S3ZYjtbYW+49y8JsqoH3q4r37w==" saltValue="ou4c8CmvnNdRwdc7pgkb7Q==" spinCount="100000" sqref="J2:J79" name="Rango1_1_2"/>
    <protectedRange algorithmName="SHA-512" hashValue="vSwTcfMQUXXaKOTiKUbY5fHiu5Yw1cKMWq8MuT3/lfJxrkr88O54kER0Sx8/S3ZYjtbYW+49y8JsqoH3q4r37w==" saltValue="ou4c8CmvnNdRwdc7pgkb7Q==" spinCount="100000" sqref="AQ79" name="Rango1_4_2"/>
    <protectedRange algorithmName="SHA-512" hashValue="vSwTcfMQUXXaKOTiKUbY5fHiu5Yw1cKMWq8MuT3/lfJxrkr88O54kER0Sx8/S3ZYjtbYW+49y8JsqoH3q4r37w==" saltValue="ou4c8CmvnNdRwdc7pgkb7Q==" spinCount="100000" sqref="AT1:AY1" name="Rango1_71"/>
    <protectedRange algorithmName="SHA-512" hashValue="vSwTcfMQUXXaKOTiKUbY5fHiu5Yw1cKMWq8MuT3/lfJxrkr88O54kER0Sx8/S3ZYjtbYW+49y8JsqoH3q4r37w==" saltValue="ou4c8CmvnNdRwdc7pgkb7Q==" spinCount="100000" sqref="BA1" name="Rango1_4_3"/>
    <protectedRange algorithmName="SHA-512" hashValue="vSwTcfMQUXXaKOTiKUbY5fHiu5Yw1cKMWq8MuT3/lfJxrkr88O54kER0Sx8/S3ZYjtbYW+49y8JsqoH3q4r37w==" saltValue="ou4c8CmvnNdRwdc7pgkb7Q==" spinCount="100000" sqref="B1:Z1" name="Rango1_6_1"/>
    <protectedRange algorithmName="SHA-512" hashValue="vSwTcfMQUXXaKOTiKUbY5fHiu5Yw1cKMWq8MuT3/lfJxrkr88O54kER0Sx8/S3ZYjtbYW+49y8JsqoH3q4r37w==" saltValue="ou4c8CmvnNdRwdc7pgkb7Q==" spinCount="100000" sqref="AA1" name="Rango1_6_2"/>
    <protectedRange algorithmName="SHA-512" hashValue="vSwTcfMQUXXaKOTiKUbY5fHiu5Yw1cKMWq8MuT3/lfJxrkr88O54kER0Sx8/S3ZYjtbYW+49y8JsqoH3q4r37w==" saltValue="ou4c8CmvnNdRwdc7pgkb7Q==" spinCount="100000" sqref="AC1:AS1" name="Rango1_6_1_2"/>
    <protectedRange algorithmName="SHA-512" hashValue="vSwTcfMQUXXaKOTiKUbY5fHiu5Yw1cKMWq8MuT3/lfJxrkr88O54kER0Sx8/S3ZYjtbYW+49y8JsqoH3q4r37w==" saltValue="ou4c8CmvnNdRwdc7pgkb7Q==" spinCount="100000" sqref="R32" name="Rango1_72"/>
    <protectedRange algorithmName="SHA-512" hashValue="vSwTcfMQUXXaKOTiKUbY5fHiu5Yw1cKMWq8MuT3/lfJxrkr88O54kER0Sx8/S3ZYjtbYW+49y8JsqoH3q4r37w==" saltValue="ou4c8CmvnNdRwdc7pgkb7Q==" spinCount="100000" sqref="R35" name="Rango1_73"/>
    <protectedRange algorithmName="SHA-512" hashValue="vSwTcfMQUXXaKOTiKUbY5fHiu5Yw1cKMWq8MuT3/lfJxrkr88O54kER0Sx8/S3ZYjtbYW+49y8JsqoH3q4r37w==" saltValue="ou4c8CmvnNdRwdc7pgkb7Q==" spinCount="100000" sqref="R51:R52" name="Rango1_74"/>
    <protectedRange algorithmName="SHA-512" hashValue="vSwTcfMQUXXaKOTiKUbY5fHiu5Yw1cKMWq8MuT3/lfJxrkr88O54kER0Sx8/S3ZYjtbYW+49y8JsqoH3q4r37w==" saltValue="ou4c8CmvnNdRwdc7pgkb7Q==" spinCount="100000" sqref="R76:R79" name="Rango1_75"/>
    <protectedRange algorithmName="SHA-512" hashValue="vSwTcfMQUXXaKOTiKUbY5fHiu5Yw1cKMWq8MuT3/lfJxrkr88O54kER0Sx8/S3ZYjtbYW+49y8JsqoH3q4r37w==" saltValue="ou4c8CmvnNdRwdc7pgkb7Q==" spinCount="100000" sqref="R14" name="Rango1_76"/>
    <protectedRange algorithmName="SHA-512" hashValue="vSwTcfMQUXXaKOTiKUbY5fHiu5Yw1cKMWq8MuT3/lfJxrkr88O54kER0Sx8/S3ZYjtbYW+49y8JsqoH3q4r37w==" saltValue="ou4c8CmvnNdRwdc7pgkb7Q==" spinCount="100000" sqref="R25" name="Rango1_77"/>
  </protectedRanges>
  <autoFilter ref="A1:CC79"/>
  <conditionalFormatting sqref="A2:A79">
    <cfRule type="duplicateValues" dxfId="2089" priority="19"/>
  </conditionalFormatting>
  <conditionalFormatting sqref="P1">
    <cfRule type="containsText" dxfId="2088" priority="18" operator="containsText" text="RENOVAR">
      <formula>NOT(ISERROR(SEARCH("RENOVAR",P1)))</formula>
    </cfRule>
  </conditionalFormatting>
  <conditionalFormatting sqref="J1">
    <cfRule type="containsText" dxfId="2087" priority="15" stopIfTrue="1" operator="containsText" text="TERMINADO">
      <formula>NOT(ISERROR(SEARCH("TERMINADO",J1)))</formula>
    </cfRule>
    <cfRule type="containsText" dxfId="2086" priority="16" stopIfTrue="1" operator="containsText" text="POR VENCERSE">
      <formula>NOT(ISERROR(SEARCH("POR VENCERSE",J1)))</formula>
    </cfRule>
    <cfRule type="containsText" dxfId="2085" priority="17" operator="containsText" text="VIGENTE">
      <formula>NOT(ISERROR(SEARCH("VIGENTE",J1)))</formula>
    </cfRule>
  </conditionalFormatting>
  <conditionalFormatting sqref="J1">
    <cfRule type="containsText" dxfId="2084" priority="14" operator="containsText" text="RENOVAR">
      <formula>NOT(ISERROR(SEARCH("RENOVAR",J1)))</formula>
    </cfRule>
  </conditionalFormatting>
  <conditionalFormatting sqref="P1">
    <cfRule type="containsText" dxfId="2083" priority="11" operator="containsText" text="VENCIDO">
      <formula>NOT(ISERROR(SEARCH("VENCIDO",P1)))</formula>
    </cfRule>
    <cfRule type="containsText" dxfId="2082" priority="12" stopIfTrue="1" operator="containsText" text="POR VENCERSE">
      <formula>NOT(ISERROR(SEARCH("POR VENCERSE",P1)))</formula>
    </cfRule>
    <cfRule type="containsText" dxfId="2081" priority="13" operator="containsText" text="VIGENTE">
      <formula>NOT(ISERROR(SEARCH("VIGENTE",P1)))</formula>
    </cfRule>
  </conditionalFormatting>
  <conditionalFormatting sqref="J2:J79">
    <cfRule type="containsText" dxfId="2080" priority="8" operator="containsText" text="TERMINADO">
      <formula>NOT(ISERROR(SEARCH("TERMINADO",J2)))</formula>
    </cfRule>
    <cfRule type="containsText" dxfId="2079" priority="9" operator="containsText" text="POR VENCERSE">
      <formula>NOT(ISERROR(SEARCH("POR VENCERSE",J2)))</formula>
    </cfRule>
    <cfRule type="containsText" dxfId="2078" priority="10" operator="containsText" text="VIGENTE">
      <formula>NOT(ISERROR(SEARCH("VIGENTE",J2)))</formula>
    </cfRule>
  </conditionalFormatting>
  <conditionalFormatting sqref="J2:J79">
    <cfRule type="containsText" dxfId="2077" priority="7" operator="containsText" text="RENOVAR">
      <formula>NOT(ISERROR(SEARCH("RENOVAR",J2)))</formula>
    </cfRule>
  </conditionalFormatting>
  <conditionalFormatting sqref="J2:J79">
    <cfRule type="containsText" dxfId="2076" priority="5" operator="containsText" text="TRAMITES">
      <formula>NOT(ISERROR(SEARCH("TRAMITES",J2)))</formula>
    </cfRule>
    <cfRule type="containsText" dxfId="2075" priority="6" operator="containsText" text="TRAMITES">
      <formula>NOT(ISERROR(SEARCH("TRAMITES",J2)))</formula>
    </cfRule>
  </conditionalFormatting>
  <conditionalFormatting sqref="P2:P21 P68:P79 P60:P63 P49:P56 P37 P35 P25:P33">
    <cfRule type="containsText" dxfId="2074" priority="1" operator="containsText" text="RENOVAR">
      <formula>NOT(ISERROR(SEARCH("RENOVAR",P2)))</formula>
    </cfRule>
  </conditionalFormatting>
  <conditionalFormatting sqref="P2:P21 P68:P79 P60:P63 P49:P56 P37 P35 P25:P33">
    <cfRule type="containsText" dxfId="2073" priority="2" operator="containsText" text="VENCIDO">
      <formula>NOT(ISERROR(SEARCH("VENCIDO",P2)))</formula>
    </cfRule>
    <cfRule type="containsText" dxfId="2072" priority="3" operator="containsText" text="POR VENCERSE">
      <formula>NOT(ISERROR(SEARCH("POR VENCERSE",P2)))</formula>
    </cfRule>
    <cfRule type="containsText" dxfId="2071" priority="4" operator="containsText" text="VIGENTE">
      <formula>NOT(ISERROR(SEARCH("VIGENTE",P2)))</formula>
    </cfRule>
  </conditionalFormatting>
  <hyperlinks>
    <hyperlink ref="AP2" r:id="rId1"/>
    <hyperlink ref="AT2" r:id="rId2" display="../SOPORTE ARRENDAMIENTOS/ARR0293/ARR0293INF1.pdf"/>
    <hyperlink ref="AX2" r:id="rId3" display="..\SOPORTE ARRENDAMIENTOS\ARR0293\ARR0293INF3.pdf"/>
    <hyperlink ref="B2" r:id="rId4" display="../SOPORTE ARRENDAMIENTOS/ARR0293/ARR0293CON.pdf"/>
    <hyperlink ref="K2" r:id="rId5"/>
    <hyperlink ref="F2" r:id="rId6" display="..\SOPORTE ARRENDAMIENTOS\ARR0293\ARR0293ACTA.pdf"/>
    <hyperlink ref="A2" r:id="rId7"/>
    <hyperlink ref="AT3" r:id="rId8" display="../SOPORTE ARRENDAMIENTOS/ARR0275/ARR0275INF1.pdf"/>
    <hyperlink ref="AV3" r:id="rId9" display="../SOPORTE ARRENDAMIENTOS/ARR0275/ARR0275INF2.pdf"/>
    <hyperlink ref="AP3" r:id="rId10"/>
    <hyperlink ref="AL3" r:id="rId11"/>
    <hyperlink ref="K4" r:id="rId12"/>
    <hyperlink ref="AL4" r:id="rId13"/>
    <hyperlink ref="AP4" r:id="rId14"/>
    <hyperlink ref="AT4" r:id="rId15" display="../SOPORTE ARRENDAMIENTOS/ARR0014/ARR0014INF1.pdf"/>
    <hyperlink ref="AV4" r:id="rId16" display="..\SOPORTE ARRENDAMIENTOS\ARR0014\ARR0014INF2.pdf"/>
    <hyperlink ref="AX4" r:id="rId17" display="..\SOPORTE ARRENDAMIENTOS\ARR0014\ARR0014INF3.pdf"/>
    <hyperlink ref="AS4" r:id="rId18"/>
    <hyperlink ref="BB4" r:id="rId19" display="..\SOPORTE ARRENDAMIENTOS\ARR0014\ARR0014TERMINACION.pdf"/>
    <hyperlink ref="BD4" r:id="rId20" display="..\SOPORTE ARRENDAMIENTOS\ARR0014\ARR0014TERMI.pdf"/>
    <hyperlink ref="A5" r:id="rId21"/>
    <hyperlink ref="B5" r:id="rId22"/>
    <hyperlink ref="G5" r:id="rId23"/>
    <hyperlink ref="BD5" r:id="rId24" display="..\SOPORTE%20ARRENDAMIENTOS\ARR0173\ARR0173LIQUI.pdf"/>
    <hyperlink ref="BD6" r:id="rId25" display="..\SOPORTE ARRENDAMIENTOS\ARR0011\ARR0011LIQUI.pdf"/>
    <hyperlink ref="K6" r:id="rId26" display="..\SOPORTE ARRENDAMIENTOS\ARR0011\ARR0011POL.pdf"/>
    <hyperlink ref="B6" r:id="rId27"/>
    <hyperlink ref="A6" r:id="rId28"/>
    <hyperlink ref="BD7" r:id="rId29" display="ARR0205\ARR0205LIQUI.pdf"/>
    <hyperlink ref="B8" r:id="rId30"/>
    <hyperlink ref="F8" r:id="rId31" display="..\..\..\..\..\UABI\SUP_E_INSP\Insp y Sup\ARR\SOPORTE ARRENDAMIENTOS\ARR0057\ARR0057ACTA.pdf"/>
    <hyperlink ref="K8" r:id="rId32" display="..\..\..\..\..\UABI\SUP_E_INSP\Insp y Sup\ARR\SOPORTE ARRENDAMIENTOS\ARR0057\ARR0057POL.pdf"/>
    <hyperlink ref="BB8" r:id="rId33" display="..\..\..\..\..\UABI\SUP_E_INSP\Insp y Sup\ARR\SOPORTE ARRENDAMIENTOS\ARR0057\ARR0057INFINAL.pdf"/>
    <hyperlink ref="BC8" r:id="rId34" display="..\..\..\..\..\UABI\SUP_E_INSP\Insp y Sup\ARR\SOPORTE ARRENDAMIENTOS\ARR0057\ARR0057ACTATB.pdf"/>
    <hyperlink ref="BD8" r:id="rId35" display="..\..\..\..\..\UABI\SUP_E_INSP\Insp y Sup\ARR\SOPORTE ARRENDAMIENTOS\ARR0057\ARR0057ACTALQ.pdf"/>
    <hyperlink ref="A9" r:id="rId36"/>
    <hyperlink ref="B9" r:id="rId37" display="..\..\..\..\..\UABI\SUP_E_INSP\Insp y Sup\ARR\SOPORTE ARRENDAMIENTOS\ARR0080\ARR0080CON.pdf"/>
    <hyperlink ref="F9" r:id="rId38" display="..\..\..\..\..\UABI\SUP_E_INSP\Insp y Sup\ARR\SOPORTE ARRENDAMIENTOS\ARR0080\ARR0080acta.pdf"/>
    <hyperlink ref="K9" r:id="rId39" display="..\..\..\..\..\UABI\SUP_E_INSP\Insp y Sup\ARR\SOPORTE ARRENDAMIENTOS\ARR0080\ARR0080pol.pdf"/>
    <hyperlink ref="BD9" r:id="rId40" display="..\..\..\..\..\UABI\SUP_E_INSP\Insp y Sup\ARR\SOPORTE ARRENDAMIENTOS\ARR0080\ARR0080actalq.pdf"/>
    <hyperlink ref="BB9" r:id="rId41" display="..\..\..\..\..\UABI\SUP_E_INSP\Insp y Sup\ARR\SOPORTE ARRENDAMIENTOS\ARR0080\ARR0080infinal.pdf"/>
    <hyperlink ref="AL10" r:id="rId42"/>
    <hyperlink ref="AP10" r:id="rId43"/>
    <hyperlink ref="AT10" r:id="rId44" display="../SOPORTE ARRENDAMIENTOS/ARR0270/ARR0270INF1.pdf"/>
    <hyperlink ref="AV10" r:id="rId45" display="../SOPORTE ARRENDAMIENTOS/ARR0270/ARR0270INF2.pdf"/>
    <hyperlink ref="AX10" r:id="rId46" display="../SOPORTE ARRENDAMIENTOS/ARR0270/ARR0270INF3.pdf"/>
    <hyperlink ref="AS10" r:id="rId47"/>
    <hyperlink ref="A10" r:id="rId48"/>
    <hyperlink ref="B10" r:id="rId49" display="..\..\..\..\..\UABI\SUP_E_INSP\Insp y Sup\ARR\SOPORTE ARRENDAMIENTOS\ARR0270\ARR0270CON.pdf"/>
    <hyperlink ref="F10" r:id="rId50" display="..\..\..\..\..\UABI\SUP_E_INSP\Insp y Sup\ARR\SOPORTE ARRENDAMIENTOS\ARR0270\ARR0270acta.pdf"/>
    <hyperlink ref="K10" r:id="rId51" display="..\..\..\..\..\UABI\SUP_E_INSP\Insp y Sup\ARR\SOPORTE ARRENDAMIENTOS\ARR0270\ARR0270pol.pdf"/>
    <hyperlink ref="BB10" r:id="rId52" display="..\..\..\..\..\UABI\SUP_E_INSP\Insp y Sup\ARR\SOPORTE ARRENDAMIENTOS\ARR0270\ARR0270infinal.pdf"/>
    <hyperlink ref="BD10" r:id="rId53" display="..\..\..\..\..\UABI\SUP_E_INSP\Insp y Sup\ARR\SOPORTE ARRENDAMIENTOS\ARR0270\ARR0270actalq.pdf"/>
    <hyperlink ref="A11" r:id="rId54"/>
    <hyperlink ref="B11" r:id="rId55" display="..\..\..\..\..\UABI\SUP_E_INSP\Insp y Sup\ARR\SOPORTE ARRENDAMIENTOS\ARR0021\ARR0021con.pdf"/>
    <hyperlink ref="K11" r:id="rId56" display="..\..\..\..\..\UABI\SUP_E_INSP\Insp y Sup\ARR\SOPORTE ARRENDAMIENTOS\ARR0021\ARR0021pol.pdf"/>
    <hyperlink ref="BB11" r:id="rId57" display="..\..\..\..\..\UABI\SUP_E_INSP\Insp y Sup\ARR\SOPORTE ARRENDAMIENTOS\ARR0021\ARR0021infinal.pdf"/>
    <hyperlink ref="BD11" r:id="rId58" display="..\..\..\..\..\UABI\SUP_E_INSP\Insp y Sup\ARR\SOPORTE ARRENDAMIENTOS\ARR0021\ARR0021actalq.pdf"/>
    <hyperlink ref="A12" r:id="rId59"/>
    <hyperlink ref="B12" r:id="rId60" display="..\..\..\..\..\UABI\SUP_E_INSP\Insp y Sup\ARR\SOPORTE ARRENDAMIENTOS\ARR0099\ARR0099con.pdf"/>
    <hyperlink ref="F12" r:id="rId61" display="..\..\..\..\..\UABI\SUP_E_INSP\Insp y Sup\ARR\SOPORTE ARRENDAMIENTOS\ARR0099\ARR0099acta.pdf"/>
    <hyperlink ref="K12" r:id="rId62"/>
    <hyperlink ref="BB12" r:id="rId63" display="..\..\..\..\..\UABI\SUP_E_INSP\Insp y Sup\ARR\SOPORTE ARRENDAMIENTOS\ARR0099\ARR0099infinal.pdf"/>
    <hyperlink ref="BD12" r:id="rId64" display="..\..\..\..\..\UABI\SUP_E_INSP\Insp y Sup\ARR\SOPORTE ARRENDAMIENTOS\ARR0099\ARR0099actalq.pdf"/>
    <hyperlink ref="AL13" r:id="rId65"/>
    <hyperlink ref="AP13" r:id="rId66"/>
    <hyperlink ref="AT13" r:id="rId67" display="../SOPORTE ARRENDAMIENTOS/ARR0277/ARR0277INF1.pdf"/>
    <hyperlink ref="AV13" r:id="rId68" display="\\orfeo\SEC_SUMINISTROS Y SERVICIOS\SUBS_GESTION DE BIENES\UNIDAD ADMINISTRACION DE BIENES INMUEBLES\EQUIPO SUPERVISION OPERATIVA Y FISCAL\ARRENDAMIENTOS\SOPORTE ARRENDAMIENTOS\ARR0277\ARR0277INF2.pdf"/>
    <hyperlink ref="AX13" r:id="rId69" display="\\orfeo\SEC_SUMINISTROS Y SERVICIOS\SUBS_GESTION DE BIENES\UNIDAD ADMINISTRACION DE BIENES INMUEBLES\EQUIPO SUPERVISION OPERATIVA Y FISCAL\ARRENDAMIENTOS\SOPORTE ARRENDAMIENTOS\ARR0277\ARR0277INF3.pdf"/>
    <hyperlink ref="A13" r:id="rId70"/>
    <hyperlink ref="AS13" r:id="rId71" display="ignacio.gallego@medellin.gov.co"/>
    <hyperlink ref="B13" r:id="rId72" display="..\..\..\..\..\UABI\SUP_E_INSP\Insp y Sup\ARR\SOPORTE ARRENDAMIENTOS\ARR0277\ARR0277CON.pdf"/>
    <hyperlink ref="BB13" r:id="rId73" display="..\..\..\..\..\UABI\SUP_E_INSP\Insp y Sup\ARR\SOPORTE ARRENDAMIENTOS\ARR0277\ARR-0277infinal.pdf"/>
    <hyperlink ref="BD13" r:id="rId74" display="..\..\..\..\..\UABI\SUP_E_INSP\Insp y Sup\ARR\SOPORTE ARRENDAMIENTOS\ARR0277\ARR-0277actalq.pdf"/>
    <hyperlink ref="AL14" r:id="rId75"/>
    <hyperlink ref="AP14" r:id="rId76"/>
    <hyperlink ref="AT14" r:id="rId77" display="..\SOPORTE ARRENDAMIENTOS\ARR0269\ARR0269INF1.pdf"/>
    <hyperlink ref="AV14" r:id="rId78" display="../SOPORTE ARRENDAMIENTOS/ARR0269/ARR0269INF2.pdf"/>
    <hyperlink ref="AX14" r:id="rId79" display="../SOPORTE ARRENDAMIENTOS/ARR0269/ARR0269INF3.pdf"/>
    <hyperlink ref="AZ14" r:id="rId80" display="../SOPORTE ARRENDAMIENTOS/ARR0269/ARR0269INF4.pdf"/>
    <hyperlink ref="B14" r:id="rId81" display="..\..\..\..\..\UABI\SUP_E_INSP\Insp y Sup\ARR\SOPORTE ARRENDAMIENTOS\ARR0269\ARR0269CON.pdf"/>
    <hyperlink ref="F14" r:id="rId82" display="..\..\..\..\..\UABI\SUP_E_INSP\Insp y Sup\ARR\SOPORTE ARRENDAMIENTOS\ARR0269\ARR0269ACTA.pdf"/>
    <hyperlink ref="BB14" r:id="rId83" display="..\..\..\..\..\UABI\SUP_E_INSP\Insp y Sup\ARR\SOPORTE ARRENDAMIENTOS\ARR0269\ARR0269INFINAL.pdf"/>
    <hyperlink ref="BD14" r:id="rId84"/>
    <hyperlink ref="AT15" r:id="rId85" display="../SOPORTE ARRENDAMIENTOS/ARR0162/ARR0162INF1.pdf"/>
    <hyperlink ref="AV15" r:id="rId86" display="../SOPORTE ARRENDAMIENTOS/ARR0162/ARR0162INF2.pdf"/>
    <hyperlink ref="AX15" r:id="rId87" display="../SOPORTE ARRENDAMIENTOS/ARR0162/ARR0162INF2.pdf"/>
    <hyperlink ref="AL15" r:id="rId88"/>
    <hyperlink ref="AP15" r:id="rId89"/>
    <hyperlink ref="B15" r:id="rId90" display="4600059072"/>
    <hyperlink ref="F15" r:id="rId91" display="..\..\..\..\..\UABI\SUP_E_INSP\Insp y Sup\ARR\SOPORTE ARRENDAMIENTOS\ARR0162\ARR0162ACTA.pdf"/>
    <hyperlink ref="BB15" r:id="rId92" display="..\..\..\..\..\UABI\SUP_E_INSP\Insp y Sup\ARR\SOPORTE ARRENDAMIENTOS\ARR0162\ARR0162INFINAL.pdf"/>
    <hyperlink ref="BD15" r:id="rId93" display="..\..\..\..\..\UABI\SUP_E_INSP\Insp y Sup\ARR\SOPORTE ARRENDAMIENTOS\ARR0162\ARR0162ACTALQ.pdf"/>
    <hyperlink ref="AL16" r:id="rId94"/>
    <hyperlink ref="AP16" r:id="rId95"/>
    <hyperlink ref="AT16" r:id="rId96" display="../SOPORTE ARRENDAMIENTOS/ARR0268/ARR0268INF1.pdf"/>
    <hyperlink ref="AV16" r:id="rId97" display="../SOPORTE ARRENDAMIENTOS/ARR0268/ARR0268INF2.pdf"/>
    <hyperlink ref="AX16" r:id="rId98" display="../SOPORTE ARRENDAMIENTOS/ARR0268/ARR0268INF3.pdf"/>
    <hyperlink ref="F16" r:id="rId99" display="..\..\..\..\..\UABI\SUP_E_INSP\Insp y Sup\ARR\SOPORTE ARRENDAMIENTOS\ARR0268\ARR0268ACTA.pdf"/>
    <hyperlink ref="BD16" r:id="rId100" display="..\..\..\..\..\UABI\SUP_E_INSP\Insp y Sup\ARR\SOPORTE ARRENDAMIENTOS\ARR0268\ARR0268ACTALQ.pdf"/>
    <hyperlink ref="BB16" r:id="rId101" display="..\..\..\..\..\UABI\SUP_E_INSP\Insp y Sup\ARR\SOPORTE ARRENDAMIENTOS\ARR0268\ARR0268INFINAL.pdf"/>
    <hyperlink ref="AT17" r:id="rId102" display="../SOPORTE ARRENDAMIENTOS/ARR0002/ARR0002INF1.pdf"/>
    <hyperlink ref="AX17" r:id="rId103"/>
    <hyperlink ref="AQ17" r:id="rId104"/>
    <hyperlink ref="BD17" r:id="rId105" display="..\..\..\..\..\UABI\SUP_E_INSP\Insp y Sup\ARR\SOPORTE ARRENDAMIENTOS\ARR0002\ARR0002ACTALQ.pdf"/>
    <hyperlink ref="AS18" r:id="rId106"/>
    <hyperlink ref="A18" r:id="rId107"/>
    <hyperlink ref="K18" r:id="rId108"/>
    <hyperlink ref="F18" r:id="rId109" display="\\Nas1\alcaldia\228-SS\22840-S-GB\U-Inmuebles\E-Admon\Cmn-Admon\InspySuperv\CMN-IyS\ARR\SOP\ARR0383\ARR0383INF2.pdf"/>
    <hyperlink ref="B18" r:id="rId110" display="\\Nas1\alcaldia\228-SS\22840-S-GB\U-Inmuebles\E-Admon\Cmn-Admon\InspySuperv\CMN-IyS\ARR\SOP\ARR0383\ARR0383INF2.pdf"/>
    <hyperlink ref="AQ18" r:id="rId111"/>
    <hyperlink ref="BC18" r:id="rId112"/>
    <hyperlink ref="BD18" r:id="rId113"/>
    <hyperlink ref="AL19" r:id="rId114"/>
    <hyperlink ref="AP19" r:id="rId115"/>
    <hyperlink ref="AT19" r:id="rId116" display="../SOPORTE ARRENDAMIENTOS/ARR0213/ARR0213INF1.pdf"/>
    <hyperlink ref="AV19" r:id="rId117" display="../SOPORTE ARRENDAMIENTOS/ARR0213/ARR0213INF2.pdf"/>
    <hyperlink ref="A19" r:id="rId118"/>
    <hyperlink ref="BD19" r:id="rId119"/>
    <hyperlink ref="AL20" r:id="rId120"/>
    <hyperlink ref="A20" r:id="rId121"/>
    <hyperlink ref="B20" r:id="rId122"/>
    <hyperlink ref="G20" r:id="rId123"/>
    <hyperlink ref="K20" r:id="rId124"/>
    <hyperlink ref="AQ20" r:id="rId125"/>
    <hyperlink ref="AV20" r:id="rId126"/>
    <hyperlink ref="AX20" r:id="rId127"/>
    <hyperlink ref="BC20" r:id="rId128"/>
    <hyperlink ref="BD20" r:id="rId129"/>
    <hyperlink ref="A21" r:id="rId130"/>
    <hyperlink ref="B21" r:id="rId131"/>
    <hyperlink ref="G21" r:id="rId132"/>
    <hyperlink ref="K21" r:id="rId133"/>
    <hyperlink ref="AT21" r:id="rId134"/>
    <hyperlink ref="AQ21" r:id="rId135"/>
    <hyperlink ref="BB21" r:id="rId136"/>
    <hyperlink ref="BD21" r:id="rId137"/>
    <hyperlink ref="AL22" r:id="rId138"/>
    <hyperlink ref="AP22" r:id="rId139"/>
    <hyperlink ref="A22" r:id="rId140"/>
    <hyperlink ref="B22" r:id="rId141" display="..\SOPORTE ARRENDAMIENTOS\ARR0215\ARR0215CON.pdf"/>
    <hyperlink ref="AL24" r:id="rId142"/>
    <hyperlink ref="AP24" r:id="rId143"/>
    <hyperlink ref="AT24" r:id="rId144" display="../SOPORTE ARRENDAMIENTOS/ARR0215/ARR0215INF1.pdf"/>
    <hyperlink ref="AV24" r:id="rId145" display="../SOPORTE ARRENDAMIENTOS/ARR0215/ARR0215INF2.pdf"/>
    <hyperlink ref="AX24" r:id="rId146" display="../SOPORTE ARRENDAMIENTOS/ARR0215/ARR0215INF3.pdf"/>
    <hyperlink ref="A24" r:id="rId147"/>
    <hyperlink ref="AL23" r:id="rId148"/>
    <hyperlink ref="AP23" r:id="rId149"/>
    <hyperlink ref="AT23" r:id="rId150" display="../SOPORTE ARRENDAMIENTOS/ARR0215/ARR0215INF1.pdf"/>
    <hyperlink ref="AV23" r:id="rId151" display="../SOPORTE ARRENDAMIENTOS/ARR0215/ARR0215INF2.pdf"/>
    <hyperlink ref="AX23" r:id="rId152" display="../SOPORTE ARRENDAMIENTOS/ARR0215/ARR0215INF3.pdf"/>
    <hyperlink ref="A23" r:id="rId153"/>
    <hyperlink ref="AS22" r:id="rId154" display="ignacio.gallego@medellin.gov.co"/>
    <hyperlink ref="AS23:AS24" r:id="rId155" display="ignacio.gallego@medellin.gov.co"/>
    <hyperlink ref="B23:B24" r:id="rId156" display="..\SOPORTE ARRENDAMIENTOS\ARR0215\ARR0215CON.pdf"/>
    <hyperlink ref="B22:B24" r:id="rId157" display="\\Nas1\alcaldia\228-SS\22840-S-GB\U-Inmuebles\E-Admon\Cmn-Admon\IS-ARR\SOP\ARR0215\ARR0215CON.pdf"/>
    <hyperlink ref="BC22:BC24" r:id="rId158" display="Acta de Terminacion  de Contratos"/>
    <hyperlink ref="BD22:BD24" r:id="rId159" display="Acta de liquidación de Contratos"/>
    <hyperlink ref="AG25" r:id="rId160"/>
    <hyperlink ref="AL25" r:id="rId161"/>
    <hyperlink ref="AT25" r:id="rId162"/>
    <hyperlink ref="AV25" r:id="rId163"/>
    <hyperlink ref="AX25" r:id="rId164"/>
    <hyperlink ref="A25" r:id="rId165"/>
    <hyperlink ref="B25" r:id="rId166"/>
    <hyperlink ref="G25" r:id="rId167"/>
    <hyperlink ref="F25" r:id="rId168" display="\\Nas1\alcaldia\228-SS\22840-S-GB\U-Inmuebles\E-Admon\Cmn-Admon\IS-ARR\SOP\ARR0036\ARR0036ACTA.pdf"/>
    <hyperlink ref="K25" r:id="rId169"/>
    <hyperlink ref="BC25" r:id="rId170"/>
    <hyperlink ref="BD25" r:id="rId171"/>
    <hyperlink ref="BB25" r:id="rId172"/>
    <hyperlink ref="AS26" r:id="rId173"/>
    <hyperlink ref="B26" r:id="rId174" display="\\Nas1\alcaldia\228-SS\22840-S-GB\U-Inmuebles\E-Admon\Cmn-Admon\IS-ARR\SOP\ARR0348\ARR0348CON.pdf"/>
    <hyperlink ref="F26" r:id="rId175" display="\\Nas1\alcaldia\228-SS\22840-S-GB\U-Inmuebles\E-Admon\Cmn-Admon\IS-ARR\SOP\ARR0348\ARR0348ACTA.pdf"/>
    <hyperlink ref="K26" r:id="rId176"/>
    <hyperlink ref="AQ26" r:id="rId177"/>
    <hyperlink ref="BC26" r:id="rId178"/>
    <hyperlink ref="BD26" r:id="rId179"/>
    <hyperlink ref="BB26" r:id="rId180"/>
    <hyperlink ref="AZ25" r:id="rId181"/>
    <hyperlink ref="A27" r:id="rId182"/>
    <hyperlink ref="B27" r:id="rId183" display="\\Nas1\alcaldia\228-SS\22840-S-GB\U-Inmuebles\E-Admon\Cmn-Admon\IS-ARR\SOP\ARR0314\ARR0314CON.pdf"/>
    <hyperlink ref="F27" r:id="rId184" display="\\Nas1\alcaldia\228-SS\22840-S-GB\U-Inmuebles\E-Admon\Cmn-Admon\IS-ARR\SOP\ARR0314\ARR0314ACTA.pdf"/>
    <hyperlink ref="AQ27" r:id="rId185"/>
    <hyperlink ref="K27" r:id="rId186"/>
    <hyperlink ref="AP27" r:id="rId187"/>
    <hyperlink ref="AL27" r:id="rId188"/>
    <hyperlink ref="AG27" r:id="rId189"/>
    <hyperlink ref="BA27" r:id="rId190"/>
    <hyperlink ref="BC27" r:id="rId191"/>
    <hyperlink ref="BD27" r:id="rId192"/>
    <hyperlink ref="BB27" r:id="rId193"/>
    <hyperlink ref="AG28" r:id="rId194"/>
    <hyperlink ref="AL28" r:id="rId195"/>
    <hyperlink ref="AP28" r:id="rId196"/>
    <hyperlink ref="A28" r:id="rId197"/>
    <hyperlink ref="B28" r:id="rId198" display="\\Nas1\alcaldia\228-SS\22840-S-GB\U-Inmuebles\E-Admon\Cmn-Admon\IS-ARR\SOP\ARR0311\ARR0311CON2017.pdf"/>
    <hyperlink ref="F28" r:id="rId199" display="\\Nas1\alcaldia\228-SS\22840-S-GB\U-Inmuebles\E-Admon\Cmn-Admon\IS-ARR\SOP\ARR0311\ARR0311acta2017.pdf"/>
    <hyperlink ref="K28" r:id="rId200"/>
    <hyperlink ref="AQ28" r:id="rId201"/>
    <hyperlink ref="BB28" r:id="rId202"/>
    <hyperlink ref="BC28" r:id="rId203"/>
    <hyperlink ref="BD28" r:id="rId204"/>
    <hyperlink ref="BA28" r:id="rId205"/>
    <hyperlink ref="AG29" r:id="rId206"/>
    <hyperlink ref="AL29" r:id="rId207"/>
    <hyperlink ref="AP29" r:id="rId208"/>
    <hyperlink ref="B29" r:id="rId209" display="\\Nas1\alcaldia\228-SS\22840-S-GB\U-Inmuebles\E-Admon\Cmn-Admon\IS-ARR\SOP\ARR0310\ARR0310CON2017.pdf"/>
    <hyperlink ref="F29" r:id="rId210" display="\\Nas1\alcaldia\228-SS\22840-S-GB\U-Inmuebles\E-Admon\Cmn-Admon\IS-ARR\SOP\ARR0310\ARR0310acta2017.pdf"/>
    <hyperlink ref="K29" r:id="rId211"/>
    <hyperlink ref="A29" r:id="rId212"/>
    <hyperlink ref="AQ29" r:id="rId213"/>
    <hyperlink ref="BB29" r:id="rId214"/>
    <hyperlink ref="BC29" r:id="rId215"/>
    <hyperlink ref="BD29" r:id="rId216"/>
    <hyperlink ref="A30" r:id="rId217"/>
    <hyperlink ref="B30" r:id="rId218" display="\\Nas1\alcaldia\228-SS\22840-S-GB\U-Inmuebles\E-Admon\Cmn-Admon\IS-ARR\SOP\ARR0315\ARR0315CON.pdf"/>
    <hyperlink ref="F30" r:id="rId219" display="\\Nas1\alcaldia\228-SS\22840-S-GB\U-Inmuebles\E-Admon\Cmn-Admon\IS-ARR\SOP\ARR0315\ARR0315acta.pdf"/>
    <hyperlink ref="K30" r:id="rId220" display="\\Nas1\alcaldia\228-SS\22840-S-GB\U-Inmuebles\E-Admon\Cmn-Admon\IS-ARR\SOP\ARR0315\ARR0315pol.pdf"/>
    <hyperlink ref="AQ30" r:id="rId221"/>
    <hyperlink ref="BA30" r:id="rId222"/>
    <hyperlink ref="BB30" r:id="rId223"/>
    <hyperlink ref="BC30" r:id="rId224"/>
    <hyperlink ref="BD30" r:id="rId225"/>
    <hyperlink ref="A31" r:id="rId226"/>
    <hyperlink ref="B31" r:id="rId227" display="\\Nas1\alcaldia\228-SS\22840-S-GB\U-Inmuebles\E-Admon\Cmn-Admon\IS-ARR\SOP\ARR0300\ARR0300CON.pdf"/>
    <hyperlink ref="F31" r:id="rId228" display="\\Nas1\alcaldia\228-SS\22840-S-GB\U-Inmuebles\E-Admon\Cmn-Admon\IS-ARR\SOP\ARR0300\ARR0300ACTA.pdf"/>
    <hyperlink ref="K31" r:id="rId229" display="\\Nas1\alcaldia\228-SS\22840-S-GB\U-Inmuebles\E-Admon\Cmn-Admon\IS-ARR\SOP\ARR0300\ARR0300POL.pdf"/>
    <hyperlink ref="AQ31" r:id="rId230"/>
    <hyperlink ref="AS31" r:id="rId231" display="ignacio.gallego@medellin.gov.co"/>
    <hyperlink ref="BA31" r:id="rId232"/>
    <hyperlink ref="BB31" r:id="rId233"/>
    <hyperlink ref="BC31" r:id="rId234"/>
    <hyperlink ref="BD31" r:id="rId235"/>
    <hyperlink ref="AP32" r:id="rId236"/>
    <hyperlink ref="AL32" r:id="rId237"/>
    <hyperlink ref="AS32" r:id="rId238" display="ignacio.gallego@medellin.gov.co"/>
    <hyperlink ref="AT32" r:id="rId239"/>
    <hyperlink ref="AV32" r:id="rId240"/>
    <hyperlink ref="BD32" r:id="rId241"/>
    <hyperlink ref="AS33" r:id="rId242" display="Ignacio.gallego@medellin.gov.co"/>
    <hyperlink ref="A33" r:id="rId243"/>
    <hyperlink ref="F33" r:id="rId244" display="\\Nas1\alcaldia\228-SS\22840-S-GB\U-Inmuebles\E-Admon\Cmn-Admon\IS-ARR\SOP\ARR0276\ARR0276ACTA.pdf"/>
    <hyperlink ref="K33" r:id="rId245" display="\\Nas1\alcaldia\228-SS\22840-S-GB\U-Inmuebles\E-Admon\Cmn-Admon\IS-ARR\SOP\ARR0276\ARR0276POL.pdf"/>
    <hyperlink ref="B33" r:id="rId246" display="\\Nas1\alcaldia\228-SS\22840-S-GB\U-Inmuebles\E-Admon\Cmn-Admon\IS-ARR\SOP\ARR0276\ARR0276CON.pdf"/>
    <hyperlink ref="AP33" r:id="rId247"/>
    <hyperlink ref="AL33" r:id="rId248"/>
    <hyperlink ref="AT33" r:id="rId249"/>
    <hyperlink ref="AV33" r:id="rId250"/>
    <hyperlink ref="AQ33" r:id="rId251"/>
    <hyperlink ref="BD33" r:id="rId252"/>
    <hyperlink ref="AL34" r:id="rId253"/>
    <hyperlink ref="AS34" r:id="rId254" display="Ignacio.gallego@medellin.gov.co"/>
    <hyperlink ref="AT34" r:id="rId255"/>
    <hyperlink ref="BD34" r:id="rId256"/>
    <hyperlink ref="AL35" r:id="rId257"/>
    <hyperlink ref="AP35" r:id="rId258"/>
    <hyperlink ref="A35" r:id="rId259"/>
    <hyperlink ref="AS35" r:id="rId260" display="Ignacio.gallego@medellin.gov.co"/>
    <hyperlink ref="AT35" r:id="rId261"/>
    <hyperlink ref="AV35" r:id="rId262"/>
    <hyperlink ref="BA35" r:id="rId263"/>
    <hyperlink ref="BD35" r:id="rId264"/>
    <hyperlink ref="AS36" r:id="rId265"/>
    <hyperlink ref="AT36" r:id="rId266"/>
    <hyperlink ref="AV36" r:id="rId267"/>
    <hyperlink ref="BD36" r:id="rId268"/>
    <hyperlink ref="BD37" r:id="rId269"/>
    <hyperlink ref="BD38" r:id="rId270"/>
    <hyperlink ref="BD39" r:id="rId271"/>
    <hyperlink ref="AS40" r:id="rId272"/>
    <hyperlink ref="BD40" r:id="rId273"/>
    <hyperlink ref="BD41" r:id="rId274"/>
    <hyperlink ref="AT42" r:id="rId275"/>
    <hyperlink ref="AV42" r:id="rId276"/>
    <hyperlink ref="BD42" r:id="rId277"/>
    <hyperlink ref="BD43" r:id="rId278"/>
    <hyperlink ref="BD44" r:id="rId279"/>
    <hyperlink ref="BD45" r:id="rId280"/>
    <hyperlink ref="BD46" r:id="rId281"/>
    <hyperlink ref="BD47" r:id="rId282"/>
    <hyperlink ref="BD48" r:id="rId283"/>
    <hyperlink ref="AS49" r:id="rId284"/>
    <hyperlink ref="A49" r:id="rId285"/>
    <hyperlink ref="AT49" r:id="rId286"/>
    <hyperlink ref="AV49" r:id="rId287"/>
    <hyperlink ref="AX49" r:id="rId288"/>
    <hyperlink ref="BD49" r:id="rId289"/>
    <hyperlink ref="AT50" r:id="rId290"/>
    <hyperlink ref="AV50" r:id="rId291"/>
    <hyperlink ref="AX50" r:id="rId292"/>
    <hyperlink ref="BD50" r:id="rId293"/>
    <hyperlink ref="BD51" r:id="rId294"/>
    <hyperlink ref="AS52" r:id="rId295"/>
    <hyperlink ref="BD52" r:id="rId296"/>
    <hyperlink ref="AS53" r:id="rId297"/>
    <hyperlink ref="AT53" r:id="rId298"/>
    <hyperlink ref="AV53" r:id="rId299"/>
    <hyperlink ref="BD53" r:id="rId300"/>
    <hyperlink ref="AS54" r:id="rId301" display="Ignacio.gallego@medellin.gov.co"/>
    <hyperlink ref="BD54" r:id="rId302"/>
    <hyperlink ref="AL55" r:id="rId303"/>
    <hyperlink ref="AP55" r:id="rId304"/>
    <hyperlink ref="AS55" r:id="rId305" display="Ignacio.gallego@medellin.gov.co"/>
    <hyperlink ref="AT55" r:id="rId306"/>
    <hyperlink ref="AV55" r:id="rId307"/>
    <hyperlink ref="BD55" r:id="rId308"/>
    <hyperlink ref="A56" r:id="rId309"/>
    <hyperlink ref="AS56" r:id="rId310" display="Ignacio.gallego@medellin.gov.co"/>
    <hyperlink ref="F56" r:id="rId311" display="\\Nas1\alcaldia\228-SS\22840-S-GB\U-Inmuebles\E-Admon\Cmn-Admon\IS-ARR\SOP\ARR0203\ARR0203ACTA.pdf"/>
    <hyperlink ref="BD56" r:id="rId312"/>
    <hyperlink ref="A57" r:id="rId313"/>
    <hyperlink ref="AS57" r:id="rId314" display="Ignacio.gallego@medellin.gov.co"/>
    <hyperlink ref="BD57" r:id="rId315"/>
    <hyperlink ref="BC14" r:id="rId316"/>
    <hyperlink ref="AS58:AS59" r:id="rId317" display="Ignacio.gallego@medellin.gov.co"/>
    <hyperlink ref="AT58:AT59" r:id="rId318" display="INF1"/>
    <hyperlink ref="AV58:AV59" r:id="rId319" display="INF2"/>
    <hyperlink ref="BD58" r:id="rId320"/>
    <hyperlink ref="BD59" r:id="rId321"/>
    <hyperlink ref="BD58:BD59" r:id="rId322" display="Orden de archivo"/>
    <hyperlink ref="AS60" r:id="rId323" display="Ignacio.gallego@medellin.gov.co"/>
    <hyperlink ref="AT60" r:id="rId324"/>
    <hyperlink ref="AV60" r:id="rId325"/>
    <hyperlink ref="BD60" r:id="rId326"/>
    <hyperlink ref="AT61" r:id="rId327"/>
    <hyperlink ref="AV61" r:id="rId328"/>
    <hyperlink ref="BD61" r:id="rId329"/>
    <hyperlink ref="AQ62" r:id="rId330"/>
    <hyperlink ref="AS62" r:id="rId331"/>
    <hyperlink ref="AT62" r:id="rId332"/>
    <hyperlink ref="AV62" r:id="rId333"/>
    <hyperlink ref="AX62" r:id="rId334"/>
    <hyperlink ref="BD62" r:id="rId335"/>
    <hyperlink ref="BD63" r:id="rId336"/>
    <hyperlink ref="AS64:AS65" r:id="rId337" display="Ignacio.gallego@medellin.gov.co"/>
    <hyperlink ref="AT64" r:id="rId338"/>
    <hyperlink ref="AV64" r:id="rId339"/>
    <hyperlink ref="AT65" r:id="rId340"/>
    <hyperlink ref="AV65" r:id="rId341"/>
    <hyperlink ref="BD64" r:id="rId342"/>
    <hyperlink ref="BD65" r:id="rId343"/>
    <hyperlink ref="BD64:BD65" r:id="rId344" display="Orden de archivo"/>
    <hyperlink ref="AT66:AT67" r:id="rId345" display="INF1"/>
    <hyperlink ref="AV66:AV67" r:id="rId346" display="INF2"/>
    <hyperlink ref="BD66" r:id="rId347"/>
    <hyperlink ref="BD67" r:id="rId348"/>
    <hyperlink ref="BD66:BD67" r:id="rId349" display="Orden de archivo"/>
    <hyperlink ref="A68" r:id="rId350"/>
    <hyperlink ref="AS68" r:id="rId351" display="Ignacio.gallego@medellin.gov.co"/>
    <hyperlink ref="AT68" r:id="rId352"/>
    <hyperlink ref="AV68" r:id="rId353"/>
    <hyperlink ref="BD68" r:id="rId354"/>
    <hyperlink ref="B69" r:id="rId355" display="\\Nas1\alcaldia\228-SS\22840-S-GB\U-Inmuebles\E-Admon\Cmn-Admon\IS-ARR\SOP\ARR0163\ARR0163CON.pdf"/>
    <hyperlink ref="AS69" r:id="rId356" display="Ignacio.gallego@medellin.gov.co"/>
    <hyperlink ref="AX69" r:id="rId357"/>
    <hyperlink ref="BD69" r:id="rId358"/>
    <hyperlink ref="AL70" r:id="rId359"/>
    <hyperlink ref="B70" r:id="rId360" display="\\Nas1\alcaldia\228-SS\22840-S-GB\U-Inmuebles\E-Admon\Cmn-Admon\IS-ARR\SOP\ARR0197\ARR0197CON.pdf"/>
    <hyperlink ref="K70" r:id="rId361"/>
    <hyperlink ref="A70" r:id="rId362"/>
    <hyperlink ref="AQ70" r:id="rId363"/>
    <hyperlink ref="F70" r:id="rId364" display="\\Nas1\alcaldia\228-SS\22840-S-GB\U-Inmuebles\E-Admon\Cmn-Admon\IS-ARR\SOP\ARR0197\ARR0197acta.pdf"/>
    <hyperlink ref="G70" r:id="rId365"/>
    <hyperlink ref="AP70" r:id="rId366"/>
    <hyperlink ref="AX70" r:id="rId367"/>
    <hyperlink ref="AT70" r:id="rId368"/>
    <hyperlink ref="AV70" r:id="rId369"/>
    <hyperlink ref="BD70" r:id="rId370"/>
    <hyperlink ref="AG71" r:id="rId371"/>
    <hyperlink ref="AL71" r:id="rId372"/>
    <hyperlink ref="AP71" r:id="rId373"/>
    <hyperlink ref="AT71" r:id="rId374"/>
    <hyperlink ref="AV71" r:id="rId375"/>
    <hyperlink ref="AS71" r:id="rId376" display="Ignacio.gallego@medellin.gov.co"/>
    <hyperlink ref="BD71" r:id="rId377"/>
    <hyperlink ref="BD72" r:id="rId378"/>
    <hyperlink ref="AS73" r:id="rId379" display="Ignacio.gallego@medellin.gov.co"/>
    <hyperlink ref="AT73" r:id="rId380"/>
    <hyperlink ref="AV73" r:id="rId381"/>
    <hyperlink ref="A73" r:id="rId382"/>
    <hyperlink ref="AQ73" r:id="rId383"/>
    <hyperlink ref="K73" r:id="rId384"/>
    <hyperlink ref="F73" r:id="rId385" display="\\Nas1\alcaldia\228-SS\22840-S-GB\U-Inmuebles\E-Admon\Cmn-Admon\IS-ARR\SOP\ARR0091\ARR0091ACTA.pdf"/>
    <hyperlink ref="B73" r:id="rId386" display="\\Nas1\alcaldia\228-SS\22840-S-GB\U-Inmuebles\E-Admon\Cmn-Admon\IS-ARR\SOP\ARR0091\ARR0091CON.pdf"/>
    <hyperlink ref="BD73" r:id="rId387"/>
    <hyperlink ref="AT74" r:id="rId388"/>
    <hyperlink ref="BD74" r:id="rId389"/>
    <hyperlink ref="AS75" r:id="rId390" display="Ignacio.gallego@medellin.gov.co"/>
    <hyperlink ref="BD75" r:id="rId391"/>
    <hyperlink ref="AP76" r:id="rId392"/>
    <hyperlink ref="A76" r:id="rId393"/>
    <hyperlink ref="AS76" r:id="rId394" display="Ignacio.gallego@medellin.gov.co"/>
    <hyperlink ref="AT76" r:id="rId395"/>
    <hyperlink ref="AV76" r:id="rId396"/>
    <hyperlink ref="BD76" r:id="rId397"/>
    <hyperlink ref="AQ77" r:id="rId398"/>
    <hyperlink ref="AS77" r:id="rId399"/>
    <hyperlink ref="B77" r:id="rId400" display="\\Nas1\alcaldia\228-SS\22840-S-GB\U-Inmuebles\E-Admon\Cmn-Admon\IS-ARR\SOP\ARR4600081246\ARR4600081248CON.pdf"/>
    <hyperlink ref="K77" r:id="rId401"/>
    <hyperlink ref="AG77" r:id="rId402"/>
    <hyperlink ref="AL77" r:id="rId403"/>
    <hyperlink ref="BD77" r:id="rId404"/>
    <hyperlink ref="F77" r:id="rId405" display="\\Nas1\alcaldia\228-SS\22840-S-GB\U-Inmuebles\E-Admon\Cmn-Admon\IS-ARR\SOP\ARR4600081246\ARR4600081248acta.pdf"/>
    <hyperlink ref="BC77" r:id="rId406"/>
    <hyperlink ref="B78" r:id="rId407" display="\\Nas1\alcaldia\228-SS\22840-S-GB\U-Inmuebles\E-Admon\Cmn-Admon\IS-ARR\SOP\ARR4600078637\ARR4600078637CON.pdf"/>
    <hyperlink ref="F78" r:id="rId408" display="\\Nas1\alcaldia\228-SS\22840-S-GB\U-Inmuebles\E-Admon\Cmn-Admon\IS-ARR\SOP\ARR4600078637\ARR4600078637ACTA.pdf"/>
    <hyperlink ref="K78" r:id="rId409"/>
    <hyperlink ref="AQ78" r:id="rId410"/>
    <hyperlink ref="AL78" r:id="rId411"/>
    <hyperlink ref="AG78" r:id="rId412"/>
    <hyperlink ref="BD78" r:id="rId413"/>
    <hyperlink ref="AS79" r:id="rId414" display="Ignacio.gallego@medellin.gov.co"/>
    <hyperlink ref="B79" r:id="rId415" display="\\Nas1\alcaldia\228-SS\22840-S-GB\U-Inmuebles\E-Admon\Cmn-Admon\IS-ARR\SOP\ARR0305\ARR0305CON.pdf"/>
    <hyperlink ref="F79" r:id="rId416" display="\\Nas1\alcaldia\228-SS\22840-S-GB\U-Inmuebles\E-Admon\Cmn-Admon\IS-ARR\SOP\ARR0305\ARR0305acta.pdf"/>
    <hyperlink ref="K79" r:id="rId417" display="\\Nas1\alcaldia\228-SS\22840-S-GB\U-Inmuebles\E-Admon\Cmn-Admon\IS-ARR\SOP\ARR0305\ARR0305pol.pdf"/>
    <hyperlink ref="AQ79" r:id="rId418"/>
    <hyperlink ref="BA79" r:id="rId419"/>
    <hyperlink ref="BB79" r:id="rId420"/>
    <hyperlink ref="BD79" r:id="rId421"/>
  </hyperlinks>
  <pageMargins left="0.7" right="0.7" top="0.75" bottom="0.75" header="0.3" footer="0.3"/>
  <pageSetup orientation="portrait" r:id="rId4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O1048575"/>
  <sheetViews>
    <sheetView topLeftCell="H1" workbookViewId="0">
      <pane ySplit="1" topLeftCell="A38" activePane="bottomLeft" state="frozen"/>
      <selection pane="bottomLeft" activeCell="H42" sqref="H42"/>
    </sheetView>
  </sheetViews>
  <sheetFormatPr baseColWidth="10" defaultRowHeight="63" customHeight="1" x14ac:dyDescent="0.25"/>
  <cols>
    <col min="1" max="1" width="20.5703125" style="694" customWidth="1"/>
    <col min="2" max="2" width="15.28515625" style="695" bestFit="1" customWidth="1"/>
    <col min="3" max="3" width="15.28515625" style="694" bestFit="1" customWidth="1"/>
    <col min="4" max="4" width="15.85546875" style="694" customWidth="1"/>
    <col min="5" max="5" width="16.140625" style="694" bestFit="1" customWidth="1"/>
    <col min="6" max="6" width="33.42578125" style="696" bestFit="1" customWidth="1"/>
    <col min="7" max="7" width="30.42578125" style="694" customWidth="1"/>
    <col min="8" max="8" width="15.85546875" style="694" customWidth="1"/>
    <col min="9" max="9" width="21" style="694" customWidth="1"/>
    <col min="10" max="10" width="9.28515625" style="694" bestFit="1" customWidth="1"/>
    <col min="11" max="11" width="41" style="694" bestFit="1" customWidth="1"/>
    <col min="12" max="12" width="19.85546875" style="694" bestFit="1" customWidth="1"/>
    <col min="13" max="13" width="11.28515625" style="694" bestFit="1" customWidth="1"/>
    <col min="14" max="14" width="15.5703125" style="694" bestFit="1" customWidth="1"/>
    <col min="15" max="15" width="61.7109375" style="694" customWidth="1"/>
    <col min="16" max="16384" width="11.42578125" style="694"/>
  </cols>
  <sheetData>
    <row r="1" spans="1:15" ht="48.75" customHeight="1" x14ac:dyDescent="0.25">
      <c r="A1" s="689" t="s">
        <v>2763</v>
      </c>
      <c r="B1" s="690" t="s">
        <v>2764</v>
      </c>
      <c r="C1" s="271" t="s">
        <v>2765</v>
      </c>
      <c r="D1" s="271" t="s">
        <v>2766</v>
      </c>
      <c r="E1" s="271" t="s">
        <v>2767</v>
      </c>
      <c r="F1" s="271" t="s">
        <v>2768</v>
      </c>
      <c r="G1" s="267" t="s">
        <v>2769</v>
      </c>
      <c r="H1" s="268" t="s">
        <v>2770</v>
      </c>
      <c r="I1" s="268" t="s">
        <v>2771</v>
      </c>
      <c r="J1" s="268" t="s">
        <v>2349</v>
      </c>
      <c r="K1" s="263" t="s">
        <v>2772</v>
      </c>
      <c r="L1" s="691" t="str">
        <f>'[6]Revión jurídicos'!$F$1</f>
        <v>N° DOCUMENTO
(CC / NIT)</v>
      </c>
      <c r="M1" s="692" t="s">
        <v>2773</v>
      </c>
      <c r="N1" s="692" t="s">
        <v>2774</v>
      </c>
      <c r="O1" s="693" t="s">
        <v>1335</v>
      </c>
    </row>
    <row r="2" spans="1:15" ht="63" customHeight="1" x14ac:dyDescent="0.25">
      <c r="A2" s="118" t="s">
        <v>2775</v>
      </c>
      <c r="B2" s="26">
        <v>39163</v>
      </c>
      <c r="C2" s="26">
        <v>39529</v>
      </c>
      <c r="D2" s="688" t="s">
        <v>2776</v>
      </c>
      <c r="E2" s="118" t="s">
        <v>447</v>
      </c>
      <c r="F2" s="118">
        <v>0</v>
      </c>
      <c r="G2" s="118" t="s">
        <v>2777</v>
      </c>
      <c r="H2" s="118">
        <v>443708</v>
      </c>
      <c r="I2" s="118" t="s">
        <v>2778</v>
      </c>
      <c r="J2" s="118">
        <v>103</v>
      </c>
      <c r="K2" s="118" t="s">
        <v>1687</v>
      </c>
      <c r="L2" s="118">
        <v>8277559</v>
      </c>
      <c r="M2" s="118" t="s">
        <v>2779</v>
      </c>
      <c r="N2" s="118"/>
      <c r="O2" s="118" t="s">
        <v>2780</v>
      </c>
    </row>
    <row r="3" spans="1:15" customFormat="1" ht="63" customHeight="1" x14ac:dyDescent="0.25">
      <c r="A3" s="683" t="s">
        <v>2781</v>
      </c>
      <c r="B3" s="26">
        <v>39139</v>
      </c>
      <c r="C3" s="26">
        <v>39503</v>
      </c>
      <c r="D3" s="118">
        <v>0</v>
      </c>
      <c r="E3" s="118" t="s">
        <v>2782</v>
      </c>
      <c r="F3" s="640" t="s">
        <v>2256</v>
      </c>
      <c r="G3" s="118" t="s">
        <v>2783</v>
      </c>
      <c r="H3" s="118">
        <v>5245125</v>
      </c>
      <c r="I3" s="118" t="s">
        <v>2784</v>
      </c>
      <c r="J3" s="118">
        <v>8</v>
      </c>
      <c r="K3" s="118" t="s">
        <v>1192</v>
      </c>
      <c r="L3" s="118"/>
      <c r="M3" s="118" t="s">
        <v>2779</v>
      </c>
      <c r="N3" s="118"/>
      <c r="O3" s="118" t="s">
        <v>2785</v>
      </c>
    </row>
    <row r="4" spans="1:15" customFormat="1" ht="63" customHeight="1" x14ac:dyDescent="0.25">
      <c r="A4" s="683" t="s">
        <v>2786</v>
      </c>
      <c r="B4" s="26">
        <v>35206</v>
      </c>
      <c r="C4" s="26">
        <v>35571</v>
      </c>
      <c r="D4" s="118"/>
      <c r="E4" s="118" t="s">
        <v>2782</v>
      </c>
      <c r="F4" s="640" t="s">
        <v>2776</v>
      </c>
      <c r="G4" s="118" t="s">
        <v>2787</v>
      </c>
      <c r="H4" s="118"/>
      <c r="I4" s="118" t="s">
        <v>2784</v>
      </c>
      <c r="J4" s="118">
        <v>134</v>
      </c>
      <c r="K4" s="118" t="s">
        <v>2788</v>
      </c>
      <c r="L4" s="118">
        <v>32420120</v>
      </c>
      <c r="M4" s="118" t="s">
        <v>2779</v>
      </c>
      <c r="N4" s="118"/>
      <c r="O4" s="118" t="s">
        <v>2789</v>
      </c>
    </row>
    <row r="5" spans="1:15" customFormat="1" ht="63" customHeight="1" x14ac:dyDescent="0.25">
      <c r="A5" s="683" t="s">
        <v>2790</v>
      </c>
      <c r="B5" s="26">
        <v>38419</v>
      </c>
      <c r="C5" s="26">
        <v>39148</v>
      </c>
      <c r="D5" s="118">
        <v>0</v>
      </c>
      <c r="E5" s="118" t="s">
        <v>447</v>
      </c>
      <c r="F5" s="679" t="s">
        <v>2791</v>
      </c>
      <c r="G5" s="118" t="s">
        <v>2792</v>
      </c>
      <c r="H5" s="118">
        <v>5245279</v>
      </c>
      <c r="I5" s="118" t="s">
        <v>2784</v>
      </c>
      <c r="J5" s="118">
        <v>170</v>
      </c>
      <c r="K5" s="118" t="s">
        <v>2793</v>
      </c>
      <c r="L5" s="118">
        <v>6480735</v>
      </c>
      <c r="M5" s="118" t="s">
        <v>2779</v>
      </c>
      <c r="N5" s="118"/>
      <c r="O5" s="118" t="s">
        <v>2794</v>
      </c>
    </row>
    <row r="6" spans="1:15" customFormat="1" ht="63" customHeight="1" x14ac:dyDescent="0.25">
      <c r="A6" s="683" t="s">
        <v>2795</v>
      </c>
      <c r="B6" s="26">
        <v>37672</v>
      </c>
      <c r="C6" s="26">
        <v>38402</v>
      </c>
      <c r="D6" s="118">
        <v>0</v>
      </c>
      <c r="E6" s="118" t="s">
        <v>447</v>
      </c>
      <c r="F6" s="679" t="s">
        <v>2791</v>
      </c>
      <c r="G6" s="118" t="s">
        <v>2796</v>
      </c>
      <c r="H6" s="118">
        <v>5245333</v>
      </c>
      <c r="I6" s="118" t="s">
        <v>2784</v>
      </c>
      <c r="J6" s="118">
        <v>224</v>
      </c>
      <c r="K6" s="118" t="s">
        <v>2797</v>
      </c>
      <c r="L6" s="118" t="s">
        <v>66</v>
      </c>
      <c r="M6" s="118" t="s">
        <v>2779</v>
      </c>
      <c r="N6" s="118"/>
      <c r="O6" s="118" t="s">
        <v>2798</v>
      </c>
    </row>
    <row r="7" spans="1:15" customFormat="1" ht="63" customHeight="1" x14ac:dyDescent="0.25">
      <c r="A7" s="683">
        <v>53</v>
      </c>
      <c r="B7" s="26">
        <v>37714</v>
      </c>
      <c r="C7" s="26">
        <v>38444</v>
      </c>
      <c r="D7" s="118"/>
      <c r="E7" s="118" t="s">
        <v>2782</v>
      </c>
      <c r="F7" s="679" t="s">
        <v>2776</v>
      </c>
      <c r="G7" s="118" t="s">
        <v>2799</v>
      </c>
      <c r="H7" s="118"/>
      <c r="I7" s="118" t="s">
        <v>2784</v>
      </c>
      <c r="J7" s="118">
        <v>270</v>
      </c>
      <c r="K7" s="118" t="s">
        <v>2800</v>
      </c>
      <c r="L7" s="118">
        <v>94350721</v>
      </c>
      <c r="M7" s="118" t="s">
        <v>2779</v>
      </c>
      <c r="N7" s="118"/>
      <c r="O7" s="118" t="s">
        <v>2798</v>
      </c>
    </row>
    <row r="8" spans="1:15" customFormat="1" ht="63" customHeight="1" x14ac:dyDescent="0.25">
      <c r="A8" s="683" t="s">
        <v>2786</v>
      </c>
      <c r="B8" s="26">
        <v>34401</v>
      </c>
      <c r="C8" s="26" t="s">
        <v>2801</v>
      </c>
      <c r="D8" s="118">
        <v>0</v>
      </c>
      <c r="E8" s="118" t="s">
        <v>447</v>
      </c>
      <c r="F8" s="640" t="s">
        <v>2791</v>
      </c>
      <c r="G8" s="118" t="s">
        <v>2802</v>
      </c>
      <c r="H8" s="118">
        <v>5245411</v>
      </c>
      <c r="I8" s="118" t="s">
        <v>2784</v>
      </c>
      <c r="J8" s="118">
        <v>311</v>
      </c>
      <c r="K8" s="118" t="s">
        <v>2803</v>
      </c>
      <c r="L8" s="118">
        <v>70062960</v>
      </c>
      <c r="M8" s="118" t="s">
        <v>2779</v>
      </c>
      <c r="N8" s="118"/>
      <c r="O8" s="118" t="s">
        <v>2804</v>
      </c>
    </row>
    <row r="9" spans="1:15" customFormat="1" ht="63" customHeight="1" x14ac:dyDescent="0.25">
      <c r="A9" s="118" t="s">
        <v>2805</v>
      </c>
      <c r="B9" s="26" t="s">
        <v>2806</v>
      </c>
      <c r="C9" s="26" t="s">
        <v>2805</v>
      </c>
      <c r="D9" s="118">
        <v>0</v>
      </c>
      <c r="E9" s="118" t="s">
        <v>2782</v>
      </c>
      <c r="F9" s="118" t="s">
        <v>2805</v>
      </c>
      <c r="G9" s="118" t="s">
        <v>2807</v>
      </c>
      <c r="H9" s="118">
        <v>804710</v>
      </c>
      <c r="I9" s="118" t="s">
        <v>2808</v>
      </c>
      <c r="J9" s="118">
        <v>1048</v>
      </c>
      <c r="K9" s="118" t="s">
        <v>2809</v>
      </c>
      <c r="L9" s="118" t="s">
        <v>2805</v>
      </c>
      <c r="M9" s="118" t="s">
        <v>2779</v>
      </c>
      <c r="N9" s="118"/>
      <c r="O9" s="118" t="s">
        <v>2810</v>
      </c>
    </row>
    <row r="10" spans="1:15" ht="63" customHeight="1" x14ac:dyDescent="0.25">
      <c r="A10" s="683">
        <v>11</v>
      </c>
      <c r="B10" s="26">
        <v>38762</v>
      </c>
      <c r="C10" s="26">
        <v>39127</v>
      </c>
      <c r="D10" s="118">
        <v>0</v>
      </c>
      <c r="E10" s="118" t="s">
        <v>447</v>
      </c>
      <c r="F10" s="118" t="s">
        <v>2776</v>
      </c>
      <c r="G10" s="118" t="s">
        <v>2811</v>
      </c>
      <c r="H10" s="118">
        <v>443708</v>
      </c>
      <c r="I10" s="118" t="s">
        <v>2778</v>
      </c>
      <c r="J10" s="118">
        <v>235</v>
      </c>
      <c r="K10" s="118" t="s">
        <v>2812</v>
      </c>
      <c r="L10" s="118">
        <v>71066031</v>
      </c>
      <c r="M10" s="118" t="s">
        <v>2813</v>
      </c>
      <c r="N10" s="118"/>
      <c r="O10" s="118" t="s">
        <v>2814</v>
      </c>
    </row>
    <row r="11" spans="1:15" customFormat="1" ht="63" customHeight="1" x14ac:dyDescent="0.25">
      <c r="A11" s="683">
        <v>86</v>
      </c>
      <c r="B11" s="26">
        <v>38658</v>
      </c>
      <c r="C11" s="26">
        <v>39023</v>
      </c>
      <c r="D11" s="118">
        <v>0</v>
      </c>
      <c r="E11" s="118" t="s">
        <v>447</v>
      </c>
      <c r="F11" s="118" t="s">
        <v>2776</v>
      </c>
      <c r="G11" s="118" t="s">
        <v>2815</v>
      </c>
      <c r="H11" s="118">
        <v>9902745</v>
      </c>
      <c r="I11" s="118" t="s">
        <v>2816</v>
      </c>
      <c r="J11" s="118">
        <v>14</v>
      </c>
      <c r="K11" s="118" t="s">
        <v>2817</v>
      </c>
      <c r="L11" s="118">
        <v>71141075</v>
      </c>
      <c r="M11" s="118" t="s">
        <v>2813</v>
      </c>
      <c r="N11" s="118"/>
      <c r="O11" s="118" t="s">
        <v>2818</v>
      </c>
    </row>
    <row r="12" spans="1:15" customFormat="1" ht="63" customHeight="1" x14ac:dyDescent="0.25">
      <c r="A12" s="683" t="s">
        <v>2819</v>
      </c>
      <c r="B12" s="26" t="s">
        <v>2820</v>
      </c>
      <c r="C12" s="26">
        <v>39133</v>
      </c>
      <c r="D12" s="118">
        <v>0</v>
      </c>
      <c r="E12" s="118" t="s">
        <v>2782</v>
      </c>
      <c r="F12" s="679" t="s">
        <v>2791</v>
      </c>
      <c r="G12" s="118" t="s">
        <v>2821</v>
      </c>
      <c r="H12" s="118">
        <v>5245214</v>
      </c>
      <c r="I12" s="118" t="s">
        <v>2784</v>
      </c>
      <c r="J12" s="118">
        <v>99</v>
      </c>
      <c r="K12" s="118" t="s">
        <v>2822</v>
      </c>
      <c r="L12" s="118"/>
      <c r="M12" s="118" t="s">
        <v>2813</v>
      </c>
      <c r="N12" s="118"/>
      <c r="O12" s="118" t="s">
        <v>2823</v>
      </c>
    </row>
    <row r="13" spans="1:15" customFormat="1" ht="63" customHeight="1" x14ac:dyDescent="0.25">
      <c r="A13" s="683" t="s">
        <v>2824</v>
      </c>
      <c r="B13" s="26">
        <v>38140</v>
      </c>
      <c r="C13" s="26">
        <v>38869</v>
      </c>
      <c r="D13" s="118">
        <v>0</v>
      </c>
      <c r="E13" s="118" t="s">
        <v>447</v>
      </c>
      <c r="F13" s="640" t="s">
        <v>2256</v>
      </c>
      <c r="G13" s="118" t="s">
        <v>2825</v>
      </c>
      <c r="H13" s="118">
        <v>5245398</v>
      </c>
      <c r="I13" s="118" t="s">
        <v>2784</v>
      </c>
      <c r="J13" s="118">
        <v>298</v>
      </c>
      <c r="K13" s="118" t="s">
        <v>2826</v>
      </c>
      <c r="L13" s="118">
        <v>70078847</v>
      </c>
      <c r="M13" s="118" t="s">
        <v>2813</v>
      </c>
      <c r="N13" s="118"/>
      <c r="O13" s="118" t="s">
        <v>2827</v>
      </c>
    </row>
    <row r="14" spans="1:15" customFormat="1" ht="63" customHeight="1" x14ac:dyDescent="0.25">
      <c r="A14" s="683">
        <v>662</v>
      </c>
      <c r="B14" s="26">
        <v>36770</v>
      </c>
      <c r="C14" s="26">
        <v>37500</v>
      </c>
      <c r="D14" s="683" t="s">
        <v>2776</v>
      </c>
      <c r="E14" s="118" t="s">
        <v>447</v>
      </c>
      <c r="F14" s="679" t="s">
        <v>2776</v>
      </c>
      <c r="G14" s="118" t="s">
        <v>2828</v>
      </c>
      <c r="H14" s="118">
        <v>5245473</v>
      </c>
      <c r="I14" s="118" t="s">
        <v>2784</v>
      </c>
      <c r="J14" s="118">
        <v>381</v>
      </c>
      <c r="K14" s="118" t="s">
        <v>2829</v>
      </c>
      <c r="L14" s="118">
        <v>71657197</v>
      </c>
      <c r="M14" s="118" t="s">
        <v>2813</v>
      </c>
      <c r="N14" s="118"/>
      <c r="O14" s="118" t="s">
        <v>2830</v>
      </c>
    </row>
    <row r="15" spans="1:15" customFormat="1" ht="63" customHeight="1" x14ac:dyDescent="0.25">
      <c r="A15" s="118" t="s">
        <v>2801</v>
      </c>
      <c r="B15" s="26">
        <v>35698</v>
      </c>
      <c r="C15" s="26">
        <v>36063</v>
      </c>
      <c r="D15" s="118">
        <v>0</v>
      </c>
      <c r="E15" s="118" t="s">
        <v>447</v>
      </c>
      <c r="F15" s="118" t="s">
        <v>2791</v>
      </c>
      <c r="G15" s="118" t="s">
        <v>2831</v>
      </c>
      <c r="H15" s="118">
        <v>574011</v>
      </c>
      <c r="I15" s="118" t="s">
        <v>2832</v>
      </c>
      <c r="J15" s="118">
        <v>24</v>
      </c>
      <c r="K15" s="118" t="s">
        <v>2833</v>
      </c>
      <c r="L15" s="118">
        <v>3452593</v>
      </c>
      <c r="M15" s="118" t="s">
        <v>2813</v>
      </c>
      <c r="N15" s="118"/>
      <c r="O15" s="118" t="s">
        <v>2834</v>
      </c>
    </row>
    <row r="16" spans="1:15" customFormat="1" ht="63" customHeight="1" x14ac:dyDescent="0.25">
      <c r="A16" s="118">
        <v>37</v>
      </c>
      <c r="B16" s="26">
        <v>38792</v>
      </c>
      <c r="C16" s="26">
        <v>39887</v>
      </c>
      <c r="D16" s="118">
        <v>0</v>
      </c>
      <c r="E16" s="118" t="s">
        <v>447</v>
      </c>
      <c r="F16" s="118" t="s">
        <v>2776</v>
      </c>
      <c r="G16" s="118" t="s">
        <v>2835</v>
      </c>
      <c r="H16" s="118"/>
      <c r="I16" s="118" t="s">
        <v>2808</v>
      </c>
      <c r="J16" s="118">
        <v>37</v>
      </c>
      <c r="K16" s="118" t="s">
        <v>2836</v>
      </c>
      <c r="L16" s="118">
        <v>70097510</v>
      </c>
      <c r="M16" s="118" t="s">
        <v>2813</v>
      </c>
      <c r="N16" s="118"/>
      <c r="O16" s="118" t="s">
        <v>2837</v>
      </c>
    </row>
    <row r="17" spans="1:15" customFormat="1" ht="63" customHeight="1" x14ac:dyDescent="0.25">
      <c r="A17" s="118" t="s">
        <v>2838</v>
      </c>
      <c r="B17" s="26">
        <v>35096</v>
      </c>
      <c r="C17" s="26" t="s">
        <v>2805</v>
      </c>
      <c r="D17" s="118">
        <v>0</v>
      </c>
      <c r="E17" s="118" t="s">
        <v>2782</v>
      </c>
      <c r="F17" s="118" t="s">
        <v>2791</v>
      </c>
      <c r="G17" s="118" t="s">
        <v>2839</v>
      </c>
      <c r="H17" s="118">
        <v>804607</v>
      </c>
      <c r="I17" s="118" t="s">
        <v>2808</v>
      </c>
      <c r="J17" s="118">
        <v>1316</v>
      </c>
      <c r="K17" s="118" t="s">
        <v>2840</v>
      </c>
      <c r="L17" s="118">
        <v>4862045</v>
      </c>
      <c r="M17" s="118" t="s">
        <v>2813</v>
      </c>
      <c r="N17" s="118"/>
      <c r="O17" s="118" t="s">
        <v>2841</v>
      </c>
    </row>
    <row r="18" spans="1:15" customFormat="1" ht="63" customHeight="1" x14ac:dyDescent="0.25">
      <c r="A18" s="118">
        <v>10</v>
      </c>
      <c r="B18" s="26">
        <v>33847</v>
      </c>
      <c r="C18" s="26">
        <v>42977</v>
      </c>
      <c r="D18" s="118"/>
      <c r="E18" s="118" t="s">
        <v>2782</v>
      </c>
      <c r="F18" s="118" t="s">
        <v>2842</v>
      </c>
      <c r="G18" s="118" t="s">
        <v>2843</v>
      </c>
      <c r="H18" s="118">
        <v>584738</v>
      </c>
      <c r="I18" s="118"/>
      <c r="J18" s="118"/>
      <c r="K18" s="118" t="s">
        <v>2844</v>
      </c>
      <c r="L18" s="118" t="s">
        <v>2845</v>
      </c>
      <c r="M18" s="118" t="s">
        <v>2813</v>
      </c>
      <c r="N18" s="118"/>
      <c r="O18" s="118" t="s">
        <v>2846</v>
      </c>
    </row>
    <row r="19" spans="1:15" ht="63" customHeight="1" x14ac:dyDescent="0.25">
      <c r="A19" s="683">
        <v>40</v>
      </c>
      <c r="B19" s="26">
        <v>37679</v>
      </c>
      <c r="C19" s="26">
        <v>38409</v>
      </c>
      <c r="D19" s="118"/>
      <c r="E19" s="118" t="s">
        <v>447</v>
      </c>
      <c r="F19" s="118" t="s">
        <v>2776</v>
      </c>
      <c r="G19" s="118" t="s">
        <v>2847</v>
      </c>
      <c r="H19" s="118">
        <v>443708</v>
      </c>
      <c r="I19" s="118" t="s">
        <v>2778</v>
      </c>
      <c r="J19" s="118">
        <v>145</v>
      </c>
      <c r="K19" s="118" t="s">
        <v>2848</v>
      </c>
      <c r="L19" s="118">
        <v>70071832</v>
      </c>
      <c r="M19" s="118" t="s">
        <v>2849</v>
      </c>
      <c r="N19" s="118"/>
      <c r="O19" s="118" t="s">
        <v>2850</v>
      </c>
    </row>
    <row r="20" spans="1:15" customFormat="1" ht="63" customHeight="1" x14ac:dyDescent="0.25">
      <c r="A20" s="683" t="s">
        <v>2851</v>
      </c>
      <c r="B20" s="26" t="s">
        <v>2805</v>
      </c>
      <c r="C20" s="26" t="s">
        <v>2805</v>
      </c>
      <c r="D20" s="118">
        <v>0</v>
      </c>
      <c r="E20" s="118" t="s">
        <v>2805</v>
      </c>
      <c r="F20" s="118" t="s">
        <v>2791</v>
      </c>
      <c r="G20" s="118" t="s">
        <v>2852</v>
      </c>
      <c r="H20" s="118">
        <v>5227205</v>
      </c>
      <c r="I20" s="118" t="s">
        <v>2853</v>
      </c>
      <c r="J20" s="118">
        <v>1217</v>
      </c>
      <c r="K20" s="118" t="s">
        <v>2854</v>
      </c>
      <c r="L20" s="118">
        <v>70079326</v>
      </c>
      <c r="M20" s="118" t="s">
        <v>2849</v>
      </c>
      <c r="N20" s="118"/>
      <c r="O20" s="118" t="s">
        <v>2855</v>
      </c>
    </row>
    <row r="21" spans="1:15" customFormat="1" ht="63" customHeight="1" x14ac:dyDescent="0.25">
      <c r="A21" s="683" t="s">
        <v>2786</v>
      </c>
      <c r="B21" s="26">
        <v>35582</v>
      </c>
      <c r="C21" s="26">
        <v>35947</v>
      </c>
      <c r="D21" s="118"/>
      <c r="E21" s="118" t="s">
        <v>2782</v>
      </c>
      <c r="F21" s="679" t="s">
        <v>2842</v>
      </c>
      <c r="G21" s="118" t="s">
        <v>2856</v>
      </c>
      <c r="H21" s="118">
        <v>5245243</v>
      </c>
      <c r="I21" s="118" t="s">
        <v>2784</v>
      </c>
      <c r="J21" s="118">
        <v>131</v>
      </c>
      <c r="K21" s="118" t="s">
        <v>2857</v>
      </c>
      <c r="L21" s="118">
        <v>39403313</v>
      </c>
      <c r="M21" s="118" t="s">
        <v>2849</v>
      </c>
      <c r="N21" s="118"/>
      <c r="O21" s="118" t="s">
        <v>2858</v>
      </c>
    </row>
    <row r="22" spans="1:15" customFormat="1" ht="63" customHeight="1" x14ac:dyDescent="0.25">
      <c r="A22" s="683" t="s">
        <v>2859</v>
      </c>
      <c r="B22" s="26">
        <v>34696</v>
      </c>
      <c r="C22" s="26">
        <v>35061</v>
      </c>
      <c r="D22" s="118">
        <v>0</v>
      </c>
      <c r="E22" s="118" t="s">
        <v>447</v>
      </c>
      <c r="F22" s="679"/>
      <c r="G22" s="118" t="s">
        <v>2860</v>
      </c>
      <c r="H22" s="118">
        <v>5245477</v>
      </c>
      <c r="I22" s="118" t="s">
        <v>2784</v>
      </c>
      <c r="J22" s="118">
        <v>385</v>
      </c>
      <c r="K22" s="118" t="s">
        <v>2861</v>
      </c>
      <c r="L22" s="118">
        <v>71656969</v>
      </c>
      <c r="M22" s="118" t="s">
        <v>2849</v>
      </c>
      <c r="N22" s="118"/>
      <c r="O22" s="118" t="s">
        <v>2862</v>
      </c>
    </row>
    <row r="23" spans="1:15" customFormat="1" ht="63" customHeight="1" x14ac:dyDescent="0.25">
      <c r="A23" s="118">
        <v>0</v>
      </c>
      <c r="B23" s="26">
        <v>35698</v>
      </c>
      <c r="C23" s="26">
        <v>36063</v>
      </c>
      <c r="D23" s="118">
        <v>0</v>
      </c>
      <c r="E23" s="118"/>
      <c r="F23" s="118" t="s">
        <v>2776</v>
      </c>
      <c r="G23" s="118" t="s">
        <v>2863</v>
      </c>
      <c r="H23" s="118"/>
      <c r="I23" s="118" t="s">
        <v>2832</v>
      </c>
      <c r="J23" s="118">
        <v>33</v>
      </c>
      <c r="K23" s="118" t="s">
        <v>2864</v>
      </c>
      <c r="L23" s="118">
        <v>70043862</v>
      </c>
      <c r="M23" s="118" t="s">
        <v>2849</v>
      </c>
      <c r="N23" s="118"/>
      <c r="O23" s="118" t="s">
        <v>2865</v>
      </c>
    </row>
    <row r="24" spans="1:15" ht="63" customHeight="1" x14ac:dyDescent="0.25">
      <c r="A24" s="688" t="s">
        <v>2866</v>
      </c>
      <c r="B24" s="26">
        <v>38057</v>
      </c>
      <c r="C24" s="26">
        <v>38786</v>
      </c>
      <c r="D24" s="118">
        <v>0</v>
      </c>
      <c r="E24" s="118" t="s">
        <v>2805</v>
      </c>
      <c r="F24" s="118" t="s">
        <v>2791</v>
      </c>
      <c r="G24" s="118" t="s">
        <v>2867</v>
      </c>
      <c r="H24" s="118">
        <v>443708</v>
      </c>
      <c r="I24" s="118" t="s">
        <v>2778</v>
      </c>
      <c r="J24" s="118">
        <v>111</v>
      </c>
      <c r="K24" s="118" t="s">
        <v>2868</v>
      </c>
      <c r="L24" s="118">
        <v>71595203</v>
      </c>
      <c r="M24" s="118" t="s">
        <v>2869</v>
      </c>
      <c r="N24" s="118" t="s">
        <v>3242</v>
      </c>
      <c r="O24" s="193" t="s">
        <v>3243</v>
      </c>
    </row>
    <row r="25" spans="1:15" ht="63" customHeight="1" x14ac:dyDescent="0.25">
      <c r="A25" s="683" t="s">
        <v>2870</v>
      </c>
      <c r="B25" s="26">
        <v>37676</v>
      </c>
      <c r="C25" s="26">
        <v>38406</v>
      </c>
      <c r="D25" s="118">
        <v>0</v>
      </c>
      <c r="E25" s="118" t="s">
        <v>447</v>
      </c>
      <c r="F25" s="118" t="s">
        <v>2776</v>
      </c>
      <c r="G25" s="118" t="s">
        <v>2871</v>
      </c>
      <c r="H25" s="118">
        <v>443708</v>
      </c>
      <c r="I25" s="118" t="s">
        <v>2778</v>
      </c>
      <c r="J25" s="118">
        <v>152</v>
      </c>
      <c r="K25" s="118" t="s">
        <v>2872</v>
      </c>
      <c r="L25" s="118">
        <v>21625186</v>
      </c>
      <c r="M25" s="118" t="s">
        <v>2869</v>
      </c>
      <c r="N25" s="118"/>
      <c r="O25" s="118" t="s">
        <v>2873</v>
      </c>
    </row>
    <row r="26" spans="1:15" customFormat="1" ht="63" customHeight="1" x14ac:dyDescent="0.25">
      <c r="A26" s="683">
        <v>10</v>
      </c>
      <c r="B26" s="26">
        <v>38405</v>
      </c>
      <c r="C26" s="26">
        <v>39134</v>
      </c>
      <c r="D26" s="118"/>
      <c r="E26" s="118" t="s">
        <v>2782</v>
      </c>
      <c r="F26" s="679" t="s">
        <v>2776</v>
      </c>
      <c r="G26" s="118" t="s">
        <v>2874</v>
      </c>
      <c r="H26" s="118">
        <v>70132750</v>
      </c>
      <c r="I26" s="118" t="s">
        <v>2784</v>
      </c>
      <c r="J26" s="118">
        <v>22</v>
      </c>
      <c r="K26" s="118" t="s">
        <v>2875</v>
      </c>
      <c r="L26" s="118"/>
      <c r="M26" s="118" t="s">
        <v>2869</v>
      </c>
      <c r="N26" s="118"/>
      <c r="O26" s="118" t="s">
        <v>2876</v>
      </c>
    </row>
    <row r="27" spans="1:15" customFormat="1" ht="63" customHeight="1" x14ac:dyDescent="0.25">
      <c r="A27" s="683">
        <v>86</v>
      </c>
      <c r="B27" s="26">
        <v>34401</v>
      </c>
      <c r="C27" s="26">
        <v>34766</v>
      </c>
      <c r="D27" s="118"/>
      <c r="E27" s="118" t="s">
        <v>2782</v>
      </c>
      <c r="F27" s="679" t="s">
        <v>2776</v>
      </c>
      <c r="G27" s="118" t="s">
        <v>2877</v>
      </c>
      <c r="H27" s="118"/>
      <c r="I27" s="118" t="s">
        <v>2784</v>
      </c>
      <c r="J27" s="118">
        <v>86</v>
      </c>
      <c r="K27" s="118" t="s">
        <v>2878</v>
      </c>
      <c r="L27" s="118">
        <v>24477136</v>
      </c>
      <c r="M27" s="118" t="s">
        <v>2869</v>
      </c>
      <c r="N27" s="118"/>
      <c r="O27" s="118" t="s">
        <v>2879</v>
      </c>
    </row>
    <row r="28" spans="1:15" customFormat="1" ht="63" customHeight="1" x14ac:dyDescent="0.25">
      <c r="A28" s="118" t="s">
        <v>2880</v>
      </c>
      <c r="B28" s="26">
        <v>38202</v>
      </c>
      <c r="C28" s="26">
        <v>38931</v>
      </c>
      <c r="D28" s="118">
        <v>0</v>
      </c>
      <c r="E28" s="118" t="s">
        <v>447</v>
      </c>
      <c r="F28" s="679" t="s">
        <v>2791</v>
      </c>
      <c r="G28" s="118" t="s">
        <v>2881</v>
      </c>
      <c r="H28" s="118">
        <v>5245309</v>
      </c>
      <c r="I28" s="118" t="s">
        <v>2784</v>
      </c>
      <c r="J28" s="118">
        <v>200</v>
      </c>
      <c r="K28" s="118" t="s">
        <v>2882</v>
      </c>
      <c r="L28" s="118">
        <v>71703376</v>
      </c>
      <c r="M28" s="118" t="s">
        <v>2869</v>
      </c>
      <c r="N28" s="118"/>
      <c r="O28" s="118" t="s">
        <v>2883</v>
      </c>
    </row>
    <row r="29" spans="1:15" customFormat="1" ht="63" customHeight="1" x14ac:dyDescent="0.25">
      <c r="A29" s="118" t="s">
        <v>2884</v>
      </c>
      <c r="B29" s="26" t="s">
        <v>2801</v>
      </c>
      <c r="C29" s="26" t="s">
        <v>2801</v>
      </c>
      <c r="D29" s="118">
        <v>0</v>
      </c>
      <c r="E29" s="118" t="s">
        <v>2801</v>
      </c>
      <c r="F29" s="679" t="s">
        <v>2791</v>
      </c>
      <c r="G29" s="118" t="s">
        <v>2885</v>
      </c>
      <c r="H29" s="118">
        <v>5245383</v>
      </c>
      <c r="I29" s="118" t="s">
        <v>2784</v>
      </c>
      <c r="J29" s="118">
        <v>280</v>
      </c>
      <c r="K29" s="118" t="s">
        <v>2886</v>
      </c>
      <c r="L29" s="118"/>
      <c r="M29" s="118" t="s">
        <v>2869</v>
      </c>
      <c r="N29" s="118"/>
      <c r="O29" s="118" t="s">
        <v>2887</v>
      </c>
    </row>
    <row r="30" spans="1:15" customFormat="1" ht="63" customHeight="1" x14ac:dyDescent="0.25">
      <c r="A30" s="118" t="s">
        <v>2888</v>
      </c>
      <c r="B30" s="26">
        <v>38645</v>
      </c>
      <c r="C30" s="26">
        <v>39010</v>
      </c>
      <c r="D30" s="118">
        <v>0</v>
      </c>
      <c r="E30" s="118" t="s">
        <v>447</v>
      </c>
      <c r="F30" s="118" t="s">
        <v>2776</v>
      </c>
      <c r="G30" s="118" t="s">
        <v>2889</v>
      </c>
      <c r="H30" s="118">
        <v>97558</v>
      </c>
      <c r="I30" s="118" t="s">
        <v>2890</v>
      </c>
      <c r="J30" s="118">
        <v>146</v>
      </c>
      <c r="K30" s="118" t="s">
        <v>2891</v>
      </c>
      <c r="L30" s="118">
        <v>8298444</v>
      </c>
      <c r="M30" s="118" t="s">
        <v>2869</v>
      </c>
      <c r="N30" s="118"/>
      <c r="O30" s="118" t="s">
        <v>2892</v>
      </c>
    </row>
    <row r="31" spans="1:15" ht="63" customHeight="1" x14ac:dyDescent="0.25">
      <c r="A31" s="683" t="s">
        <v>2893</v>
      </c>
      <c r="B31" s="26">
        <v>37658</v>
      </c>
      <c r="C31" s="26">
        <v>38383</v>
      </c>
      <c r="D31" s="118">
        <v>0</v>
      </c>
      <c r="E31" s="118" t="s">
        <v>447</v>
      </c>
      <c r="F31" s="118" t="s">
        <v>2791</v>
      </c>
      <c r="G31" s="118" t="s">
        <v>2894</v>
      </c>
      <c r="H31" s="118">
        <v>443708</v>
      </c>
      <c r="I31" s="118" t="s">
        <v>2778</v>
      </c>
      <c r="J31" s="118">
        <v>151</v>
      </c>
      <c r="K31" s="118" t="s">
        <v>2895</v>
      </c>
      <c r="L31" s="118">
        <v>39177782</v>
      </c>
      <c r="M31" s="118" t="s">
        <v>2896</v>
      </c>
      <c r="N31" s="118"/>
      <c r="O31" s="193" t="s">
        <v>3384</v>
      </c>
    </row>
    <row r="32" spans="1:15" customFormat="1" ht="63" customHeight="1" x14ac:dyDescent="0.25">
      <c r="A32" s="118"/>
      <c r="B32" s="26">
        <v>35278</v>
      </c>
      <c r="C32" s="26">
        <v>35643</v>
      </c>
      <c r="D32" s="118"/>
      <c r="E32" s="118" t="s">
        <v>2782</v>
      </c>
      <c r="F32" s="679" t="s">
        <v>2842</v>
      </c>
      <c r="G32" s="118" t="s">
        <v>2897</v>
      </c>
      <c r="H32" s="118">
        <v>5245200</v>
      </c>
      <c r="I32" s="118" t="s">
        <v>2784</v>
      </c>
      <c r="J32" s="118">
        <v>85</v>
      </c>
      <c r="K32" s="118" t="s">
        <v>2898</v>
      </c>
      <c r="L32" s="118">
        <v>43495999</v>
      </c>
      <c r="M32" s="118" t="s">
        <v>2896</v>
      </c>
      <c r="N32" s="118"/>
      <c r="O32" s="118" t="s">
        <v>2899</v>
      </c>
    </row>
    <row r="33" spans="1:15" customFormat="1" ht="63" customHeight="1" x14ac:dyDescent="0.25">
      <c r="A33" s="118">
        <v>196</v>
      </c>
      <c r="B33" s="26">
        <v>34401</v>
      </c>
      <c r="C33" s="26">
        <v>34766</v>
      </c>
      <c r="D33" s="118"/>
      <c r="E33" s="118" t="s">
        <v>2782</v>
      </c>
      <c r="F33" s="679" t="s">
        <v>2776</v>
      </c>
      <c r="G33" s="118" t="s">
        <v>2900</v>
      </c>
      <c r="H33" s="118"/>
      <c r="I33" s="118" t="s">
        <v>2784</v>
      </c>
      <c r="J33" s="118">
        <v>196</v>
      </c>
      <c r="K33" s="118" t="s">
        <v>2901</v>
      </c>
      <c r="L33" s="118">
        <v>70691313</v>
      </c>
      <c r="M33" s="118" t="s">
        <v>2896</v>
      </c>
      <c r="N33" s="118"/>
      <c r="O33" s="118" t="s">
        <v>2902</v>
      </c>
    </row>
    <row r="34" spans="1:15" customFormat="1" ht="63" customHeight="1" x14ac:dyDescent="0.25">
      <c r="A34" s="118">
        <v>1680</v>
      </c>
      <c r="B34" s="26">
        <v>36423</v>
      </c>
      <c r="C34" s="26">
        <v>0</v>
      </c>
      <c r="D34" s="118">
        <v>0</v>
      </c>
      <c r="E34" s="118" t="s">
        <v>447</v>
      </c>
      <c r="F34" s="679" t="s">
        <v>2776</v>
      </c>
      <c r="G34" s="118" t="s">
        <v>2903</v>
      </c>
      <c r="H34" s="118">
        <v>5245415</v>
      </c>
      <c r="I34" s="118" t="s">
        <v>2784</v>
      </c>
      <c r="J34" s="118">
        <v>315</v>
      </c>
      <c r="K34" s="118" t="s">
        <v>1224</v>
      </c>
      <c r="L34" s="118">
        <v>71792946</v>
      </c>
      <c r="M34" s="118" t="s">
        <v>2896</v>
      </c>
      <c r="N34" s="118"/>
      <c r="O34" s="118" t="s">
        <v>2904</v>
      </c>
    </row>
    <row r="35" spans="1:15" customFormat="1" ht="63" customHeight="1" x14ac:dyDescent="0.25">
      <c r="A35" s="118" t="s">
        <v>2905</v>
      </c>
      <c r="B35" s="26">
        <v>38712</v>
      </c>
      <c r="C35" s="26">
        <v>39077</v>
      </c>
      <c r="D35" s="118">
        <v>0</v>
      </c>
      <c r="E35" s="118" t="s">
        <v>2782</v>
      </c>
      <c r="F35" s="118" t="s">
        <v>2791</v>
      </c>
      <c r="G35" s="118" t="s">
        <v>2906</v>
      </c>
      <c r="H35" s="118">
        <v>97558</v>
      </c>
      <c r="I35" s="118" t="s">
        <v>2890</v>
      </c>
      <c r="J35" s="118">
        <v>122</v>
      </c>
      <c r="K35" s="118" t="s">
        <v>2907</v>
      </c>
      <c r="L35" s="118"/>
      <c r="M35" s="118" t="s">
        <v>2896</v>
      </c>
      <c r="N35" s="118"/>
      <c r="O35" s="118" t="s">
        <v>2908</v>
      </c>
    </row>
    <row r="36" spans="1:15" ht="63" customHeight="1" x14ac:dyDescent="0.25">
      <c r="A36" s="683" t="s">
        <v>2786</v>
      </c>
      <c r="B36" s="26">
        <v>35612</v>
      </c>
      <c r="C36" s="26">
        <v>35977</v>
      </c>
      <c r="D36" s="118">
        <v>0</v>
      </c>
      <c r="E36" s="118" t="s">
        <v>447</v>
      </c>
      <c r="F36" s="683" t="s">
        <v>2909</v>
      </c>
      <c r="G36" s="118" t="s">
        <v>2910</v>
      </c>
      <c r="H36" s="118"/>
      <c r="I36" s="118" t="s">
        <v>2778</v>
      </c>
      <c r="J36" s="118">
        <v>116</v>
      </c>
      <c r="K36" s="118" t="s">
        <v>2911</v>
      </c>
      <c r="L36" s="118">
        <v>32541535</v>
      </c>
      <c r="M36" s="118" t="s">
        <v>2912</v>
      </c>
      <c r="N36" s="118"/>
      <c r="O36" s="118" t="s">
        <v>2913</v>
      </c>
    </row>
    <row r="37" spans="1:15" customFormat="1" ht="63" customHeight="1" x14ac:dyDescent="0.25">
      <c r="A37" s="118" t="s">
        <v>2914</v>
      </c>
      <c r="B37" s="26">
        <v>37712</v>
      </c>
      <c r="C37" s="26">
        <v>38441</v>
      </c>
      <c r="D37" s="118">
        <v>0</v>
      </c>
      <c r="E37" s="118" t="s">
        <v>447</v>
      </c>
      <c r="F37" s="679" t="s">
        <v>2791</v>
      </c>
      <c r="G37" s="118" t="s">
        <v>2915</v>
      </c>
      <c r="H37" s="118">
        <v>5245209</v>
      </c>
      <c r="I37" s="118" t="s">
        <v>2784</v>
      </c>
      <c r="J37" s="118">
        <v>94</v>
      </c>
      <c r="K37" s="118" t="s">
        <v>2916</v>
      </c>
      <c r="L37" s="118">
        <v>43203091</v>
      </c>
      <c r="M37" s="118" t="s">
        <v>2912</v>
      </c>
      <c r="N37" s="118"/>
      <c r="O37" s="118" t="s">
        <v>2917</v>
      </c>
    </row>
    <row r="38" spans="1:15" customFormat="1" ht="63" customHeight="1" x14ac:dyDescent="0.25">
      <c r="A38" s="118"/>
      <c r="B38" s="26">
        <v>35612</v>
      </c>
      <c r="C38" s="26">
        <v>35976</v>
      </c>
      <c r="D38" s="118">
        <v>0</v>
      </c>
      <c r="E38" s="118" t="s">
        <v>447</v>
      </c>
      <c r="F38" s="679" t="s">
        <v>2776</v>
      </c>
      <c r="G38" s="118" t="s">
        <v>2918</v>
      </c>
      <c r="H38" s="118">
        <v>5245393</v>
      </c>
      <c r="I38" s="118" t="s">
        <v>2784</v>
      </c>
      <c r="J38" s="118">
        <v>293</v>
      </c>
      <c r="K38" s="118" t="s">
        <v>2919</v>
      </c>
      <c r="L38" s="118">
        <v>3608289</v>
      </c>
      <c r="M38" s="118" t="s">
        <v>2912</v>
      </c>
      <c r="N38" s="118"/>
      <c r="O38" s="118" t="s">
        <v>2920</v>
      </c>
    </row>
    <row r="39" spans="1:15" customFormat="1" ht="63" customHeight="1" x14ac:dyDescent="0.25">
      <c r="A39" s="118" t="s">
        <v>2921</v>
      </c>
      <c r="B39" s="26">
        <v>38785</v>
      </c>
      <c r="C39" s="26">
        <v>39150</v>
      </c>
      <c r="D39" s="118">
        <v>0</v>
      </c>
      <c r="E39" s="118" t="s">
        <v>447</v>
      </c>
      <c r="F39" s="679" t="s">
        <v>2791</v>
      </c>
      <c r="G39" s="118" t="s">
        <v>2922</v>
      </c>
      <c r="H39" s="118">
        <v>5245455</v>
      </c>
      <c r="I39" s="118" t="s">
        <v>2784</v>
      </c>
      <c r="J39" s="118">
        <v>363</v>
      </c>
      <c r="K39" s="118" t="s">
        <v>2923</v>
      </c>
      <c r="L39" s="118">
        <v>98709824</v>
      </c>
      <c r="M39" s="118" t="s">
        <v>2912</v>
      </c>
      <c r="N39" s="118"/>
      <c r="O39" s="118" t="s">
        <v>2924</v>
      </c>
    </row>
    <row r="40" spans="1:15" customFormat="1" ht="63" customHeight="1" x14ac:dyDescent="0.25">
      <c r="A40" s="118">
        <v>85</v>
      </c>
      <c r="B40" s="26">
        <v>37246</v>
      </c>
      <c r="C40" s="26">
        <v>55508</v>
      </c>
      <c r="D40" s="118">
        <v>0</v>
      </c>
      <c r="E40" s="118" t="s">
        <v>447</v>
      </c>
      <c r="F40" s="118" t="s">
        <v>2776</v>
      </c>
      <c r="G40" s="118" t="s">
        <v>2925</v>
      </c>
      <c r="H40" s="118">
        <v>809482</v>
      </c>
      <c r="I40" s="118"/>
      <c r="J40" s="118"/>
      <c r="K40" s="118" t="s">
        <v>2926</v>
      </c>
      <c r="L40" s="118">
        <v>890904996</v>
      </c>
      <c r="M40" s="118" t="s">
        <v>2912</v>
      </c>
      <c r="N40" s="118"/>
      <c r="O40" s="118" t="s">
        <v>2927</v>
      </c>
    </row>
    <row r="41" spans="1:15" ht="63" customHeight="1" x14ac:dyDescent="0.25">
      <c r="A41" s="688" t="s">
        <v>2928</v>
      </c>
      <c r="B41" s="26">
        <v>37765</v>
      </c>
      <c r="C41" s="26">
        <v>38495</v>
      </c>
      <c r="D41" s="688" t="s">
        <v>2929</v>
      </c>
      <c r="E41" s="118" t="s">
        <v>447</v>
      </c>
      <c r="F41" s="688" t="s">
        <v>2256</v>
      </c>
      <c r="G41" s="118" t="s">
        <v>2930</v>
      </c>
      <c r="H41" s="118" t="s">
        <v>2931</v>
      </c>
      <c r="I41" s="118" t="s">
        <v>2778</v>
      </c>
      <c r="J41" s="118">
        <v>112</v>
      </c>
      <c r="K41" s="118" t="s">
        <v>2932</v>
      </c>
      <c r="L41" s="118">
        <v>71648527</v>
      </c>
      <c r="M41" s="118" t="s">
        <v>2933</v>
      </c>
      <c r="N41" s="118"/>
      <c r="O41" s="118" t="s">
        <v>2934</v>
      </c>
    </row>
    <row r="42" spans="1:15" ht="63" customHeight="1" x14ac:dyDescent="0.25">
      <c r="A42" s="683">
        <v>210</v>
      </c>
      <c r="B42" s="26">
        <v>38149</v>
      </c>
      <c r="C42" s="26">
        <v>38878</v>
      </c>
      <c r="D42" s="118">
        <v>0</v>
      </c>
      <c r="E42" s="118" t="s">
        <v>2782</v>
      </c>
      <c r="F42" s="118" t="s">
        <v>2776</v>
      </c>
      <c r="G42" s="118" t="s">
        <v>2935</v>
      </c>
      <c r="H42" s="118">
        <v>443708</v>
      </c>
      <c r="I42" s="118" t="s">
        <v>2778</v>
      </c>
      <c r="J42" s="118">
        <v>156</v>
      </c>
      <c r="K42" s="118" t="s">
        <v>2936</v>
      </c>
      <c r="L42" s="118">
        <v>32432551</v>
      </c>
      <c r="M42" s="118" t="s">
        <v>2933</v>
      </c>
      <c r="N42" s="118" t="s">
        <v>3242</v>
      </c>
      <c r="O42" s="193" t="s">
        <v>3243</v>
      </c>
    </row>
    <row r="43" spans="1:15" customFormat="1" ht="63" customHeight="1" x14ac:dyDescent="0.25">
      <c r="A43" s="118" t="s">
        <v>2937</v>
      </c>
      <c r="B43" s="26">
        <v>38548</v>
      </c>
      <c r="C43" s="26">
        <v>38913</v>
      </c>
      <c r="D43" s="118">
        <v>0</v>
      </c>
      <c r="E43" s="118" t="s">
        <v>447</v>
      </c>
      <c r="F43" s="679" t="s">
        <v>2791</v>
      </c>
      <c r="G43" s="118" t="s">
        <v>2938</v>
      </c>
      <c r="H43" s="118">
        <v>5245143</v>
      </c>
      <c r="I43" s="118" t="s">
        <v>2784</v>
      </c>
      <c r="J43" s="118">
        <v>26</v>
      </c>
      <c r="K43" s="118" t="s">
        <v>2939</v>
      </c>
      <c r="L43" s="118">
        <v>8250631</v>
      </c>
      <c r="M43" s="118" t="s">
        <v>2933</v>
      </c>
      <c r="N43" s="118"/>
      <c r="O43" s="118" t="s">
        <v>2940</v>
      </c>
    </row>
    <row r="44" spans="1:15" customFormat="1" ht="63" customHeight="1" x14ac:dyDescent="0.25">
      <c r="A44" s="118">
        <v>20</v>
      </c>
      <c r="B44" s="26">
        <v>38518</v>
      </c>
      <c r="C44" s="26">
        <v>38883</v>
      </c>
      <c r="D44" s="118">
        <v>0</v>
      </c>
      <c r="E44" s="118" t="s">
        <v>447</v>
      </c>
      <c r="F44" s="679" t="s">
        <v>2776</v>
      </c>
      <c r="G44" s="118" t="s">
        <v>2941</v>
      </c>
      <c r="H44" s="118">
        <v>5245206</v>
      </c>
      <c r="I44" s="118" t="s">
        <v>2784</v>
      </c>
      <c r="J44" s="118">
        <v>91</v>
      </c>
      <c r="K44" s="118" t="s">
        <v>2942</v>
      </c>
      <c r="L44" s="118">
        <v>8408074</v>
      </c>
      <c r="M44" s="118" t="s">
        <v>2933</v>
      </c>
      <c r="N44" s="118"/>
      <c r="O44" s="118" t="s">
        <v>2940</v>
      </c>
    </row>
    <row r="45" spans="1:15" customFormat="1" ht="63" customHeight="1" x14ac:dyDescent="0.25">
      <c r="A45" s="118" t="s">
        <v>2943</v>
      </c>
      <c r="B45" s="26">
        <v>37775</v>
      </c>
      <c r="C45" s="26">
        <v>38505</v>
      </c>
      <c r="D45" s="118" t="s">
        <v>2791</v>
      </c>
      <c r="E45" s="118" t="s">
        <v>447</v>
      </c>
      <c r="F45" s="679" t="s">
        <v>2791</v>
      </c>
      <c r="G45" s="118" t="s">
        <v>2944</v>
      </c>
      <c r="H45" s="118">
        <v>5245254</v>
      </c>
      <c r="I45" s="118" t="s">
        <v>2784</v>
      </c>
      <c r="J45" s="118">
        <v>143</v>
      </c>
      <c r="K45" s="118" t="s">
        <v>2945</v>
      </c>
      <c r="L45" s="118">
        <v>3434855</v>
      </c>
      <c r="M45" s="118" t="s">
        <v>2933</v>
      </c>
      <c r="N45" s="118"/>
      <c r="O45" s="118" t="s">
        <v>2946</v>
      </c>
    </row>
    <row r="46" spans="1:15" customFormat="1" ht="63" customHeight="1" x14ac:dyDescent="0.25">
      <c r="A46" s="118">
        <v>0</v>
      </c>
      <c r="B46" s="26">
        <v>34401</v>
      </c>
      <c r="C46" s="26">
        <v>34766</v>
      </c>
      <c r="D46" s="118">
        <v>0</v>
      </c>
      <c r="E46" s="118" t="s">
        <v>447</v>
      </c>
      <c r="F46" s="679" t="s">
        <v>2776</v>
      </c>
      <c r="G46" s="118" t="s">
        <v>2947</v>
      </c>
      <c r="H46" s="118">
        <v>5245390</v>
      </c>
      <c r="I46" s="118" t="s">
        <v>2784</v>
      </c>
      <c r="J46" s="118">
        <v>288</v>
      </c>
      <c r="K46" s="118" t="s">
        <v>2948</v>
      </c>
      <c r="L46" s="118">
        <v>71632165</v>
      </c>
      <c r="M46" s="118" t="s">
        <v>2933</v>
      </c>
      <c r="N46" s="118"/>
      <c r="O46" s="118" t="s">
        <v>2949</v>
      </c>
    </row>
    <row r="47" spans="1:15" customFormat="1" ht="63" customHeight="1" x14ac:dyDescent="0.25">
      <c r="A47" s="118"/>
      <c r="B47" s="26">
        <v>35263</v>
      </c>
      <c r="C47" s="26">
        <v>35627</v>
      </c>
      <c r="D47" s="118">
        <v>0</v>
      </c>
      <c r="E47" s="118" t="s">
        <v>447</v>
      </c>
      <c r="F47" s="679" t="s">
        <v>2776</v>
      </c>
      <c r="G47" s="118" t="s">
        <v>2950</v>
      </c>
      <c r="H47" s="118">
        <v>5245423</v>
      </c>
      <c r="I47" s="118" t="s">
        <v>2784</v>
      </c>
      <c r="J47" s="118">
        <v>325</v>
      </c>
      <c r="K47" s="118" t="s">
        <v>2951</v>
      </c>
      <c r="L47" s="118">
        <v>71601894</v>
      </c>
      <c r="M47" s="118" t="s">
        <v>2933</v>
      </c>
      <c r="N47" s="118"/>
      <c r="O47" s="118" t="s">
        <v>2952</v>
      </c>
    </row>
    <row r="48" spans="1:15" customFormat="1" ht="63" customHeight="1" x14ac:dyDescent="0.25">
      <c r="A48" s="118">
        <v>535</v>
      </c>
      <c r="B48" s="26">
        <v>37239</v>
      </c>
      <c r="C48" s="26">
        <v>37969</v>
      </c>
      <c r="D48" s="118"/>
      <c r="E48" s="118" t="s">
        <v>2782</v>
      </c>
      <c r="F48" s="118" t="s">
        <v>2842</v>
      </c>
      <c r="G48" s="118" t="s">
        <v>2953</v>
      </c>
      <c r="H48" s="118">
        <v>97558</v>
      </c>
      <c r="I48" s="118" t="s">
        <v>2890</v>
      </c>
      <c r="J48" s="118">
        <v>152</v>
      </c>
      <c r="K48" s="118" t="s">
        <v>2954</v>
      </c>
      <c r="L48" s="118">
        <v>71594295</v>
      </c>
      <c r="M48" s="118" t="s">
        <v>2933</v>
      </c>
      <c r="N48" s="118"/>
      <c r="O48" s="118" t="s">
        <v>2955</v>
      </c>
    </row>
    <row r="49" spans="1:15" customFormat="1" ht="63" customHeight="1" x14ac:dyDescent="0.25">
      <c r="A49" s="118" t="s">
        <v>2956</v>
      </c>
      <c r="B49" s="26">
        <v>37048</v>
      </c>
      <c r="C49" s="26">
        <v>37778</v>
      </c>
      <c r="D49" s="118">
        <v>0</v>
      </c>
      <c r="E49" s="118" t="s">
        <v>447</v>
      </c>
      <c r="F49" s="118" t="s">
        <v>2791</v>
      </c>
      <c r="G49" s="118" t="s">
        <v>2957</v>
      </c>
      <c r="H49" s="118">
        <v>68737</v>
      </c>
      <c r="I49" s="118" t="s">
        <v>2958</v>
      </c>
      <c r="J49" s="118">
        <v>13</v>
      </c>
      <c r="K49" s="118" t="s">
        <v>2959</v>
      </c>
      <c r="L49" s="118">
        <v>71731761</v>
      </c>
      <c r="M49" s="118" t="s">
        <v>2933</v>
      </c>
      <c r="N49" s="118"/>
      <c r="O49" s="118" t="s">
        <v>2955</v>
      </c>
    </row>
    <row r="50" spans="1:15" customFormat="1" ht="63" customHeight="1" x14ac:dyDescent="0.25">
      <c r="A50" s="118" t="s">
        <v>2960</v>
      </c>
      <c r="B50" s="26">
        <v>37671</v>
      </c>
      <c r="C50" s="26" t="s">
        <v>2961</v>
      </c>
      <c r="D50" s="118" t="s">
        <v>2961</v>
      </c>
      <c r="E50" s="118" t="s">
        <v>447</v>
      </c>
      <c r="F50" s="118" t="s">
        <v>2961</v>
      </c>
      <c r="G50" s="118" t="s">
        <v>2962</v>
      </c>
      <c r="H50" s="118" t="s">
        <v>2961</v>
      </c>
      <c r="I50" s="118" t="s">
        <v>2962</v>
      </c>
      <c r="J50" s="118">
        <v>114</v>
      </c>
      <c r="K50" s="118" t="s">
        <v>2963</v>
      </c>
      <c r="L50" s="66">
        <v>5691395</v>
      </c>
      <c r="M50" s="118"/>
      <c r="N50" s="118" t="s">
        <v>2964</v>
      </c>
      <c r="O50" s="118"/>
    </row>
    <row r="51" spans="1:15" customFormat="1" ht="63" customHeight="1" x14ac:dyDescent="0.25">
      <c r="A51" s="118" t="s">
        <v>2965</v>
      </c>
      <c r="B51" s="26">
        <v>37965</v>
      </c>
      <c r="C51" s="26" t="s">
        <v>2961</v>
      </c>
      <c r="D51" s="118" t="s">
        <v>2961</v>
      </c>
      <c r="E51" s="118" t="s">
        <v>447</v>
      </c>
      <c r="F51" s="118" t="s">
        <v>2961</v>
      </c>
      <c r="G51" s="118" t="s">
        <v>2966</v>
      </c>
      <c r="H51" s="118" t="s">
        <v>2961</v>
      </c>
      <c r="I51" s="118" t="s">
        <v>2966</v>
      </c>
      <c r="J51" s="118">
        <v>133</v>
      </c>
      <c r="K51" s="118" t="s">
        <v>2967</v>
      </c>
      <c r="L51" s="66">
        <v>71269998</v>
      </c>
      <c r="M51" s="118"/>
      <c r="N51" s="118" t="s">
        <v>2964</v>
      </c>
      <c r="O51" s="118"/>
    </row>
    <row r="52" spans="1:15" customFormat="1" ht="63" customHeight="1" x14ac:dyDescent="0.25">
      <c r="A52" s="118" t="s">
        <v>2968</v>
      </c>
      <c r="B52" s="26">
        <v>38006</v>
      </c>
      <c r="C52" s="26" t="s">
        <v>2961</v>
      </c>
      <c r="D52" s="118" t="s">
        <v>2961</v>
      </c>
      <c r="E52" s="118" t="s">
        <v>447</v>
      </c>
      <c r="F52" s="118" t="s">
        <v>2961</v>
      </c>
      <c r="G52" s="118" t="s">
        <v>2969</v>
      </c>
      <c r="H52" s="118" t="s">
        <v>2961</v>
      </c>
      <c r="I52" s="118" t="s">
        <v>2969</v>
      </c>
      <c r="J52" s="118">
        <v>129</v>
      </c>
      <c r="K52" s="118" t="s">
        <v>2970</v>
      </c>
      <c r="L52" s="66">
        <v>71613243</v>
      </c>
      <c r="M52" s="118"/>
      <c r="N52" s="118" t="s">
        <v>2964</v>
      </c>
      <c r="O52" s="118"/>
    </row>
    <row r="53" spans="1:15" customFormat="1" ht="63" customHeight="1" x14ac:dyDescent="0.25">
      <c r="A53" s="118" t="s">
        <v>2971</v>
      </c>
      <c r="B53" s="26">
        <v>38779</v>
      </c>
      <c r="C53" s="26" t="s">
        <v>2961</v>
      </c>
      <c r="D53" s="118" t="s">
        <v>2961</v>
      </c>
      <c r="E53" s="118" t="s">
        <v>447</v>
      </c>
      <c r="F53" s="118" t="s">
        <v>2961</v>
      </c>
      <c r="G53" s="118" t="s">
        <v>2972</v>
      </c>
      <c r="H53" s="118" t="s">
        <v>2961</v>
      </c>
      <c r="I53" s="118" t="s">
        <v>2972</v>
      </c>
      <c r="J53" s="118">
        <v>132</v>
      </c>
      <c r="K53" s="118" t="s">
        <v>2973</v>
      </c>
      <c r="L53" s="66">
        <v>77103442</v>
      </c>
      <c r="M53" s="118"/>
      <c r="N53" s="118" t="s">
        <v>2964</v>
      </c>
      <c r="O53" s="118"/>
    </row>
    <row r="54" spans="1:15" customFormat="1" ht="63" customHeight="1" x14ac:dyDescent="0.25">
      <c r="A54" s="118" t="s">
        <v>2786</v>
      </c>
      <c r="B54" s="26">
        <v>34401</v>
      </c>
      <c r="C54" s="26" t="s">
        <v>2961</v>
      </c>
      <c r="D54" s="118" t="s">
        <v>2961</v>
      </c>
      <c r="E54" s="118" t="s">
        <v>447</v>
      </c>
      <c r="F54" s="118" t="s">
        <v>2961</v>
      </c>
      <c r="G54" s="118" t="s">
        <v>2974</v>
      </c>
      <c r="H54" s="118" t="s">
        <v>2961</v>
      </c>
      <c r="I54" s="118" t="s">
        <v>2974</v>
      </c>
      <c r="J54" s="118">
        <v>343</v>
      </c>
      <c r="K54" s="118" t="s">
        <v>2975</v>
      </c>
      <c r="L54" s="66">
        <v>2773508</v>
      </c>
      <c r="M54" s="118"/>
      <c r="N54" s="118" t="s">
        <v>2964</v>
      </c>
      <c r="O54" s="118"/>
    </row>
    <row r="55" spans="1:15" customFormat="1" ht="63" customHeight="1" x14ac:dyDescent="0.25">
      <c r="A55" s="118" t="s">
        <v>2976</v>
      </c>
      <c r="B55" s="26">
        <v>39104</v>
      </c>
      <c r="C55" s="26" t="s">
        <v>2961</v>
      </c>
      <c r="D55" s="118" t="s">
        <v>2961</v>
      </c>
      <c r="E55" s="118" t="s">
        <v>447</v>
      </c>
      <c r="F55" s="118" t="s">
        <v>2961</v>
      </c>
      <c r="G55" s="118" t="s">
        <v>2977</v>
      </c>
      <c r="H55" s="118" t="s">
        <v>2961</v>
      </c>
      <c r="I55" s="118" t="s">
        <v>2977</v>
      </c>
      <c r="J55" s="118">
        <v>245</v>
      </c>
      <c r="K55" s="118" t="s">
        <v>2978</v>
      </c>
      <c r="L55" s="66">
        <v>43644218</v>
      </c>
      <c r="M55" s="118"/>
      <c r="N55" s="118" t="s">
        <v>2964</v>
      </c>
      <c r="O55" s="118"/>
    </row>
    <row r="56" spans="1:15" customFormat="1" ht="63" customHeight="1" x14ac:dyDescent="0.25">
      <c r="A56" s="118" t="s">
        <v>2786</v>
      </c>
      <c r="B56" s="26">
        <v>34696</v>
      </c>
      <c r="C56" s="26" t="s">
        <v>2961</v>
      </c>
      <c r="D56" s="118" t="s">
        <v>2961</v>
      </c>
      <c r="E56" s="118" t="s">
        <v>447</v>
      </c>
      <c r="F56" s="118" t="s">
        <v>2961</v>
      </c>
      <c r="G56" s="118" t="s">
        <v>2979</v>
      </c>
      <c r="H56" s="118" t="s">
        <v>2961</v>
      </c>
      <c r="I56" s="118" t="s">
        <v>2979</v>
      </c>
      <c r="J56" s="118">
        <v>383</v>
      </c>
      <c r="K56" s="118" t="s">
        <v>2980</v>
      </c>
      <c r="L56" s="66">
        <v>70135423</v>
      </c>
      <c r="M56" s="118"/>
      <c r="N56" s="118" t="s">
        <v>2964</v>
      </c>
      <c r="O56" s="118"/>
    </row>
    <row r="57" spans="1:15" customFormat="1" ht="63" customHeight="1" x14ac:dyDescent="0.25">
      <c r="A57" s="118" t="s">
        <v>2981</v>
      </c>
      <c r="B57" s="26">
        <v>38384</v>
      </c>
      <c r="C57" s="26" t="s">
        <v>2961</v>
      </c>
      <c r="D57" s="118" t="s">
        <v>2961</v>
      </c>
      <c r="E57" s="118" t="s">
        <v>447</v>
      </c>
      <c r="F57" s="118" t="s">
        <v>2961</v>
      </c>
      <c r="G57" s="118" t="s">
        <v>2982</v>
      </c>
      <c r="H57" s="118" t="s">
        <v>2961</v>
      </c>
      <c r="I57" s="118" t="s">
        <v>2982</v>
      </c>
      <c r="J57" s="118">
        <v>70</v>
      </c>
      <c r="K57" s="118" t="s">
        <v>2983</v>
      </c>
      <c r="L57" s="66">
        <v>71666496</v>
      </c>
      <c r="M57" s="118"/>
      <c r="N57" s="118" t="s">
        <v>2964</v>
      </c>
      <c r="O57" s="118"/>
    </row>
    <row r="58" spans="1:15" customFormat="1" ht="63" customHeight="1" x14ac:dyDescent="0.25">
      <c r="A58" s="118" t="s">
        <v>2984</v>
      </c>
      <c r="B58" s="26">
        <v>39263</v>
      </c>
      <c r="C58" s="26" t="s">
        <v>2961</v>
      </c>
      <c r="D58" s="118" t="s">
        <v>2961</v>
      </c>
      <c r="E58" s="118" t="s">
        <v>447</v>
      </c>
      <c r="F58" s="118" t="s">
        <v>2961</v>
      </c>
      <c r="G58" s="118" t="s">
        <v>2985</v>
      </c>
      <c r="H58" s="118" t="s">
        <v>2961</v>
      </c>
      <c r="I58" s="118" t="s">
        <v>2985</v>
      </c>
      <c r="J58" s="118">
        <v>210</v>
      </c>
      <c r="K58" s="118" t="s">
        <v>2986</v>
      </c>
      <c r="L58" s="66">
        <v>71744129</v>
      </c>
      <c r="M58" s="118"/>
      <c r="N58" s="118" t="s">
        <v>2964</v>
      </c>
      <c r="O58" s="118"/>
    </row>
    <row r="59" spans="1:15" customFormat="1" ht="63" customHeight="1" x14ac:dyDescent="0.25">
      <c r="A59" s="118" t="s">
        <v>2786</v>
      </c>
      <c r="B59" s="26">
        <v>35698</v>
      </c>
      <c r="C59" s="26" t="s">
        <v>2961</v>
      </c>
      <c r="D59" s="118" t="s">
        <v>2961</v>
      </c>
      <c r="E59" s="118" t="s">
        <v>447</v>
      </c>
      <c r="F59" s="118" t="s">
        <v>2961</v>
      </c>
      <c r="G59" s="118" t="s">
        <v>2987</v>
      </c>
      <c r="H59" s="118" t="s">
        <v>2961</v>
      </c>
      <c r="I59" s="118" t="s">
        <v>2987</v>
      </c>
      <c r="J59" s="118">
        <v>28</v>
      </c>
      <c r="K59" s="118" t="s">
        <v>2988</v>
      </c>
      <c r="L59" s="66">
        <v>8291345</v>
      </c>
      <c r="M59" s="118"/>
      <c r="N59" s="118" t="s">
        <v>2964</v>
      </c>
      <c r="O59" s="118"/>
    </row>
    <row r="60" spans="1:15" customFormat="1" ht="63" customHeight="1" x14ac:dyDescent="0.25">
      <c r="A60" s="118" t="s">
        <v>2989</v>
      </c>
      <c r="B60" s="26">
        <v>37974</v>
      </c>
      <c r="C60" s="26" t="s">
        <v>2961</v>
      </c>
      <c r="D60" s="118" t="s">
        <v>2961</v>
      </c>
      <c r="E60" s="118" t="s">
        <v>447</v>
      </c>
      <c r="F60" s="118" t="s">
        <v>2961</v>
      </c>
      <c r="G60" s="118" t="s">
        <v>2990</v>
      </c>
      <c r="H60" s="118" t="s">
        <v>2961</v>
      </c>
      <c r="I60" s="118" t="s">
        <v>2990</v>
      </c>
      <c r="J60" s="118">
        <v>131</v>
      </c>
      <c r="K60" s="118" t="s">
        <v>2991</v>
      </c>
      <c r="L60" s="66">
        <v>70099203</v>
      </c>
      <c r="M60" s="118"/>
      <c r="N60" s="118" t="s">
        <v>2964</v>
      </c>
      <c r="O60" s="118"/>
    </row>
    <row r="61" spans="1:15" customFormat="1" ht="63" customHeight="1" x14ac:dyDescent="0.25">
      <c r="A61" s="118" t="s">
        <v>2992</v>
      </c>
      <c r="B61" s="26">
        <v>37235</v>
      </c>
      <c r="C61" s="26" t="s">
        <v>2961</v>
      </c>
      <c r="D61" s="118" t="s">
        <v>2961</v>
      </c>
      <c r="E61" s="118" t="s">
        <v>447</v>
      </c>
      <c r="F61" s="118" t="s">
        <v>2961</v>
      </c>
      <c r="G61" s="118" t="s">
        <v>2993</v>
      </c>
      <c r="H61" s="118" t="s">
        <v>2961</v>
      </c>
      <c r="I61" s="118" t="s">
        <v>2993</v>
      </c>
      <c r="J61" s="118">
        <v>227</v>
      </c>
      <c r="K61" s="118" t="s">
        <v>2994</v>
      </c>
      <c r="L61" s="66">
        <v>8303218</v>
      </c>
      <c r="M61" s="118"/>
      <c r="N61" s="118" t="s">
        <v>2964</v>
      </c>
      <c r="O61" s="118"/>
    </row>
    <row r="62" spans="1:15" customFormat="1" ht="63" customHeight="1" x14ac:dyDescent="0.25">
      <c r="A62" s="118" t="s">
        <v>2995</v>
      </c>
      <c r="B62" s="26">
        <v>38645</v>
      </c>
      <c r="C62" s="26" t="s">
        <v>2961</v>
      </c>
      <c r="D62" s="118" t="s">
        <v>2961</v>
      </c>
      <c r="E62" s="118" t="s">
        <v>447</v>
      </c>
      <c r="F62" s="118" t="s">
        <v>2961</v>
      </c>
      <c r="G62" s="118" t="s">
        <v>2816</v>
      </c>
      <c r="H62" s="118" t="s">
        <v>2961</v>
      </c>
      <c r="I62" s="118" t="s">
        <v>2816</v>
      </c>
      <c r="J62" s="118">
        <v>5</v>
      </c>
      <c r="K62" s="118" t="s">
        <v>2996</v>
      </c>
      <c r="L62" s="66">
        <v>70251200</v>
      </c>
      <c r="M62" s="118"/>
      <c r="N62" s="118" t="s">
        <v>2964</v>
      </c>
      <c r="O62" s="118"/>
    </row>
    <row r="63" spans="1:15" customFormat="1" ht="63" customHeight="1" x14ac:dyDescent="0.25">
      <c r="A63" s="118" t="s">
        <v>2997</v>
      </c>
      <c r="B63" s="26">
        <v>38016</v>
      </c>
      <c r="C63" s="26" t="s">
        <v>2961</v>
      </c>
      <c r="D63" s="118" t="s">
        <v>2961</v>
      </c>
      <c r="E63" s="118" t="s">
        <v>447</v>
      </c>
      <c r="F63" s="118" t="s">
        <v>2961</v>
      </c>
      <c r="G63" s="118" t="s">
        <v>2998</v>
      </c>
      <c r="H63" s="118" t="s">
        <v>2961</v>
      </c>
      <c r="I63" s="118" t="s">
        <v>2998</v>
      </c>
      <c r="J63" s="118">
        <v>241</v>
      </c>
      <c r="K63" s="118" t="s">
        <v>2999</v>
      </c>
      <c r="L63" s="66">
        <v>71597755</v>
      </c>
      <c r="M63" s="118"/>
      <c r="N63" s="118" t="s">
        <v>2964</v>
      </c>
      <c r="O63" s="118"/>
    </row>
    <row r="64" spans="1:15" customFormat="1" ht="63" customHeight="1" x14ac:dyDescent="0.25">
      <c r="A64" s="118" t="s">
        <v>3000</v>
      </c>
      <c r="B64" s="26">
        <v>38777</v>
      </c>
      <c r="C64" s="26" t="s">
        <v>2961</v>
      </c>
      <c r="D64" s="118" t="s">
        <v>2961</v>
      </c>
      <c r="E64" s="118" t="s">
        <v>447</v>
      </c>
      <c r="F64" s="118" t="s">
        <v>2961</v>
      </c>
      <c r="G64" s="118" t="s">
        <v>3001</v>
      </c>
      <c r="H64" s="118" t="s">
        <v>2961</v>
      </c>
      <c r="I64" s="118" t="s">
        <v>3001</v>
      </c>
      <c r="J64" s="118">
        <v>294</v>
      </c>
      <c r="K64" s="118" t="s">
        <v>3002</v>
      </c>
      <c r="L64" s="66">
        <v>32319814</v>
      </c>
      <c r="M64" s="118"/>
      <c r="N64" s="118" t="s">
        <v>2964</v>
      </c>
      <c r="O64" s="118"/>
    </row>
    <row r="65" spans="1:15" customFormat="1" ht="63" customHeight="1" x14ac:dyDescent="0.25">
      <c r="A65" s="118" t="s">
        <v>3003</v>
      </c>
      <c r="B65" s="26">
        <v>38722</v>
      </c>
      <c r="C65" s="26" t="s">
        <v>2961</v>
      </c>
      <c r="D65" s="118" t="s">
        <v>2961</v>
      </c>
      <c r="E65" s="118" t="s">
        <v>447</v>
      </c>
      <c r="F65" s="118" t="s">
        <v>2961</v>
      </c>
      <c r="G65" s="118" t="s">
        <v>3004</v>
      </c>
      <c r="H65" s="118" t="s">
        <v>2961</v>
      </c>
      <c r="I65" s="118" t="s">
        <v>3004</v>
      </c>
      <c r="J65" s="118">
        <v>96</v>
      </c>
      <c r="K65" s="118" t="s">
        <v>3005</v>
      </c>
      <c r="L65" s="66">
        <v>71527389</v>
      </c>
      <c r="M65" s="118"/>
      <c r="N65" s="118" t="s">
        <v>2964</v>
      </c>
      <c r="O65" s="118"/>
    </row>
    <row r="66" spans="1:15" customFormat="1" ht="63" customHeight="1" x14ac:dyDescent="0.25">
      <c r="A66" s="118" t="s">
        <v>3006</v>
      </c>
      <c r="B66" s="26">
        <v>38544</v>
      </c>
      <c r="C66" s="26" t="s">
        <v>2961</v>
      </c>
      <c r="D66" s="118" t="s">
        <v>2961</v>
      </c>
      <c r="E66" s="118" t="s">
        <v>447</v>
      </c>
      <c r="F66" s="118" t="s">
        <v>2961</v>
      </c>
      <c r="G66" s="118" t="s">
        <v>3007</v>
      </c>
      <c r="H66" s="118" t="s">
        <v>2961</v>
      </c>
      <c r="I66" s="118" t="s">
        <v>3007</v>
      </c>
      <c r="J66" s="118">
        <v>91</v>
      </c>
      <c r="K66" s="118" t="s">
        <v>3008</v>
      </c>
      <c r="L66" s="66">
        <v>71313911</v>
      </c>
      <c r="M66" s="118"/>
      <c r="N66" s="118" t="s">
        <v>2964</v>
      </c>
      <c r="O66" s="118"/>
    </row>
    <row r="67" spans="1:15" customFormat="1" ht="63" customHeight="1" x14ac:dyDescent="0.25">
      <c r="A67" s="118" t="s">
        <v>3009</v>
      </c>
      <c r="B67" s="26">
        <v>37664</v>
      </c>
      <c r="C67" s="26" t="s">
        <v>2961</v>
      </c>
      <c r="D67" s="118" t="s">
        <v>2961</v>
      </c>
      <c r="E67" s="118" t="s">
        <v>447</v>
      </c>
      <c r="F67" s="118" t="s">
        <v>2961</v>
      </c>
      <c r="G67" s="118" t="s">
        <v>3010</v>
      </c>
      <c r="H67" s="118" t="s">
        <v>2961</v>
      </c>
      <c r="I67" s="118" t="s">
        <v>3010</v>
      </c>
      <c r="J67" s="118">
        <v>124</v>
      </c>
      <c r="K67" s="118" t="s">
        <v>3011</v>
      </c>
      <c r="L67" s="66">
        <v>3400111</v>
      </c>
      <c r="M67" s="118"/>
      <c r="N67" s="118" t="s">
        <v>2964</v>
      </c>
      <c r="O67" s="118"/>
    </row>
    <row r="68" spans="1:15" customFormat="1" ht="63" customHeight="1" x14ac:dyDescent="0.25">
      <c r="A68" s="118" t="s">
        <v>3012</v>
      </c>
      <c r="B68" s="26">
        <v>37965</v>
      </c>
      <c r="C68" s="26" t="s">
        <v>2961</v>
      </c>
      <c r="D68" s="118" t="s">
        <v>2961</v>
      </c>
      <c r="E68" s="118" t="s">
        <v>447</v>
      </c>
      <c r="F68" s="118" t="s">
        <v>2961</v>
      </c>
      <c r="G68" s="118" t="s">
        <v>3013</v>
      </c>
      <c r="H68" s="118" t="s">
        <v>2961</v>
      </c>
      <c r="I68" s="118" t="s">
        <v>3013</v>
      </c>
      <c r="J68" s="118">
        <v>240</v>
      </c>
      <c r="K68" s="118" t="s">
        <v>3014</v>
      </c>
      <c r="L68" s="66">
        <v>8262466</v>
      </c>
      <c r="M68" s="118"/>
      <c r="N68" s="118" t="s">
        <v>2964</v>
      </c>
      <c r="O68" s="118"/>
    </row>
    <row r="69" spans="1:15" customFormat="1" ht="63" customHeight="1" x14ac:dyDescent="0.25">
      <c r="A69" s="118" t="s">
        <v>3015</v>
      </c>
      <c r="B69" s="26">
        <v>38398</v>
      </c>
      <c r="C69" s="26" t="s">
        <v>2961</v>
      </c>
      <c r="D69" s="118" t="s">
        <v>2961</v>
      </c>
      <c r="E69" s="118" t="s">
        <v>447</v>
      </c>
      <c r="F69" s="118" t="s">
        <v>2961</v>
      </c>
      <c r="G69" s="118" t="s">
        <v>3016</v>
      </c>
      <c r="H69" s="118" t="s">
        <v>2961</v>
      </c>
      <c r="I69" s="118" t="s">
        <v>3016</v>
      </c>
      <c r="J69" s="118">
        <v>202</v>
      </c>
      <c r="K69" s="118" t="s">
        <v>3017</v>
      </c>
      <c r="L69" s="66">
        <v>32309723</v>
      </c>
      <c r="M69" s="118"/>
      <c r="N69" s="118" t="s">
        <v>2964</v>
      </c>
      <c r="O69" s="193" t="s">
        <v>3384</v>
      </c>
    </row>
    <row r="70" spans="1:15" customFormat="1" ht="63" customHeight="1" x14ac:dyDescent="0.25">
      <c r="A70" s="118" t="s">
        <v>3018</v>
      </c>
      <c r="B70" s="26">
        <v>38012</v>
      </c>
      <c r="C70" s="26" t="s">
        <v>2961</v>
      </c>
      <c r="D70" s="118" t="s">
        <v>2961</v>
      </c>
      <c r="E70" s="118" t="s">
        <v>447</v>
      </c>
      <c r="F70" s="118" t="s">
        <v>2961</v>
      </c>
      <c r="G70" s="118" t="s">
        <v>3019</v>
      </c>
      <c r="H70" s="118" t="s">
        <v>2961</v>
      </c>
      <c r="I70" s="118" t="s">
        <v>3019</v>
      </c>
      <c r="J70" s="118">
        <v>216</v>
      </c>
      <c r="K70" s="118" t="s">
        <v>3020</v>
      </c>
      <c r="L70" s="66">
        <v>71583538</v>
      </c>
      <c r="M70" s="118"/>
      <c r="N70" s="118" t="s">
        <v>2964</v>
      </c>
      <c r="O70" s="118"/>
    </row>
    <row r="71" spans="1:15" customFormat="1" ht="63" customHeight="1" x14ac:dyDescent="0.25">
      <c r="A71" s="118" t="s">
        <v>3021</v>
      </c>
      <c r="B71" s="26">
        <v>38005</v>
      </c>
      <c r="C71" s="26" t="s">
        <v>2961</v>
      </c>
      <c r="D71" s="118" t="s">
        <v>2961</v>
      </c>
      <c r="E71" s="118" t="s">
        <v>447</v>
      </c>
      <c r="F71" s="118" t="s">
        <v>2961</v>
      </c>
      <c r="G71" s="118" t="s">
        <v>3022</v>
      </c>
      <c r="H71" s="118" t="s">
        <v>2961</v>
      </c>
      <c r="I71" s="118" t="s">
        <v>3022</v>
      </c>
      <c r="J71" s="118">
        <v>234</v>
      </c>
      <c r="K71" s="118" t="s">
        <v>3023</v>
      </c>
      <c r="L71" s="66">
        <v>71707640</v>
      </c>
      <c r="M71" s="118"/>
      <c r="N71" s="118" t="s">
        <v>2964</v>
      </c>
      <c r="O71" s="118"/>
    </row>
    <row r="72" spans="1:15" customFormat="1" ht="63" customHeight="1" x14ac:dyDescent="0.25">
      <c r="A72" s="118" t="s">
        <v>3024</v>
      </c>
      <c r="B72" s="26">
        <v>38808</v>
      </c>
      <c r="C72" s="26" t="s">
        <v>2961</v>
      </c>
      <c r="D72" s="118" t="s">
        <v>2961</v>
      </c>
      <c r="E72" s="118" t="s">
        <v>447</v>
      </c>
      <c r="F72" s="118" t="s">
        <v>2961</v>
      </c>
      <c r="G72" s="118" t="s">
        <v>3025</v>
      </c>
      <c r="H72" s="118" t="s">
        <v>2961</v>
      </c>
      <c r="I72" s="118" t="s">
        <v>3025</v>
      </c>
      <c r="J72" s="118">
        <v>147</v>
      </c>
      <c r="K72" s="118" t="s">
        <v>3026</v>
      </c>
      <c r="L72" s="66">
        <v>98621095</v>
      </c>
      <c r="M72" s="118"/>
      <c r="N72" s="118" t="s">
        <v>2964</v>
      </c>
      <c r="O72" s="118"/>
    </row>
    <row r="73" spans="1:15" customFormat="1" ht="63" customHeight="1" x14ac:dyDescent="0.25">
      <c r="A73" s="118" t="s">
        <v>2786</v>
      </c>
      <c r="B73" s="26">
        <v>36173</v>
      </c>
      <c r="C73" s="26" t="s">
        <v>2961</v>
      </c>
      <c r="D73" s="118" t="s">
        <v>2961</v>
      </c>
      <c r="E73" s="118" t="s">
        <v>447</v>
      </c>
      <c r="F73" s="118" t="s">
        <v>2961</v>
      </c>
      <c r="G73" s="118" t="s">
        <v>3027</v>
      </c>
      <c r="H73" s="118" t="s">
        <v>2961</v>
      </c>
      <c r="I73" s="118" t="s">
        <v>3027</v>
      </c>
      <c r="J73" s="118">
        <v>76</v>
      </c>
      <c r="K73" s="118" t="s">
        <v>3028</v>
      </c>
      <c r="L73" s="66">
        <v>40512109</v>
      </c>
      <c r="M73" s="118"/>
      <c r="N73" s="118" t="s">
        <v>2964</v>
      </c>
      <c r="O73" s="118"/>
    </row>
    <row r="74" spans="1:15" customFormat="1" ht="63" customHeight="1" x14ac:dyDescent="0.25">
      <c r="A74" s="118" t="s">
        <v>3029</v>
      </c>
      <c r="B74" s="26">
        <v>38170</v>
      </c>
      <c r="C74" s="26" t="s">
        <v>2961</v>
      </c>
      <c r="D74" s="118" t="s">
        <v>2961</v>
      </c>
      <c r="E74" s="118" t="s">
        <v>447</v>
      </c>
      <c r="F74" s="118" t="s">
        <v>2961</v>
      </c>
      <c r="G74" s="118" t="s">
        <v>3030</v>
      </c>
      <c r="H74" s="118" t="s">
        <v>2961</v>
      </c>
      <c r="I74" s="118" t="s">
        <v>3030</v>
      </c>
      <c r="J74" s="118">
        <v>172</v>
      </c>
      <c r="K74" s="118" t="s">
        <v>3031</v>
      </c>
      <c r="L74" s="66">
        <v>43507743</v>
      </c>
      <c r="M74" s="118"/>
      <c r="N74" s="118" t="s">
        <v>2964</v>
      </c>
      <c r="O74" s="118"/>
    </row>
    <row r="75" spans="1:15" customFormat="1" ht="63" customHeight="1" x14ac:dyDescent="0.25">
      <c r="A75" s="118" t="s">
        <v>3032</v>
      </c>
      <c r="B75" s="26">
        <v>37673</v>
      </c>
      <c r="C75" s="26" t="s">
        <v>2961</v>
      </c>
      <c r="D75" s="118" t="s">
        <v>2961</v>
      </c>
      <c r="E75" s="118" t="s">
        <v>447</v>
      </c>
      <c r="F75" s="118" t="s">
        <v>2961</v>
      </c>
      <c r="G75" s="118" t="s">
        <v>3033</v>
      </c>
      <c r="H75" s="118" t="s">
        <v>2961</v>
      </c>
      <c r="I75" s="118" t="s">
        <v>3033</v>
      </c>
      <c r="J75" s="118">
        <v>2</v>
      </c>
      <c r="K75" s="118" t="s">
        <v>3034</v>
      </c>
      <c r="L75" s="66">
        <v>50977548</v>
      </c>
      <c r="M75" s="118"/>
      <c r="N75" s="118" t="s">
        <v>2964</v>
      </c>
      <c r="O75" s="118"/>
    </row>
    <row r="76" spans="1:15" customFormat="1" ht="63" customHeight="1" x14ac:dyDescent="0.25">
      <c r="A76" s="118" t="s">
        <v>2786</v>
      </c>
      <c r="B76" s="26">
        <v>35521</v>
      </c>
      <c r="C76" s="26" t="s">
        <v>2961</v>
      </c>
      <c r="D76" s="118" t="s">
        <v>2961</v>
      </c>
      <c r="E76" s="118" t="s">
        <v>447</v>
      </c>
      <c r="F76" s="118" t="s">
        <v>2961</v>
      </c>
      <c r="G76" s="118" t="s">
        <v>3035</v>
      </c>
      <c r="H76" s="118" t="s">
        <v>2961</v>
      </c>
      <c r="I76" s="118" t="s">
        <v>3035</v>
      </c>
      <c r="J76" s="118">
        <v>236</v>
      </c>
      <c r="K76" s="118" t="s">
        <v>3036</v>
      </c>
      <c r="L76" s="66">
        <v>70114301</v>
      </c>
      <c r="M76" s="118"/>
      <c r="N76" s="118" t="s">
        <v>2964</v>
      </c>
      <c r="O76" s="118"/>
    </row>
    <row r="77" spans="1:15" customFormat="1" ht="63" customHeight="1" x14ac:dyDescent="0.25">
      <c r="A77" s="118" t="s">
        <v>3037</v>
      </c>
      <c r="B77" s="26">
        <v>38204</v>
      </c>
      <c r="C77" s="26" t="s">
        <v>2961</v>
      </c>
      <c r="D77" s="118" t="s">
        <v>2961</v>
      </c>
      <c r="E77" s="118" t="s">
        <v>447</v>
      </c>
      <c r="F77" s="118" t="s">
        <v>2961</v>
      </c>
      <c r="G77" s="118" t="s">
        <v>3038</v>
      </c>
      <c r="H77" s="118" t="s">
        <v>2961</v>
      </c>
      <c r="I77" s="118" t="s">
        <v>3038</v>
      </c>
      <c r="J77" s="118">
        <v>89</v>
      </c>
      <c r="K77" s="118" t="s">
        <v>3039</v>
      </c>
      <c r="L77" s="66">
        <v>71604008</v>
      </c>
      <c r="M77" s="118"/>
      <c r="N77" s="118" t="s">
        <v>2964</v>
      </c>
      <c r="O77" s="118"/>
    </row>
    <row r="78" spans="1:15" customFormat="1" ht="63" customHeight="1" x14ac:dyDescent="0.25">
      <c r="A78" s="118" t="s">
        <v>2786</v>
      </c>
      <c r="B78" s="26">
        <v>34401</v>
      </c>
      <c r="C78" s="26" t="s">
        <v>2961</v>
      </c>
      <c r="D78" s="118" t="s">
        <v>2961</v>
      </c>
      <c r="E78" s="118" t="s">
        <v>447</v>
      </c>
      <c r="F78" s="118" t="s">
        <v>2961</v>
      </c>
      <c r="G78" s="118" t="s">
        <v>3040</v>
      </c>
      <c r="H78" s="118" t="s">
        <v>2961</v>
      </c>
      <c r="I78" s="118" t="s">
        <v>3040</v>
      </c>
      <c r="J78" s="118">
        <v>320</v>
      </c>
      <c r="K78" s="118" t="s">
        <v>3041</v>
      </c>
      <c r="L78" s="66">
        <v>71697972</v>
      </c>
      <c r="M78" s="118"/>
      <c r="N78" s="118" t="s">
        <v>2964</v>
      </c>
      <c r="O78" s="118"/>
    </row>
    <row r="79" spans="1:15" customFormat="1" ht="63" customHeight="1" x14ac:dyDescent="0.25">
      <c r="A79" s="118" t="s">
        <v>3042</v>
      </c>
      <c r="B79" s="26">
        <v>39415</v>
      </c>
      <c r="C79" s="26" t="s">
        <v>2961</v>
      </c>
      <c r="D79" s="118" t="s">
        <v>2961</v>
      </c>
      <c r="E79" s="118" t="s">
        <v>447</v>
      </c>
      <c r="F79" s="118" t="s">
        <v>2961</v>
      </c>
      <c r="G79" s="118" t="s">
        <v>3043</v>
      </c>
      <c r="H79" s="118" t="s">
        <v>2961</v>
      </c>
      <c r="I79" s="118" t="s">
        <v>3043</v>
      </c>
      <c r="J79" s="118">
        <v>113</v>
      </c>
      <c r="K79" s="118" t="s">
        <v>3044</v>
      </c>
      <c r="L79" s="66">
        <v>98665390</v>
      </c>
      <c r="M79" s="118"/>
      <c r="N79" s="118" t="s">
        <v>2964</v>
      </c>
      <c r="O79" s="118"/>
    </row>
    <row r="80" spans="1:15" customFormat="1" ht="63" customHeight="1" x14ac:dyDescent="0.25">
      <c r="A80" s="118" t="s">
        <v>2786</v>
      </c>
      <c r="B80" s="26">
        <v>35698</v>
      </c>
      <c r="C80" s="26" t="s">
        <v>2961</v>
      </c>
      <c r="D80" s="118" t="s">
        <v>2961</v>
      </c>
      <c r="E80" s="118" t="s">
        <v>447</v>
      </c>
      <c r="F80" s="118" t="s">
        <v>2961</v>
      </c>
      <c r="G80" s="118" t="s">
        <v>3045</v>
      </c>
      <c r="H80" s="118" t="s">
        <v>2961</v>
      </c>
      <c r="I80" s="118" t="s">
        <v>3045</v>
      </c>
      <c r="J80" s="118">
        <v>15</v>
      </c>
      <c r="K80" s="118" t="s">
        <v>3046</v>
      </c>
      <c r="L80" s="66">
        <v>14933094</v>
      </c>
      <c r="M80" s="118"/>
      <c r="N80" s="118" t="s">
        <v>2964</v>
      </c>
      <c r="O80" s="118"/>
    </row>
    <row r="81" spans="1:15" customFormat="1" ht="63" customHeight="1" x14ac:dyDescent="0.25">
      <c r="A81" s="118" t="s">
        <v>2786</v>
      </c>
      <c r="B81" s="26">
        <v>35698</v>
      </c>
      <c r="C81" s="26" t="s">
        <v>2961</v>
      </c>
      <c r="D81" s="118" t="s">
        <v>2961</v>
      </c>
      <c r="E81" s="118" t="s">
        <v>447</v>
      </c>
      <c r="F81" s="118" t="s">
        <v>2961</v>
      </c>
      <c r="G81" s="118" t="s">
        <v>3047</v>
      </c>
      <c r="H81" s="118" t="s">
        <v>2961</v>
      </c>
      <c r="I81" s="118" t="s">
        <v>3047</v>
      </c>
      <c r="J81" s="118">
        <v>36</v>
      </c>
      <c r="K81" s="118" t="s">
        <v>3048</v>
      </c>
      <c r="L81" s="66">
        <v>71752621</v>
      </c>
      <c r="M81" s="118"/>
      <c r="N81" s="118" t="s">
        <v>2964</v>
      </c>
      <c r="O81" s="118"/>
    </row>
    <row r="82" spans="1:15" customFormat="1" ht="63" customHeight="1" x14ac:dyDescent="0.25">
      <c r="A82" s="118" t="s">
        <v>3049</v>
      </c>
      <c r="B82" s="26">
        <v>37935</v>
      </c>
      <c r="C82" s="26" t="s">
        <v>2961</v>
      </c>
      <c r="D82" s="118" t="s">
        <v>2961</v>
      </c>
      <c r="E82" s="118" t="s">
        <v>447</v>
      </c>
      <c r="F82" s="118" t="s">
        <v>2961</v>
      </c>
      <c r="G82" s="118" t="s">
        <v>3050</v>
      </c>
      <c r="H82" s="118" t="s">
        <v>2961</v>
      </c>
      <c r="I82" s="118" t="s">
        <v>3050</v>
      </c>
      <c r="J82" s="118">
        <v>9</v>
      </c>
      <c r="K82" s="118" t="s">
        <v>3051</v>
      </c>
      <c r="L82" s="66">
        <v>8286506</v>
      </c>
      <c r="M82" s="118"/>
      <c r="N82" s="118" t="s">
        <v>2964</v>
      </c>
      <c r="O82" s="118"/>
    </row>
    <row r="83" spans="1:15" customFormat="1" ht="63" customHeight="1" x14ac:dyDescent="0.25">
      <c r="A83" s="118" t="s">
        <v>3052</v>
      </c>
      <c r="B83" s="26">
        <v>37970</v>
      </c>
      <c r="C83" s="26" t="s">
        <v>2961</v>
      </c>
      <c r="D83" s="118" t="s">
        <v>2961</v>
      </c>
      <c r="E83" s="118" t="s">
        <v>447</v>
      </c>
      <c r="F83" s="118" t="s">
        <v>2961</v>
      </c>
      <c r="G83" s="118" t="s">
        <v>3053</v>
      </c>
      <c r="H83" s="118" t="s">
        <v>2961</v>
      </c>
      <c r="I83" s="118" t="s">
        <v>3053</v>
      </c>
      <c r="J83" s="118">
        <v>105</v>
      </c>
      <c r="K83" s="118" t="s">
        <v>3054</v>
      </c>
      <c r="L83" s="66">
        <v>70781175</v>
      </c>
      <c r="M83" s="118"/>
      <c r="N83" s="118" t="s">
        <v>2964</v>
      </c>
      <c r="O83" s="118"/>
    </row>
    <row r="84" spans="1:15" customFormat="1" ht="63" customHeight="1" x14ac:dyDescent="0.25">
      <c r="A84" s="118" t="s">
        <v>2786</v>
      </c>
      <c r="B84" s="26">
        <v>35187</v>
      </c>
      <c r="C84" s="26" t="s">
        <v>2961</v>
      </c>
      <c r="D84" s="118" t="s">
        <v>2961</v>
      </c>
      <c r="E84" s="118" t="s">
        <v>447</v>
      </c>
      <c r="F84" s="118" t="s">
        <v>2961</v>
      </c>
      <c r="G84" s="118" t="s">
        <v>3055</v>
      </c>
      <c r="H84" s="118" t="s">
        <v>2961</v>
      </c>
      <c r="I84" s="118" t="s">
        <v>3055</v>
      </c>
      <c r="J84" s="118">
        <v>42</v>
      </c>
      <c r="K84" s="118" t="s">
        <v>3056</v>
      </c>
      <c r="L84" s="66">
        <v>32510517</v>
      </c>
      <c r="M84" s="118"/>
      <c r="N84" s="118" t="s">
        <v>2964</v>
      </c>
      <c r="O84" s="118"/>
    </row>
    <row r="85" spans="1:15" customFormat="1" ht="63" customHeight="1" x14ac:dyDescent="0.25">
      <c r="A85" s="118" t="s">
        <v>3057</v>
      </c>
      <c r="B85" s="26">
        <v>37956</v>
      </c>
      <c r="C85" s="26" t="s">
        <v>2961</v>
      </c>
      <c r="D85" s="118" t="s">
        <v>2961</v>
      </c>
      <c r="E85" s="118" t="s">
        <v>447</v>
      </c>
      <c r="F85" s="118" t="s">
        <v>2961</v>
      </c>
      <c r="G85" s="118" t="s">
        <v>3058</v>
      </c>
      <c r="H85" s="118" t="s">
        <v>2961</v>
      </c>
      <c r="I85" s="118" t="s">
        <v>3058</v>
      </c>
      <c r="J85" s="118">
        <v>34</v>
      </c>
      <c r="K85" s="118" t="s">
        <v>3059</v>
      </c>
      <c r="L85" s="66">
        <v>15256496</v>
      </c>
      <c r="M85" s="118"/>
      <c r="N85" s="118" t="s">
        <v>2964</v>
      </c>
      <c r="O85" s="118"/>
    </row>
    <row r="86" spans="1:15" customFormat="1" ht="63" customHeight="1" x14ac:dyDescent="0.25">
      <c r="A86" s="118" t="s">
        <v>2786</v>
      </c>
      <c r="B86" s="26">
        <v>34401</v>
      </c>
      <c r="C86" s="26" t="s">
        <v>2961</v>
      </c>
      <c r="D86" s="118" t="s">
        <v>2961</v>
      </c>
      <c r="E86" s="118" t="s">
        <v>447</v>
      </c>
      <c r="F86" s="118" t="s">
        <v>2961</v>
      </c>
      <c r="G86" s="118" t="s">
        <v>3060</v>
      </c>
      <c r="H86" s="118" t="s">
        <v>2961</v>
      </c>
      <c r="I86" s="118" t="s">
        <v>3060</v>
      </c>
      <c r="J86" s="118">
        <v>51</v>
      </c>
      <c r="K86" s="118" t="s">
        <v>3061</v>
      </c>
      <c r="L86" s="66">
        <v>502091</v>
      </c>
      <c r="M86" s="118"/>
      <c r="N86" s="118" t="s">
        <v>2964</v>
      </c>
      <c r="O86" s="118"/>
    </row>
    <row r="87" spans="1:15" customFormat="1" ht="63" customHeight="1" x14ac:dyDescent="0.25">
      <c r="A87" s="118" t="s">
        <v>2786</v>
      </c>
      <c r="B87" s="26">
        <v>36031</v>
      </c>
      <c r="C87" s="26" t="s">
        <v>2961</v>
      </c>
      <c r="D87" s="118" t="s">
        <v>2961</v>
      </c>
      <c r="E87" s="118" t="s">
        <v>447</v>
      </c>
      <c r="F87" s="118" t="s">
        <v>2961</v>
      </c>
      <c r="G87" s="118" t="s">
        <v>3062</v>
      </c>
      <c r="H87" s="118" t="s">
        <v>2961</v>
      </c>
      <c r="I87" s="118" t="s">
        <v>3062</v>
      </c>
      <c r="J87" s="118">
        <v>183</v>
      </c>
      <c r="K87" s="118" t="s">
        <v>3063</v>
      </c>
      <c r="L87" s="66">
        <v>71744092</v>
      </c>
      <c r="M87" s="118"/>
      <c r="N87" s="118" t="s">
        <v>2964</v>
      </c>
      <c r="O87" s="118"/>
    </row>
    <row r="88" spans="1:15" customFormat="1" ht="63" customHeight="1" x14ac:dyDescent="0.25">
      <c r="A88" s="118" t="s">
        <v>3064</v>
      </c>
      <c r="B88" s="26">
        <v>37972</v>
      </c>
      <c r="C88" s="26" t="s">
        <v>2961</v>
      </c>
      <c r="D88" s="118" t="s">
        <v>2961</v>
      </c>
      <c r="E88" s="118" t="s">
        <v>447</v>
      </c>
      <c r="F88" s="118" t="s">
        <v>2961</v>
      </c>
      <c r="G88" s="118" t="s">
        <v>3065</v>
      </c>
      <c r="H88" s="118" t="s">
        <v>2961</v>
      </c>
      <c r="I88" s="118" t="s">
        <v>3065</v>
      </c>
      <c r="J88" s="118">
        <v>218</v>
      </c>
      <c r="K88" s="118" t="s">
        <v>3066</v>
      </c>
      <c r="L88" s="66">
        <v>3330459</v>
      </c>
      <c r="M88" s="118"/>
      <c r="N88" s="118" t="s">
        <v>2964</v>
      </c>
      <c r="O88" s="118"/>
    </row>
    <row r="89" spans="1:15" customFormat="1" ht="63" customHeight="1" x14ac:dyDescent="0.25">
      <c r="A89" s="118" t="s">
        <v>3067</v>
      </c>
      <c r="B89" s="26">
        <v>39309</v>
      </c>
      <c r="C89" s="26" t="s">
        <v>2961</v>
      </c>
      <c r="D89" s="118" t="s">
        <v>2961</v>
      </c>
      <c r="E89" s="118" t="s">
        <v>447</v>
      </c>
      <c r="F89" s="118" t="s">
        <v>2961</v>
      </c>
      <c r="G89" s="118" t="s">
        <v>3068</v>
      </c>
      <c r="H89" s="118" t="s">
        <v>2961</v>
      </c>
      <c r="I89" s="118" t="s">
        <v>3068</v>
      </c>
      <c r="J89" s="118">
        <v>212</v>
      </c>
      <c r="K89" s="118" t="s">
        <v>3069</v>
      </c>
      <c r="L89" s="66">
        <v>32019076</v>
      </c>
      <c r="M89" s="118"/>
      <c r="N89" s="118" t="s">
        <v>2964</v>
      </c>
      <c r="O89" s="118"/>
    </row>
    <row r="90" spans="1:15" customFormat="1" ht="63" customHeight="1" x14ac:dyDescent="0.25">
      <c r="A90" s="118" t="s">
        <v>3070</v>
      </c>
      <c r="B90" s="26">
        <v>38954</v>
      </c>
      <c r="C90" s="26" t="s">
        <v>2961</v>
      </c>
      <c r="D90" s="118" t="s">
        <v>2961</v>
      </c>
      <c r="E90" s="118" t="s">
        <v>447</v>
      </c>
      <c r="F90" s="118" t="s">
        <v>2961</v>
      </c>
      <c r="G90" s="118" t="s">
        <v>3071</v>
      </c>
      <c r="H90" s="118" t="s">
        <v>2961</v>
      </c>
      <c r="I90" s="118" t="s">
        <v>3071</v>
      </c>
      <c r="J90" s="118">
        <v>233</v>
      </c>
      <c r="K90" s="118" t="s">
        <v>3072</v>
      </c>
      <c r="L90" s="66">
        <v>43583285</v>
      </c>
      <c r="M90" s="118"/>
      <c r="N90" s="118" t="s">
        <v>2964</v>
      </c>
      <c r="O90" s="118"/>
    </row>
    <row r="91" spans="1:15" customFormat="1" ht="63" customHeight="1" x14ac:dyDescent="0.25">
      <c r="A91" s="118" t="s">
        <v>3073</v>
      </c>
      <c r="B91" s="26">
        <v>39048</v>
      </c>
      <c r="C91" s="26" t="s">
        <v>2961</v>
      </c>
      <c r="D91" s="118" t="s">
        <v>2961</v>
      </c>
      <c r="E91" s="118" t="s">
        <v>447</v>
      </c>
      <c r="F91" s="118" t="s">
        <v>2961</v>
      </c>
      <c r="G91" s="118" t="s">
        <v>3074</v>
      </c>
      <c r="H91" s="118" t="s">
        <v>2961</v>
      </c>
      <c r="I91" s="118" t="s">
        <v>3074</v>
      </c>
      <c r="J91" s="118">
        <v>208</v>
      </c>
      <c r="K91" s="118" t="s">
        <v>3075</v>
      </c>
      <c r="L91" s="66">
        <v>98556120</v>
      </c>
      <c r="M91" s="118"/>
      <c r="N91" s="118" t="s">
        <v>2964</v>
      </c>
      <c r="O91" s="118"/>
    </row>
    <row r="92" spans="1:15" customFormat="1" ht="63" customHeight="1" x14ac:dyDescent="0.25">
      <c r="A92" s="118" t="s">
        <v>3076</v>
      </c>
      <c r="B92" s="26">
        <v>37062</v>
      </c>
      <c r="C92" s="26" t="s">
        <v>2961</v>
      </c>
      <c r="D92" s="118" t="s">
        <v>2961</v>
      </c>
      <c r="E92" s="118" t="s">
        <v>447</v>
      </c>
      <c r="F92" s="118" t="s">
        <v>2961</v>
      </c>
      <c r="G92" s="118" t="s">
        <v>3077</v>
      </c>
      <c r="H92" s="118" t="s">
        <v>2961</v>
      </c>
      <c r="I92" s="118" t="s">
        <v>3077</v>
      </c>
      <c r="J92" s="118">
        <v>147</v>
      </c>
      <c r="K92" s="118" t="s">
        <v>3078</v>
      </c>
      <c r="L92" s="66">
        <v>39510093</v>
      </c>
      <c r="M92" s="118"/>
      <c r="N92" s="118" t="s">
        <v>2964</v>
      </c>
      <c r="O92" s="118"/>
    </row>
    <row r="93" spans="1:15" customFormat="1" ht="63" customHeight="1" x14ac:dyDescent="0.25">
      <c r="A93" s="118" t="s">
        <v>2786</v>
      </c>
      <c r="B93" s="26">
        <v>34401</v>
      </c>
      <c r="C93" s="26" t="s">
        <v>2961</v>
      </c>
      <c r="D93" s="118" t="s">
        <v>2961</v>
      </c>
      <c r="E93" s="118" t="s">
        <v>447</v>
      </c>
      <c r="F93" s="118" t="s">
        <v>2961</v>
      </c>
      <c r="G93" s="118" t="s">
        <v>3079</v>
      </c>
      <c r="H93" s="118" t="s">
        <v>2961</v>
      </c>
      <c r="I93" s="118" t="s">
        <v>3079</v>
      </c>
      <c r="J93" s="118">
        <v>122</v>
      </c>
      <c r="K93" s="118" t="s">
        <v>3080</v>
      </c>
      <c r="L93" s="66">
        <v>43069330</v>
      </c>
      <c r="M93" s="118"/>
      <c r="N93" s="118" t="s">
        <v>2964</v>
      </c>
      <c r="O93" s="118"/>
    </row>
    <row r="94" spans="1:15" customFormat="1" ht="63" customHeight="1" x14ac:dyDescent="0.25">
      <c r="A94" s="118" t="s">
        <v>2786</v>
      </c>
      <c r="B94" s="26">
        <v>35582</v>
      </c>
      <c r="C94" s="26" t="s">
        <v>2961</v>
      </c>
      <c r="D94" s="118" t="s">
        <v>2961</v>
      </c>
      <c r="E94" s="118" t="s">
        <v>447</v>
      </c>
      <c r="F94" s="118" t="s">
        <v>2961</v>
      </c>
      <c r="G94" s="118" t="s">
        <v>3081</v>
      </c>
      <c r="H94" s="118" t="s">
        <v>2961</v>
      </c>
      <c r="I94" s="118" t="s">
        <v>3081</v>
      </c>
      <c r="J94" s="118">
        <v>37</v>
      </c>
      <c r="K94" s="118" t="s">
        <v>3082</v>
      </c>
      <c r="L94" s="66">
        <v>43431988</v>
      </c>
      <c r="M94" s="118"/>
      <c r="N94" s="118" t="s">
        <v>2964</v>
      </c>
      <c r="O94" s="118"/>
    </row>
    <row r="95" spans="1:15" customFormat="1" ht="63" customHeight="1" x14ac:dyDescent="0.25">
      <c r="A95" s="118" t="s">
        <v>3083</v>
      </c>
      <c r="B95" s="26">
        <v>38615</v>
      </c>
      <c r="C95" s="26" t="s">
        <v>2961</v>
      </c>
      <c r="D95" s="118" t="s">
        <v>2961</v>
      </c>
      <c r="E95" s="118" t="s">
        <v>447</v>
      </c>
      <c r="F95" s="118" t="s">
        <v>2961</v>
      </c>
      <c r="G95" s="118" t="s">
        <v>3084</v>
      </c>
      <c r="H95" s="118" t="s">
        <v>2961</v>
      </c>
      <c r="I95" s="118" t="s">
        <v>3084</v>
      </c>
      <c r="J95" s="118">
        <v>46</v>
      </c>
      <c r="K95" s="118" t="s">
        <v>3085</v>
      </c>
      <c r="L95" s="66">
        <v>70255216</v>
      </c>
      <c r="M95" s="118"/>
      <c r="N95" s="118" t="s">
        <v>2964</v>
      </c>
      <c r="O95" s="118"/>
    </row>
    <row r="96" spans="1:15" customFormat="1" ht="63" customHeight="1" x14ac:dyDescent="0.25">
      <c r="A96" s="118" t="s">
        <v>3086</v>
      </c>
      <c r="B96" s="26">
        <v>38089</v>
      </c>
      <c r="C96" s="26" t="s">
        <v>2961</v>
      </c>
      <c r="D96" s="118" t="s">
        <v>2961</v>
      </c>
      <c r="E96" s="118" t="s">
        <v>447</v>
      </c>
      <c r="F96" s="118" t="s">
        <v>2961</v>
      </c>
      <c r="G96" s="118" t="s">
        <v>3087</v>
      </c>
      <c r="H96" s="118" t="s">
        <v>2961</v>
      </c>
      <c r="I96" s="118" t="s">
        <v>3087</v>
      </c>
      <c r="J96" s="118">
        <v>75</v>
      </c>
      <c r="K96" s="118" t="s">
        <v>3088</v>
      </c>
      <c r="L96" s="66">
        <v>42780731</v>
      </c>
      <c r="M96" s="118"/>
      <c r="N96" s="118" t="s">
        <v>3089</v>
      </c>
      <c r="O96" s="118"/>
    </row>
    <row r="97" spans="1:15" customFormat="1" ht="63" customHeight="1" x14ac:dyDescent="0.25">
      <c r="A97" s="118" t="s">
        <v>2786</v>
      </c>
      <c r="B97" s="26">
        <v>35674</v>
      </c>
      <c r="C97" s="26" t="s">
        <v>2961</v>
      </c>
      <c r="D97" s="118" t="s">
        <v>2961</v>
      </c>
      <c r="E97" s="118" t="s">
        <v>447</v>
      </c>
      <c r="F97" s="118" t="s">
        <v>2961</v>
      </c>
      <c r="G97" s="118" t="s">
        <v>3090</v>
      </c>
      <c r="H97" s="118" t="s">
        <v>2961</v>
      </c>
      <c r="I97" s="118" t="s">
        <v>3090</v>
      </c>
      <c r="J97" s="118">
        <v>299</v>
      </c>
      <c r="K97" s="118" t="s">
        <v>3091</v>
      </c>
      <c r="L97" s="66">
        <v>43555750</v>
      </c>
      <c r="M97" s="118"/>
      <c r="N97" s="118" t="s">
        <v>3089</v>
      </c>
      <c r="O97" s="118"/>
    </row>
    <row r="98" spans="1:15" customFormat="1" ht="63" customHeight="1" x14ac:dyDescent="0.25">
      <c r="A98" s="118" t="s">
        <v>3092</v>
      </c>
      <c r="B98" s="26">
        <v>39126</v>
      </c>
      <c r="C98" s="26" t="s">
        <v>2961</v>
      </c>
      <c r="D98" s="118" t="s">
        <v>2961</v>
      </c>
      <c r="E98" s="118" t="s">
        <v>447</v>
      </c>
      <c r="F98" s="118" t="s">
        <v>2961</v>
      </c>
      <c r="G98" s="118" t="s">
        <v>3033</v>
      </c>
      <c r="H98" s="118" t="s">
        <v>2961</v>
      </c>
      <c r="I98" s="118" t="s">
        <v>3033</v>
      </c>
      <c r="J98" s="118">
        <v>2</v>
      </c>
      <c r="K98" s="118" t="s">
        <v>3093</v>
      </c>
      <c r="L98" s="66">
        <v>70512282</v>
      </c>
      <c r="M98" s="118"/>
      <c r="N98" s="118" t="s">
        <v>3089</v>
      </c>
      <c r="O98" s="118"/>
    </row>
    <row r="99" spans="1:15" customFormat="1" ht="63" customHeight="1" x14ac:dyDescent="0.25">
      <c r="A99" s="118" t="s">
        <v>3094</v>
      </c>
      <c r="B99" s="26">
        <v>38782</v>
      </c>
      <c r="C99" s="26" t="s">
        <v>2961</v>
      </c>
      <c r="D99" s="118" t="s">
        <v>2961</v>
      </c>
      <c r="E99" s="118" t="s">
        <v>447</v>
      </c>
      <c r="F99" s="118" t="s">
        <v>2961</v>
      </c>
      <c r="G99" s="118" t="s">
        <v>3095</v>
      </c>
      <c r="H99" s="118" t="s">
        <v>2961</v>
      </c>
      <c r="I99" s="118" t="s">
        <v>3095</v>
      </c>
      <c r="J99" s="118">
        <v>1</v>
      </c>
      <c r="K99" s="118" t="s">
        <v>3096</v>
      </c>
      <c r="L99" s="66">
        <v>71706357</v>
      </c>
      <c r="M99" s="118"/>
      <c r="N99" s="118" t="s">
        <v>3089</v>
      </c>
      <c r="O99" s="118"/>
    </row>
    <row r="100" spans="1:15" customFormat="1" ht="63" customHeight="1" x14ac:dyDescent="0.25">
      <c r="A100" s="118" t="s">
        <v>3097</v>
      </c>
      <c r="B100" s="26">
        <v>38055</v>
      </c>
      <c r="C100" s="26" t="s">
        <v>2961</v>
      </c>
      <c r="D100" s="118" t="s">
        <v>2961</v>
      </c>
      <c r="E100" s="118" t="s">
        <v>447</v>
      </c>
      <c r="F100" s="118" t="s">
        <v>2961</v>
      </c>
      <c r="G100" s="118" t="s">
        <v>3098</v>
      </c>
      <c r="H100" s="118" t="s">
        <v>2961</v>
      </c>
      <c r="I100" s="118" t="s">
        <v>3098</v>
      </c>
      <c r="J100" s="118">
        <v>9</v>
      </c>
      <c r="K100" s="118" t="s">
        <v>3099</v>
      </c>
      <c r="L100" s="66">
        <v>8318436</v>
      </c>
      <c r="M100" s="118"/>
      <c r="N100" s="118" t="s">
        <v>3089</v>
      </c>
      <c r="O100" s="118"/>
    </row>
    <row r="101" spans="1:15" customFormat="1" ht="63" customHeight="1" x14ac:dyDescent="0.25">
      <c r="A101" s="118" t="s">
        <v>3100</v>
      </c>
      <c r="B101" s="26">
        <v>39713</v>
      </c>
      <c r="C101" s="26" t="s">
        <v>2961</v>
      </c>
      <c r="D101" s="118" t="s">
        <v>2961</v>
      </c>
      <c r="E101" s="118" t="s">
        <v>447</v>
      </c>
      <c r="F101" s="118" t="s">
        <v>2961</v>
      </c>
      <c r="G101" s="118" t="s">
        <v>3101</v>
      </c>
      <c r="H101" s="118" t="s">
        <v>2961</v>
      </c>
      <c r="I101" s="118" t="s">
        <v>3101</v>
      </c>
      <c r="J101" s="118">
        <v>238</v>
      </c>
      <c r="K101" s="118" t="s">
        <v>3102</v>
      </c>
      <c r="L101" s="66">
        <v>3616484</v>
      </c>
      <c r="M101" s="118"/>
      <c r="N101" s="118" t="s">
        <v>3089</v>
      </c>
      <c r="O101" s="118"/>
    </row>
    <row r="102" spans="1:15" customFormat="1" ht="63" customHeight="1" x14ac:dyDescent="0.25">
      <c r="A102" s="118" t="s">
        <v>2786</v>
      </c>
      <c r="B102" s="26">
        <v>35400</v>
      </c>
      <c r="C102" s="26" t="s">
        <v>2961</v>
      </c>
      <c r="D102" s="118" t="s">
        <v>2961</v>
      </c>
      <c r="E102" s="118" t="s">
        <v>447</v>
      </c>
      <c r="F102" s="118" t="s">
        <v>2961</v>
      </c>
      <c r="G102" s="118" t="s">
        <v>3103</v>
      </c>
      <c r="H102" s="118" t="s">
        <v>2961</v>
      </c>
      <c r="I102" s="118" t="s">
        <v>3103</v>
      </c>
      <c r="J102" s="118">
        <v>114</v>
      </c>
      <c r="K102" s="118" t="s">
        <v>3104</v>
      </c>
      <c r="L102" s="66">
        <v>71628647</v>
      </c>
      <c r="M102" s="118"/>
      <c r="N102" s="118" t="s">
        <v>3089</v>
      </c>
      <c r="O102" s="118"/>
    </row>
    <row r="103" spans="1:15" customFormat="1" ht="63" customHeight="1" x14ac:dyDescent="0.25">
      <c r="A103" s="118" t="s">
        <v>3105</v>
      </c>
      <c r="B103" s="26">
        <v>38446</v>
      </c>
      <c r="C103" s="26" t="s">
        <v>2961</v>
      </c>
      <c r="D103" s="118" t="s">
        <v>2961</v>
      </c>
      <c r="E103" s="118" t="s">
        <v>447</v>
      </c>
      <c r="F103" s="118" t="s">
        <v>2961</v>
      </c>
      <c r="G103" s="118" t="s">
        <v>3106</v>
      </c>
      <c r="H103" s="118" t="s">
        <v>2961</v>
      </c>
      <c r="I103" s="118" t="s">
        <v>3106</v>
      </c>
      <c r="J103" s="118">
        <v>217</v>
      </c>
      <c r="K103" s="118" t="s">
        <v>3107</v>
      </c>
      <c r="L103" s="66">
        <v>3587691</v>
      </c>
      <c r="M103" s="118"/>
      <c r="N103" s="118" t="s">
        <v>3089</v>
      </c>
      <c r="O103" s="118"/>
    </row>
    <row r="104" spans="1:15" customFormat="1" ht="63" customHeight="1" x14ac:dyDescent="0.25">
      <c r="A104" s="118" t="s">
        <v>3108</v>
      </c>
      <c r="B104" s="26">
        <v>39072</v>
      </c>
      <c r="C104" s="26" t="s">
        <v>2961</v>
      </c>
      <c r="D104" s="118" t="s">
        <v>2961</v>
      </c>
      <c r="E104" s="118" t="s">
        <v>447</v>
      </c>
      <c r="F104" s="118" t="s">
        <v>2961</v>
      </c>
      <c r="G104" s="118" t="s">
        <v>3109</v>
      </c>
      <c r="H104" s="118" t="s">
        <v>2961</v>
      </c>
      <c r="I104" s="118" t="s">
        <v>3109</v>
      </c>
      <c r="J104" s="118">
        <v>209</v>
      </c>
      <c r="K104" s="118" t="s">
        <v>3110</v>
      </c>
      <c r="L104" s="66">
        <v>1017132430</v>
      </c>
      <c r="M104" s="118"/>
      <c r="N104" s="118" t="s">
        <v>3089</v>
      </c>
      <c r="O104" s="118"/>
    </row>
    <row r="105" spans="1:15" customFormat="1" ht="63" customHeight="1" x14ac:dyDescent="0.25">
      <c r="A105" s="118" t="s">
        <v>3111</v>
      </c>
      <c r="B105" s="26">
        <v>38005</v>
      </c>
      <c r="C105" s="26" t="s">
        <v>2961</v>
      </c>
      <c r="D105" s="118" t="s">
        <v>2961</v>
      </c>
      <c r="E105" s="118" t="s">
        <v>447</v>
      </c>
      <c r="F105" s="118" t="s">
        <v>2961</v>
      </c>
      <c r="G105" s="118" t="s">
        <v>3112</v>
      </c>
      <c r="H105" s="118" t="s">
        <v>2961</v>
      </c>
      <c r="I105" s="118" t="s">
        <v>3112</v>
      </c>
      <c r="J105" s="118">
        <v>18</v>
      </c>
      <c r="K105" s="118" t="s">
        <v>3113</v>
      </c>
      <c r="L105" s="66">
        <v>43605580</v>
      </c>
      <c r="M105" s="118"/>
      <c r="N105" s="118" t="s">
        <v>3089</v>
      </c>
      <c r="O105" s="118"/>
    </row>
    <row r="106" spans="1:15" customFormat="1" ht="63" customHeight="1" x14ac:dyDescent="0.25">
      <c r="A106" s="118" t="s">
        <v>3114</v>
      </c>
      <c r="B106" s="26">
        <v>38033</v>
      </c>
      <c r="C106" s="26" t="s">
        <v>2961</v>
      </c>
      <c r="D106" s="118" t="s">
        <v>2961</v>
      </c>
      <c r="E106" s="118" t="s">
        <v>447</v>
      </c>
      <c r="F106" s="118" t="s">
        <v>2961</v>
      </c>
      <c r="G106" s="118" t="s">
        <v>3115</v>
      </c>
      <c r="H106" s="118" t="s">
        <v>2961</v>
      </c>
      <c r="I106" s="118" t="s">
        <v>3115</v>
      </c>
      <c r="J106" s="118">
        <v>231</v>
      </c>
      <c r="K106" s="118" t="s">
        <v>3116</v>
      </c>
      <c r="L106" s="66">
        <v>3562458</v>
      </c>
      <c r="M106" s="118"/>
      <c r="N106" s="118" t="s">
        <v>3089</v>
      </c>
      <c r="O106" s="118"/>
    </row>
    <row r="107" spans="1:15" customFormat="1" ht="63" customHeight="1" x14ac:dyDescent="0.25">
      <c r="A107" s="118" t="s">
        <v>3114</v>
      </c>
      <c r="B107" s="26">
        <v>38036</v>
      </c>
      <c r="C107" s="26" t="s">
        <v>2961</v>
      </c>
      <c r="D107" s="118" t="s">
        <v>2961</v>
      </c>
      <c r="E107" s="118" t="s">
        <v>447</v>
      </c>
      <c r="F107" s="118" t="s">
        <v>2961</v>
      </c>
      <c r="G107" s="118" t="s">
        <v>3117</v>
      </c>
      <c r="H107" s="118" t="s">
        <v>2961</v>
      </c>
      <c r="I107" s="118" t="s">
        <v>3117</v>
      </c>
      <c r="J107" s="118">
        <v>228</v>
      </c>
      <c r="K107" s="118" t="s">
        <v>3118</v>
      </c>
      <c r="L107" s="66">
        <v>8315331</v>
      </c>
      <c r="M107" s="118"/>
      <c r="N107" s="118" t="s">
        <v>3089</v>
      </c>
      <c r="O107" s="118"/>
    </row>
    <row r="108" spans="1:15" customFormat="1" ht="63" customHeight="1" x14ac:dyDescent="0.25">
      <c r="A108" s="118" t="s">
        <v>3119</v>
      </c>
      <c r="B108" s="26">
        <v>38078</v>
      </c>
      <c r="C108" s="26" t="s">
        <v>2961</v>
      </c>
      <c r="D108" s="118" t="s">
        <v>2961</v>
      </c>
      <c r="E108" s="118" t="s">
        <v>447</v>
      </c>
      <c r="F108" s="118" t="s">
        <v>2961</v>
      </c>
      <c r="G108" s="118" t="s">
        <v>3120</v>
      </c>
      <c r="H108" s="118" t="s">
        <v>2961</v>
      </c>
      <c r="I108" s="118" t="s">
        <v>3120</v>
      </c>
      <c r="J108" s="118">
        <v>127</v>
      </c>
      <c r="K108" s="118" t="s">
        <v>3121</v>
      </c>
      <c r="L108" s="66">
        <v>42983693</v>
      </c>
      <c r="M108" s="118"/>
      <c r="N108" s="118" t="s">
        <v>3089</v>
      </c>
      <c r="O108" s="118"/>
    </row>
    <row r="109" spans="1:15" customFormat="1" ht="63" customHeight="1" x14ac:dyDescent="0.25">
      <c r="A109" s="118" t="s">
        <v>3122</v>
      </c>
      <c r="B109" s="26">
        <v>38006</v>
      </c>
      <c r="C109" s="26" t="s">
        <v>2961</v>
      </c>
      <c r="D109" s="118" t="s">
        <v>2961</v>
      </c>
      <c r="E109" s="118" t="s">
        <v>447</v>
      </c>
      <c r="F109" s="118" t="s">
        <v>2961</v>
      </c>
      <c r="G109" s="118" t="s">
        <v>3123</v>
      </c>
      <c r="H109" s="118" t="s">
        <v>2961</v>
      </c>
      <c r="I109" s="118" t="s">
        <v>3123</v>
      </c>
      <c r="J109" s="118">
        <v>206</v>
      </c>
      <c r="K109" s="118" t="s">
        <v>3124</v>
      </c>
      <c r="L109" s="66">
        <v>71591660</v>
      </c>
      <c r="M109" s="118"/>
      <c r="N109" s="118" t="s">
        <v>3089</v>
      </c>
      <c r="O109" s="118"/>
    </row>
    <row r="110" spans="1:15" customFormat="1" ht="63" customHeight="1" x14ac:dyDescent="0.25">
      <c r="A110" s="118" t="s">
        <v>3125</v>
      </c>
      <c r="B110" s="26">
        <v>37971</v>
      </c>
      <c r="C110" s="26" t="s">
        <v>2961</v>
      </c>
      <c r="D110" s="118" t="s">
        <v>2961</v>
      </c>
      <c r="E110" s="118" t="s">
        <v>447</v>
      </c>
      <c r="F110" s="118" t="s">
        <v>2961</v>
      </c>
      <c r="G110" s="118" t="s">
        <v>3126</v>
      </c>
      <c r="H110" s="118" t="s">
        <v>2961</v>
      </c>
      <c r="I110" s="118" t="s">
        <v>3126</v>
      </c>
      <c r="J110" s="118">
        <v>207</v>
      </c>
      <c r="K110" s="118" t="s">
        <v>3127</v>
      </c>
      <c r="L110" s="66">
        <v>98698577</v>
      </c>
      <c r="M110" s="118"/>
      <c r="N110" s="118" t="s">
        <v>3089</v>
      </c>
      <c r="O110" s="118"/>
    </row>
    <row r="111" spans="1:15" customFormat="1" ht="63" customHeight="1" x14ac:dyDescent="0.25">
      <c r="A111" s="118" t="s">
        <v>2786</v>
      </c>
      <c r="B111" s="26">
        <v>34401</v>
      </c>
      <c r="C111" s="26" t="s">
        <v>2961</v>
      </c>
      <c r="D111" s="118" t="s">
        <v>2961</v>
      </c>
      <c r="E111" s="118" t="s">
        <v>447</v>
      </c>
      <c r="F111" s="118" t="s">
        <v>2961</v>
      </c>
      <c r="G111" s="118" t="s">
        <v>3128</v>
      </c>
      <c r="H111" s="118" t="s">
        <v>2961</v>
      </c>
      <c r="I111" s="118" t="s">
        <v>3128</v>
      </c>
      <c r="J111" s="118">
        <v>267</v>
      </c>
      <c r="K111" s="118" t="s">
        <v>3129</v>
      </c>
      <c r="L111" s="66">
        <v>4586310</v>
      </c>
      <c r="M111" s="118"/>
      <c r="N111" s="118" t="s">
        <v>3089</v>
      </c>
      <c r="O111" s="118"/>
    </row>
    <row r="112" spans="1:15" customFormat="1" ht="63" customHeight="1" x14ac:dyDescent="0.25">
      <c r="A112" s="118" t="s">
        <v>3130</v>
      </c>
      <c r="B112" s="26">
        <v>38091</v>
      </c>
      <c r="C112" s="26" t="s">
        <v>2961</v>
      </c>
      <c r="D112" s="118" t="s">
        <v>2961</v>
      </c>
      <c r="E112" s="118" t="s">
        <v>447</v>
      </c>
      <c r="F112" s="118" t="s">
        <v>2961</v>
      </c>
      <c r="G112" s="118" t="s">
        <v>3131</v>
      </c>
      <c r="H112" s="118" t="s">
        <v>2961</v>
      </c>
      <c r="I112" s="118" t="s">
        <v>3131</v>
      </c>
      <c r="J112" s="118">
        <v>90</v>
      </c>
      <c r="K112" s="118" t="s">
        <v>3132</v>
      </c>
      <c r="L112" s="66">
        <v>6856683</v>
      </c>
      <c r="M112" s="118"/>
      <c r="N112" s="118" t="s">
        <v>3089</v>
      </c>
      <c r="O112" s="118"/>
    </row>
    <row r="113" spans="1:15" customFormat="1" ht="63" customHeight="1" x14ac:dyDescent="0.25">
      <c r="A113" s="118" t="s">
        <v>2786</v>
      </c>
      <c r="B113" s="26">
        <v>35796</v>
      </c>
      <c r="C113" s="26" t="s">
        <v>2961</v>
      </c>
      <c r="D113" s="118" t="s">
        <v>2961</v>
      </c>
      <c r="E113" s="118" t="s">
        <v>447</v>
      </c>
      <c r="F113" s="118" t="s">
        <v>2961</v>
      </c>
      <c r="G113" s="118" t="s">
        <v>3133</v>
      </c>
      <c r="H113" s="118" t="s">
        <v>2961</v>
      </c>
      <c r="I113" s="118" t="s">
        <v>3133</v>
      </c>
      <c r="J113" s="118">
        <v>118</v>
      </c>
      <c r="K113" s="118" t="s">
        <v>3134</v>
      </c>
      <c r="L113" s="66">
        <v>70121514</v>
      </c>
      <c r="M113" s="118"/>
      <c r="N113" s="118" t="s">
        <v>3089</v>
      </c>
      <c r="O113" s="118"/>
    </row>
    <row r="114" spans="1:15" customFormat="1" ht="63" customHeight="1" x14ac:dyDescent="0.25">
      <c r="A114" s="118" t="s">
        <v>3135</v>
      </c>
      <c r="B114" s="26">
        <v>38722</v>
      </c>
      <c r="C114" s="26" t="s">
        <v>2961</v>
      </c>
      <c r="D114" s="118" t="s">
        <v>2961</v>
      </c>
      <c r="E114" s="118" t="s">
        <v>447</v>
      </c>
      <c r="F114" s="118" t="s">
        <v>2961</v>
      </c>
      <c r="G114" s="118" t="s">
        <v>3136</v>
      </c>
      <c r="H114" s="118" t="s">
        <v>2961</v>
      </c>
      <c r="I114" s="118" t="s">
        <v>3136</v>
      </c>
      <c r="J114" s="118">
        <v>387</v>
      </c>
      <c r="K114" s="118" t="s">
        <v>3137</v>
      </c>
      <c r="L114" s="66">
        <v>71290063</v>
      </c>
      <c r="M114" s="118"/>
      <c r="N114" s="118" t="s">
        <v>3089</v>
      </c>
      <c r="O114" s="118"/>
    </row>
    <row r="115" spans="1:15" customFormat="1" ht="63" customHeight="1" x14ac:dyDescent="0.25">
      <c r="A115" s="118" t="s">
        <v>2786</v>
      </c>
      <c r="B115" s="26">
        <v>35947</v>
      </c>
      <c r="C115" s="26" t="s">
        <v>2961</v>
      </c>
      <c r="D115" s="118" t="s">
        <v>2961</v>
      </c>
      <c r="E115" s="118" t="s">
        <v>447</v>
      </c>
      <c r="F115" s="118" t="s">
        <v>2961</v>
      </c>
      <c r="G115" s="118" t="s">
        <v>3138</v>
      </c>
      <c r="H115" s="118" t="s">
        <v>2961</v>
      </c>
      <c r="I115" s="118" t="s">
        <v>3138</v>
      </c>
      <c r="J115" s="118">
        <v>231</v>
      </c>
      <c r="K115" s="118" t="s">
        <v>3139</v>
      </c>
      <c r="L115" s="66">
        <v>71610491</v>
      </c>
      <c r="M115" s="118"/>
      <c r="N115" s="118" t="s">
        <v>3089</v>
      </c>
      <c r="O115" s="118"/>
    </row>
    <row r="116" spans="1:15" customFormat="1" ht="63" customHeight="1" x14ac:dyDescent="0.25">
      <c r="A116" s="118" t="s">
        <v>3140</v>
      </c>
      <c r="B116" s="26">
        <v>39126</v>
      </c>
      <c r="C116" s="26" t="s">
        <v>2961</v>
      </c>
      <c r="D116" s="118" t="s">
        <v>2961</v>
      </c>
      <c r="E116" s="118" t="s">
        <v>447</v>
      </c>
      <c r="F116" s="118" t="s">
        <v>2961</v>
      </c>
      <c r="G116" s="118" t="s">
        <v>3141</v>
      </c>
      <c r="H116" s="118" t="s">
        <v>2961</v>
      </c>
      <c r="I116" s="118" t="s">
        <v>3141</v>
      </c>
      <c r="J116" s="118">
        <v>60</v>
      </c>
      <c r="K116" s="118" t="s">
        <v>3142</v>
      </c>
      <c r="L116" s="66">
        <v>1017127499</v>
      </c>
      <c r="M116" s="118"/>
      <c r="N116" s="118" t="s">
        <v>3089</v>
      </c>
      <c r="O116" s="118"/>
    </row>
    <row r="117" spans="1:15" customFormat="1" ht="63" customHeight="1" x14ac:dyDescent="0.25">
      <c r="A117" s="118" t="s">
        <v>3143</v>
      </c>
      <c r="B117" s="26">
        <v>38069</v>
      </c>
      <c r="C117" s="26" t="s">
        <v>2961</v>
      </c>
      <c r="D117" s="118" t="s">
        <v>2961</v>
      </c>
      <c r="E117" s="118" t="s">
        <v>447</v>
      </c>
      <c r="F117" s="118" t="s">
        <v>2961</v>
      </c>
      <c r="G117" s="118" t="s">
        <v>3144</v>
      </c>
      <c r="H117" s="118" t="s">
        <v>2961</v>
      </c>
      <c r="I117" s="118" t="s">
        <v>3144</v>
      </c>
      <c r="J117" s="118">
        <v>140</v>
      </c>
      <c r="K117" s="118" t="s">
        <v>3145</v>
      </c>
      <c r="L117" s="66">
        <v>43432553</v>
      </c>
      <c r="M117" s="118"/>
      <c r="N117" s="118" t="s">
        <v>3089</v>
      </c>
      <c r="O117" s="118"/>
    </row>
    <row r="118" spans="1:15" customFormat="1" ht="63" customHeight="1" x14ac:dyDescent="0.25">
      <c r="A118" s="118" t="s">
        <v>3146</v>
      </c>
      <c r="B118" s="26">
        <v>39370</v>
      </c>
      <c r="C118" s="26" t="s">
        <v>2961</v>
      </c>
      <c r="D118" s="118" t="s">
        <v>2961</v>
      </c>
      <c r="E118" s="118" t="s">
        <v>447</v>
      </c>
      <c r="F118" s="118" t="s">
        <v>2961</v>
      </c>
      <c r="G118" s="118" t="s">
        <v>3147</v>
      </c>
      <c r="H118" s="118" t="s">
        <v>2961</v>
      </c>
      <c r="I118" s="118" t="s">
        <v>3147</v>
      </c>
      <c r="J118" s="118">
        <v>7</v>
      </c>
      <c r="K118" s="118" t="s">
        <v>3148</v>
      </c>
      <c r="L118" s="66">
        <v>43750498</v>
      </c>
      <c r="M118" s="118"/>
      <c r="N118" s="118" t="s">
        <v>3089</v>
      </c>
      <c r="O118" s="118"/>
    </row>
    <row r="119" spans="1:15" customFormat="1" ht="63" customHeight="1" x14ac:dyDescent="0.25">
      <c r="A119" s="118" t="s">
        <v>3149</v>
      </c>
      <c r="B119" s="26">
        <v>38518</v>
      </c>
      <c r="C119" s="26" t="s">
        <v>2961</v>
      </c>
      <c r="D119" s="118" t="s">
        <v>2961</v>
      </c>
      <c r="E119" s="118" t="s">
        <v>447</v>
      </c>
      <c r="F119" s="118" t="s">
        <v>2961</v>
      </c>
      <c r="G119" s="118" t="s">
        <v>3150</v>
      </c>
      <c r="H119" s="118" t="s">
        <v>2961</v>
      </c>
      <c r="I119" s="118" t="s">
        <v>3150</v>
      </c>
      <c r="J119" s="118">
        <v>71</v>
      </c>
      <c r="K119" s="118" t="s">
        <v>3151</v>
      </c>
      <c r="L119" s="66">
        <v>98566591</v>
      </c>
      <c r="M119" s="118"/>
      <c r="N119" s="118" t="s">
        <v>3089</v>
      </c>
      <c r="O119" s="118"/>
    </row>
    <row r="120" spans="1:15" customFormat="1" ht="63" customHeight="1" x14ac:dyDescent="0.25">
      <c r="A120" s="118" t="s">
        <v>2786</v>
      </c>
      <c r="B120" s="26">
        <v>34696</v>
      </c>
      <c r="C120" s="26" t="s">
        <v>2961</v>
      </c>
      <c r="D120" s="118" t="s">
        <v>2961</v>
      </c>
      <c r="E120" s="118" t="s">
        <v>447</v>
      </c>
      <c r="F120" s="118" t="s">
        <v>2961</v>
      </c>
      <c r="G120" s="118" t="s">
        <v>3152</v>
      </c>
      <c r="H120" s="118" t="s">
        <v>2961</v>
      </c>
      <c r="I120" s="118" t="s">
        <v>3152</v>
      </c>
      <c r="J120" s="118">
        <v>384</v>
      </c>
      <c r="K120" s="118" t="s">
        <v>3153</v>
      </c>
      <c r="L120" s="66">
        <v>70133200</v>
      </c>
      <c r="M120" s="118"/>
      <c r="N120" s="118" t="s">
        <v>3089</v>
      </c>
      <c r="O120" s="118"/>
    </row>
    <row r="121" spans="1:15" customFormat="1" ht="63" customHeight="1" x14ac:dyDescent="0.25">
      <c r="A121" s="118" t="s">
        <v>3154</v>
      </c>
      <c r="B121" s="26">
        <v>39427</v>
      </c>
      <c r="C121" s="26" t="s">
        <v>2961</v>
      </c>
      <c r="D121" s="118" t="s">
        <v>2961</v>
      </c>
      <c r="E121" s="118" t="s">
        <v>447</v>
      </c>
      <c r="F121" s="118" t="s">
        <v>2961</v>
      </c>
      <c r="G121" s="118" t="s">
        <v>3155</v>
      </c>
      <c r="H121" s="118" t="s">
        <v>2961</v>
      </c>
      <c r="I121" s="118" t="s">
        <v>3155</v>
      </c>
      <c r="J121" s="118">
        <v>19</v>
      </c>
      <c r="K121" s="118" t="s">
        <v>3156</v>
      </c>
      <c r="L121" s="66">
        <v>8291345</v>
      </c>
      <c r="M121" s="118"/>
      <c r="N121" s="118" t="s">
        <v>3089</v>
      </c>
      <c r="O121" s="118"/>
    </row>
    <row r="122" spans="1:15" customFormat="1" ht="63" customHeight="1" x14ac:dyDescent="0.25">
      <c r="A122" s="118" t="s">
        <v>2786</v>
      </c>
      <c r="B122" s="26">
        <v>35612</v>
      </c>
      <c r="C122" s="26" t="s">
        <v>2961</v>
      </c>
      <c r="D122" s="118" t="s">
        <v>2961</v>
      </c>
      <c r="E122" s="118" t="s">
        <v>447</v>
      </c>
      <c r="F122" s="118" t="s">
        <v>2961</v>
      </c>
      <c r="G122" s="118" t="s">
        <v>3157</v>
      </c>
      <c r="H122" s="118" t="s">
        <v>2961</v>
      </c>
      <c r="I122" s="118" t="s">
        <v>3157</v>
      </c>
      <c r="J122" s="118">
        <v>121</v>
      </c>
      <c r="K122" s="118" t="s">
        <v>3158</v>
      </c>
      <c r="L122" s="66">
        <v>71595031</v>
      </c>
      <c r="M122" s="118"/>
      <c r="N122" s="118" t="s">
        <v>3089</v>
      </c>
      <c r="O122" s="118"/>
    </row>
    <row r="123" spans="1:15" customFormat="1" ht="63" customHeight="1" x14ac:dyDescent="0.25">
      <c r="A123" s="118" t="s">
        <v>3159</v>
      </c>
      <c r="B123" s="26">
        <v>38518</v>
      </c>
      <c r="C123" s="26" t="s">
        <v>2961</v>
      </c>
      <c r="D123" s="118" t="s">
        <v>2961</v>
      </c>
      <c r="E123" s="118" t="s">
        <v>447</v>
      </c>
      <c r="F123" s="118" t="s">
        <v>2961</v>
      </c>
      <c r="G123" s="118" t="s">
        <v>3160</v>
      </c>
      <c r="H123" s="118" t="s">
        <v>2961</v>
      </c>
      <c r="I123" s="118" t="s">
        <v>3160</v>
      </c>
      <c r="J123" s="118">
        <v>33</v>
      </c>
      <c r="K123" s="118" t="s">
        <v>3161</v>
      </c>
      <c r="L123" s="66">
        <v>71390880</v>
      </c>
      <c r="M123" s="118"/>
      <c r="N123" s="118" t="s">
        <v>3089</v>
      </c>
      <c r="O123" s="118"/>
    </row>
    <row r="124" spans="1:15" customFormat="1" ht="63" customHeight="1" x14ac:dyDescent="0.25">
      <c r="A124" s="118" t="s">
        <v>3162</v>
      </c>
      <c r="B124" s="26">
        <v>38007</v>
      </c>
      <c r="C124" s="26" t="s">
        <v>2961</v>
      </c>
      <c r="D124" s="118" t="s">
        <v>2961</v>
      </c>
      <c r="E124" s="118" t="s">
        <v>447</v>
      </c>
      <c r="F124" s="118" t="s">
        <v>2961</v>
      </c>
      <c r="G124" s="118" t="s">
        <v>3163</v>
      </c>
      <c r="H124" s="118" t="s">
        <v>2961</v>
      </c>
      <c r="I124" s="118" t="s">
        <v>3163</v>
      </c>
      <c r="J124" s="118">
        <v>128</v>
      </c>
      <c r="K124" s="118" t="s">
        <v>3164</v>
      </c>
      <c r="L124" s="66">
        <v>8289159</v>
      </c>
      <c r="M124" s="118"/>
      <c r="N124" s="118" t="s">
        <v>3089</v>
      </c>
      <c r="O124" s="118"/>
    </row>
    <row r="125" spans="1:15" customFormat="1" ht="63" customHeight="1" x14ac:dyDescent="0.25">
      <c r="A125" s="118" t="s">
        <v>3165</v>
      </c>
      <c r="B125" s="26">
        <v>38015</v>
      </c>
      <c r="C125" s="26" t="s">
        <v>2961</v>
      </c>
      <c r="D125" s="118" t="s">
        <v>2961</v>
      </c>
      <c r="E125" s="118" t="s">
        <v>447</v>
      </c>
      <c r="F125" s="118" t="s">
        <v>2961</v>
      </c>
      <c r="G125" s="118" t="s">
        <v>3166</v>
      </c>
      <c r="H125" s="118" t="s">
        <v>2961</v>
      </c>
      <c r="I125" s="118" t="s">
        <v>3166</v>
      </c>
      <c r="J125" s="118">
        <v>220</v>
      </c>
      <c r="K125" s="118" t="s">
        <v>3167</v>
      </c>
      <c r="L125" s="66">
        <v>70128235</v>
      </c>
      <c r="M125" s="118"/>
      <c r="N125" s="118" t="s">
        <v>3089</v>
      </c>
      <c r="O125" s="118"/>
    </row>
    <row r="126" spans="1:15" customFormat="1" ht="63" customHeight="1" x14ac:dyDescent="0.25">
      <c r="A126" s="118" t="s">
        <v>3168</v>
      </c>
      <c r="B126" s="26">
        <v>38418</v>
      </c>
      <c r="C126" s="26" t="s">
        <v>2961</v>
      </c>
      <c r="D126" s="118" t="s">
        <v>2961</v>
      </c>
      <c r="E126" s="118" t="s">
        <v>447</v>
      </c>
      <c r="F126" s="118" t="s">
        <v>2961</v>
      </c>
      <c r="G126" s="118" t="s">
        <v>3169</v>
      </c>
      <c r="H126" s="118" t="s">
        <v>2961</v>
      </c>
      <c r="I126" s="118" t="s">
        <v>3169</v>
      </c>
      <c r="J126" s="118">
        <v>39</v>
      </c>
      <c r="K126" s="118" t="s">
        <v>3170</v>
      </c>
      <c r="L126" s="66">
        <v>15373978</v>
      </c>
      <c r="M126" s="118"/>
      <c r="N126" s="118" t="s">
        <v>3089</v>
      </c>
      <c r="O126" s="118"/>
    </row>
    <row r="127" spans="1:15" customFormat="1" ht="63" customHeight="1" x14ac:dyDescent="0.25">
      <c r="A127" s="118" t="s">
        <v>3171</v>
      </c>
      <c r="B127" s="26">
        <v>36968</v>
      </c>
      <c r="C127" s="26" t="s">
        <v>2961</v>
      </c>
      <c r="D127" s="118" t="s">
        <v>2961</v>
      </c>
      <c r="E127" s="118" t="s">
        <v>447</v>
      </c>
      <c r="F127" s="118" t="s">
        <v>2961</v>
      </c>
      <c r="G127" s="118" t="s">
        <v>3172</v>
      </c>
      <c r="H127" s="118" t="s">
        <v>2961</v>
      </c>
      <c r="I127" s="118" t="s">
        <v>3172</v>
      </c>
      <c r="J127" s="118">
        <v>128</v>
      </c>
      <c r="K127" s="118" t="s">
        <v>3173</v>
      </c>
      <c r="L127" s="66">
        <v>78109677</v>
      </c>
      <c r="M127" s="118"/>
      <c r="N127" s="118" t="s">
        <v>3089</v>
      </c>
      <c r="O127" s="118"/>
    </row>
    <row r="128" spans="1:15" customFormat="1" ht="63" customHeight="1" x14ac:dyDescent="0.25">
      <c r="A128" s="118" t="s">
        <v>3174</v>
      </c>
      <c r="B128" s="26">
        <v>37364</v>
      </c>
      <c r="C128" s="26" t="s">
        <v>2961</v>
      </c>
      <c r="D128" s="118" t="s">
        <v>2961</v>
      </c>
      <c r="E128" s="118" t="s">
        <v>447</v>
      </c>
      <c r="F128" s="118" t="s">
        <v>2961</v>
      </c>
      <c r="G128" s="118" t="s">
        <v>3175</v>
      </c>
      <c r="H128" s="118" t="s">
        <v>2961</v>
      </c>
      <c r="I128" s="118" t="s">
        <v>3175</v>
      </c>
      <c r="J128" s="118">
        <v>5</v>
      </c>
      <c r="K128" s="118" t="s">
        <v>3176</v>
      </c>
      <c r="L128" s="66">
        <v>21693474</v>
      </c>
      <c r="M128" s="118"/>
      <c r="N128" s="118" t="s">
        <v>3089</v>
      </c>
      <c r="O128" s="118"/>
    </row>
    <row r="129" spans="1:15" customFormat="1" ht="63" customHeight="1" x14ac:dyDescent="0.25">
      <c r="A129" s="118" t="s">
        <v>3177</v>
      </c>
      <c r="B129" s="26">
        <v>37973</v>
      </c>
      <c r="C129" s="26" t="s">
        <v>2961</v>
      </c>
      <c r="D129" s="118" t="s">
        <v>2961</v>
      </c>
      <c r="E129" s="118" t="s">
        <v>447</v>
      </c>
      <c r="F129" s="118" t="s">
        <v>2961</v>
      </c>
      <c r="G129" s="118" t="s">
        <v>3178</v>
      </c>
      <c r="H129" s="118" t="s">
        <v>2961</v>
      </c>
      <c r="I129" s="118" t="s">
        <v>3178</v>
      </c>
      <c r="J129" s="118">
        <v>214</v>
      </c>
      <c r="K129" s="118" t="s">
        <v>3179</v>
      </c>
      <c r="L129" s="66">
        <v>5691976</v>
      </c>
      <c r="M129" s="118"/>
      <c r="N129" s="118" t="s">
        <v>3089</v>
      </c>
      <c r="O129" s="118"/>
    </row>
    <row r="130" spans="1:15" customFormat="1" ht="63" customHeight="1" x14ac:dyDescent="0.25">
      <c r="A130" s="118" t="s">
        <v>3180</v>
      </c>
      <c r="B130" s="26">
        <v>38340</v>
      </c>
      <c r="C130" s="26" t="s">
        <v>2961</v>
      </c>
      <c r="D130" s="118" t="s">
        <v>2961</v>
      </c>
      <c r="E130" s="118" t="s">
        <v>447</v>
      </c>
      <c r="F130" s="118" t="s">
        <v>2961</v>
      </c>
      <c r="G130" s="118" t="s">
        <v>3181</v>
      </c>
      <c r="H130" s="118" t="s">
        <v>2961</v>
      </c>
      <c r="I130" s="118" t="s">
        <v>3181</v>
      </c>
      <c r="J130" s="118">
        <v>210</v>
      </c>
      <c r="K130" s="118" t="s">
        <v>3182</v>
      </c>
      <c r="L130" s="66">
        <v>79325465</v>
      </c>
      <c r="M130" s="118"/>
      <c r="N130" s="118" t="s">
        <v>3089</v>
      </c>
      <c r="O130" s="118"/>
    </row>
    <row r="131" spans="1:15" customFormat="1" ht="63" customHeight="1" x14ac:dyDescent="0.25">
      <c r="A131" s="118" t="s">
        <v>3183</v>
      </c>
      <c r="B131" s="26">
        <v>39483</v>
      </c>
      <c r="C131" s="26" t="s">
        <v>2961</v>
      </c>
      <c r="D131" s="118" t="s">
        <v>2961</v>
      </c>
      <c r="E131" s="118" t="s">
        <v>447</v>
      </c>
      <c r="F131" s="118" t="s">
        <v>2961</v>
      </c>
      <c r="G131" s="118" t="s">
        <v>3184</v>
      </c>
      <c r="H131" s="118" t="s">
        <v>2961</v>
      </c>
      <c r="I131" s="118" t="s">
        <v>3184</v>
      </c>
      <c r="J131" s="118">
        <v>9</v>
      </c>
      <c r="K131" s="118" t="s">
        <v>3185</v>
      </c>
      <c r="L131" s="66">
        <v>71690659</v>
      </c>
      <c r="M131" s="118"/>
      <c r="N131" s="118" t="s">
        <v>3089</v>
      </c>
      <c r="O131" s="118"/>
    </row>
    <row r="132" spans="1:15" customFormat="1" ht="63" customHeight="1" x14ac:dyDescent="0.25">
      <c r="A132" s="118" t="s">
        <v>3186</v>
      </c>
      <c r="B132" s="26">
        <v>38961</v>
      </c>
      <c r="C132" s="26" t="s">
        <v>2961</v>
      </c>
      <c r="D132" s="118" t="s">
        <v>2961</v>
      </c>
      <c r="E132" s="118" t="s">
        <v>447</v>
      </c>
      <c r="F132" s="118" t="s">
        <v>2961</v>
      </c>
      <c r="G132" s="118" t="s">
        <v>3187</v>
      </c>
      <c r="H132" s="118" t="s">
        <v>2961</v>
      </c>
      <c r="I132" s="118" t="s">
        <v>3187</v>
      </c>
      <c r="J132" s="118">
        <v>222</v>
      </c>
      <c r="K132" s="118" t="s">
        <v>3188</v>
      </c>
      <c r="L132" s="66">
        <v>43032357</v>
      </c>
      <c r="M132" s="118"/>
      <c r="N132" s="118" t="s">
        <v>3089</v>
      </c>
      <c r="O132" s="118"/>
    </row>
    <row r="133" spans="1:15" customFormat="1" ht="63" customHeight="1" x14ac:dyDescent="0.25">
      <c r="A133" s="118" t="s">
        <v>2786</v>
      </c>
      <c r="B133" s="26">
        <v>35521</v>
      </c>
      <c r="C133" s="26" t="s">
        <v>2961</v>
      </c>
      <c r="D133" s="118" t="s">
        <v>2961</v>
      </c>
      <c r="E133" s="118" t="s">
        <v>447</v>
      </c>
      <c r="F133" s="118" t="s">
        <v>2961</v>
      </c>
      <c r="G133" s="118" t="s">
        <v>3189</v>
      </c>
      <c r="H133" s="118" t="s">
        <v>2961</v>
      </c>
      <c r="I133" s="118" t="s">
        <v>3189</v>
      </c>
      <c r="J133" s="118">
        <v>230</v>
      </c>
      <c r="K133" s="118" t="s">
        <v>3190</v>
      </c>
      <c r="L133" s="66">
        <v>6452779</v>
      </c>
      <c r="M133" s="118"/>
      <c r="N133" s="118" t="s">
        <v>3089</v>
      </c>
      <c r="O133" s="118"/>
    </row>
    <row r="134" spans="1:15" customFormat="1" ht="63" customHeight="1" x14ac:dyDescent="0.25">
      <c r="A134" s="118" t="s">
        <v>3191</v>
      </c>
      <c r="B134" s="26">
        <v>38037</v>
      </c>
      <c r="C134" s="26" t="s">
        <v>2961</v>
      </c>
      <c r="D134" s="118" t="s">
        <v>2961</v>
      </c>
      <c r="E134" s="118" t="s">
        <v>447</v>
      </c>
      <c r="F134" s="118" t="s">
        <v>2961</v>
      </c>
      <c r="G134" s="118" t="s">
        <v>3192</v>
      </c>
      <c r="H134" s="118" t="s">
        <v>2961</v>
      </c>
      <c r="I134" s="118" t="s">
        <v>3192</v>
      </c>
      <c r="J134" s="118">
        <v>45</v>
      </c>
      <c r="K134" s="118" t="s">
        <v>3193</v>
      </c>
      <c r="L134" s="66">
        <v>43643791</v>
      </c>
      <c r="M134" s="118"/>
      <c r="N134" s="118" t="s">
        <v>3089</v>
      </c>
      <c r="O134" s="118"/>
    </row>
    <row r="135" spans="1:15" customFormat="1" ht="63" customHeight="1" x14ac:dyDescent="0.25">
      <c r="A135" s="118" t="s">
        <v>3194</v>
      </c>
      <c r="B135" s="26">
        <v>38205</v>
      </c>
      <c r="C135" s="26" t="s">
        <v>2961</v>
      </c>
      <c r="D135" s="118" t="s">
        <v>2961</v>
      </c>
      <c r="E135" s="118" t="s">
        <v>447</v>
      </c>
      <c r="F135" s="118" t="s">
        <v>2961</v>
      </c>
      <c r="G135" s="118" t="s">
        <v>3195</v>
      </c>
      <c r="H135" s="118" t="s">
        <v>2961</v>
      </c>
      <c r="I135" s="118" t="s">
        <v>3195</v>
      </c>
      <c r="J135" s="118">
        <v>235</v>
      </c>
      <c r="K135" s="118" t="s">
        <v>3196</v>
      </c>
      <c r="L135" s="66">
        <v>98487871</v>
      </c>
      <c r="M135" s="118"/>
      <c r="N135" s="118" t="s">
        <v>3089</v>
      </c>
      <c r="O135" s="118"/>
    </row>
    <row r="136" spans="1:15" customFormat="1" ht="63" customHeight="1" x14ac:dyDescent="0.25">
      <c r="A136" s="118" t="s">
        <v>3197</v>
      </c>
      <c r="B136" s="26">
        <v>38930</v>
      </c>
      <c r="C136" s="26" t="s">
        <v>2961</v>
      </c>
      <c r="D136" s="118" t="s">
        <v>2961</v>
      </c>
      <c r="E136" s="118" t="s">
        <v>447</v>
      </c>
      <c r="F136" s="118" t="s">
        <v>2961</v>
      </c>
      <c r="G136" s="118" t="s">
        <v>3198</v>
      </c>
      <c r="H136" s="118" t="s">
        <v>2961</v>
      </c>
      <c r="I136" s="118" t="s">
        <v>3198</v>
      </c>
      <c r="J136" s="118">
        <v>232</v>
      </c>
      <c r="K136" s="118" t="s">
        <v>3199</v>
      </c>
      <c r="L136" s="66">
        <v>71740958</v>
      </c>
      <c r="M136" s="118"/>
      <c r="N136" s="118" t="s">
        <v>3089</v>
      </c>
      <c r="O136" s="118"/>
    </row>
    <row r="137" spans="1:15" customFormat="1" ht="63" customHeight="1" x14ac:dyDescent="0.25">
      <c r="A137" s="118" t="s">
        <v>3200</v>
      </c>
      <c r="B137" s="26">
        <v>38778</v>
      </c>
      <c r="C137" s="26" t="s">
        <v>2961</v>
      </c>
      <c r="D137" s="118" t="s">
        <v>2961</v>
      </c>
      <c r="E137" s="118" t="s">
        <v>447</v>
      </c>
      <c r="F137" s="118" t="s">
        <v>2961</v>
      </c>
      <c r="G137" s="118" t="s">
        <v>3201</v>
      </c>
      <c r="H137" s="118" t="s">
        <v>2961</v>
      </c>
      <c r="I137" s="118" t="s">
        <v>3201</v>
      </c>
      <c r="J137" s="118">
        <v>64</v>
      </c>
      <c r="K137" s="118" t="s">
        <v>3202</v>
      </c>
      <c r="L137" s="66">
        <v>71613389</v>
      </c>
      <c r="M137" s="118"/>
      <c r="N137" s="118" t="s">
        <v>3089</v>
      </c>
      <c r="O137" s="118"/>
    </row>
    <row r="138" spans="1:15" customFormat="1" ht="63" customHeight="1" x14ac:dyDescent="0.25">
      <c r="A138" s="118" t="s">
        <v>2786</v>
      </c>
      <c r="B138" s="26">
        <v>35698</v>
      </c>
      <c r="C138" s="26" t="s">
        <v>2961</v>
      </c>
      <c r="D138" s="118" t="s">
        <v>2961</v>
      </c>
      <c r="E138" s="118" t="s">
        <v>447</v>
      </c>
      <c r="F138" s="118" t="s">
        <v>2961</v>
      </c>
      <c r="G138" s="118" t="s">
        <v>3203</v>
      </c>
      <c r="H138" s="118" t="s">
        <v>2961</v>
      </c>
      <c r="I138" s="118" t="s">
        <v>3203</v>
      </c>
      <c r="J138" s="118">
        <v>46</v>
      </c>
      <c r="K138" s="118" t="s">
        <v>3204</v>
      </c>
      <c r="L138" s="66">
        <v>2478553</v>
      </c>
      <c r="M138" s="118"/>
      <c r="N138" s="118" t="s">
        <v>3089</v>
      </c>
      <c r="O138" s="118"/>
    </row>
    <row r="139" spans="1:15" customFormat="1" ht="63" customHeight="1" x14ac:dyDescent="0.25">
      <c r="A139" s="118" t="s">
        <v>3205</v>
      </c>
      <c r="B139" s="26">
        <v>39399</v>
      </c>
      <c r="C139" s="26" t="s">
        <v>2961</v>
      </c>
      <c r="D139" s="118" t="s">
        <v>2961</v>
      </c>
      <c r="E139" s="118" t="s">
        <v>447</v>
      </c>
      <c r="F139" s="118" t="s">
        <v>2961</v>
      </c>
      <c r="G139" s="118" t="s">
        <v>3206</v>
      </c>
      <c r="H139" s="118" t="s">
        <v>2961</v>
      </c>
      <c r="I139" s="118" t="s">
        <v>3206</v>
      </c>
      <c r="J139" s="118">
        <v>102</v>
      </c>
      <c r="K139" s="118" t="s">
        <v>3207</v>
      </c>
      <c r="L139" s="66">
        <v>30657706</v>
      </c>
      <c r="M139" s="118"/>
      <c r="N139" s="118" t="s">
        <v>3089</v>
      </c>
      <c r="O139" s="118"/>
    </row>
    <row r="140" spans="1:15" customFormat="1" ht="63" customHeight="1" x14ac:dyDescent="0.25">
      <c r="A140" s="118" t="s">
        <v>3208</v>
      </c>
      <c r="B140" s="26">
        <v>39121</v>
      </c>
      <c r="C140" s="26" t="s">
        <v>2961</v>
      </c>
      <c r="D140" s="118" t="s">
        <v>2961</v>
      </c>
      <c r="E140" s="118" t="s">
        <v>447</v>
      </c>
      <c r="F140" s="118" t="s">
        <v>2961</v>
      </c>
      <c r="G140" s="118" t="s">
        <v>3209</v>
      </c>
      <c r="H140" s="118" t="s">
        <v>2961</v>
      </c>
      <c r="I140" s="118" t="s">
        <v>3209</v>
      </c>
      <c r="J140" s="118">
        <v>92</v>
      </c>
      <c r="K140" s="118" t="s">
        <v>3210</v>
      </c>
      <c r="L140" s="66">
        <v>2822892</v>
      </c>
      <c r="M140" s="118"/>
      <c r="N140" s="118" t="s">
        <v>3089</v>
      </c>
      <c r="O140" s="118"/>
    </row>
    <row r="141" spans="1:15" customFormat="1" ht="63" customHeight="1" x14ac:dyDescent="0.25">
      <c r="A141" s="118" t="s">
        <v>2786</v>
      </c>
      <c r="B141" s="26">
        <v>34401</v>
      </c>
      <c r="C141" s="26" t="s">
        <v>2961</v>
      </c>
      <c r="D141" s="118" t="s">
        <v>2961</v>
      </c>
      <c r="E141" s="118" t="s">
        <v>447</v>
      </c>
      <c r="F141" s="118" t="s">
        <v>2961</v>
      </c>
      <c r="G141" s="118" t="s">
        <v>3211</v>
      </c>
      <c r="H141" s="118" t="s">
        <v>2961</v>
      </c>
      <c r="I141" s="118" t="s">
        <v>3211</v>
      </c>
      <c r="J141" s="118">
        <v>239</v>
      </c>
      <c r="K141" s="118" t="s">
        <v>3212</v>
      </c>
      <c r="L141" s="66">
        <v>43401484</v>
      </c>
      <c r="M141" s="118"/>
      <c r="N141" s="118" t="s">
        <v>3089</v>
      </c>
      <c r="O141" s="118"/>
    </row>
    <row r="142" spans="1:15" customFormat="1" ht="63" customHeight="1" x14ac:dyDescent="0.25">
      <c r="A142" s="118" t="s">
        <v>3200</v>
      </c>
      <c r="B142" s="26">
        <v>38778</v>
      </c>
      <c r="C142" s="26" t="s">
        <v>2961</v>
      </c>
      <c r="D142" s="118" t="s">
        <v>2961</v>
      </c>
      <c r="E142" s="118" t="s">
        <v>447</v>
      </c>
      <c r="F142" s="118" t="s">
        <v>2961</v>
      </c>
      <c r="G142" s="118" t="s">
        <v>3213</v>
      </c>
      <c r="H142" s="118" t="s">
        <v>2961</v>
      </c>
      <c r="I142" s="118" t="s">
        <v>3213</v>
      </c>
      <c r="J142" s="118">
        <v>34</v>
      </c>
      <c r="K142" s="118" t="s">
        <v>3214</v>
      </c>
      <c r="L142" s="66">
        <v>71761455</v>
      </c>
      <c r="M142" s="118"/>
      <c r="N142" s="118" t="s">
        <v>3089</v>
      </c>
      <c r="O142" s="118"/>
    </row>
    <row r="143" spans="1:15" customFormat="1" ht="63" customHeight="1" x14ac:dyDescent="0.25">
      <c r="A143" s="118" t="s">
        <v>3215</v>
      </c>
      <c r="B143" s="26">
        <v>38760</v>
      </c>
      <c r="C143" s="26" t="s">
        <v>2961</v>
      </c>
      <c r="D143" s="118" t="s">
        <v>2961</v>
      </c>
      <c r="E143" s="118" t="s">
        <v>447</v>
      </c>
      <c r="F143" s="118" t="s">
        <v>2961</v>
      </c>
      <c r="G143" s="118" t="s">
        <v>2811</v>
      </c>
      <c r="H143" s="118" t="s">
        <v>2961</v>
      </c>
      <c r="I143" s="118" t="s">
        <v>2811</v>
      </c>
      <c r="J143" s="118">
        <v>235</v>
      </c>
      <c r="K143" s="118" t="s">
        <v>3216</v>
      </c>
      <c r="L143" s="66">
        <v>70066031</v>
      </c>
      <c r="M143" s="118"/>
      <c r="N143" s="118" t="s">
        <v>3089</v>
      </c>
      <c r="O143" s="118"/>
    </row>
    <row r="144" spans="1:15" customFormat="1" ht="63" customHeight="1" x14ac:dyDescent="0.25">
      <c r="A144" s="118" t="s">
        <v>2786</v>
      </c>
      <c r="B144" s="26">
        <v>35698</v>
      </c>
      <c r="C144" s="26" t="s">
        <v>2961</v>
      </c>
      <c r="D144" s="118" t="s">
        <v>2961</v>
      </c>
      <c r="E144" s="118" t="s">
        <v>447</v>
      </c>
      <c r="F144" s="118" t="s">
        <v>2961</v>
      </c>
      <c r="G144" s="118" t="s">
        <v>3217</v>
      </c>
      <c r="H144" s="118" t="s">
        <v>2961</v>
      </c>
      <c r="I144" s="118" t="s">
        <v>3217</v>
      </c>
      <c r="J144" s="118">
        <v>1</v>
      </c>
      <c r="K144" s="118" t="s">
        <v>3218</v>
      </c>
      <c r="L144" s="66">
        <v>3581630</v>
      </c>
      <c r="M144" s="118"/>
      <c r="N144" s="118" t="s">
        <v>3089</v>
      </c>
      <c r="O144" s="118"/>
    </row>
    <row r="1048575" spans="3:6" ht="63" customHeight="1" x14ac:dyDescent="0.25">
      <c r="C1048575" s="694" t="s">
        <v>2961</v>
      </c>
      <c r="D1048575" s="694" t="s">
        <v>2961</v>
      </c>
      <c r="E1048575" s="118" t="s">
        <v>447</v>
      </c>
      <c r="F1048575" s="694" t="s">
        <v>2961</v>
      </c>
    </row>
  </sheetData>
  <autoFilter ref="A1:O144"/>
  <hyperlinks>
    <hyperlink ref="A11" r:id="rId1" display="\\Nas1\alcaldia\228-SS\22840-S-GB\U-Inmuebles\E-Admon\Cmn-Admon\IS-ARR\SOP\PRORROGAS\086 JORGUE VILLADA ROMAN\086CON.pdf"/>
    <hyperlink ref="A20" r:id="rId2"/>
    <hyperlink ref="D2" r:id="rId3"/>
    <hyperlink ref="A24" r:id="rId4"/>
    <hyperlink ref="A41" r:id="rId5"/>
    <hyperlink ref="D41" r:id="rId6"/>
    <hyperlink ref="F41" r:id="rId7"/>
    <hyperlink ref="A36" r:id="rId8"/>
    <hyperlink ref="F36" r:id="rId9"/>
    <hyperlink ref="A19" r:id="rId10" display="\\Nas1\alcaldia\228-SS\22840-S-GB\U-Inmuebles\E-Admon\Cmn-Admon\IS-ARR\SOP\PRORROGAS\40 LUIS ADOLFO BAENA\40CON.pdf"/>
    <hyperlink ref="A31" r:id="rId11"/>
    <hyperlink ref="A25" r:id="rId12"/>
    <hyperlink ref="A42" r:id="rId13" display="\\Nas1\alcaldia\228-SS\22840-S-GB\U-Inmuebles\E-Admon\Cmn-Admon\IS-ARR\SOP\PRORROGAS\210 MARTHA IRENE BUSTAMANTE\210CON.pdf"/>
    <hyperlink ref="A10" r:id="rId14" display="\\Nas1\alcaldia\228-SS\22840-S-GB\U-Inmuebles\E-Admon\Cmn-Admon\IS-ARR\SOP\PRORROGAS\11 JOSE DE JESUS LOPEZ\11CON.pdf"/>
    <hyperlink ref="A3" r:id="rId15"/>
    <hyperlink ref="F3" r:id="rId16"/>
    <hyperlink ref="A4" r:id="rId17"/>
    <hyperlink ref="F4" r:id="rId18"/>
    <hyperlink ref="A5" r:id="rId19"/>
    <hyperlink ref="A6" r:id="rId20"/>
    <hyperlink ref="A7" r:id="rId21" display="\\Nas1\alcaldia\228-SS\22840-S-GB\U-Inmuebles\E-Admon\Cmn-Admon\IS-ARR\SOP\PRORROGAS\053 ORLANDO DE JESUS GIRALDO\053CON.pdf"/>
    <hyperlink ref="A8" r:id="rId22"/>
    <hyperlink ref="F8" r:id="rId23"/>
    <hyperlink ref="A12" r:id="rId24"/>
    <hyperlink ref="A13" r:id="rId25"/>
    <hyperlink ref="F13" r:id="rId26"/>
    <hyperlink ref="A14" r:id="rId27" display="\\Nas1\alcaldia\228-SS\22840-S-GB\U-Inmuebles\E-Admon\Cmn-Admon\IS-ARR\SOP\PRORROGAS\0662 WILSON DE JESUS RESTREPO\0662CON.pdf"/>
    <hyperlink ref="D14" r:id="rId28"/>
    <hyperlink ref="A21" r:id="rId29"/>
    <hyperlink ref="A22" r:id="rId30"/>
    <hyperlink ref="A26" r:id="rId31" display="\\Nas1\alcaldia\228-SS\22840-S-GB\U-Inmuebles\E-Admon\Cmn-Admon\IS-ARR\SOP\PRORROGAS\010 RAIMUNDO DE JESUS LONDOÑO\010CON.pdf"/>
    <hyperlink ref="A27" r:id="rId32" display="\\Nas1\alcaldia\228-SS\22840-S-GB\U-Inmuebles\E-Admon\Cmn-Admon\IS-ARR\SOP\PRORROGAS\086 GUSTAVO BUSTAMANTE MORATTO\086CON.pdf"/>
    <hyperlink ref="O24" r:id="rId33"/>
    <hyperlink ref="O42" r:id="rId34"/>
    <hyperlink ref="O31" r:id="rId35"/>
    <hyperlink ref="O69" r:id="rId36"/>
  </hyperlinks>
  <pageMargins left="0.7" right="0.7" top="0.75" bottom="0.75" header="0.3" footer="0.3"/>
  <pageSetup paperSize="9" orientation="portrait" r:id="rId3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CU6"/>
  <sheetViews>
    <sheetView topLeftCell="B1" workbookViewId="0">
      <selection activeCell="B7" sqref="B7"/>
    </sheetView>
  </sheetViews>
  <sheetFormatPr baseColWidth="10" defaultRowHeight="15" x14ac:dyDescent="0.25"/>
  <cols>
    <col min="1" max="1" width="14.7109375" hidden="1" customWidth="1"/>
    <col min="2" max="2" width="19.28515625" customWidth="1"/>
    <col min="3" max="3" width="20.28515625" customWidth="1"/>
    <col min="4" max="4" width="14.85546875" customWidth="1"/>
    <col min="5" max="6" width="16.85546875" customWidth="1"/>
    <col min="7" max="7" width="18.85546875" customWidth="1"/>
    <col min="10" max="10" width="11" bestFit="1" customWidth="1"/>
    <col min="11" max="11" width="31" customWidth="1"/>
    <col min="13" max="13" width="17.5703125" customWidth="1"/>
    <col min="17" max="17" width="21" customWidth="1"/>
    <col min="18" max="18" width="18.7109375" customWidth="1"/>
    <col min="19" max="19" width="19.85546875" customWidth="1"/>
    <col min="20" max="20" width="17" customWidth="1"/>
    <col min="21" max="21" width="16.140625" customWidth="1"/>
    <col min="22" max="22" width="14.85546875" customWidth="1"/>
    <col min="23" max="23" width="18" customWidth="1"/>
    <col min="26" max="26" width="23.5703125" customWidth="1"/>
    <col min="27" max="27" width="36.85546875" customWidth="1"/>
    <col min="29" max="29" width="19.28515625" customWidth="1"/>
    <col min="30" max="30" width="78.7109375" customWidth="1"/>
    <col min="31" max="31" width="20.7109375" customWidth="1"/>
    <col min="32" max="32" width="16.140625" customWidth="1"/>
    <col min="33" max="33" width="20" customWidth="1"/>
    <col min="34" max="34" width="48.5703125" customWidth="1"/>
    <col min="35" max="35" width="46.140625" customWidth="1"/>
    <col min="36" max="36" width="16.7109375" customWidth="1"/>
    <col min="38" max="38" width="16.28515625" customWidth="1"/>
    <col min="39" max="39" width="39.42578125" customWidth="1"/>
    <col min="40" max="40" width="28" customWidth="1"/>
    <col min="42" max="42" width="17.5703125" customWidth="1"/>
    <col min="43" max="43" width="43.42578125" customWidth="1"/>
    <col min="44" max="44" width="26.85546875" customWidth="1"/>
    <col min="45" max="45" width="38.140625" customWidth="1"/>
    <col min="46" max="46" width="40.140625" customWidth="1"/>
    <col min="47" max="47" width="24.85546875" customWidth="1"/>
    <col min="49" max="49" width="19.42578125" customWidth="1"/>
    <col min="50" max="50" width="19.5703125" customWidth="1"/>
    <col min="51" max="51" width="21.5703125" customWidth="1"/>
    <col min="52" max="52" width="17.85546875" customWidth="1"/>
    <col min="54" max="54" width="18.5703125" customWidth="1"/>
    <col min="55" max="55" width="20.85546875" customWidth="1"/>
    <col min="57" max="57" width="67.85546875" customWidth="1"/>
    <col min="59" max="59" width="19" customWidth="1"/>
    <col min="61" max="61" width="20.5703125" customWidth="1"/>
    <col min="63" max="63" width="25.7109375" customWidth="1"/>
    <col min="64" max="64" width="46.7109375" customWidth="1"/>
    <col min="67" max="67" width="86.42578125" customWidth="1"/>
  </cols>
  <sheetData>
    <row r="1" spans="1:99" s="2" customFormat="1" ht="46.5" customHeight="1" x14ac:dyDescent="0.25">
      <c r="A1" s="651" t="s">
        <v>1388</v>
      </c>
      <c r="B1" s="652" t="s">
        <v>1387</v>
      </c>
      <c r="C1" s="653" t="s">
        <v>1386</v>
      </c>
      <c r="D1" s="654" t="s">
        <v>1385</v>
      </c>
      <c r="E1" s="654" t="s">
        <v>1384</v>
      </c>
      <c r="F1" s="654" t="s">
        <v>2714</v>
      </c>
      <c r="G1" s="653" t="s">
        <v>2715</v>
      </c>
      <c r="H1" s="653" t="s">
        <v>2716</v>
      </c>
      <c r="I1" s="655" t="s">
        <v>1380</v>
      </c>
      <c r="J1" s="653" t="s">
        <v>1374</v>
      </c>
      <c r="K1" s="656" t="s">
        <v>1379</v>
      </c>
      <c r="L1" s="657" t="s">
        <v>2717</v>
      </c>
      <c r="M1" s="657" t="s">
        <v>2718</v>
      </c>
      <c r="N1" s="657" t="s">
        <v>1376</v>
      </c>
      <c r="O1" s="658" t="s">
        <v>1375</v>
      </c>
      <c r="P1" s="658" t="s">
        <v>1374</v>
      </c>
      <c r="Q1" s="659" t="s">
        <v>1373</v>
      </c>
      <c r="R1" s="659" t="s">
        <v>2719</v>
      </c>
      <c r="S1" s="659" t="s">
        <v>2720</v>
      </c>
      <c r="T1" s="660" t="s">
        <v>2721</v>
      </c>
      <c r="U1" s="661" t="s">
        <v>1369</v>
      </c>
      <c r="V1" s="662" t="s">
        <v>2722</v>
      </c>
      <c r="W1" s="662" t="s">
        <v>2723</v>
      </c>
      <c r="X1" s="660" t="s">
        <v>2724</v>
      </c>
      <c r="Y1" s="659" t="s">
        <v>2725</v>
      </c>
      <c r="Z1" s="264" t="s">
        <v>2726</v>
      </c>
      <c r="AA1" s="659" t="s">
        <v>2727</v>
      </c>
      <c r="AB1" s="663" t="s">
        <v>2728</v>
      </c>
      <c r="AC1" s="262" t="s">
        <v>1362</v>
      </c>
      <c r="AD1" s="664" t="s">
        <v>1361</v>
      </c>
      <c r="AE1" s="664" t="s">
        <v>1359</v>
      </c>
      <c r="AF1" s="665" t="s">
        <v>1357</v>
      </c>
      <c r="AG1" s="664" t="s">
        <v>1356</v>
      </c>
      <c r="AH1" s="664" t="s">
        <v>2729</v>
      </c>
      <c r="AI1" s="664" t="s">
        <v>2730</v>
      </c>
      <c r="AJ1" s="666" t="s">
        <v>1359</v>
      </c>
      <c r="AK1" s="664" t="s">
        <v>1357</v>
      </c>
      <c r="AL1" s="664" t="s">
        <v>1356</v>
      </c>
      <c r="AM1" s="664" t="s">
        <v>2729</v>
      </c>
      <c r="AN1" s="664" t="s">
        <v>2731</v>
      </c>
      <c r="AO1" s="664" t="s">
        <v>1357</v>
      </c>
      <c r="AP1" s="664" t="s">
        <v>1356</v>
      </c>
      <c r="AQ1" s="664" t="s">
        <v>2729</v>
      </c>
      <c r="AR1" s="665" t="s">
        <v>2732</v>
      </c>
      <c r="AS1" s="664" t="s">
        <v>1353</v>
      </c>
      <c r="AT1" s="664" t="s">
        <v>2733</v>
      </c>
      <c r="AU1" s="667" t="s">
        <v>1348</v>
      </c>
      <c r="AV1" s="668" t="s">
        <v>2267</v>
      </c>
      <c r="AW1" s="668" t="s">
        <v>1347</v>
      </c>
      <c r="AX1" s="668" t="s">
        <v>2268</v>
      </c>
      <c r="AY1" s="667" t="s">
        <v>1346</v>
      </c>
      <c r="AZ1" s="668" t="s">
        <v>2269</v>
      </c>
      <c r="BA1" s="669" t="s">
        <v>1389</v>
      </c>
      <c r="BB1" s="668" t="s">
        <v>2734</v>
      </c>
      <c r="BC1" s="668" t="s">
        <v>2735</v>
      </c>
      <c r="BD1" s="669" t="s">
        <v>2415</v>
      </c>
      <c r="BE1" s="670" t="s">
        <v>2736</v>
      </c>
      <c r="BF1" s="671" t="s">
        <v>1348</v>
      </c>
      <c r="BG1" s="668" t="s">
        <v>2267</v>
      </c>
      <c r="BH1" s="672" t="s">
        <v>1347</v>
      </c>
      <c r="BI1" s="668" t="s">
        <v>2268</v>
      </c>
      <c r="BJ1" s="667" t="s">
        <v>1346</v>
      </c>
      <c r="BK1" s="668" t="s">
        <v>2269</v>
      </c>
      <c r="BL1" s="669" t="s">
        <v>1389</v>
      </c>
      <c r="BM1" s="668" t="s">
        <v>2734</v>
      </c>
      <c r="BN1" s="668" t="s">
        <v>2735</v>
      </c>
      <c r="BO1" s="252" t="s">
        <v>2736</v>
      </c>
      <c r="CU1" s="673">
        <f ca="1">TODAY()</f>
        <v>44292</v>
      </c>
    </row>
    <row r="2" spans="1:99" s="431" customFormat="1" ht="38.25" customHeight="1" x14ac:dyDescent="0.25">
      <c r="A2" s="63" t="s">
        <v>1311</v>
      </c>
      <c r="B2" s="674" t="s">
        <v>1310</v>
      </c>
      <c r="C2" s="26">
        <v>43072</v>
      </c>
      <c r="D2" s="26">
        <v>43072</v>
      </c>
      <c r="E2" s="194">
        <v>44901</v>
      </c>
      <c r="F2" s="675">
        <v>43072</v>
      </c>
      <c r="G2" s="676" t="s">
        <v>1310</v>
      </c>
      <c r="H2" s="26">
        <v>43072</v>
      </c>
      <c r="I2" s="48">
        <f t="shared" ref="I2:I6" ca="1" si="0">E2-$CU$1</f>
        <v>609</v>
      </c>
      <c r="J2" s="60" t="str">
        <f ca="1">IF(I2&gt;80,"VIGENTE",IF(I2&lt;1,"VENCIDO",IF(I2&lt;50,"POR VENCERSE","RENOVAR")))</f>
        <v>VIGENTE</v>
      </c>
      <c r="K2" s="677" t="s">
        <v>2538</v>
      </c>
      <c r="L2" s="678">
        <v>43075</v>
      </c>
      <c r="M2" s="192">
        <v>42244</v>
      </c>
      <c r="N2" s="192">
        <v>43955</v>
      </c>
      <c r="O2" s="48">
        <f t="shared" ref="O2:O6" ca="1" si="1">N2-$CU$1</f>
        <v>-337</v>
      </c>
      <c r="P2" s="227" t="str">
        <f t="shared" ref="P2:P6" ca="1" si="2">IF(O2&gt;80,"VIGENTE",IF(O2&lt;1,"VENCIDO",IF(O2&lt;50,"POR VENCERSE","RENOVAR")))</f>
        <v>VENCIDO</v>
      </c>
      <c r="Q2" s="160" t="s">
        <v>2737</v>
      </c>
      <c r="R2" s="679" t="s">
        <v>1307</v>
      </c>
      <c r="S2" s="679" t="s">
        <v>4</v>
      </c>
      <c r="T2" s="679">
        <v>481286</v>
      </c>
      <c r="U2" s="69">
        <v>12030130001</v>
      </c>
      <c r="V2" s="69">
        <v>1402</v>
      </c>
      <c r="W2" s="155">
        <v>41543</v>
      </c>
      <c r="X2" s="141">
        <v>14</v>
      </c>
      <c r="Y2" s="60" t="s">
        <v>6</v>
      </c>
      <c r="Z2" s="66" t="s">
        <v>2738</v>
      </c>
      <c r="AA2" s="66" t="s">
        <v>2739</v>
      </c>
      <c r="AB2" s="73" t="s">
        <v>66</v>
      </c>
      <c r="AC2" s="415">
        <v>5931122</v>
      </c>
      <c r="AD2" s="680" t="s">
        <v>2740</v>
      </c>
      <c r="AE2" s="681">
        <v>811004024</v>
      </c>
      <c r="AF2" s="118">
        <v>4116944</v>
      </c>
      <c r="AG2" s="31" t="s">
        <v>1207</v>
      </c>
      <c r="AH2" s="63" t="s">
        <v>1303</v>
      </c>
      <c r="AI2" s="679" t="s">
        <v>2741</v>
      </c>
      <c r="AJ2" s="681">
        <v>79343444</v>
      </c>
      <c r="AK2" s="118">
        <v>4116944</v>
      </c>
      <c r="AL2" s="31">
        <v>3104287021</v>
      </c>
      <c r="AM2" s="63" t="s">
        <v>1303</v>
      </c>
      <c r="AN2" s="679" t="s">
        <v>1302</v>
      </c>
      <c r="AO2" s="31">
        <v>2507270</v>
      </c>
      <c r="AP2" s="31">
        <v>3104287021</v>
      </c>
      <c r="AQ2" s="682" t="s">
        <v>1301</v>
      </c>
      <c r="AR2" s="683" t="s">
        <v>56</v>
      </c>
      <c r="AS2" s="118" t="s">
        <v>4</v>
      </c>
      <c r="AT2" s="63" t="s">
        <v>55</v>
      </c>
      <c r="AU2" s="495">
        <v>201600058941</v>
      </c>
      <c r="AV2" s="26">
        <f t="shared" ref="AV2:AV6" si="3">EDATE($F2,3)</f>
        <v>43162</v>
      </c>
      <c r="AW2" s="602" t="s">
        <v>2444</v>
      </c>
      <c r="AX2" s="26">
        <f t="shared" ref="AX2:AX6" si="4">EDATE($F2,6)</f>
        <v>43254</v>
      </c>
      <c r="AY2" s="495">
        <v>201600414057</v>
      </c>
      <c r="AZ2" s="26">
        <f t="shared" ref="AZ2:AZ6" si="5">EDATE($F2,9)</f>
        <v>43346</v>
      </c>
      <c r="BA2" s="26"/>
      <c r="BB2" s="495">
        <v>201600672840</v>
      </c>
      <c r="BC2" s="26">
        <f t="shared" ref="BC2:BC6" si="6">EDATE($F2,12)</f>
        <v>43437</v>
      </c>
      <c r="BD2" s="26"/>
      <c r="BE2" s="18" t="s">
        <v>1298</v>
      </c>
      <c r="BF2" s="62" t="s">
        <v>2742</v>
      </c>
      <c r="BG2" s="24">
        <f>EDATE($F2,15)</f>
        <v>43527</v>
      </c>
      <c r="BH2" s="62" t="s">
        <v>2743</v>
      </c>
      <c r="BI2" s="24">
        <f>EDATE($F2,18)</f>
        <v>43619</v>
      </c>
      <c r="BJ2" s="62" t="s">
        <v>2744</v>
      </c>
      <c r="BK2" s="24">
        <f>EDATE($F2,21)</f>
        <v>43711</v>
      </c>
      <c r="BL2" s="224" t="s">
        <v>2745</v>
      </c>
      <c r="BM2" s="249" t="s">
        <v>1299</v>
      </c>
      <c r="BN2" s="24">
        <f>EDATE($F2,24)</f>
        <v>43802</v>
      </c>
      <c r="BO2" s="18" t="s">
        <v>1298</v>
      </c>
    </row>
    <row r="3" spans="1:99" s="686" customFormat="1" ht="38.25" customHeight="1" x14ac:dyDescent="0.25">
      <c r="A3" s="63" t="s">
        <v>1297</v>
      </c>
      <c r="B3" s="684" t="s">
        <v>1296</v>
      </c>
      <c r="C3" s="26">
        <v>43070</v>
      </c>
      <c r="D3" s="194">
        <v>43072</v>
      </c>
      <c r="E3" s="194">
        <v>44901</v>
      </c>
      <c r="F3" s="675">
        <v>43072</v>
      </c>
      <c r="G3" s="481" t="s">
        <v>1295</v>
      </c>
      <c r="H3" s="26">
        <v>43072</v>
      </c>
      <c r="I3" s="48">
        <f t="shared" ca="1" si="0"/>
        <v>609</v>
      </c>
      <c r="J3" s="60" t="str">
        <f ca="1">IF(I3&gt;80,"VIGENTE",IF(I3&lt;1,"VENCIDO",IF(I3&lt;50,"POR VENCERSE","RENOVAR")))</f>
        <v>VIGENTE</v>
      </c>
      <c r="K3" s="685" t="s">
        <v>1294</v>
      </c>
      <c r="L3" s="678">
        <v>43075</v>
      </c>
      <c r="M3" s="192">
        <v>41900</v>
      </c>
      <c r="N3" s="192">
        <v>44533</v>
      </c>
      <c r="O3" s="48">
        <f t="shared" ca="1" si="1"/>
        <v>241</v>
      </c>
      <c r="P3" s="227" t="str">
        <f t="shared" ca="1" si="2"/>
        <v>VIGENTE</v>
      </c>
      <c r="Q3" s="160" t="s">
        <v>2746</v>
      </c>
      <c r="R3" s="679" t="s">
        <v>1292</v>
      </c>
      <c r="S3" s="679" t="s">
        <v>4</v>
      </c>
      <c r="T3" s="679">
        <v>72048</v>
      </c>
      <c r="U3" s="71" t="s">
        <v>1291</v>
      </c>
      <c r="V3" s="71" t="s">
        <v>1290</v>
      </c>
      <c r="W3" s="155">
        <v>41544</v>
      </c>
      <c r="X3" s="141">
        <v>15</v>
      </c>
      <c r="Y3" s="60" t="s">
        <v>6</v>
      </c>
      <c r="Z3" s="66" t="s">
        <v>2738</v>
      </c>
      <c r="AA3" s="66" t="s">
        <v>2747</v>
      </c>
      <c r="AB3" s="73" t="s">
        <v>66</v>
      </c>
      <c r="AC3" s="415">
        <v>3119438</v>
      </c>
      <c r="AD3" s="680" t="s">
        <v>2748</v>
      </c>
      <c r="AE3" s="681">
        <v>811004500</v>
      </c>
      <c r="AF3" s="31">
        <v>2133092</v>
      </c>
      <c r="AG3" s="679">
        <v>3022237349</v>
      </c>
      <c r="AH3" s="63" t="s">
        <v>1287</v>
      </c>
      <c r="AI3" s="679" t="s">
        <v>2749</v>
      </c>
      <c r="AJ3" s="681">
        <v>71648793</v>
      </c>
      <c r="AK3" s="31">
        <v>2133092</v>
      </c>
      <c r="AL3" s="118">
        <v>3017909594</v>
      </c>
      <c r="AM3" s="63" t="s">
        <v>1284</v>
      </c>
      <c r="AN3" s="679" t="s">
        <v>1285</v>
      </c>
      <c r="AO3" s="31">
        <v>2331789</v>
      </c>
      <c r="AP3" s="31">
        <v>3022237349</v>
      </c>
      <c r="AQ3" s="63" t="s">
        <v>1284</v>
      </c>
      <c r="AR3" s="193" t="s">
        <v>1541</v>
      </c>
      <c r="AS3" s="118" t="s">
        <v>4</v>
      </c>
      <c r="AT3" s="63" t="s">
        <v>1542</v>
      </c>
      <c r="AU3" s="495">
        <v>201600058952</v>
      </c>
      <c r="AV3" s="26">
        <f t="shared" si="3"/>
        <v>43162</v>
      </c>
      <c r="AW3" s="602" t="s">
        <v>2444</v>
      </c>
      <c r="AX3" s="26">
        <f t="shared" si="4"/>
        <v>43254</v>
      </c>
      <c r="AY3" s="495">
        <v>201600414058</v>
      </c>
      <c r="AZ3" s="26">
        <f t="shared" si="5"/>
        <v>43346</v>
      </c>
      <c r="BA3" s="26"/>
      <c r="BB3" s="495">
        <v>201600672847</v>
      </c>
      <c r="BC3" s="26">
        <f t="shared" si="6"/>
        <v>43437</v>
      </c>
      <c r="BD3" s="26"/>
      <c r="BE3" s="18" t="s">
        <v>1258</v>
      </c>
      <c r="BF3" s="62" t="s">
        <v>2742</v>
      </c>
      <c r="BG3" s="24">
        <f t="shared" ref="BG3:BG6" si="7">EDATE($F3,15)</f>
        <v>43527</v>
      </c>
      <c r="BH3" s="62" t="s">
        <v>2743</v>
      </c>
      <c r="BI3" s="24">
        <f t="shared" ref="BI3:BI6" si="8">EDATE($F3,18)</f>
        <v>43619</v>
      </c>
      <c r="BJ3" s="62" t="s">
        <v>2744</v>
      </c>
      <c r="BK3" s="24">
        <f t="shared" ref="BK3:BK6" si="9">EDATE($F3,21)</f>
        <v>43711</v>
      </c>
      <c r="BL3" s="224" t="s">
        <v>2745</v>
      </c>
      <c r="BM3" s="156"/>
      <c r="BN3" s="24">
        <f t="shared" ref="BN3:BN6" si="10">EDATE($F3,24)</f>
        <v>43802</v>
      </c>
      <c r="BO3" s="18" t="s">
        <v>1258</v>
      </c>
    </row>
    <row r="4" spans="1:99" s="431" customFormat="1" ht="38.25" customHeight="1" x14ac:dyDescent="0.25">
      <c r="A4" s="63" t="s">
        <v>1283</v>
      </c>
      <c r="B4" s="585" t="s">
        <v>2750</v>
      </c>
      <c r="C4" s="26">
        <v>43070</v>
      </c>
      <c r="D4" s="26">
        <v>43072</v>
      </c>
      <c r="E4" s="194">
        <v>44901</v>
      </c>
      <c r="F4" s="593">
        <v>43072</v>
      </c>
      <c r="G4" s="676" t="s">
        <v>1282</v>
      </c>
      <c r="H4" s="26">
        <v>43072</v>
      </c>
      <c r="I4" s="48">
        <f t="shared" ca="1" si="0"/>
        <v>609</v>
      </c>
      <c r="J4" s="60" t="str">
        <f ca="1">IF(I4&gt;80,"VIGENTE",IF(I4&lt;1,"VENCIDO",IF(I4&lt;50,"POR VENCERSE","RENOVAR")))</f>
        <v>VIGENTE</v>
      </c>
      <c r="K4" s="193" t="s">
        <v>2751</v>
      </c>
      <c r="L4" s="678">
        <v>43075</v>
      </c>
      <c r="M4" s="192">
        <v>43072</v>
      </c>
      <c r="N4" s="192">
        <v>43437</v>
      </c>
      <c r="O4" s="48">
        <f t="shared" ca="1" si="1"/>
        <v>-855</v>
      </c>
      <c r="P4" s="227" t="str">
        <f t="shared" ca="1" si="2"/>
        <v>VENCIDO</v>
      </c>
      <c r="Q4" s="160" t="s">
        <v>2752</v>
      </c>
      <c r="R4" s="679" t="s">
        <v>1279</v>
      </c>
      <c r="S4" s="679" t="s">
        <v>4</v>
      </c>
      <c r="T4" s="679">
        <v>206993</v>
      </c>
      <c r="U4" s="233" t="s">
        <v>1278</v>
      </c>
      <c r="V4" s="69">
        <v>3933</v>
      </c>
      <c r="W4" s="155">
        <v>5052</v>
      </c>
      <c r="X4" s="141">
        <v>20</v>
      </c>
      <c r="Y4" s="60" t="s">
        <v>6</v>
      </c>
      <c r="Z4" s="66" t="s">
        <v>2738</v>
      </c>
      <c r="AA4" s="66" t="s">
        <v>2753</v>
      </c>
      <c r="AB4" s="73" t="s">
        <v>66</v>
      </c>
      <c r="AC4" s="415">
        <v>87708847</v>
      </c>
      <c r="AD4" s="680" t="s">
        <v>2754</v>
      </c>
      <c r="AE4" s="681">
        <v>811005411</v>
      </c>
      <c r="AF4" s="118">
        <v>2517949</v>
      </c>
      <c r="AG4" s="31"/>
      <c r="AH4" s="30"/>
      <c r="AI4" s="679" t="s">
        <v>2755</v>
      </c>
      <c r="AJ4" s="681">
        <v>71567025</v>
      </c>
      <c r="AK4" s="73" t="s">
        <v>66</v>
      </c>
      <c r="AL4" s="31">
        <v>3146158728</v>
      </c>
      <c r="AM4" s="63" t="s">
        <v>1274</v>
      </c>
      <c r="AN4" s="679" t="s">
        <v>1273</v>
      </c>
      <c r="AO4" s="31">
        <v>2517949</v>
      </c>
      <c r="AP4" s="73" t="s">
        <v>66</v>
      </c>
      <c r="AQ4" s="63" t="s">
        <v>2756</v>
      </c>
      <c r="AR4" s="193" t="s">
        <v>56</v>
      </c>
      <c r="AS4" s="118" t="s">
        <v>4</v>
      </c>
      <c r="AT4" s="63" t="s">
        <v>55</v>
      </c>
      <c r="AU4" s="495">
        <v>201600058971</v>
      </c>
      <c r="AV4" s="26">
        <f t="shared" si="3"/>
        <v>43162</v>
      </c>
      <c r="AW4" s="602" t="s">
        <v>2444</v>
      </c>
      <c r="AX4" s="26">
        <f t="shared" si="4"/>
        <v>43254</v>
      </c>
      <c r="AY4" s="495">
        <v>2016000414059</v>
      </c>
      <c r="AZ4" s="26">
        <f t="shared" si="5"/>
        <v>43346</v>
      </c>
      <c r="BA4" s="26"/>
      <c r="BB4" s="495">
        <v>201600672856</v>
      </c>
      <c r="BC4" s="26">
        <f t="shared" si="6"/>
        <v>43437</v>
      </c>
      <c r="BD4" s="26"/>
      <c r="BE4" s="18" t="s">
        <v>1271</v>
      </c>
      <c r="BF4" s="62" t="s">
        <v>2742</v>
      </c>
      <c r="BG4" s="24">
        <f t="shared" si="7"/>
        <v>43527</v>
      </c>
      <c r="BH4" s="62" t="s">
        <v>2743</v>
      </c>
      <c r="BI4" s="24">
        <f t="shared" si="8"/>
        <v>43619</v>
      </c>
      <c r="BJ4" s="62" t="s">
        <v>2744</v>
      </c>
      <c r="BK4" s="24">
        <f t="shared" si="9"/>
        <v>43711</v>
      </c>
      <c r="BL4" s="224" t="s">
        <v>2745</v>
      </c>
      <c r="BM4" s="156"/>
      <c r="BN4" s="24">
        <f t="shared" si="10"/>
        <v>43802</v>
      </c>
      <c r="BO4" s="18" t="s">
        <v>1271</v>
      </c>
    </row>
    <row r="5" spans="1:99" s="431" customFormat="1" ht="38.25" customHeight="1" x14ac:dyDescent="0.25">
      <c r="A5" s="63" t="s">
        <v>1283</v>
      </c>
      <c r="B5" s="585" t="s">
        <v>2750</v>
      </c>
      <c r="C5" s="26">
        <v>43070</v>
      </c>
      <c r="D5" s="26">
        <v>43072</v>
      </c>
      <c r="E5" s="194">
        <v>44901</v>
      </c>
      <c r="F5" s="593">
        <v>43072</v>
      </c>
      <c r="G5" s="676" t="s">
        <v>1282</v>
      </c>
      <c r="H5" s="26">
        <v>43072</v>
      </c>
      <c r="I5" s="48">
        <f t="shared" ca="1" si="0"/>
        <v>609</v>
      </c>
      <c r="J5" s="60" t="str">
        <f ca="1">IF(I5&gt;80,"VIGENTE",IF(I5&lt;1,"VENCIDO",IF(I5&lt;50,"POR VENCERSE","RENOVAR")))</f>
        <v>VIGENTE</v>
      </c>
      <c r="K5" s="193" t="s">
        <v>2751</v>
      </c>
      <c r="L5" s="678">
        <v>43075</v>
      </c>
      <c r="M5" s="192">
        <v>43072</v>
      </c>
      <c r="N5" s="192">
        <v>43437</v>
      </c>
      <c r="O5" s="48">
        <f t="shared" ca="1" si="1"/>
        <v>-855</v>
      </c>
      <c r="P5" s="227" t="str">
        <f t="shared" ca="1" si="2"/>
        <v>VENCIDO</v>
      </c>
      <c r="Q5" s="160" t="s">
        <v>2752</v>
      </c>
      <c r="R5" s="679" t="s">
        <v>1279</v>
      </c>
      <c r="S5" s="679" t="s">
        <v>4</v>
      </c>
      <c r="T5" s="679">
        <v>332070</v>
      </c>
      <c r="U5" s="233" t="s">
        <v>1278</v>
      </c>
      <c r="V5" s="69">
        <v>3933</v>
      </c>
      <c r="W5" s="155">
        <v>5052</v>
      </c>
      <c r="X5" s="141">
        <v>20</v>
      </c>
      <c r="Y5" s="60" t="s">
        <v>6</v>
      </c>
      <c r="Z5" s="66" t="s">
        <v>2738</v>
      </c>
      <c r="AA5" s="66" t="s">
        <v>2753</v>
      </c>
      <c r="AB5" s="73" t="s">
        <v>66</v>
      </c>
      <c r="AC5" s="415">
        <v>87708847</v>
      </c>
      <c r="AD5" s="680" t="s">
        <v>2754</v>
      </c>
      <c r="AE5" s="681">
        <v>811005411</v>
      </c>
      <c r="AF5" s="118">
        <v>2517949</v>
      </c>
      <c r="AG5" s="31" t="s">
        <v>6</v>
      </c>
      <c r="AH5" s="682" t="s">
        <v>2757</v>
      </c>
      <c r="AI5" s="679" t="s">
        <v>2755</v>
      </c>
      <c r="AJ5" s="681">
        <v>71567025</v>
      </c>
      <c r="AK5" s="73" t="s">
        <v>66</v>
      </c>
      <c r="AL5" s="31">
        <v>3146158728</v>
      </c>
      <c r="AM5" s="63" t="s">
        <v>1274</v>
      </c>
      <c r="AN5" s="679" t="s">
        <v>1273</v>
      </c>
      <c r="AO5" s="31">
        <v>2517949</v>
      </c>
      <c r="AP5" s="73" t="s">
        <v>66</v>
      </c>
      <c r="AQ5" s="63" t="s">
        <v>2756</v>
      </c>
      <c r="AR5" s="193" t="s">
        <v>56</v>
      </c>
      <c r="AS5" s="118" t="s">
        <v>4</v>
      </c>
      <c r="AT5" s="63" t="s">
        <v>55</v>
      </c>
      <c r="AU5" s="495">
        <v>201600058971</v>
      </c>
      <c r="AV5" s="26">
        <f t="shared" si="3"/>
        <v>43162</v>
      </c>
      <c r="AW5" s="602" t="s">
        <v>2444</v>
      </c>
      <c r="AX5" s="26">
        <f t="shared" si="4"/>
        <v>43254</v>
      </c>
      <c r="AY5" s="495">
        <v>2016000414059</v>
      </c>
      <c r="AZ5" s="26">
        <f t="shared" si="5"/>
        <v>43346</v>
      </c>
      <c r="BA5" s="26"/>
      <c r="BB5" s="495">
        <v>201600672856</v>
      </c>
      <c r="BC5" s="26">
        <f t="shared" si="6"/>
        <v>43437</v>
      </c>
      <c r="BD5" s="26"/>
      <c r="BE5" s="18" t="s">
        <v>2758</v>
      </c>
      <c r="BF5" s="62" t="s">
        <v>2742</v>
      </c>
      <c r="BG5" s="24">
        <f t="shared" si="7"/>
        <v>43527</v>
      </c>
      <c r="BH5" s="62" t="s">
        <v>2743</v>
      </c>
      <c r="BI5" s="24">
        <f t="shared" si="8"/>
        <v>43619</v>
      </c>
      <c r="BJ5" s="62" t="s">
        <v>2744</v>
      </c>
      <c r="BK5" s="24">
        <f t="shared" si="9"/>
        <v>43711</v>
      </c>
      <c r="BL5" s="224" t="s">
        <v>2745</v>
      </c>
      <c r="BM5" s="156"/>
      <c r="BN5" s="24">
        <f t="shared" si="10"/>
        <v>43802</v>
      </c>
      <c r="BO5" s="18" t="s">
        <v>2758</v>
      </c>
    </row>
    <row r="6" spans="1:99" s="431" customFormat="1" ht="38.25" customHeight="1" x14ac:dyDescent="0.25">
      <c r="A6" s="63" t="s">
        <v>1270</v>
      </c>
      <c r="B6" s="674" t="s">
        <v>1269</v>
      </c>
      <c r="C6" s="26">
        <v>43072</v>
      </c>
      <c r="D6" s="26">
        <v>43072</v>
      </c>
      <c r="E6" s="194">
        <v>44901</v>
      </c>
      <c r="F6" s="675">
        <v>43072</v>
      </c>
      <c r="G6" s="676" t="s">
        <v>1269</v>
      </c>
      <c r="H6" s="26">
        <v>43072</v>
      </c>
      <c r="I6" s="48">
        <f t="shared" ca="1" si="0"/>
        <v>609</v>
      </c>
      <c r="J6" s="60" t="str">
        <f ca="1">IF(I6&gt;80,"VIGENTE",IF(I6&lt;1,"VENCIDO",IF(I6&lt;50,"POR VENCERSE","RENOVAR")))</f>
        <v>VIGENTE</v>
      </c>
      <c r="K6" s="683" t="s">
        <v>2759</v>
      </c>
      <c r="L6" s="678">
        <v>43072</v>
      </c>
      <c r="M6" s="192">
        <v>43072</v>
      </c>
      <c r="N6" s="192">
        <v>44533</v>
      </c>
      <c r="O6" s="48">
        <f t="shared" ca="1" si="1"/>
        <v>241</v>
      </c>
      <c r="P6" s="227" t="str">
        <f t="shared" ca="1" si="2"/>
        <v>VIGENTE</v>
      </c>
      <c r="Q6" s="30" t="s">
        <v>2760</v>
      </c>
      <c r="R6" s="687" t="s">
        <v>1266</v>
      </c>
      <c r="S6" s="679" t="s">
        <v>4</v>
      </c>
      <c r="T6" s="679">
        <v>91624</v>
      </c>
      <c r="U6" s="69">
        <v>10160130001</v>
      </c>
      <c r="V6" s="69">
        <v>12942</v>
      </c>
      <c r="W6" s="155">
        <v>41544</v>
      </c>
      <c r="X6" s="141">
        <v>15</v>
      </c>
      <c r="Y6" s="60" t="s">
        <v>6</v>
      </c>
      <c r="Z6" s="66" t="s">
        <v>2738</v>
      </c>
      <c r="AA6" s="66" t="s">
        <v>2761</v>
      </c>
      <c r="AB6" s="73" t="s">
        <v>66</v>
      </c>
      <c r="AC6" s="415">
        <v>7982714</v>
      </c>
      <c r="AD6" s="680" t="s">
        <v>2762</v>
      </c>
      <c r="AE6" s="681">
        <v>811017194</v>
      </c>
      <c r="AF6" s="118">
        <v>2180091</v>
      </c>
      <c r="AG6" s="31">
        <v>3122950169</v>
      </c>
      <c r="AH6" s="63" t="s">
        <v>1260</v>
      </c>
      <c r="AI6" s="679" t="s">
        <v>1262</v>
      </c>
      <c r="AJ6" s="681">
        <v>71621430</v>
      </c>
      <c r="AK6" s="73" t="s">
        <v>66</v>
      </c>
      <c r="AL6" s="31">
        <v>3122950169</v>
      </c>
      <c r="AM6" s="63" t="s">
        <v>1260</v>
      </c>
      <c r="AN6" s="30" t="s">
        <v>1261</v>
      </c>
      <c r="AO6" s="31">
        <v>4143330</v>
      </c>
      <c r="AP6" s="73" t="s">
        <v>66</v>
      </c>
      <c r="AQ6" s="63" t="s">
        <v>1260</v>
      </c>
      <c r="AR6" s="688" t="s">
        <v>5</v>
      </c>
      <c r="AS6" s="118" t="s">
        <v>4</v>
      </c>
      <c r="AT6" s="63" t="s">
        <v>311</v>
      </c>
      <c r="AU6" s="495">
        <v>201600058921</v>
      </c>
      <c r="AV6" s="26">
        <f t="shared" si="3"/>
        <v>43162</v>
      </c>
      <c r="AW6" s="602" t="s">
        <v>2444</v>
      </c>
      <c r="AX6" s="26">
        <f t="shared" si="4"/>
        <v>43254</v>
      </c>
      <c r="AY6" s="495">
        <v>201600414060</v>
      </c>
      <c r="AZ6" s="26">
        <f t="shared" si="5"/>
        <v>43346</v>
      </c>
      <c r="BA6" s="26"/>
      <c r="BB6" s="495">
        <v>201600672861</v>
      </c>
      <c r="BC6" s="26">
        <f t="shared" si="6"/>
        <v>43437</v>
      </c>
      <c r="BD6" s="26"/>
      <c r="BE6" s="18" t="s">
        <v>1258</v>
      </c>
      <c r="BF6" s="62" t="s">
        <v>2742</v>
      </c>
      <c r="BG6" s="24">
        <f t="shared" si="7"/>
        <v>43527</v>
      </c>
      <c r="BH6" s="62" t="s">
        <v>2743</v>
      </c>
      <c r="BI6" s="24">
        <f t="shared" si="8"/>
        <v>43619</v>
      </c>
      <c r="BJ6" s="62" t="s">
        <v>2744</v>
      </c>
      <c r="BK6" s="24">
        <f t="shared" si="9"/>
        <v>43711</v>
      </c>
      <c r="BL6" s="224" t="s">
        <v>2745</v>
      </c>
      <c r="BM6" s="156"/>
      <c r="BN6" s="24">
        <f t="shared" si="10"/>
        <v>43802</v>
      </c>
      <c r="BO6" s="18" t="s">
        <v>1258</v>
      </c>
    </row>
  </sheetData>
  <protectedRanges>
    <protectedRange algorithmName="SHA-512" hashValue="vSwTcfMQUXXaKOTiKUbY5fHiu5Yw1cKMWq8MuT3/lfJxrkr88O54kER0Sx8/S3ZYjtbYW+49y8JsqoH3q4r37w==" saltValue="ou4c8CmvnNdRwdc7pgkb7Q==" spinCount="100000" sqref="AD1:AZ1 B1:AB1" name="Rango1_6"/>
    <protectedRange algorithmName="SHA-512" hashValue="vSwTcfMQUXXaKOTiKUbY5fHiu5Yw1cKMWq8MuT3/lfJxrkr88O54kER0Sx8/S3ZYjtbYW+49y8JsqoH3q4r37w==" saltValue="ou4c8CmvnNdRwdc7pgkb7Q==" spinCount="100000" sqref="S2:S6 AV2:AV6 AX2:AX6 AZ2:AZ6" name="Rango1"/>
    <protectedRange algorithmName="SHA-512" hashValue="vSwTcfMQUXXaKOTiKUbY5fHiu5Yw1cKMWq8MuT3/lfJxrkr88O54kER0Sx8/S3ZYjtbYW+49y8JsqoH3q4r37w==" saltValue="ou4c8CmvnNdRwdc7pgkb7Q==" spinCount="100000" sqref="J2:J4" name="Rango1_8"/>
    <protectedRange algorithmName="SHA-512" hashValue="vSwTcfMQUXXaKOTiKUbY5fHiu5Yw1cKMWq8MuT3/lfJxrkr88O54kER0Sx8/S3ZYjtbYW+49y8JsqoH3q4r37w==" saltValue="ou4c8CmvnNdRwdc7pgkb7Q==" spinCount="100000" sqref="AR5 J5" name="Rango1_11"/>
    <protectedRange algorithmName="SHA-512" hashValue="vSwTcfMQUXXaKOTiKUbY5fHiu5Yw1cKMWq8MuT3/lfJxrkr88O54kER0Sx8/S3ZYjtbYW+49y8JsqoH3q4r37w==" saltValue="ou4c8CmvnNdRwdc7pgkb7Q==" spinCount="100000" sqref="AR6 J6" name="Rango1_12"/>
  </protectedRanges>
  <conditionalFormatting sqref="J1">
    <cfRule type="containsText" dxfId="2070" priority="30" stopIfTrue="1" operator="containsText" text="TERMINADO">
      <formula>NOT(ISERROR(SEARCH("TERMINADO",J1)))</formula>
    </cfRule>
    <cfRule type="containsText" dxfId="2069" priority="31" stopIfTrue="1" operator="containsText" text="POR VENCERSE">
      <formula>NOT(ISERROR(SEARCH("POR VENCERSE",J1)))</formula>
    </cfRule>
    <cfRule type="containsText" dxfId="2068" priority="32" operator="containsText" text="VIGENTE">
      <formula>NOT(ISERROR(SEARCH("VIGENTE",J1)))</formula>
    </cfRule>
  </conditionalFormatting>
  <conditionalFormatting sqref="J1">
    <cfRule type="containsText" dxfId="2067" priority="29" operator="containsText" text="RENOVAR">
      <formula>NOT(ISERROR(SEARCH("RENOVAR",J1)))</formula>
    </cfRule>
  </conditionalFormatting>
  <conditionalFormatting sqref="P1">
    <cfRule type="containsText" dxfId="2066" priority="26" operator="containsText" text="VENCIDO">
      <formula>NOT(ISERROR(SEARCH("VENCIDO",P1)))</formula>
    </cfRule>
    <cfRule type="containsText" dxfId="2065" priority="27" stopIfTrue="1" operator="containsText" text="POR VENCERSE">
      <formula>NOT(ISERROR(SEARCH("POR VENCERSE",P1)))</formula>
    </cfRule>
    <cfRule type="containsText" dxfId="2064" priority="28" operator="containsText" text="VIGENTE">
      <formula>NOT(ISERROR(SEARCH("VIGENTE",P1)))</formula>
    </cfRule>
  </conditionalFormatting>
  <conditionalFormatting sqref="P1">
    <cfRule type="containsText" dxfId="2063" priority="25" operator="containsText" text="RENOVAR">
      <formula>NOT(ISERROR(SEARCH("RENOVAR",P1)))</formula>
    </cfRule>
  </conditionalFormatting>
  <conditionalFormatting sqref="P2:P4">
    <cfRule type="containsText" dxfId="2062" priority="22" operator="containsText" text="VENCIDO">
      <formula>NOT(ISERROR(SEARCH("VENCIDO",P2)))</formula>
    </cfRule>
    <cfRule type="containsText" dxfId="2061" priority="23" stopIfTrue="1" operator="containsText" text="POR VENCERSE">
      <formula>NOT(ISERROR(SEARCH("POR VENCERSE",P2)))</formula>
    </cfRule>
    <cfRule type="containsText" dxfId="2060" priority="24" operator="containsText" text="VIGENTE">
      <formula>NOT(ISERROR(SEARCH("VIGENTE",P2)))</formula>
    </cfRule>
  </conditionalFormatting>
  <conditionalFormatting sqref="J2:J4 P2:P5">
    <cfRule type="containsText" dxfId="2059" priority="21" operator="containsText" text="RENOVAR">
      <formula>NOT(ISERROR(SEARCH("RENOVAR",J2)))</formula>
    </cfRule>
  </conditionalFormatting>
  <conditionalFormatting sqref="A3:A4">
    <cfRule type="duplicateValues" dxfId="2058" priority="20"/>
  </conditionalFormatting>
  <conditionalFormatting sqref="J2:J4">
    <cfRule type="containsText" dxfId="2057" priority="17" stopIfTrue="1" operator="containsText" text="TERMINADO">
      <formula>NOT(ISERROR(SEARCH("TERMINADO",J2)))</formula>
    </cfRule>
    <cfRule type="containsText" dxfId="2056" priority="18" stopIfTrue="1" operator="containsText" text="POR VENCERSE">
      <formula>NOT(ISERROR(SEARCH("POR VENCERSE",J2)))</formula>
    </cfRule>
    <cfRule type="containsText" dxfId="2055" priority="19" operator="containsText" text="VIGENTE">
      <formula>NOT(ISERROR(SEARCH("VIGENTE",J2)))</formula>
    </cfRule>
  </conditionalFormatting>
  <conditionalFormatting sqref="J5 P5">
    <cfRule type="containsText" dxfId="2054" priority="9" operator="containsText" text="RENOVAR">
      <formula>NOT(ISERROR(SEARCH("RENOVAR",J5)))</formula>
    </cfRule>
  </conditionalFormatting>
  <conditionalFormatting sqref="J5">
    <cfRule type="containsText" dxfId="2053" priority="14" stopIfTrue="1" operator="containsText" text="TERMINADO">
      <formula>NOT(ISERROR(SEARCH("TERMINADO",J5)))</formula>
    </cfRule>
    <cfRule type="containsText" dxfId="2052" priority="15" stopIfTrue="1" operator="containsText" text="POR VENCERSE">
      <formula>NOT(ISERROR(SEARCH("POR VENCERSE",J5)))</formula>
    </cfRule>
    <cfRule type="containsText" dxfId="2051" priority="16" operator="containsText" text="VIGENTE">
      <formula>NOT(ISERROR(SEARCH("VIGENTE",J5)))</formula>
    </cfRule>
  </conditionalFormatting>
  <conditionalFormatting sqref="P5 J5">
    <cfRule type="containsText" dxfId="2050" priority="13" operator="containsText" text="RENOVAR">
      <formula>NOT(ISERROR(SEARCH("RENOVAR",J5)))</formula>
    </cfRule>
  </conditionalFormatting>
  <conditionalFormatting sqref="J5 P5">
    <cfRule type="containsText" dxfId="2049" priority="10" operator="containsText" text="VENCIDO">
      <formula>NOT(ISERROR(SEARCH("VENCIDO",J5)))</formula>
    </cfRule>
    <cfRule type="containsText" dxfId="2048" priority="11" stopIfTrue="1" operator="containsText" text="POR VENCERSE">
      <formula>NOT(ISERROR(SEARCH("POR VENCERSE",J5)))</formula>
    </cfRule>
    <cfRule type="containsText" dxfId="2047" priority="12" operator="containsText" text="VIGENTE">
      <formula>NOT(ISERROR(SEARCH("VIGENTE",J5)))</formula>
    </cfRule>
  </conditionalFormatting>
  <conditionalFormatting sqref="J6">
    <cfRule type="containsText" dxfId="2046" priority="6" stopIfTrue="1" operator="containsText" text="TERMINADO">
      <formula>NOT(ISERROR(SEARCH("TERMINADO",J6)))</formula>
    </cfRule>
    <cfRule type="containsText" dxfId="2045" priority="7" stopIfTrue="1" operator="containsText" text="POR VENCERSE">
      <formula>NOT(ISERROR(SEARCH("POR VENCERSE",J6)))</formula>
    </cfRule>
    <cfRule type="containsText" dxfId="2044" priority="8" operator="containsText" text="VIGENTE">
      <formula>NOT(ISERROR(SEARCH("VIGENTE",J6)))</formula>
    </cfRule>
  </conditionalFormatting>
  <conditionalFormatting sqref="J6 P6">
    <cfRule type="containsText" dxfId="2043" priority="5" operator="containsText" text="RENOVAR">
      <formula>NOT(ISERROR(SEARCH("RENOVAR",J6)))</formula>
    </cfRule>
  </conditionalFormatting>
  <conditionalFormatting sqref="J6 P6">
    <cfRule type="containsText" dxfId="2042" priority="2" operator="containsText" text="VENCIDO">
      <formula>NOT(ISERROR(SEARCH("VENCIDO",J6)))</formula>
    </cfRule>
    <cfRule type="containsText" dxfId="2041" priority="3" stopIfTrue="1" operator="containsText" text="POR VENCERSE">
      <formula>NOT(ISERROR(SEARCH("POR VENCERSE",J6)))</formula>
    </cfRule>
    <cfRule type="containsText" dxfId="2040" priority="4" operator="containsText" text="VIGENTE">
      <formula>NOT(ISERROR(SEARCH("VIGENTE",J6)))</formula>
    </cfRule>
  </conditionalFormatting>
  <conditionalFormatting sqref="J6 P6">
    <cfRule type="containsText" dxfId="2039" priority="1" operator="containsText" text="RENOVAR">
      <formula>NOT(ISERROR(SEARCH("RENOVAR",J6)))</formula>
    </cfRule>
  </conditionalFormatting>
  <hyperlinks>
    <hyperlink ref="AM3" r:id="rId1"/>
    <hyperlink ref="AQ3" r:id="rId2"/>
    <hyperlink ref="AU3" r:id="rId3" display="../SOPORTE ARRENDAMIENTOS/ARR0263/ARR0263INF1.pdf"/>
    <hyperlink ref="AY3" r:id="rId4" display="../SOPORTE ARRENDAMIENTOS/ARR0263/ARR0263INF3.pdf"/>
    <hyperlink ref="BB3" r:id="rId5" display="..\SOPORTE ARRENDAMIENTOS\ARR0263\ARR0263INF4.pdf"/>
    <hyperlink ref="AH3" r:id="rId6"/>
    <hyperlink ref="AM2" r:id="rId7"/>
    <hyperlink ref="AQ2" r:id="rId8"/>
    <hyperlink ref="AY2" r:id="rId9" display="../SOPORTE ARRENDAMIENTOS/ARR0262/ARR0262INF3.pdf"/>
    <hyperlink ref="BB2" r:id="rId10" display="..\SOPORTE ARRENDAMIENTOS\ARR0262\ARR0262INF4.pdf"/>
    <hyperlink ref="AH2" r:id="rId11"/>
    <hyperlink ref="AM5" r:id="rId12"/>
    <hyperlink ref="AQ5" r:id="rId13"/>
    <hyperlink ref="AU5" r:id="rId14" display="../SOPORTE ARRENDAMIENTOS/ARR0264/ARR0264INF1.pdf"/>
    <hyperlink ref="AY5" r:id="rId15" display="../SOPORTE ARRENDAMIENTOS/ARR0264/ARR0264INF3.pdf"/>
    <hyperlink ref="BB5" r:id="rId16" display="..\SOPORTE ARRENDAMIENTOS\ARR0264\ARR0264INF4.pdf"/>
    <hyperlink ref="AM4" r:id="rId17"/>
    <hyperlink ref="AQ4" r:id="rId18"/>
    <hyperlink ref="AU4" r:id="rId19" display="../SOPORTE ARRENDAMIENTOS/ARR0264/ARR0264INF1.pdf"/>
    <hyperlink ref="AY4" r:id="rId20" display="../SOPORTE ARRENDAMIENTOS/ARR0264/ARR0264INF3.pdf"/>
    <hyperlink ref="BB4" r:id="rId21" display="..\SOPORTE ARRENDAMIENTOS\ARR0264\ARR0264INF4.pdf"/>
    <hyperlink ref="AM6" r:id="rId22"/>
    <hyperlink ref="AQ6" r:id="rId23"/>
    <hyperlink ref="AU6" r:id="rId24" display="../SOPORTE ARRENDAMIENTOS/ARR0265/ARR0265INF1.pdf"/>
    <hyperlink ref="AY6" r:id="rId25" display="../SOPORTE ARRENDAMIENTOS/ARR0265/ARR0265INF3.pdf"/>
    <hyperlink ref="BB6" r:id="rId26" display="..\SOPORTE ARRENDAMIENTOS\ARR0265\ARR0265INF4.pdf"/>
    <hyperlink ref="AH6" r:id="rId27"/>
    <hyperlink ref="A3" r:id="rId28"/>
    <hyperlink ref="K3" r:id="rId29"/>
    <hyperlink ref="AR3" r:id="rId30"/>
    <hyperlink ref="B3" r:id="rId31"/>
    <hyperlink ref="G3" r:id="rId32" display="PRORROGA 7"/>
    <hyperlink ref="A2" r:id="rId33"/>
    <hyperlink ref="B2" r:id="rId34"/>
    <hyperlink ref="G2" r:id="rId35"/>
    <hyperlink ref="K2" r:id="rId36"/>
    <hyperlink ref="AR2" r:id="rId37"/>
    <hyperlink ref="A4" r:id="rId38"/>
    <hyperlink ref="AR4" r:id="rId39" display="Luis ignacio gallego patiño "/>
    <hyperlink ref="A5" r:id="rId40"/>
    <hyperlink ref="B5" r:id="rId41" display="PRORROGA 9"/>
    <hyperlink ref="G5" r:id="rId42"/>
    <hyperlink ref="K5" r:id="rId43" display="AA014648"/>
    <hyperlink ref="AR5" r:id="rId44" display="Clara Lucia Giraldo Bustamante "/>
    <hyperlink ref="A6" r:id="rId45"/>
    <hyperlink ref="B6" r:id="rId46"/>
    <hyperlink ref="G6" r:id="rId47"/>
    <hyperlink ref="K6" r:id="rId48"/>
    <hyperlink ref="AR6" r:id="rId49"/>
    <hyperlink ref="BH4" r:id="rId50"/>
    <hyperlink ref="BH3" r:id="rId51"/>
    <hyperlink ref="BH6" r:id="rId52"/>
    <hyperlink ref="BH2" r:id="rId53"/>
    <hyperlink ref="BH5" r:id="rId54"/>
    <hyperlink ref="BJ2" r:id="rId55"/>
    <hyperlink ref="BJ3" r:id="rId56"/>
    <hyperlink ref="BJ6" r:id="rId57"/>
    <hyperlink ref="BJ4" r:id="rId58"/>
    <hyperlink ref="BJ5" r:id="rId59"/>
    <hyperlink ref="BF2" r:id="rId60"/>
    <hyperlink ref="BF3" r:id="rId61"/>
    <hyperlink ref="BF6" r:id="rId62"/>
    <hyperlink ref="BF4" r:id="rId63"/>
    <hyperlink ref="BF5" r:id="rId64"/>
    <hyperlink ref="AT3" r:id="rId65"/>
    <hyperlink ref="AT3:AT6" r:id="rId66" display="ignacio.gallego@medellin.gov.co"/>
    <hyperlink ref="BL2" r:id="rId67"/>
    <hyperlink ref="BL3" r:id="rId68"/>
    <hyperlink ref="BL4" r:id="rId69"/>
    <hyperlink ref="BL5" r:id="rId70"/>
    <hyperlink ref="BL6" r:id="rId71"/>
    <hyperlink ref="B4" r:id="rId72" display="PRORROGA 9"/>
    <hyperlink ref="K4" r:id="rId73" display="AA014648"/>
    <hyperlink ref="AH5" r:id="rId74"/>
    <hyperlink ref="G4" r:id="rId75"/>
    <hyperlink ref="F2" r:id="rId76" display="..\..\..\..\..\UABI\SUP_E_INSP\Insp y Sup\ARR\SOPORTE ARRENDAMIENTOS\ARR0262\ARR0262ACTA.pdf"/>
    <hyperlink ref="F3" r:id="rId77" display="..\..\..\..\..\UABI\SUP_E_INSP\Insp y Sup\ARR\SOPORTE ARRENDAMIENTOS\ARR0263\ARR0263ACTA.pdf"/>
    <hyperlink ref="F4:F5" r:id="rId78" display="..\..\..\..\..\UABI\SUP_E_INSP\Insp y Sup\ARR\SOPORTE ARRENDAMIENTOS\ARR0264\ARR0264ACTA.pdf"/>
    <hyperlink ref="F6" r:id="rId79" display="..\..\..\..\..\UABI\SUP_E_INSP\Insp y Sup\ARR\SOPORTE ARRENDAMIENTOS\ARR0265\ARR0265ACTA.pdf"/>
    <hyperlink ref="AW2" r:id="rId80"/>
    <hyperlink ref="AW3" r:id="rId81"/>
    <hyperlink ref="AW4:AW5" r:id="rId82" display="INFORME 1-2018"/>
    <hyperlink ref="AW6" r:id="rId8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filterMode="1"/>
  <dimension ref="A1:DF265"/>
  <sheetViews>
    <sheetView zoomScale="89" zoomScaleNormal="89" zoomScaleSheetLayoutView="70" workbookViewId="0">
      <pane xSplit="2" ySplit="1" topLeftCell="C142" activePane="bottomRight" state="frozen"/>
      <selection pane="topRight" activeCell="C1" sqref="C1"/>
      <selection pane="bottomLeft" activeCell="A2" sqref="A2"/>
      <selection pane="bottomRight" activeCell="E261" sqref="E261"/>
    </sheetView>
  </sheetViews>
  <sheetFormatPr baseColWidth="10" defaultRowHeight="39.75" customHeight="1" x14ac:dyDescent="0.25"/>
  <cols>
    <col min="1" max="1" width="19.140625" style="9" bestFit="1" customWidth="1"/>
    <col min="2" max="2" width="24.7109375" style="14" bestFit="1" customWidth="1"/>
    <col min="3" max="3" width="27.5703125" style="5" bestFit="1" customWidth="1"/>
    <col min="4" max="4" width="24.28515625" style="5" bestFit="1" customWidth="1"/>
    <col min="5" max="5" width="19.5703125" style="5" bestFit="1" customWidth="1"/>
    <col min="6" max="6" width="25.85546875" style="5" bestFit="1" customWidth="1"/>
    <col min="7" max="7" width="20.85546875" style="6" bestFit="1" customWidth="1"/>
    <col min="8" max="8" width="26.28515625" style="5" bestFit="1" customWidth="1"/>
    <col min="9" max="9" width="14.5703125" style="16" bestFit="1" customWidth="1"/>
    <col min="10" max="10" width="19.5703125" style="6" bestFit="1" customWidth="1"/>
    <col min="11" max="11" width="25.5703125" style="10" bestFit="1" customWidth="1"/>
    <col min="12" max="12" width="18.7109375" style="15" bestFit="1" customWidth="1"/>
    <col min="13" max="13" width="23.5703125" style="5" bestFit="1" customWidth="1"/>
    <col min="14" max="14" width="20.140625" style="5" bestFit="1" customWidth="1"/>
    <col min="15" max="15" width="14.5703125" style="1" bestFit="1" customWidth="1"/>
    <col min="16" max="16" width="19.5703125" style="1" bestFit="1" customWidth="1"/>
    <col min="17" max="17" width="43.28515625" style="9" bestFit="1" customWidth="1"/>
    <col min="18" max="18" width="26.140625" style="9" bestFit="1" customWidth="1"/>
    <col min="19" max="19" width="39.28515625" style="6" bestFit="1" customWidth="1"/>
    <col min="20" max="20" width="18.7109375" style="13" bestFit="1" customWidth="1"/>
    <col min="21" max="21" width="17.85546875" style="14" bestFit="1" customWidth="1"/>
    <col min="22" max="22" width="19.5703125" style="14" bestFit="1" customWidth="1"/>
    <col min="23" max="23" width="13.140625" style="14" bestFit="1" customWidth="1"/>
    <col min="24" max="24" width="17.28515625" style="13" bestFit="1" customWidth="1"/>
    <col min="25" max="25" width="16.28515625" style="10" bestFit="1" customWidth="1"/>
    <col min="26" max="26" width="44.5703125" style="9" bestFit="1" customWidth="1"/>
    <col min="27" max="27" width="111.28515625" style="9" bestFit="1" customWidth="1"/>
    <col min="28" max="28" width="20.140625" style="12" bestFit="1" customWidth="1"/>
    <col min="29" max="29" width="54.5703125" style="9" bestFit="1" customWidth="1"/>
    <col min="30" max="30" width="20.140625" style="10" bestFit="1" customWidth="1"/>
    <col min="31" max="31" width="16" style="10" bestFit="1" customWidth="1"/>
    <col min="32" max="32" width="22.5703125" style="10" bestFit="1" customWidth="1"/>
    <col min="33" max="33" width="51" style="9" bestFit="1" customWidth="1"/>
    <col min="34" max="34" width="44.42578125" style="9" bestFit="1" customWidth="1"/>
    <col min="35" max="35" width="20.140625" style="11" bestFit="1" customWidth="1"/>
    <col min="36" max="36" width="18.28515625" style="10" bestFit="1" customWidth="1"/>
    <col min="37" max="37" width="14.28515625" style="10" bestFit="1" customWidth="1"/>
    <col min="38" max="38" width="43" style="9" bestFit="1" customWidth="1"/>
    <col min="39" max="39" width="51" style="9" bestFit="1" customWidth="1"/>
    <col min="40" max="40" width="25.28515625" style="10" bestFit="1" customWidth="1"/>
    <col min="41" max="41" width="14.28515625" style="10" bestFit="1" customWidth="1"/>
    <col min="42" max="42" width="48.42578125" style="9" bestFit="1" customWidth="1"/>
    <col min="43" max="43" width="33.85546875" style="9" bestFit="1" customWidth="1"/>
    <col min="44" max="44" width="39.28515625" style="1" bestFit="1" customWidth="1"/>
    <col min="45" max="45" width="35.5703125" style="9" bestFit="1" customWidth="1"/>
    <col min="46" max="48" width="35.5703125" style="9" customWidth="1"/>
    <col min="49" max="49" width="17.140625" style="8" bestFit="1" customWidth="1"/>
    <col min="50" max="50" width="17.28515625" style="8" bestFit="1" customWidth="1"/>
    <col min="51" max="51" width="19.7109375" style="3" bestFit="1" customWidth="1"/>
    <col min="52" max="52" width="17.140625" style="7" bestFit="1" customWidth="1"/>
    <col min="53" max="53" width="17.28515625" style="7" bestFit="1" customWidth="1"/>
    <col min="54" max="54" width="19.7109375" style="3" bestFit="1" customWidth="1"/>
    <col min="55" max="55" width="17.140625" style="6" bestFit="1" customWidth="1"/>
    <col min="56" max="56" width="17.28515625" style="6" bestFit="1" customWidth="1"/>
    <col min="57" max="57" width="27.42578125" style="3" bestFit="1" customWidth="1"/>
    <col min="58" max="58" width="17.140625" style="5" bestFit="1" customWidth="1"/>
    <col min="59" max="59" width="19.7109375" style="3" customWidth="1"/>
    <col min="60" max="60" width="27.42578125" style="3" bestFit="1" customWidth="1"/>
    <col min="61" max="61" width="17.140625" style="3" bestFit="1" customWidth="1"/>
    <col min="62" max="62" width="26.85546875" style="3" bestFit="1" customWidth="1"/>
    <col min="63" max="63" width="27.42578125" style="3" bestFit="1" customWidth="1"/>
    <col min="64" max="64" width="17.140625" style="3" bestFit="1" customWidth="1"/>
    <col min="65" max="65" width="26.85546875" style="3" bestFit="1" customWidth="1"/>
    <col min="66" max="66" width="27.42578125" style="3" bestFit="1" customWidth="1"/>
    <col min="67" max="67" width="16.85546875" style="3" bestFit="1" customWidth="1"/>
    <col min="68" max="68" width="26.85546875" style="3" bestFit="1" customWidth="1"/>
    <col min="69" max="69" width="27.42578125" style="3" bestFit="1" customWidth="1"/>
    <col min="70" max="70" width="16.85546875" style="3" bestFit="1" customWidth="1"/>
    <col min="71" max="71" width="26.85546875" style="3" bestFit="1" customWidth="1"/>
    <col min="72" max="72" width="27.42578125" style="3" bestFit="1" customWidth="1"/>
    <col min="73" max="73" width="32.7109375" style="3" bestFit="1" customWidth="1"/>
    <col min="74" max="74" width="20.7109375" style="4" bestFit="1" customWidth="1"/>
    <col min="75" max="75" width="20.42578125" style="1" bestFit="1" customWidth="1"/>
    <col min="76" max="76" width="26.85546875" style="1" bestFit="1" customWidth="1"/>
    <col min="77" max="77" width="27.42578125" style="3" bestFit="1" customWidth="1"/>
    <col min="78" max="78" width="255.7109375" style="1" bestFit="1" customWidth="1"/>
    <col min="79" max="79" width="42.85546875" style="1" bestFit="1" customWidth="1"/>
    <col min="80" max="80" width="11.42578125" style="2"/>
    <col min="81" max="109" width="11.42578125" style="1"/>
    <col min="110" max="110" width="17.85546875" style="1" bestFit="1" customWidth="1"/>
    <col min="111" max="16384" width="11.42578125" style="1"/>
  </cols>
  <sheetData>
    <row r="1" spans="1:110" s="4" customFormat="1" ht="39.75" customHeight="1" x14ac:dyDescent="0.25">
      <c r="A1" s="273" t="s">
        <v>1388</v>
      </c>
      <c r="B1" s="272" t="s">
        <v>1387</v>
      </c>
      <c r="C1" s="271" t="s">
        <v>1386</v>
      </c>
      <c r="D1" s="271" t="s">
        <v>1385</v>
      </c>
      <c r="E1" s="271" t="s">
        <v>1384</v>
      </c>
      <c r="F1" s="271" t="s">
        <v>1383</v>
      </c>
      <c r="G1" s="269" t="s">
        <v>1382</v>
      </c>
      <c r="H1" s="271" t="s">
        <v>1381</v>
      </c>
      <c r="I1" s="270" t="s">
        <v>1380</v>
      </c>
      <c r="J1" s="269" t="s">
        <v>1374</v>
      </c>
      <c r="K1" s="267" t="s">
        <v>1379</v>
      </c>
      <c r="L1" s="268" t="s">
        <v>1378</v>
      </c>
      <c r="M1" s="268" t="s">
        <v>1377</v>
      </c>
      <c r="N1" s="268" t="s">
        <v>1376</v>
      </c>
      <c r="O1" s="267" t="s">
        <v>1375</v>
      </c>
      <c r="P1" s="267" t="s">
        <v>1374</v>
      </c>
      <c r="Q1" s="263" t="s">
        <v>1373</v>
      </c>
      <c r="R1" s="263" t="s">
        <v>1372</v>
      </c>
      <c r="S1" s="263" t="s">
        <v>1371</v>
      </c>
      <c r="T1" s="265" t="s">
        <v>1370</v>
      </c>
      <c r="U1" s="266" t="s">
        <v>1369</v>
      </c>
      <c r="V1" s="266" t="s">
        <v>1368</v>
      </c>
      <c r="W1" s="266" t="s">
        <v>1367</v>
      </c>
      <c r="X1" s="265" t="s">
        <v>1366</v>
      </c>
      <c r="Y1" s="263" t="s">
        <v>1365</v>
      </c>
      <c r="Z1" s="264" t="s">
        <v>1364</v>
      </c>
      <c r="AA1" s="263" t="s">
        <v>1363</v>
      </c>
      <c r="AB1" s="262" t="s">
        <v>1362</v>
      </c>
      <c r="AC1" s="260" t="s">
        <v>1361</v>
      </c>
      <c r="AD1" s="260" t="s">
        <v>1359</v>
      </c>
      <c r="AE1" s="260" t="s">
        <v>1357</v>
      </c>
      <c r="AF1" s="260" t="s">
        <v>1356</v>
      </c>
      <c r="AG1" s="260" t="s">
        <v>1355</v>
      </c>
      <c r="AH1" s="260" t="s">
        <v>1360</v>
      </c>
      <c r="AI1" s="261" t="s">
        <v>1359</v>
      </c>
      <c r="AJ1" s="260" t="s">
        <v>1357</v>
      </c>
      <c r="AK1" s="260" t="s">
        <v>1356</v>
      </c>
      <c r="AL1" s="260" t="s">
        <v>1355</v>
      </c>
      <c r="AM1" s="260" t="s">
        <v>1358</v>
      </c>
      <c r="AN1" s="260" t="s">
        <v>1357</v>
      </c>
      <c r="AO1" s="260" t="s">
        <v>1356</v>
      </c>
      <c r="AP1" s="260" t="s">
        <v>1355</v>
      </c>
      <c r="AQ1" s="260" t="s">
        <v>1354</v>
      </c>
      <c r="AR1" s="260" t="s">
        <v>1353</v>
      </c>
      <c r="AS1" s="260" t="s">
        <v>1352</v>
      </c>
      <c r="AT1" s="259" t="s">
        <v>1351</v>
      </c>
      <c r="AU1" s="259" t="s">
        <v>1350</v>
      </c>
      <c r="AV1" s="259" t="s">
        <v>1349</v>
      </c>
      <c r="AW1" s="254" t="s">
        <v>1348</v>
      </c>
      <c r="AX1" s="254" t="s">
        <v>1337</v>
      </c>
      <c r="AY1" s="253" t="s">
        <v>1336</v>
      </c>
      <c r="AZ1" s="258" t="s">
        <v>1347</v>
      </c>
      <c r="BA1" s="254" t="s">
        <v>1337</v>
      </c>
      <c r="BB1" s="253" t="s">
        <v>1336</v>
      </c>
      <c r="BC1" s="257" t="s">
        <v>1346</v>
      </c>
      <c r="BD1" s="254" t="s">
        <v>1337</v>
      </c>
      <c r="BE1" s="253" t="s">
        <v>1336</v>
      </c>
      <c r="BF1" s="257" t="s">
        <v>1345</v>
      </c>
      <c r="BG1" s="254" t="s">
        <v>1337</v>
      </c>
      <c r="BH1" s="253" t="s">
        <v>1336</v>
      </c>
      <c r="BI1" s="257" t="s">
        <v>1344</v>
      </c>
      <c r="BJ1" s="254" t="s">
        <v>1337</v>
      </c>
      <c r="BK1" s="253" t="s">
        <v>1336</v>
      </c>
      <c r="BL1" s="257" t="s">
        <v>1343</v>
      </c>
      <c r="BM1" s="254" t="s">
        <v>1337</v>
      </c>
      <c r="BN1" s="253" t="s">
        <v>1336</v>
      </c>
      <c r="BO1" s="257" t="s">
        <v>1342</v>
      </c>
      <c r="BP1" s="254" t="s">
        <v>1337</v>
      </c>
      <c r="BQ1" s="253" t="s">
        <v>1336</v>
      </c>
      <c r="BR1" s="257" t="s">
        <v>1341</v>
      </c>
      <c r="BS1" s="254" t="s">
        <v>1337</v>
      </c>
      <c r="BT1" s="253" t="s">
        <v>1336</v>
      </c>
      <c r="BU1" s="253" t="s">
        <v>1340</v>
      </c>
      <c r="BV1" s="256" t="s">
        <v>1339</v>
      </c>
      <c r="BW1" s="255" t="s">
        <v>1338</v>
      </c>
      <c r="BX1" s="254" t="s">
        <v>1337</v>
      </c>
      <c r="BY1" s="253" t="s">
        <v>1336</v>
      </c>
      <c r="BZ1" s="252" t="s">
        <v>1335</v>
      </c>
      <c r="CA1" s="252" t="s">
        <v>1334</v>
      </c>
      <c r="DF1" s="251">
        <f ca="1">TODAY()</f>
        <v>44292</v>
      </c>
    </row>
    <row r="2" spans="1:110" s="17" customFormat="1" ht="39.75" hidden="1" customHeight="1" x14ac:dyDescent="0.25">
      <c r="A2" s="53" t="s">
        <v>1333</v>
      </c>
      <c r="B2" s="190">
        <v>85</v>
      </c>
      <c r="C2" s="26">
        <v>37299</v>
      </c>
      <c r="D2" s="74">
        <v>40898</v>
      </c>
      <c r="E2" s="74">
        <v>55508</v>
      </c>
      <c r="F2" s="74">
        <v>40898</v>
      </c>
      <c r="G2" s="60" t="s">
        <v>6</v>
      </c>
      <c r="H2" s="24" t="s">
        <v>6</v>
      </c>
      <c r="I2" s="48">
        <f t="shared" ref="I2:I33" ca="1" si="0">E2-$DF$1</f>
        <v>11216</v>
      </c>
      <c r="J2" s="47" t="str">
        <f t="shared" ref="J2:J33" ca="1" si="1">IF(I2&gt;130,"VIGENTE",IF(I2&lt;1,"TERMINADO",IF(AND(I2&lt;120,I2&gt;110),"TRAMITES",IF(I2&lt;50,"POR VENCERSE","RENOVAR"))))</f>
        <v>VIGENTE</v>
      </c>
      <c r="K2" s="60" t="s">
        <v>6</v>
      </c>
      <c r="L2" s="60" t="s">
        <v>6</v>
      </c>
      <c r="M2" s="60" t="s">
        <v>6</v>
      </c>
      <c r="N2" s="60" t="s">
        <v>6</v>
      </c>
      <c r="O2" s="60" t="s">
        <v>6</v>
      </c>
      <c r="P2" s="60" t="s">
        <v>6</v>
      </c>
      <c r="Q2" s="66" t="s">
        <v>1332</v>
      </c>
      <c r="R2" s="66" t="s">
        <v>1331</v>
      </c>
      <c r="S2" s="28" t="s">
        <v>4</v>
      </c>
      <c r="T2" s="72">
        <v>809482</v>
      </c>
      <c r="U2" s="71" t="s">
        <v>1330</v>
      </c>
      <c r="V2" s="69">
        <v>45</v>
      </c>
      <c r="W2" s="71" t="s">
        <v>1329</v>
      </c>
      <c r="X2" s="141" t="s">
        <v>633</v>
      </c>
      <c r="Y2" s="68" t="s">
        <v>6</v>
      </c>
      <c r="Z2" s="66" t="s">
        <v>1328</v>
      </c>
      <c r="AA2" s="66" t="s">
        <v>1249</v>
      </c>
      <c r="AB2" s="67" t="s">
        <v>483</v>
      </c>
      <c r="AC2" s="66" t="s">
        <v>1327</v>
      </c>
      <c r="AD2" s="65">
        <v>890904996</v>
      </c>
      <c r="AE2" s="31" t="s">
        <v>6</v>
      </c>
      <c r="AF2" s="31" t="s">
        <v>6</v>
      </c>
      <c r="AG2" s="30" t="s">
        <v>6</v>
      </c>
      <c r="AH2" s="66" t="s">
        <v>1326</v>
      </c>
      <c r="AI2" s="154">
        <v>70564579</v>
      </c>
      <c r="AJ2" s="118">
        <v>3808080</v>
      </c>
      <c r="AK2" s="31" t="s">
        <v>6</v>
      </c>
      <c r="AL2" s="30" t="s">
        <v>6</v>
      </c>
      <c r="AM2" s="30" t="s">
        <v>6</v>
      </c>
      <c r="AN2" s="31" t="s">
        <v>6</v>
      </c>
      <c r="AO2" s="31" t="s">
        <v>6</v>
      </c>
      <c r="AP2" s="30" t="s">
        <v>6</v>
      </c>
      <c r="AQ2" s="64" t="s">
        <v>5</v>
      </c>
      <c r="AR2" s="28" t="s">
        <v>4</v>
      </c>
      <c r="AS2" s="63" t="s">
        <v>3</v>
      </c>
      <c r="AT2" s="63"/>
      <c r="AU2" s="63"/>
      <c r="AV2" s="63"/>
      <c r="AW2" s="58" t="s">
        <v>28</v>
      </c>
      <c r="AX2" s="24">
        <v>43539</v>
      </c>
      <c r="AY2" s="24">
        <f>EDATE($F2,87)</f>
        <v>43545</v>
      </c>
      <c r="AZ2" s="62" t="s">
        <v>27</v>
      </c>
      <c r="BA2" s="24">
        <v>43646</v>
      </c>
      <c r="BB2" s="24">
        <f>EDATE($F2,6)</f>
        <v>41081</v>
      </c>
      <c r="BC2" s="58" t="s">
        <v>26</v>
      </c>
      <c r="BD2" s="24">
        <v>43738</v>
      </c>
      <c r="BE2" s="24">
        <f>EDATE($F2,9)</f>
        <v>41173</v>
      </c>
      <c r="BF2" s="61" t="s">
        <v>25</v>
      </c>
      <c r="BG2" s="24">
        <v>43811</v>
      </c>
      <c r="BH2" s="24">
        <f>EDATE($F2,48)</f>
        <v>42359</v>
      </c>
      <c r="BI2" s="61" t="s">
        <v>1220</v>
      </c>
      <c r="BJ2" s="24">
        <v>43918</v>
      </c>
      <c r="BK2" s="24">
        <f>EDATE($F2,51)</f>
        <v>42450</v>
      </c>
      <c r="BL2" s="61" t="s">
        <v>1202</v>
      </c>
      <c r="BM2" s="24">
        <v>44012</v>
      </c>
      <c r="BN2" s="20">
        <f>EDATE($F2,18)</f>
        <v>41446</v>
      </c>
      <c r="BO2" s="61" t="s">
        <v>1243</v>
      </c>
      <c r="BP2" s="24">
        <v>44104</v>
      </c>
      <c r="BQ2" s="20">
        <f>EDATE($F2,21)</f>
        <v>41538</v>
      </c>
      <c r="BR2" s="24"/>
      <c r="BS2" s="24"/>
      <c r="BT2" s="20">
        <f>EDATE($F2,24)</f>
        <v>41629</v>
      </c>
      <c r="BU2" s="24">
        <f t="shared" ref="BU2:BU35" si="2">E2-100</f>
        <v>55408</v>
      </c>
      <c r="BV2" s="61">
        <f t="shared" ref="BV2:BV22" si="3">E2-60</f>
        <v>55448</v>
      </c>
      <c r="BW2" s="58"/>
      <c r="BX2" s="58"/>
      <c r="BY2" s="24">
        <v>43051</v>
      </c>
      <c r="BZ2" s="18" t="s">
        <v>1325</v>
      </c>
      <c r="CA2" s="18" t="s">
        <v>1312</v>
      </c>
    </row>
    <row r="3" spans="1:110" s="17" customFormat="1" ht="39.75" hidden="1" customHeight="1" x14ac:dyDescent="0.25">
      <c r="A3" s="53" t="s">
        <v>1324</v>
      </c>
      <c r="B3" s="190">
        <v>21</v>
      </c>
      <c r="C3" s="26">
        <v>40609</v>
      </c>
      <c r="D3" s="74">
        <v>40609</v>
      </c>
      <c r="E3" s="74">
        <v>44261</v>
      </c>
      <c r="F3" s="76">
        <v>40609</v>
      </c>
      <c r="G3" s="720" t="s">
        <v>472</v>
      </c>
      <c r="H3" s="26">
        <v>44187</v>
      </c>
      <c r="I3" s="48">
        <f t="shared" ca="1" si="0"/>
        <v>-31</v>
      </c>
      <c r="J3" s="47" t="str">
        <f t="shared" ca="1" si="1"/>
        <v>TERMINADO</v>
      </c>
      <c r="K3" s="75" t="s">
        <v>3224</v>
      </c>
      <c r="L3" s="74">
        <v>43966</v>
      </c>
      <c r="M3" s="74">
        <v>43963</v>
      </c>
      <c r="N3" s="74">
        <v>44451</v>
      </c>
      <c r="O3" s="48">
        <f ca="1">N3-$DF$1</f>
        <v>159</v>
      </c>
      <c r="P3" s="73" t="str">
        <f t="shared" ref="P3:P8" ca="1" si="4">IF(O3&gt;80,"VIGENTE",IF(O3&lt;1,"VENCIDO",IF(O3&lt;50,"POR VENCERSE","RENOVAR")))</f>
        <v>VIGENTE</v>
      </c>
      <c r="Q3" s="66" t="s">
        <v>1323</v>
      </c>
      <c r="R3" s="66" t="s">
        <v>1322</v>
      </c>
      <c r="S3" s="28" t="s">
        <v>4</v>
      </c>
      <c r="T3" s="72">
        <v>853542</v>
      </c>
      <c r="U3" s="71">
        <v>14060150003</v>
      </c>
      <c r="V3" s="71" t="s">
        <v>1321</v>
      </c>
      <c r="W3" s="71" t="s">
        <v>1320</v>
      </c>
      <c r="X3" s="141" t="s">
        <v>1319</v>
      </c>
      <c r="Y3" s="68" t="s">
        <v>6</v>
      </c>
      <c r="Z3" s="66" t="s">
        <v>33</v>
      </c>
      <c r="AA3" s="66" t="s">
        <v>1318</v>
      </c>
      <c r="AB3" s="67">
        <v>6512660</v>
      </c>
      <c r="AC3" s="66" t="s">
        <v>1317</v>
      </c>
      <c r="AD3" s="65">
        <v>900191990</v>
      </c>
      <c r="AE3" s="31">
        <v>2665646</v>
      </c>
      <c r="AF3" s="31">
        <v>3104480080</v>
      </c>
      <c r="AG3" s="63" t="s">
        <v>1315</v>
      </c>
      <c r="AH3" s="66" t="s">
        <v>1316</v>
      </c>
      <c r="AI3" s="154">
        <v>70102722</v>
      </c>
      <c r="AJ3" s="118">
        <v>2665646</v>
      </c>
      <c r="AK3" s="31">
        <v>3104480080</v>
      </c>
      <c r="AL3" s="63" t="s">
        <v>1315</v>
      </c>
      <c r="AM3" s="30" t="s">
        <v>1314</v>
      </c>
      <c r="AN3" s="31">
        <v>2683277</v>
      </c>
      <c r="AO3" s="31">
        <v>3113109411</v>
      </c>
      <c r="AP3" s="30" t="s">
        <v>6</v>
      </c>
      <c r="AQ3" s="64" t="s">
        <v>5</v>
      </c>
      <c r="AR3" s="28" t="s">
        <v>4</v>
      </c>
      <c r="AS3" s="63" t="s">
        <v>3</v>
      </c>
      <c r="AT3" s="63"/>
      <c r="AU3" s="63"/>
      <c r="AV3" s="63"/>
      <c r="AW3" s="58" t="s">
        <v>26</v>
      </c>
      <c r="AX3" s="24">
        <v>43735</v>
      </c>
      <c r="AY3" s="24">
        <f>EDATE($F3,101)</f>
        <v>43684</v>
      </c>
      <c r="AZ3" s="58" t="s">
        <v>25</v>
      </c>
      <c r="BA3" s="24">
        <v>43802</v>
      </c>
      <c r="BB3" s="24">
        <f>EDATE($F3,104)</f>
        <v>43776</v>
      </c>
      <c r="BC3" s="58" t="s">
        <v>1220</v>
      </c>
      <c r="BD3" s="24">
        <v>43897</v>
      </c>
      <c r="BE3" s="24">
        <f>EDATE($F3,107)</f>
        <v>43868</v>
      </c>
      <c r="BF3" s="61" t="s">
        <v>1202</v>
      </c>
      <c r="BG3" s="24">
        <v>44012</v>
      </c>
      <c r="BH3" s="24">
        <f>EDATE($F3,110)</f>
        <v>43958</v>
      </c>
      <c r="BI3" s="58" t="s">
        <v>1243</v>
      </c>
      <c r="BJ3" s="24">
        <v>44105</v>
      </c>
      <c r="BK3" s="24">
        <f>EDATE($F3,113)</f>
        <v>44050</v>
      </c>
      <c r="BL3" s="61"/>
      <c r="BM3" s="24"/>
      <c r="BN3" s="24">
        <f>EDATE($F3,116)</f>
        <v>44142</v>
      </c>
      <c r="BO3" s="61"/>
      <c r="BP3" s="24"/>
      <c r="BQ3" s="24">
        <f>EDATE($F3,118)</f>
        <v>44203</v>
      </c>
      <c r="BR3" s="61"/>
      <c r="BS3" s="24"/>
      <c r="BT3" s="24">
        <f>EDATE($F3,121)</f>
        <v>44293</v>
      </c>
      <c r="BU3" s="24">
        <f t="shared" si="2"/>
        <v>44161</v>
      </c>
      <c r="BV3" s="61">
        <f t="shared" si="3"/>
        <v>44201</v>
      </c>
      <c r="BW3" s="156"/>
      <c r="BX3" s="156"/>
      <c r="BY3" s="24">
        <f>EDATE($F3,92)</f>
        <v>43411</v>
      </c>
      <c r="BZ3" s="18" t="s">
        <v>1313</v>
      </c>
      <c r="CA3" s="18" t="s">
        <v>1312</v>
      </c>
    </row>
    <row r="4" spans="1:110" s="17" customFormat="1" ht="39.75" hidden="1" customHeight="1" x14ac:dyDescent="0.25">
      <c r="A4" s="53" t="s">
        <v>1311</v>
      </c>
      <c r="B4" s="120" t="s">
        <v>1310</v>
      </c>
      <c r="C4" s="26">
        <v>43072</v>
      </c>
      <c r="D4" s="26">
        <v>43072</v>
      </c>
      <c r="E4" s="194">
        <v>44901</v>
      </c>
      <c r="F4" s="250">
        <v>43072</v>
      </c>
      <c r="G4" s="230" t="s">
        <v>1310</v>
      </c>
      <c r="H4" s="26">
        <v>43072</v>
      </c>
      <c r="I4" s="48">
        <f t="shared" ca="1" si="0"/>
        <v>609</v>
      </c>
      <c r="J4" s="47" t="str">
        <f t="shared" ca="1" si="1"/>
        <v>VIGENTE</v>
      </c>
      <c r="K4" s="228" t="s">
        <v>1309</v>
      </c>
      <c r="L4" s="138">
        <v>43893</v>
      </c>
      <c r="M4" s="138">
        <v>43893</v>
      </c>
      <c r="N4" s="192">
        <v>44258</v>
      </c>
      <c r="O4" s="48">
        <f ca="1">N4-$DF$1</f>
        <v>-34</v>
      </c>
      <c r="P4" s="227" t="str">
        <f t="shared" ca="1" si="4"/>
        <v>VENCIDO</v>
      </c>
      <c r="Q4" s="160" t="s">
        <v>1308</v>
      </c>
      <c r="R4" s="66" t="s">
        <v>1307</v>
      </c>
      <c r="S4" s="28" t="s">
        <v>4</v>
      </c>
      <c r="T4" s="118">
        <v>481286</v>
      </c>
      <c r="U4" s="69">
        <v>12030130001</v>
      </c>
      <c r="V4" s="69">
        <v>1402</v>
      </c>
      <c r="W4" s="155">
        <v>41543</v>
      </c>
      <c r="X4" s="141">
        <v>14</v>
      </c>
      <c r="Y4" s="68" t="s">
        <v>6</v>
      </c>
      <c r="Z4" s="66" t="s">
        <v>1265</v>
      </c>
      <c r="AA4" s="66" t="s">
        <v>1306</v>
      </c>
      <c r="AB4" s="67">
        <v>5931122</v>
      </c>
      <c r="AC4" s="225" t="s">
        <v>1305</v>
      </c>
      <c r="AD4" s="65">
        <v>811004024</v>
      </c>
      <c r="AE4" s="118">
        <v>4116944</v>
      </c>
      <c r="AF4" s="31" t="s">
        <v>6</v>
      </c>
      <c r="AG4" s="63" t="s">
        <v>1303</v>
      </c>
      <c r="AH4" s="66" t="s">
        <v>1304</v>
      </c>
      <c r="AI4" s="154">
        <v>79343444</v>
      </c>
      <c r="AJ4" s="118">
        <v>4116944</v>
      </c>
      <c r="AK4" s="31">
        <v>3104287021</v>
      </c>
      <c r="AL4" s="63" t="s">
        <v>1303</v>
      </c>
      <c r="AM4" s="66" t="s">
        <v>1302</v>
      </c>
      <c r="AN4" s="31">
        <v>2507270</v>
      </c>
      <c r="AO4" s="31">
        <v>3104287021</v>
      </c>
      <c r="AP4" s="63" t="s">
        <v>1301</v>
      </c>
      <c r="AQ4" s="64" t="s">
        <v>56</v>
      </c>
      <c r="AR4" s="28" t="s">
        <v>4</v>
      </c>
      <c r="AS4" s="63" t="s">
        <v>55</v>
      </c>
      <c r="AT4" s="63"/>
      <c r="AU4" s="63"/>
      <c r="AV4" s="63"/>
      <c r="AW4" s="58" t="s">
        <v>28</v>
      </c>
      <c r="AX4" s="161">
        <v>43587</v>
      </c>
      <c r="AY4" s="24">
        <f>EDATE($F4,15)</f>
        <v>43527</v>
      </c>
      <c r="AZ4" s="58" t="s">
        <v>27</v>
      </c>
      <c r="BA4" s="24" t="s">
        <v>1300</v>
      </c>
      <c r="BB4" s="24">
        <f>EDATE($F4,18)</f>
        <v>43619</v>
      </c>
      <c r="BC4" s="58" t="s">
        <v>26</v>
      </c>
      <c r="BD4" s="24">
        <v>43809</v>
      </c>
      <c r="BE4" s="24">
        <f>EDATE($F4,21)</f>
        <v>43711</v>
      </c>
      <c r="BF4" s="24"/>
      <c r="BG4" s="24"/>
      <c r="BH4" s="24">
        <f>EDATE($F4,48)</f>
        <v>44533</v>
      </c>
      <c r="BI4" s="24"/>
      <c r="BJ4" s="24"/>
      <c r="BK4" s="24">
        <f>EDATE($F4,51)</f>
        <v>44623</v>
      </c>
      <c r="BL4" s="24"/>
      <c r="BM4" s="24"/>
      <c r="BN4" s="20">
        <f>EDATE($F4,18)</f>
        <v>43619</v>
      </c>
      <c r="BO4" s="24"/>
      <c r="BP4" s="24"/>
      <c r="BQ4" s="20">
        <f>EDATE($F4,21)</f>
        <v>43711</v>
      </c>
      <c r="BR4" s="24"/>
      <c r="BS4" s="24"/>
      <c r="BT4" s="20">
        <f>EDATE($F4,24)</f>
        <v>43802</v>
      </c>
      <c r="BU4" s="24">
        <f t="shared" si="2"/>
        <v>44801</v>
      </c>
      <c r="BV4" s="61">
        <f t="shared" si="3"/>
        <v>44841</v>
      </c>
      <c r="BW4" s="249" t="s">
        <v>1299</v>
      </c>
      <c r="BX4" s="249"/>
      <c r="BY4" s="24">
        <f>EDATE($F4,24)</f>
        <v>43802</v>
      </c>
      <c r="BZ4" s="18" t="s">
        <v>1298</v>
      </c>
      <c r="CA4" s="18" t="s">
        <v>0</v>
      </c>
    </row>
    <row r="5" spans="1:110" s="17" customFormat="1" ht="39.75" hidden="1" customHeight="1" x14ac:dyDescent="0.25">
      <c r="A5" s="53" t="s">
        <v>1297</v>
      </c>
      <c r="B5" s="248" t="s">
        <v>1296</v>
      </c>
      <c r="C5" s="229">
        <v>43070</v>
      </c>
      <c r="D5" s="247">
        <v>43072</v>
      </c>
      <c r="E5" s="247">
        <v>44901</v>
      </c>
      <c r="F5" s="231">
        <v>43072</v>
      </c>
      <c r="G5" s="246" t="s">
        <v>1295</v>
      </c>
      <c r="H5" s="229">
        <v>43072</v>
      </c>
      <c r="I5" s="48">
        <f t="shared" ca="1" si="0"/>
        <v>609</v>
      </c>
      <c r="J5" s="47" t="str">
        <f t="shared" ca="1" si="1"/>
        <v>VIGENTE</v>
      </c>
      <c r="K5" s="228" t="s">
        <v>1294</v>
      </c>
      <c r="L5" s="245">
        <v>43075</v>
      </c>
      <c r="M5" s="244">
        <v>41900</v>
      </c>
      <c r="N5" s="244">
        <v>44533</v>
      </c>
      <c r="O5" s="48">
        <f ca="1">N5-$DF$1</f>
        <v>241</v>
      </c>
      <c r="P5" s="243" t="str">
        <f t="shared" ca="1" si="4"/>
        <v>VIGENTE</v>
      </c>
      <c r="Q5" s="242" t="s">
        <v>1293</v>
      </c>
      <c r="R5" s="235" t="s">
        <v>1292</v>
      </c>
      <c r="S5" s="28" t="s">
        <v>4</v>
      </c>
      <c r="T5" s="236">
        <v>72048</v>
      </c>
      <c r="U5" s="241" t="s">
        <v>1291</v>
      </c>
      <c r="V5" s="241" t="s">
        <v>1290</v>
      </c>
      <c r="W5" s="240">
        <v>41544</v>
      </c>
      <c r="X5" s="239">
        <v>15</v>
      </c>
      <c r="Y5" s="68" t="s">
        <v>6</v>
      </c>
      <c r="Z5" s="66" t="s">
        <v>1265</v>
      </c>
      <c r="AA5" s="66" t="s">
        <v>1289</v>
      </c>
      <c r="AB5" s="67">
        <v>3119438</v>
      </c>
      <c r="AC5" s="238" t="s">
        <v>1288</v>
      </c>
      <c r="AD5" s="65">
        <v>811004500</v>
      </c>
      <c r="AE5" s="208">
        <v>2133092</v>
      </c>
      <c r="AF5" s="236">
        <v>3022237349</v>
      </c>
      <c r="AG5" s="200" t="s">
        <v>1287</v>
      </c>
      <c r="AH5" s="235" t="s">
        <v>1286</v>
      </c>
      <c r="AI5" s="154">
        <v>71648793</v>
      </c>
      <c r="AJ5" s="208">
        <v>2133092</v>
      </c>
      <c r="AK5" s="236">
        <v>3017909594</v>
      </c>
      <c r="AL5" s="200" t="s">
        <v>1284</v>
      </c>
      <c r="AM5" s="235" t="s">
        <v>1285</v>
      </c>
      <c r="AN5" s="208">
        <v>2331789</v>
      </c>
      <c r="AO5" s="208">
        <v>3022237349</v>
      </c>
      <c r="AP5" s="200" t="s">
        <v>1284</v>
      </c>
      <c r="AQ5" s="78" t="s">
        <v>5</v>
      </c>
      <c r="AR5" s="28" t="s">
        <v>4</v>
      </c>
      <c r="AS5" s="63" t="s">
        <v>69</v>
      </c>
      <c r="AT5" s="63"/>
      <c r="AU5" s="63"/>
      <c r="AV5" s="63"/>
      <c r="AW5" s="58" t="s">
        <v>28</v>
      </c>
      <c r="AX5" s="161">
        <v>43587</v>
      </c>
      <c r="AY5" s="24">
        <f>EDATE($F5,15)</f>
        <v>43527</v>
      </c>
      <c r="AZ5" s="159" t="s">
        <v>27</v>
      </c>
      <c r="BA5" s="24">
        <v>43718</v>
      </c>
      <c r="BB5" s="24">
        <f>EDATE($F5,18)</f>
        <v>43619</v>
      </c>
      <c r="BC5" s="159" t="s">
        <v>26</v>
      </c>
      <c r="BD5" s="24">
        <v>43809</v>
      </c>
      <c r="BE5" s="24">
        <f>EDATE($F5,21)</f>
        <v>43711</v>
      </c>
      <c r="BF5" s="24"/>
      <c r="BG5" s="24"/>
      <c r="BH5" s="24">
        <f>EDATE($F5,48)</f>
        <v>44533</v>
      </c>
      <c r="BI5" s="24"/>
      <c r="BJ5" s="24"/>
      <c r="BK5" s="24">
        <f>EDATE($F5,51)</f>
        <v>44623</v>
      </c>
      <c r="BL5" s="24"/>
      <c r="BM5" s="24"/>
      <c r="BN5" s="20">
        <f>EDATE($F5,18)</f>
        <v>43619</v>
      </c>
      <c r="BO5" s="24"/>
      <c r="BP5" s="24"/>
      <c r="BQ5" s="20">
        <f>EDATE($F5,21)</f>
        <v>43711</v>
      </c>
      <c r="BR5" s="24"/>
      <c r="BS5" s="24"/>
      <c r="BT5" s="20">
        <f>EDATE($F5,24)</f>
        <v>43802</v>
      </c>
      <c r="BU5" s="24">
        <f t="shared" si="2"/>
        <v>44801</v>
      </c>
      <c r="BV5" s="61">
        <f t="shared" si="3"/>
        <v>44841</v>
      </c>
      <c r="BW5" s="156"/>
      <c r="BX5" s="156"/>
      <c r="BY5" s="24">
        <f>EDATE($F5,24)</f>
        <v>43802</v>
      </c>
      <c r="BZ5" s="18" t="s">
        <v>1258</v>
      </c>
      <c r="CA5" s="18" t="s">
        <v>0</v>
      </c>
    </row>
    <row r="6" spans="1:110" s="17" customFormat="1" ht="39.75" hidden="1" customHeight="1" x14ac:dyDescent="0.25">
      <c r="A6" s="53" t="s">
        <v>1283</v>
      </c>
      <c r="B6" s="120">
        <v>261</v>
      </c>
      <c r="C6" s="26">
        <v>43070</v>
      </c>
      <c r="D6" s="26">
        <v>43072</v>
      </c>
      <c r="E6" s="194">
        <v>44901</v>
      </c>
      <c r="F6" s="234">
        <v>43072</v>
      </c>
      <c r="G6" s="230" t="s">
        <v>1282</v>
      </c>
      <c r="H6" s="229">
        <v>43072</v>
      </c>
      <c r="I6" s="48">
        <f t="shared" ca="1" si="0"/>
        <v>609</v>
      </c>
      <c r="J6" s="47" t="str">
        <f t="shared" ca="1" si="1"/>
        <v>VIGENTE</v>
      </c>
      <c r="K6" s="228" t="s">
        <v>1281</v>
      </c>
      <c r="L6" s="138">
        <v>43437</v>
      </c>
      <c r="M6" s="138">
        <v>43437</v>
      </c>
      <c r="N6" s="192">
        <v>44901</v>
      </c>
      <c r="O6" s="48">
        <f ca="1">N6-$DF$1</f>
        <v>609</v>
      </c>
      <c r="P6" s="227" t="str">
        <f t="shared" ca="1" si="4"/>
        <v>VIGENTE</v>
      </c>
      <c r="Q6" s="160" t="s">
        <v>1280</v>
      </c>
      <c r="R6" s="66" t="s">
        <v>1279</v>
      </c>
      <c r="S6" s="28" t="s">
        <v>4</v>
      </c>
      <c r="T6" s="118">
        <v>206993</v>
      </c>
      <c r="U6" s="233" t="s">
        <v>1278</v>
      </c>
      <c r="V6" s="69">
        <v>3933</v>
      </c>
      <c r="W6" s="155">
        <v>5052</v>
      </c>
      <c r="X6" s="141">
        <v>20</v>
      </c>
      <c r="Y6" s="68" t="s">
        <v>6</v>
      </c>
      <c r="Z6" s="66" t="s">
        <v>1265</v>
      </c>
      <c r="AA6" s="66" t="s">
        <v>1277</v>
      </c>
      <c r="AB6" s="67">
        <v>87708847</v>
      </c>
      <c r="AC6" s="225" t="s">
        <v>1276</v>
      </c>
      <c r="AD6" s="65">
        <v>811005411</v>
      </c>
      <c r="AE6" s="118">
        <v>2517949</v>
      </c>
      <c r="AF6" s="31" t="s">
        <v>6</v>
      </c>
      <c r="AG6" s="30" t="s">
        <v>6</v>
      </c>
      <c r="AH6" s="66" t="s">
        <v>1275</v>
      </c>
      <c r="AI6" s="154">
        <v>71567025</v>
      </c>
      <c r="AJ6" s="31" t="s">
        <v>6</v>
      </c>
      <c r="AK6" s="31">
        <v>3146158728</v>
      </c>
      <c r="AL6" s="63" t="s">
        <v>1274</v>
      </c>
      <c r="AM6" s="66" t="s">
        <v>1273</v>
      </c>
      <c r="AN6" s="31">
        <v>2517949</v>
      </c>
      <c r="AO6" s="31" t="s">
        <v>6</v>
      </c>
      <c r="AP6" s="63" t="s">
        <v>1272</v>
      </c>
      <c r="AQ6" s="78" t="s">
        <v>56</v>
      </c>
      <c r="AR6" s="28" t="s">
        <v>4</v>
      </c>
      <c r="AS6" s="63" t="s">
        <v>55</v>
      </c>
      <c r="AT6" s="63"/>
      <c r="AU6" s="63"/>
      <c r="AV6" s="63"/>
      <c r="AW6" s="58" t="s">
        <v>28</v>
      </c>
      <c r="AX6" s="24">
        <v>43587</v>
      </c>
      <c r="AY6" s="24">
        <f>EDATE($F6,15)</f>
        <v>43527</v>
      </c>
      <c r="AZ6" s="58" t="s">
        <v>27</v>
      </c>
      <c r="BA6" s="24">
        <v>43718</v>
      </c>
      <c r="BB6" s="24">
        <f>EDATE($F6,18)</f>
        <v>43619</v>
      </c>
      <c r="BC6" s="58" t="s">
        <v>26</v>
      </c>
      <c r="BD6" s="24" t="s">
        <v>1259</v>
      </c>
      <c r="BE6" s="24">
        <f>EDATE($F6,21)</f>
        <v>43711</v>
      </c>
      <c r="BF6" s="24"/>
      <c r="BG6" s="24"/>
      <c r="BH6" s="24">
        <f>EDATE($F6,48)</f>
        <v>44533</v>
      </c>
      <c r="BI6" s="24"/>
      <c r="BJ6" s="24"/>
      <c r="BK6" s="24">
        <f>EDATE($F6,51)</f>
        <v>44623</v>
      </c>
      <c r="BL6" s="24"/>
      <c r="BM6" s="24"/>
      <c r="BN6" s="20">
        <f>EDATE($F6,18)</f>
        <v>43619</v>
      </c>
      <c r="BO6" s="24"/>
      <c r="BP6" s="24"/>
      <c r="BQ6" s="20">
        <f>EDATE($F6,21)</f>
        <v>43711</v>
      </c>
      <c r="BR6" s="24"/>
      <c r="BS6" s="24"/>
      <c r="BT6" s="20">
        <f>EDATE($F6,24)</f>
        <v>43802</v>
      </c>
      <c r="BU6" s="24">
        <f t="shared" si="2"/>
        <v>44801</v>
      </c>
      <c r="BV6" s="61">
        <f t="shared" si="3"/>
        <v>44841</v>
      </c>
      <c r="BW6" s="156"/>
      <c r="BX6" s="156"/>
      <c r="BY6" s="24">
        <f>EDATE($F6,24)</f>
        <v>43802</v>
      </c>
      <c r="BZ6" s="18" t="s">
        <v>1271</v>
      </c>
      <c r="CA6" s="18" t="s">
        <v>0</v>
      </c>
      <c r="CB6" s="232"/>
      <c r="CC6" s="232"/>
      <c r="CD6" s="232"/>
      <c r="CE6" s="232"/>
      <c r="CF6" s="232"/>
      <c r="CG6" s="232"/>
      <c r="CH6" s="232"/>
      <c r="CI6" s="232"/>
      <c r="CJ6" s="232"/>
      <c r="CK6" s="232"/>
      <c r="CL6" s="232"/>
      <c r="CM6" s="232"/>
      <c r="CN6" s="232"/>
      <c r="CO6" s="232"/>
      <c r="CP6" s="232"/>
    </row>
    <row r="7" spans="1:110" s="17" customFormat="1" ht="39.75" hidden="1" customHeight="1" x14ac:dyDescent="0.25">
      <c r="A7" s="53" t="s">
        <v>1270</v>
      </c>
      <c r="B7" s="120" t="s">
        <v>1269</v>
      </c>
      <c r="C7" s="26">
        <v>43072</v>
      </c>
      <c r="D7" s="26">
        <v>43072</v>
      </c>
      <c r="E7" s="194">
        <v>44901</v>
      </c>
      <c r="F7" s="231">
        <v>43072</v>
      </c>
      <c r="G7" s="230" t="s">
        <v>1269</v>
      </c>
      <c r="H7" s="229">
        <v>43072</v>
      </c>
      <c r="I7" s="48">
        <f t="shared" ca="1" si="0"/>
        <v>609</v>
      </c>
      <c r="J7" s="47" t="str">
        <f t="shared" ca="1" si="1"/>
        <v>VIGENTE</v>
      </c>
      <c r="K7" s="228" t="s">
        <v>1268</v>
      </c>
      <c r="L7" s="138">
        <v>43864</v>
      </c>
      <c r="M7" s="138">
        <v>43864</v>
      </c>
      <c r="N7" s="192">
        <v>44230</v>
      </c>
      <c r="O7" s="48">
        <f ca="1">N7-$DF$1</f>
        <v>-62</v>
      </c>
      <c r="P7" s="227" t="str">
        <f t="shared" ca="1" si="4"/>
        <v>VENCIDO</v>
      </c>
      <c r="Q7" s="30" t="s">
        <v>1267</v>
      </c>
      <c r="R7" s="226" t="s">
        <v>1266</v>
      </c>
      <c r="S7" s="28" t="s">
        <v>4</v>
      </c>
      <c r="T7" s="118">
        <v>91624</v>
      </c>
      <c r="U7" s="69">
        <v>10160130001</v>
      </c>
      <c r="V7" s="69">
        <v>12942</v>
      </c>
      <c r="W7" s="155">
        <v>41544</v>
      </c>
      <c r="X7" s="141">
        <v>15</v>
      </c>
      <c r="Y7" s="68" t="s">
        <v>6</v>
      </c>
      <c r="Z7" s="66" t="s">
        <v>1265</v>
      </c>
      <c r="AA7" s="66" t="s">
        <v>1264</v>
      </c>
      <c r="AB7" s="67">
        <v>7982714</v>
      </c>
      <c r="AC7" s="225" t="s">
        <v>1263</v>
      </c>
      <c r="AD7" s="65">
        <v>811017194</v>
      </c>
      <c r="AE7" s="118">
        <v>2180091</v>
      </c>
      <c r="AF7" s="31">
        <v>3122950169</v>
      </c>
      <c r="AG7" s="63" t="s">
        <v>1260</v>
      </c>
      <c r="AH7" s="66" t="s">
        <v>1262</v>
      </c>
      <c r="AI7" s="154">
        <v>71621430</v>
      </c>
      <c r="AJ7" s="31" t="s">
        <v>6</v>
      </c>
      <c r="AK7" s="31">
        <v>3122950169</v>
      </c>
      <c r="AL7" s="63" t="s">
        <v>1260</v>
      </c>
      <c r="AM7" s="30" t="s">
        <v>1261</v>
      </c>
      <c r="AN7" s="31">
        <v>4143330</v>
      </c>
      <c r="AO7" s="31" t="s">
        <v>6</v>
      </c>
      <c r="AP7" s="63" t="s">
        <v>1260</v>
      </c>
      <c r="AQ7" s="78" t="s">
        <v>5</v>
      </c>
      <c r="AR7" s="28" t="s">
        <v>4</v>
      </c>
      <c r="AS7" s="63" t="s">
        <v>3</v>
      </c>
      <c r="AT7" s="63"/>
      <c r="AU7" s="63"/>
      <c r="AV7" s="63"/>
      <c r="AW7" s="58" t="s">
        <v>28</v>
      </c>
      <c r="AX7" s="161">
        <v>43587</v>
      </c>
      <c r="AY7" s="24">
        <f>EDATE($F7,15)</f>
        <v>43527</v>
      </c>
      <c r="AZ7" s="58" t="s">
        <v>27</v>
      </c>
      <c r="BA7" s="24">
        <v>43718</v>
      </c>
      <c r="BB7" s="24">
        <f>EDATE($F7,18)</f>
        <v>43619</v>
      </c>
      <c r="BC7" s="58" t="s">
        <v>26</v>
      </c>
      <c r="BD7" s="24" t="s">
        <v>1259</v>
      </c>
      <c r="BE7" s="24">
        <f>EDATE($F7,21)</f>
        <v>43711</v>
      </c>
      <c r="BF7" s="24"/>
      <c r="BG7" s="24"/>
      <c r="BH7" s="24">
        <f>EDATE($F7,48)</f>
        <v>44533</v>
      </c>
      <c r="BI7" s="24"/>
      <c r="BJ7" s="24"/>
      <c r="BK7" s="24">
        <f>EDATE($F7,51)</f>
        <v>44623</v>
      </c>
      <c r="BL7" s="24"/>
      <c r="BM7" s="24"/>
      <c r="BN7" s="20">
        <f>EDATE($F7,18)</f>
        <v>43619</v>
      </c>
      <c r="BO7" s="24"/>
      <c r="BP7" s="24"/>
      <c r="BQ7" s="20">
        <f>EDATE($F7,21)</f>
        <v>43711</v>
      </c>
      <c r="BR7" s="24"/>
      <c r="BS7" s="24"/>
      <c r="BT7" s="20">
        <f>EDATE($F7,24)</f>
        <v>43802</v>
      </c>
      <c r="BU7" s="24">
        <f t="shared" si="2"/>
        <v>44801</v>
      </c>
      <c r="BV7" s="61">
        <f t="shared" si="3"/>
        <v>44841</v>
      </c>
      <c r="BW7" s="156"/>
      <c r="BX7" s="156"/>
      <c r="BY7" s="24">
        <f>EDATE($F7,24)</f>
        <v>43802</v>
      </c>
      <c r="BZ7" s="18" t="s">
        <v>1258</v>
      </c>
      <c r="CA7" s="18" t="s">
        <v>0</v>
      </c>
    </row>
    <row r="8" spans="1:110" s="17" customFormat="1" ht="39.75" hidden="1" customHeight="1" x14ac:dyDescent="0.25">
      <c r="A8" s="53" t="s">
        <v>1257</v>
      </c>
      <c r="B8" s="223">
        <v>4600073499</v>
      </c>
      <c r="C8" s="222">
        <v>43124</v>
      </c>
      <c r="D8" s="216">
        <v>43126</v>
      </c>
      <c r="E8" s="216">
        <v>44951</v>
      </c>
      <c r="F8" s="221">
        <v>43126</v>
      </c>
      <c r="G8" s="220" t="s">
        <v>472</v>
      </c>
      <c r="H8" s="219">
        <v>43455</v>
      </c>
      <c r="I8" s="48">
        <f t="shared" ca="1" si="0"/>
        <v>659</v>
      </c>
      <c r="J8" s="47" t="str">
        <f t="shared" ca="1" si="1"/>
        <v>VIGENTE</v>
      </c>
      <c r="K8" s="218" t="s">
        <v>1256</v>
      </c>
      <c r="L8" s="217">
        <v>43536</v>
      </c>
      <c r="M8" s="217">
        <v>43611</v>
      </c>
      <c r="N8" s="216">
        <v>43978</v>
      </c>
      <c r="O8" s="215">
        <f>N8-'[1]ARR Terminado'!$BY$1</f>
        <v>209</v>
      </c>
      <c r="P8" s="214" t="str">
        <f t="shared" si="4"/>
        <v>VIGENTE</v>
      </c>
      <c r="Q8" s="204" t="s">
        <v>1255</v>
      </c>
      <c r="R8" s="204" t="s">
        <v>1254</v>
      </c>
      <c r="S8" s="28" t="s">
        <v>4</v>
      </c>
      <c r="T8" s="213">
        <v>44857</v>
      </c>
      <c r="U8" s="212" t="s">
        <v>1253</v>
      </c>
      <c r="V8" s="212" t="s">
        <v>1252</v>
      </c>
      <c r="W8" s="211">
        <v>35146</v>
      </c>
      <c r="X8" s="210" t="s">
        <v>1251</v>
      </c>
      <c r="Y8" s="68" t="s">
        <v>6</v>
      </c>
      <c r="Z8" s="95" t="s">
        <v>1250</v>
      </c>
      <c r="AA8" s="95" t="s">
        <v>1249</v>
      </c>
      <c r="AB8" s="67">
        <v>113510587</v>
      </c>
      <c r="AC8" s="206" t="s">
        <v>1248</v>
      </c>
      <c r="AD8" s="65">
        <v>890900841</v>
      </c>
      <c r="AE8" s="209">
        <v>3855044</v>
      </c>
      <c r="AF8" s="208" t="s">
        <v>6</v>
      </c>
      <c r="AG8" s="207" t="s">
        <v>6</v>
      </c>
      <c r="AH8" s="206" t="s">
        <v>1247</v>
      </c>
      <c r="AI8" s="154">
        <v>98570721</v>
      </c>
      <c r="AJ8" s="122">
        <v>5105779</v>
      </c>
      <c r="AK8" s="205">
        <v>3006004204</v>
      </c>
      <c r="AL8" s="202" t="s">
        <v>1246</v>
      </c>
      <c r="AM8" s="204" t="s">
        <v>1245</v>
      </c>
      <c r="AN8" s="203">
        <v>5105185</v>
      </c>
      <c r="AO8" s="31" t="s">
        <v>6</v>
      </c>
      <c r="AP8" s="202" t="s">
        <v>1244</v>
      </c>
      <c r="AQ8" s="78" t="s">
        <v>70</v>
      </c>
      <c r="AR8" s="28" t="s">
        <v>4</v>
      </c>
      <c r="AS8" s="200" t="s">
        <v>69</v>
      </c>
      <c r="AT8" s="200"/>
      <c r="AU8" s="200"/>
      <c r="AV8" s="63"/>
      <c r="AW8" s="61" t="s">
        <v>1220</v>
      </c>
      <c r="AX8" s="24">
        <v>43859</v>
      </c>
      <c r="AY8" s="20">
        <f>EDATE($F8,24)</f>
        <v>43856</v>
      </c>
      <c r="AZ8" s="58" t="s">
        <v>27</v>
      </c>
      <c r="BA8" s="24">
        <v>43924</v>
      </c>
      <c r="BB8" s="24">
        <f>EDATE($F8,26)</f>
        <v>43916</v>
      </c>
      <c r="BC8" s="89" t="s">
        <v>1243</v>
      </c>
      <c r="BD8" s="24">
        <v>44012</v>
      </c>
      <c r="BE8" s="24">
        <f>EDATE($F8,29)</f>
        <v>44008</v>
      </c>
      <c r="BF8" s="61"/>
      <c r="BG8" s="24"/>
      <c r="BH8" s="24">
        <f>EDATE($F8,32)</f>
        <v>44100</v>
      </c>
      <c r="BI8" s="61"/>
      <c r="BJ8" s="24"/>
      <c r="BK8" s="24">
        <f>EDATE($F8,35)</f>
        <v>44191</v>
      </c>
      <c r="BL8" s="61"/>
      <c r="BM8" s="24"/>
      <c r="BN8" s="20">
        <f>EDATE($F8,38)</f>
        <v>44281</v>
      </c>
      <c r="BO8" s="59"/>
      <c r="BP8" s="24"/>
      <c r="BQ8" s="20">
        <f>EDATE($F8,41)</f>
        <v>44373</v>
      </c>
      <c r="BR8" s="156"/>
      <c r="BS8" s="156"/>
      <c r="BT8" s="20">
        <f>EDATE($F8,44)</f>
        <v>44465</v>
      </c>
      <c r="BU8" s="24">
        <f t="shared" si="2"/>
        <v>44851</v>
      </c>
      <c r="BV8" s="61">
        <f t="shared" si="3"/>
        <v>44891</v>
      </c>
      <c r="BW8" s="21"/>
      <c r="BX8" s="21"/>
      <c r="BY8" s="24">
        <f>EDATE($F8,47)</f>
        <v>44556</v>
      </c>
      <c r="BZ8" s="38" t="s">
        <v>1242</v>
      </c>
      <c r="CA8" s="18" t="s">
        <v>0</v>
      </c>
    </row>
    <row r="9" spans="1:110" s="17" customFormat="1" ht="39.75" hidden="1" customHeight="1" x14ac:dyDescent="0.25">
      <c r="A9" s="143" t="s">
        <v>67</v>
      </c>
      <c r="B9" s="124">
        <v>4600077829</v>
      </c>
      <c r="C9" s="103">
        <v>43448</v>
      </c>
      <c r="D9" s="103">
        <v>43451</v>
      </c>
      <c r="E9" s="49">
        <v>45276</v>
      </c>
      <c r="F9" s="61">
        <v>43451</v>
      </c>
      <c r="G9" s="121" t="s">
        <v>472</v>
      </c>
      <c r="H9" s="49">
        <v>44181</v>
      </c>
      <c r="I9" s="48">
        <f t="shared" ca="1" si="0"/>
        <v>984</v>
      </c>
      <c r="J9" s="47" t="str">
        <f t="shared" ca="1" si="1"/>
        <v>VIGENTE</v>
      </c>
      <c r="K9" s="101" t="s">
        <v>66</v>
      </c>
      <c r="L9" s="102" t="s">
        <v>66</v>
      </c>
      <c r="M9" s="49" t="s">
        <v>66</v>
      </c>
      <c r="N9" s="49" t="s">
        <v>66</v>
      </c>
      <c r="O9" s="43" t="s">
        <v>66</v>
      </c>
      <c r="P9" s="42" t="s">
        <v>66</v>
      </c>
      <c r="Q9" s="95" t="s">
        <v>1241</v>
      </c>
      <c r="R9" s="100" t="s">
        <v>76</v>
      </c>
      <c r="S9" s="28" t="s">
        <v>4</v>
      </c>
      <c r="T9" s="113">
        <v>5245379</v>
      </c>
      <c r="U9" s="142">
        <v>10060480003</v>
      </c>
      <c r="V9" s="71" t="s">
        <v>634</v>
      </c>
      <c r="W9" s="71" t="s">
        <v>634</v>
      </c>
      <c r="X9" s="141" t="s">
        <v>633</v>
      </c>
      <c r="Y9" s="122">
        <v>257</v>
      </c>
      <c r="Z9" s="38" t="s">
        <v>224</v>
      </c>
      <c r="AA9" s="95" t="s">
        <v>329</v>
      </c>
      <c r="AB9" s="37">
        <v>22551</v>
      </c>
      <c r="AC9" s="95" t="s">
        <v>1240</v>
      </c>
      <c r="AD9" s="65">
        <v>1152186009</v>
      </c>
      <c r="AE9" s="31" t="s">
        <v>6</v>
      </c>
      <c r="AF9" s="122">
        <v>3023997828</v>
      </c>
      <c r="AG9" s="63" t="s">
        <v>1239</v>
      </c>
      <c r="AH9" s="95" t="s">
        <v>1240</v>
      </c>
      <c r="AI9" s="154">
        <v>1152186009</v>
      </c>
      <c r="AJ9" s="31" t="s">
        <v>6</v>
      </c>
      <c r="AK9" s="122">
        <v>3023997828</v>
      </c>
      <c r="AL9" s="27" t="s">
        <v>1239</v>
      </c>
      <c r="AM9" s="30" t="s">
        <v>6</v>
      </c>
      <c r="AN9" s="31" t="s">
        <v>6</v>
      </c>
      <c r="AO9" s="31" t="s">
        <v>6</v>
      </c>
      <c r="AP9" s="30" t="s">
        <v>6</v>
      </c>
      <c r="AQ9" s="78" t="s">
        <v>56</v>
      </c>
      <c r="AR9" s="28" t="s">
        <v>4</v>
      </c>
      <c r="AS9" s="27" t="s">
        <v>55</v>
      </c>
      <c r="AT9" s="27"/>
      <c r="AU9" s="27"/>
      <c r="AV9" s="63"/>
      <c r="AW9" s="89" t="s">
        <v>28</v>
      </c>
      <c r="AX9" s="20">
        <v>43550</v>
      </c>
      <c r="AY9" s="26">
        <f t="shared" ref="AY9:AY72" si="5">EDATE($F9,3)</f>
        <v>43541</v>
      </c>
      <c r="AZ9" s="89" t="s">
        <v>27</v>
      </c>
      <c r="BA9" s="20">
        <v>43644</v>
      </c>
      <c r="BB9" s="26">
        <f t="shared" ref="BB9:BB72" si="6">EDATE($F9,6)</f>
        <v>43633</v>
      </c>
      <c r="BC9" s="25"/>
      <c r="BD9" s="25"/>
      <c r="BE9" s="20">
        <f t="shared" ref="BE9:BE72" si="7">EDATE($F9,9)</f>
        <v>43725</v>
      </c>
      <c r="BF9" s="86" t="s">
        <v>26</v>
      </c>
      <c r="BG9" s="20">
        <v>44163</v>
      </c>
      <c r="BH9" s="24">
        <f t="shared" ref="BH9:BH48" si="8">EDATE($F9,12)</f>
        <v>43816</v>
      </c>
      <c r="BI9" s="61" t="s">
        <v>25</v>
      </c>
      <c r="BJ9" s="24">
        <v>44043</v>
      </c>
      <c r="BK9" s="24">
        <f t="shared" ref="BK9:BK72" si="9">EDATE($F9,15)</f>
        <v>43907</v>
      </c>
      <c r="BL9" s="24"/>
      <c r="BM9" s="24"/>
      <c r="BN9" s="20">
        <f t="shared" ref="BN9:BN72" si="10">EDATE($F9,18)</f>
        <v>43999</v>
      </c>
      <c r="BO9" s="61" t="s">
        <v>1220</v>
      </c>
      <c r="BP9" s="24">
        <v>44104</v>
      </c>
      <c r="BQ9" s="20">
        <f t="shared" ref="BQ9:BQ72" si="11">EDATE($F9,21)</f>
        <v>44091</v>
      </c>
      <c r="BR9" s="199"/>
      <c r="BS9" s="199"/>
      <c r="BT9" s="20">
        <f t="shared" ref="BT9:BT72" si="12">EDATE($F9,24)</f>
        <v>44182</v>
      </c>
      <c r="BU9" s="24">
        <f t="shared" si="2"/>
        <v>45176</v>
      </c>
      <c r="BV9" s="61">
        <f t="shared" si="3"/>
        <v>45216</v>
      </c>
      <c r="BW9" s="21"/>
      <c r="BX9" s="21"/>
      <c r="BY9" s="20">
        <f t="shared" ref="BY9:BY72" si="13">EDATE($F9,12)</f>
        <v>43816</v>
      </c>
      <c r="BZ9" s="19" t="s">
        <v>1238</v>
      </c>
      <c r="CA9" s="18" t="s">
        <v>0</v>
      </c>
    </row>
    <row r="10" spans="1:110" s="17" customFormat="1" ht="39.75" hidden="1" customHeight="1" x14ac:dyDescent="0.25">
      <c r="A10" s="104" t="s">
        <v>67</v>
      </c>
      <c r="B10" s="107">
        <v>4600077599</v>
      </c>
      <c r="C10" s="20">
        <v>43430</v>
      </c>
      <c r="D10" s="20">
        <v>43435</v>
      </c>
      <c r="E10" s="20">
        <v>50739</v>
      </c>
      <c r="F10" s="86">
        <v>43435</v>
      </c>
      <c r="G10" s="58" t="s">
        <v>664</v>
      </c>
      <c r="H10" s="24">
        <v>44028</v>
      </c>
      <c r="I10" s="48">
        <f t="shared" ca="1" si="0"/>
        <v>6447</v>
      </c>
      <c r="J10" s="47" t="str">
        <f t="shared" ca="1" si="1"/>
        <v>VIGENTE</v>
      </c>
      <c r="K10" s="198">
        <v>31956</v>
      </c>
      <c r="L10" s="102">
        <v>43901</v>
      </c>
      <c r="M10" s="102">
        <v>43901</v>
      </c>
      <c r="N10" s="102">
        <v>44266</v>
      </c>
      <c r="O10" s="156">
        <f ca="1">N10-$DF$1</f>
        <v>-26</v>
      </c>
      <c r="P10" s="73" t="str">
        <f ca="1">IF(O10&gt;80,"VIGENTE",IF(O10&lt;1,"VENCIDO",IF(O10&lt;50,"POR VENCERSE","RENOVAR")))</f>
        <v>VENCIDO</v>
      </c>
      <c r="Q10" s="82" t="s">
        <v>1233</v>
      </c>
      <c r="R10" s="100" t="s">
        <v>76</v>
      </c>
      <c r="S10" s="28" t="s">
        <v>4</v>
      </c>
      <c r="T10" s="99">
        <v>223792</v>
      </c>
      <c r="U10" s="68">
        <v>11030010001</v>
      </c>
      <c r="V10" s="68">
        <v>2903</v>
      </c>
      <c r="W10" s="175">
        <v>39804</v>
      </c>
      <c r="X10" s="68">
        <v>25</v>
      </c>
      <c r="Y10" s="68" t="s">
        <v>6</v>
      </c>
      <c r="Z10" s="38" t="s">
        <v>1232</v>
      </c>
      <c r="AA10" s="38" t="s">
        <v>1231</v>
      </c>
      <c r="AB10" s="94">
        <v>31535000</v>
      </c>
      <c r="AC10" s="82" t="s">
        <v>1230</v>
      </c>
      <c r="AD10" s="65" t="s">
        <v>1229</v>
      </c>
      <c r="AE10" s="31" t="s">
        <v>6</v>
      </c>
      <c r="AF10" s="31" t="s">
        <v>6</v>
      </c>
      <c r="AG10" s="82" t="s">
        <v>1207</v>
      </c>
      <c r="AH10" s="82" t="s">
        <v>1228</v>
      </c>
      <c r="AI10" s="154">
        <v>8358191</v>
      </c>
      <c r="AJ10" s="31" t="s">
        <v>6</v>
      </c>
      <c r="AK10" s="31" t="s">
        <v>6</v>
      </c>
      <c r="AL10" s="30" t="s">
        <v>6</v>
      </c>
      <c r="AM10" s="30" t="s">
        <v>6</v>
      </c>
      <c r="AN10" s="31" t="s">
        <v>6</v>
      </c>
      <c r="AO10" s="31" t="s">
        <v>6</v>
      </c>
      <c r="AP10" s="30" t="s">
        <v>6</v>
      </c>
      <c r="AQ10" s="78" t="s">
        <v>56</v>
      </c>
      <c r="AR10" s="28" t="s">
        <v>4</v>
      </c>
      <c r="AS10" s="27" t="s">
        <v>55</v>
      </c>
      <c r="AT10" s="27"/>
      <c r="AU10" s="27"/>
      <c r="AV10" s="63"/>
      <c r="AW10" s="89" t="s">
        <v>28</v>
      </c>
      <c r="AX10" s="20">
        <v>43553</v>
      </c>
      <c r="AY10" s="26">
        <f t="shared" si="5"/>
        <v>43525</v>
      </c>
      <c r="AZ10" s="89" t="s">
        <v>27</v>
      </c>
      <c r="BA10" s="20">
        <v>43644</v>
      </c>
      <c r="BB10" s="26">
        <f t="shared" si="6"/>
        <v>43617</v>
      </c>
      <c r="BC10" s="89" t="s">
        <v>26</v>
      </c>
      <c r="BD10" s="20">
        <v>43738</v>
      </c>
      <c r="BE10" s="20">
        <f t="shared" si="7"/>
        <v>43709</v>
      </c>
      <c r="BF10" s="86" t="s">
        <v>25</v>
      </c>
      <c r="BG10" s="20">
        <v>43812</v>
      </c>
      <c r="BH10" s="24">
        <f t="shared" si="8"/>
        <v>43800</v>
      </c>
      <c r="BI10" s="61" t="s">
        <v>1220</v>
      </c>
      <c r="BJ10" s="24">
        <v>43916</v>
      </c>
      <c r="BK10" s="24">
        <f t="shared" si="9"/>
        <v>43891</v>
      </c>
      <c r="BL10" s="61" t="s">
        <v>1202</v>
      </c>
      <c r="BM10" s="24">
        <v>44012</v>
      </c>
      <c r="BN10" s="20">
        <f t="shared" si="10"/>
        <v>43983</v>
      </c>
      <c r="BO10" s="24"/>
      <c r="BP10" s="24"/>
      <c r="BQ10" s="20">
        <f t="shared" si="11"/>
        <v>44075</v>
      </c>
      <c r="BR10" s="24"/>
      <c r="BS10" s="24"/>
      <c r="BT10" s="20">
        <f t="shared" si="12"/>
        <v>44166</v>
      </c>
      <c r="BU10" s="24">
        <f t="shared" si="2"/>
        <v>50639</v>
      </c>
      <c r="BV10" s="61">
        <f t="shared" si="3"/>
        <v>50679</v>
      </c>
      <c r="BW10" s="21"/>
      <c r="BX10" s="21"/>
      <c r="BY10" s="20">
        <f t="shared" si="13"/>
        <v>43800</v>
      </c>
      <c r="BZ10" s="19" t="s">
        <v>211</v>
      </c>
      <c r="CA10" s="18" t="s">
        <v>0</v>
      </c>
    </row>
    <row r="11" spans="1:110" s="17" customFormat="1" ht="39.75" hidden="1" customHeight="1" x14ac:dyDescent="0.25">
      <c r="A11" s="53" t="s">
        <v>67</v>
      </c>
      <c r="B11" s="107">
        <v>4600078468</v>
      </c>
      <c r="C11" s="20">
        <v>43507</v>
      </c>
      <c r="D11" s="20">
        <v>43509</v>
      </c>
      <c r="E11" s="20">
        <v>45334</v>
      </c>
      <c r="F11" s="86">
        <v>43509</v>
      </c>
      <c r="G11" s="60" t="s">
        <v>6</v>
      </c>
      <c r="H11" s="20" t="s">
        <v>6</v>
      </c>
      <c r="I11" s="48">
        <f t="shared" ca="1" si="0"/>
        <v>1042</v>
      </c>
      <c r="J11" s="47" t="str">
        <f t="shared" ca="1" si="1"/>
        <v>VIGENTE</v>
      </c>
      <c r="K11" s="101" t="s">
        <v>66</v>
      </c>
      <c r="L11" s="102" t="s">
        <v>66</v>
      </c>
      <c r="M11" s="102" t="s">
        <v>66</v>
      </c>
      <c r="N11" s="102" t="s">
        <v>66</v>
      </c>
      <c r="O11" s="101" t="s">
        <v>66</v>
      </c>
      <c r="P11" s="101" t="s">
        <v>66</v>
      </c>
      <c r="Q11" s="82" t="s">
        <v>1227</v>
      </c>
      <c r="R11" s="36" t="s">
        <v>1209</v>
      </c>
      <c r="S11" s="28" t="s">
        <v>4</v>
      </c>
      <c r="T11" s="99">
        <v>5245279</v>
      </c>
      <c r="U11" s="98">
        <v>10060480003</v>
      </c>
      <c r="V11" s="96">
        <v>3161</v>
      </c>
      <c r="W11" s="97" t="s">
        <v>225</v>
      </c>
      <c r="X11" s="106">
        <v>26</v>
      </c>
      <c r="Y11" s="80">
        <v>170</v>
      </c>
      <c r="Z11" s="38" t="s">
        <v>224</v>
      </c>
      <c r="AA11" s="38" t="s">
        <v>1208</v>
      </c>
      <c r="AB11" s="94">
        <v>232789</v>
      </c>
      <c r="AC11" s="82" t="s">
        <v>1226</v>
      </c>
      <c r="AD11" s="65">
        <v>6480735</v>
      </c>
      <c r="AE11" s="31" t="s">
        <v>6</v>
      </c>
      <c r="AF11" s="80">
        <v>312813935</v>
      </c>
      <c r="AG11" s="82" t="s">
        <v>1207</v>
      </c>
      <c r="AH11" s="82" t="s">
        <v>1226</v>
      </c>
      <c r="AI11" s="154">
        <v>6480735</v>
      </c>
      <c r="AJ11" s="31" t="s">
        <v>6</v>
      </c>
      <c r="AK11" s="80">
        <v>312813935</v>
      </c>
      <c r="AL11" s="30" t="s">
        <v>6</v>
      </c>
      <c r="AM11" s="30" t="s">
        <v>6</v>
      </c>
      <c r="AN11" s="31" t="s">
        <v>6</v>
      </c>
      <c r="AO11" s="31" t="s">
        <v>6</v>
      </c>
      <c r="AP11" s="30" t="s">
        <v>6</v>
      </c>
      <c r="AQ11" s="78" t="s">
        <v>5</v>
      </c>
      <c r="AR11" s="28" t="s">
        <v>4</v>
      </c>
      <c r="AS11" s="105" t="s">
        <v>3</v>
      </c>
      <c r="AT11" s="28" t="s">
        <v>122</v>
      </c>
      <c r="AU11" s="28" t="s">
        <v>121</v>
      </c>
      <c r="AV11" s="63"/>
      <c r="AW11" s="89" t="s">
        <v>28</v>
      </c>
      <c r="AX11" s="20">
        <v>43598</v>
      </c>
      <c r="AY11" s="26">
        <f t="shared" si="5"/>
        <v>43598</v>
      </c>
      <c r="AZ11" s="89" t="s">
        <v>27</v>
      </c>
      <c r="BA11" s="20">
        <v>43690</v>
      </c>
      <c r="BB11" s="26">
        <f t="shared" si="6"/>
        <v>43690</v>
      </c>
      <c r="BC11" s="89" t="s">
        <v>26</v>
      </c>
      <c r="BD11" s="20">
        <v>43772</v>
      </c>
      <c r="BE11" s="20">
        <f t="shared" si="7"/>
        <v>43782</v>
      </c>
      <c r="BF11" s="86" t="s">
        <v>25</v>
      </c>
      <c r="BG11" s="20">
        <v>43864</v>
      </c>
      <c r="BH11" s="24">
        <f t="shared" si="8"/>
        <v>43874</v>
      </c>
      <c r="BI11" s="61" t="s">
        <v>1220</v>
      </c>
      <c r="BJ11" s="24">
        <v>44012</v>
      </c>
      <c r="BK11" s="24">
        <f t="shared" si="9"/>
        <v>43964</v>
      </c>
      <c r="BL11" s="61" t="s">
        <v>1202</v>
      </c>
      <c r="BM11" s="24">
        <v>44012</v>
      </c>
      <c r="BN11" s="20">
        <f t="shared" si="10"/>
        <v>44056</v>
      </c>
      <c r="BO11" s="61"/>
      <c r="BP11" s="24"/>
      <c r="BQ11" s="20">
        <f t="shared" si="11"/>
        <v>44148</v>
      </c>
      <c r="BR11" s="24"/>
      <c r="BS11" s="24"/>
      <c r="BT11" s="20">
        <f t="shared" si="12"/>
        <v>44240</v>
      </c>
      <c r="BU11" s="24">
        <f t="shared" si="2"/>
        <v>45234</v>
      </c>
      <c r="BV11" s="61">
        <f t="shared" si="3"/>
        <v>45274</v>
      </c>
      <c r="BW11" s="21"/>
      <c r="BX11" s="21"/>
      <c r="BY11" s="20">
        <f t="shared" si="13"/>
        <v>43874</v>
      </c>
      <c r="BZ11" s="19" t="s">
        <v>1211</v>
      </c>
      <c r="CA11" s="18" t="s">
        <v>119</v>
      </c>
    </row>
    <row r="12" spans="1:110" s="17" customFormat="1" ht="39.75" hidden="1" customHeight="1" x14ac:dyDescent="0.25">
      <c r="A12" s="53" t="s">
        <v>67</v>
      </c>
      <c r="B12" s="107">
        <v>4600078632</v>
      </c>
      <c r="C12" s="20">
        <v>43507</v>
      </c>
      <c r="D12" s="20">
        <v>43512</v>
      </c>
      <c r="E12" s="20">
        <v>45337</v>
      </c>
      <c r="F12" s="86">
        <v>43512</v>
      </c>
      <c r="G12" s="58" t="s">
        <v>3235</v>
      </c>
      <c r="H12" s="20">
        <v>44175</v>
      </c>
      <c r="I12" s="48">
        <f t="shared" ca="1" si="0"/>
        <v>1045</v>
      </c>
      <c r="J12" s="47" t="str">
        <f t="shared" ca="1" si="1"/>
        <v>VIGENTE</v>
      </c>
      <c r="K12" s="101" t="s">
        <v>66</v>
      </c>
      <c r="L12" s="102" t="s">
        <v>66</v>
      </c>
      <c r="M12" s="102" t="s">
        <v>66</v>
      </c>
      <c r="N12" s="102" t="s">
        <v>66</v>
      </c>
      <c r="O12" s="101" t="s">
        <v>66</v>
      </c>
      <c r="P12" s="101" t="s">
        <v>66</v>
      </c>
      <c r="Q12" s="82" t="s">
        <v>1225</v>
      </c>
      <c r="R12" s="36" t="s">
        <v>1209</v>
      </c>
      <c r="S12" s="28" t="s">
        <v>4</v>
      </c>
      <c r="T12" s="99">
        <v>5245415</v>
      </c>
      <c r="U12" s="98">
        <v>10060480003</v>
      </c>
      <c r="V12" s="96">
        <v>3161</v>
      </c>
      <c r="W12" s="97" t="s">
        <v>225</v>
      </c>
      <c r="X12" s="106">
        <v>26</v>
      </c>
      <c r="Y12" s="80">
        <v>315</v>
      </c>
      <c r="Z12" s="38" t="s">
        <v>224</v>
      </c>
      <c r="AA12" s="38" t="s">
        <v>1208</v>
      </c>
      <c r="AB12" s="94">
        <v>250854</v>
      </c>
      <c r="AC12" s="82" t="s">
        <v>1224</v>
      </c>
      <c r="AD12" s="65">
        <v>71792946</v>
      </c>
      <c r="AE12" s="31" t="s">
        <v>6</v>
      </c>
      <c r="AF12" s="80">
        <v>3218547096</v>
      </c>
      <c r="AG12" s="82" t="s">
        <v>1207</v>
      </c>
      <c r="AH12" s="82" t="s">
        <v>1224</v>
      </c>
      <c r="AI12" s="154">
        <v>71792946</v>
      </c>
      <c r="AJ12" s="31" t="s">
        <v>6</v>
      </c>
      <c r="AK12" s="80">
        <v>3218547096</v>
      </c>
      <c r="AL12" s="30" t="s">
        <v>6</v>
      </c>
      <c r="AM12" s="30" t="s">
        <v>6</v>
      </c>
      <c r="AN12" s="31" t="s">
        <v>6</v>
      </c>
      <c r="AO12" s="31" t="s">
        <v>6</v>
      </c>
      <c r="AP12" s="30" t="s">
        <v>6</v>
      </c>
      <c r="AQ12" s="78" t="s">
        <v>56</v>
      </c>
      <c r="AR12" s="28" t="s">
        <v>4</v>
      </c>
      <c r="AS12" s="27" t="s">
        <v>55</v>
      </c>
      <c r="AT12" s="28" t="s">
        <v>122</v>
      </c>
      <c r="AU12" s="28" t="s">
        <v>121</v>
      </c>
      <c r="AV12" s="63"/>
      <c r="AW12" s="89" t="s">
        <v>28</v>
      </c>
      <c r="AX12" s="20">
        <v>43614</v>
      </c>
      <c r="AY12" s="26">
        <f t="shared" si="5"/>
        <v>43601</v>
      </c>
      <c r="AZ12" s="89" t="s">
        <v>27</v>
      </c>
      <c r="BA12" s="20">
        <v>43699</v>
      </c>
      <c r="BB12" s="26">
        <f t="shared" si="6"/>
        <v>43693</v>
      </c>
      <c r="BC12" s="25"/>
      <c r="BD12" s="25"/>
      <c r="BE12" s="20">
        <f t="shared" si="7"/>
        <v>43785</v>
      </c>
      <c r="BF12" s="197" t="s">
        <v>26</v>
      </c>
      <c r="BG12" s="20">
        <v>43889</v>
      </c>
      <c r="BH12" s="24">
        <f t="shared" si="8"/>
        <v>43877</v>
      </c>
      <c r="BI12" s="61" t="s">
        <v>25</v>
      </c>
      <c r="BJ12" s="24">
        <v>44001</v>
      </c>
      <c r="BK12" s="24">
        <f t="shared" si="9"/>
        <v>43967</v>
      </c>
      <c r="BL12" s="61" t="s">
        <v>1220</v>
      </c>
      <c r="BM12" s="24">
        <v>44104</v>
      </c>
      <c r="BN12" s="20">
        <f t="shared" si="10"/>
        <v>44059</v>
      </c>
      <c r="BO12" s="24"/>
      <c r="BP12" s="24"/>
      <c r="BQ12" s="20">
        <f t="shared" si="11"/>
        <v>44151</v>
      </c>
      <c r="BR12" s="24"/>
      <c r="BS12" s="24"/>
      <c r="BT12" s="20">
        <f t="shared" si="12"/>
        <v>44243</v>
      </c>
      <c r="BU12" s="24">
        <f t="shared" si="2"/>
        <v>45237</v>
      </c>
      <c r="BV12" s="61">
        <f t="shared" si="3"/>
        <v>45277</v>
      </c>
      <c r="BW12" s="21"/>
      <c r="BX12" s="21"/>
      <c r="BY12" s="20">
        <f t="shared" si="13"/>
        <v>43877</v>
      </c>
      <c r="BZ12" s="19" t="s">
        <v>1211</v>
      </c>
      <c r="CA12" s="18" t="s">
        <v>119</v>
      </c>
    </row>
    <row r="13" spans="1:110" s="17" customFormat="1" ht="39.75" hidden="1" customHeight="1" x14ac:dyDescent="0.25">
      <c r="A13" s="104" t="s">
        <v>67</v>
      </c>
      <c r="B13" s="107">
        <v>4600078608</v>
      </c>
      <c r="C13" s="20">
        <v>43514</v>
      </c>
      <c r="D13" s="20">
        <v>43516</v>
      </c>
      <c r="E13" s="20">
        <v>45341</v>
      </c>
      <c r="F13" s="86">
        <v>43516</v>
      </c>
      <c r="G13" s="60" t="s">
        <v>6</v>
      </c>
      <c r="H13" s="20" t="s">
        <v>6</v>
      </c>
      <c r="I13" s="48">
        <f t="shared" ca="1" si="0"/>
        <v>1049</v>
      </c>
      <c r="J13" s="47" t="str">
        <f t="shared" ca="1" si="1"/>
        <v>VIGENTE</v>
      </c>
      <c r="K13" s="101" t="s">
        <v>66</v>
      </c>
      <c r="L13" s="102" t="s">
        <v>66</v>
      </c>
      <c r="M13" s="102" t="s">
        <v>66</v>
      </c>
      <c r="N13" s="102" t="s">
        <v>66</v>
      </c>
      <c r="O13" s="101" t="s">
        <v>66</v>
      </c>
      <c r="P13" s="101" t="s">
        <v>66</v>
      </c>
      <c r="Q13" s="82" t="s">
        <v>1223</v>
      </c>
      <c r="R13" s="36" t="s">
        <v>1209</v>
      </c>
      <c r="S13" s="28" t="s">
        <v>4</v>
      </c>
      <c r="T13" s="99">
        <v>5245451</v>
      </c>
      <c r="U13" s="98">
        <v>10060480003</v>
      </c>
      <c r="V13" s="96">
        <v>3161</v>
      </c>
      <c r="W13" s="97" t="s">
        <v>225</v>
      </c>
      <c r="X13" s="106">
        <v>26</v>
      </c>
      <c r="Y13" s="80">
        <v>359</v>
      </c>
      <c r="Z13" s="38" t="s">
        <v>224</v>
      </c>
      <c r="AA13" s="38" t="s">
        <v>1208</v>
      </c>
      <c r="AB13" s="94">
        <v>231602</v>
      </c>
      <c r="AC13" s="82" t="s">
        <v>1222</v>
      </c>
      <c r="AD13" s="65">
        <v>71580126</v>
      </c>
      <c r="AE13" s="80">
        <v>2533854</v>
      </c>
      <c r="AF13" s="80">
        <v>3108319819</v>
      </c>
      <c r="AG13" s="105" t="s">
        <v>1221</v>
      </c>
      <c r="AH13" s="82" t="s">
        <v>1222</v>
      </c>
      <c r="AI13" s="154">
        <v>71580126</v>
      </c>
      <c r="AJ13" s="80">
        <v>2533854</v>
      </c>
      <c r="AK13" s="80">
        <v>3108319819</v>
      </c>
      <c r="AL13" s="85" t="s">
        <v>1221</v>
      </c>
      <c r="AM13" s="30" t="s">
        <v>6</v>
      </c>
      <c r="AN13" s="31" t="s">
        <v>6</v>
      </c>
      <c r="AO13" s="31" t="s">
        <v>6</v>
      </c>
      <c r="AP13" s="30" t="s">
        <v>6</v>
      </c>
      <c r="AQ13" s="78" t="s">
        <v>70</v>
      </c>
      <c r="AR13" s="28" t="s">
        <v>4</v>
      </c>
      <c r="AS13" s="63" t="s">
        <v>69</v>
      </c>
      <c r="AT13" s="63"/>
      <c r="AU13" s="28"/>
      <c r="AV13" s="63"/>
      <c r="AW13" s="89" t="s">
        <v>28</v>
      </c>
      <c r="AX13" s="20">
        <v>43605</v>
      </c>
      <c r="AY13" s="26">
        <f t="shared" si="5"/>
        <v>43605</v>
      </c>
      <c r="AZ13" s="89" t="s">
        <v>27</v>
      </c>
      <c r="BA13" s="20">
        <v>43675</v>
      </c>
      <c r="BB13" s="26">
        <f t="shared" si="6"/>
        <v>43697</v>
      </c>
      <c r="BC13" s="89" t="s">
        <v>26</v>
      </c>
      <c r="BD13" s="20">
        <v>43795</v>
      </c>
      <c r="BE13" s="20">
        <f t="shared" si="7"/>
        <v>43789</v>
      </c>
      <c r="BF13" s="197" t="s">
        <v>25</v>
      </c>
      <c r="BG13" s="20">
        <v>43885</v>
      </c>
      <c r="BH13" s="24">
        <f t="shared" si="8"/>
        <v>43881</v>
      </c>
      <c r="BI13" s="61" t="s">
        <v>1220</v>
      </c>
      <c r="BJ13" s="24">
        <v>44012</v>
      </c>
      <c r="BK13" s="24">
        <f t="shared" si="9"/>
        <v>43971</v>
      </c>
      <c r="BL13" s="61" t="s">
        <v>1202</v>
      </c>
      <c r="BM13" s="24">
        <v>44073</v>
      </c>
      <c r="BN13" s="20">
        <f t="shared" si="10"/>
        <v>44063</v>
      </c>
      <c r="BO13" s="59" t="s">
        <v>1243</v>
      </c>
      <c r="BP13" s="24">
        <v>44149</v>
      </c>
      <c r="BQ13" s="20">
        <f t="shared" si="11"/>
        <v>44155</v>
      </c>
      <c r="BR13" s="24"/>
      <c r="BS13" s="24"/>
      <c r="BT13" s="20">
        <f t="shared" si="12"/>
        <v>44247</v>
      </c>
      <c r="BU13" s="24">
        <f t="shared" si="2"/>
        <v>45241</v>
      </c>
      <c r="BV13" s="61">
        <f t="shared" si="3"/>
        <v>45281</v>
      </c>
      <c r="BW13" s="21"/>
      <c r="BX13" s="21"/>
      <c r="BY13" s="20">
        <f t="shared" si="13"/>
        <v>43881</v>
      </c>
      <c r="BZ13" s="19" t="s">
        <v>1211</v>
      </c>
      <c r="CA13" s="18" t="s">
        <v>119</v>
      </c>
    </row>
    <row r="14" spans="1:110" ht="39.75" hidden="1" customHeight="1" x14ac:dyDescent="0.25">
      <c r="A14" s="104" t="s">
        <v>67</v>
      </c>
      <c r="B14" s="107">
        <v>4600078527</v>
      </c>
      <c r="C14" s="20">
        <v>43509</v>
      </c>
      <c r="D14" s="24">
        <v>44104</v>
      </c>
      <c r="E14" s="24">
        <v>44468</v>
      </c>
      <c r="F14" s="61">
        <v>43685</v>
      </c>
      <c r="G14" s="58" t="s">
        <v>472</v>
      </c>
      <c r="H14" s="20">
        <v>44104</v>
      </c>
      <c r="I14" s="48">
        <f t="shared" ca="1" si="0"/>
        <v>176</v>
      </c>
      <c r="J14" s="47" t="str">
        <f t="shared" ca="1" si="1"/>
        <v>VIGENTE</v>
      </c>
      <c r="K14" s="101" t="s">
        <v>66</v>
      </c>
      <c r="L14" s="102" t="s">
        <v>66</v>
      </c>
      <c r="M14" s="102" t="s">
        <v>66</v>
      </c>
      <c r="N14" s="102" t="s">
        <v>66</v>
      </c>
      <c r="O14" s="101" t="s">
        <v>66</v>
      </c>
      <c r="P14" s="101" t="s">
        <v>66</v>
      </c>
      <c r="Q14" s="82" t="s">
        <v>1219</v>
      </c>
      <c r="R14" s="100" t="s">
        <v>76</v>
      </c>
      <c r="S14" s="28" t="s">
        <v>4</v>
      </c>
      <c r="T14" s="99">
        <v>768119</v>
      </c>
      <c r="U14" s="98">
        <v>10140270001</v>
      </c>
      <c r="V14" s="96">
        <v>1</v>
      </c>
      <c r="W14" s="97" t="s">
        <v>663</v>
      </c>
      <c r="X14" s="106" t="s">
        <v>662</v>
      </c>
      <c r="Y14" s="80" t="s">
        <v>1218</v>
      </c>
      <c r="Z14" s="38" t="s">
        <v>116</v>
      </c>
      <c r="AA14" s="38" t="s">
        <v>116</v>
      </c>
      <c r="AB14" s="94">
        <v>167000</v>
      </c>
      <c r="AC14" s="82" t="s">
        <v>1217</v>
      </c>
      <c r="AD14" s="65">
        <v>45566221</v>
      </c>
      <c r="AE14" s="80">
        <v>2623077</v>
      </c>
      <c r="AF14" s="80">
        <v>3216180395</v>
      </c>
      <c r="AG14" s="105" t="s">
        <v>1216</v>
      </c>
      <c r="AH14" s="82" t="s">
        <v>1217</v>
      </c>
      <c r="AI14" s="154">
        <v>45566221</v>
      </c>
      <c r="AJ14" s="80">
        <v>2623077</v>
      </c>
      <c r="AK14" s="80">
        <v>3216180395</v>
      </c>
      <c r="AL14" s="85" t="s">
        <v>1216</v>
      </c>
      <c r="AM14" s="30" t="s">
        <v>6</v>
      </c>
      <c r="AN14" s="31" t="s">
        <v>6</v>
      </c>
      <c r="AO14" s="31" t="s">
        <v>6</v>
      </c>
      <c r="AP14" s="30" t="s">
        <v>6</v>
      </c>
      <c r="AQ14" s="78" t="s">
        <v>56</v>
      </c>
      <c r="AR14" s="28" t="s">
        <v>4</v>
      </c>
      <c r="AS14" s="27" t="s">
        <v>55</v>
      </c>
      <c r="AT14" s="28" t="s">
        <v>122</v>
      </c>
      <c r="AU14" s="28" t="s">
        <v>121</v>
      </c>
      <c r="AV14" s="63"/>
      <c r="AW14" s="89" t="s">
        <v>28</v>
      </c>
      <c r="AX14" s="20">
        <v>43797</v>
      </c>
      <c r="AY14" s="26">
        <f t="shared" si="5"/>
        <v>43777</v>
      </c>
      <c r="BB14" s="26">
        <f t="shared" si="6"/>
        <v>43869</v>
      </c>
      <c r="BC14" s="89" t="s">
        <v>27</v>
      </c>
      <c r="BD14" s="20">
        <v>43979</v>
      </c>
      <c r="BE14" s="20">
        <f t="shared" si="7"/>
        <v>43959</v>
      </c>
      <c r="BF14" s="86" t="s">
        <v>26</v>
      </c>
      <c r="BG14" s="20">
        <v>44050</v>
      </c>
      <c r="BH14" s="24">
        <f t="shared" si="8"/>
        <v>44051</v>
      </c>
      <c r="BI14" s="24"/>
      <c r="BJ14" s="24"/>
      <c r="BK14" s="24">
        <f t="shared" si="9"/>
        <v>44143</v>
      </c>
      <c r="BL14" s="24"/>
      <c r="BM14" s="24"/>
      <c r="BN14" s="20">
        <f t="shared" si="10"/>
        <v>44235</v>
      </c>
      <c r="BO14" s="24"/>
      <c r="BP14" s="24"/>
      <c r="BQ14" s="20">
        <f t="shared" si="11"/>
        <v>44324</v>
      </c>
      <c r="BR14" s="24"/>
      <c r="BS14" s="24"/>
      <c r="BT14" s="20">
        <f t="shared" si="12"/>
        <v>44416</v>
      </c>
      <c r="BU14" s="24">
        <f t="shared" si="2"/>
        <v>44368</v>
      </c>
      <c r="BV14" s="61">
        <f t="shared" si="3"/>
        <v>44408</v>
      </c>
      <c r="BW14" s="21"/>
      <c r="BX14" s="21"/>
      <c r="BY14" s="20">
        <f t="shared" si="13"/>
        <v>44051</v>
      </c>
      <c r="BZ14" s="19" t="s">
        <v>3234</v>
      </c>
      <c r="CA14" s="18" t="s">
        <v>119</v>
      </c>
      <c r="CB14" s="1"/>
    </row>
    <row r="15" spans="1:110" ht="39.75" hidden="1" customHeight="1" x14ac:dyDescent="0.25">
      <c r="A15" s="104" t="s">
        <v>67</v>
      </c>
      <c r="B15" s="107">
        <v>4600078610</v>
      </c>
      <c r="C15" s="20">
        <v>43517</v>
      </c>
      <c r="D15" s="20">
        <v>43523</v>
      </c>
      <c r="E15" s="20">
        <v>45348</v>
      </c>
      <c r="F15" s="86">
        <v>43523</v>
      </c>
      <c r="G15" s="60" t="s">
        <v>6</v>
      </c>
      <c r="H15" s="20" t="s">
        <v>6</v>
      </c>
      <c r="I15" s="48">
        <f t="shared" ca="1" si="0"/>
        <v>1056</v>
      </c>
      <c r="J15" s="47" t="str">
        <f t="shared" ca="1" si="1"/>
        <v>VIGENTE</v>
      </c>
      <c r="K15" s="101" t="s">
        <v>66</v>
      </c>
      <c r="L15" s="102" t="s">
        <v>66</v>
      </c>
      <c r="M15" s="102" t="s">
        <v>66</v>
      </c>
      <c r="N15" s="102" t="s">
        <v>66</v>
      </c>
      <c r="O15" s="101" t="s">
        <v>66</v>
      </c>
      <c r="P15" s="101" t="s">
        <v>66</v>
      </c>
      <c r="Q15" s="82" t="s">
        <v>1210</v>
      </c>
      <c r="R15" s="36" t="s">
        <v>1209</v>
      </c>
      <c r="S15" s="28" t="s">
        <v>4</v>
      </c>
      <c r="T15" s="99">
        <v>5245270</v>
      </c>
      <c r="U15" s="98">
        <v>10060480003</v>
      </c>
      <c r="V15" s="96">
        <v>3161</v>
      </c>
      <c r="W15" s="97" t="s">
        <v>225</v>
      </c>
      <c r="X15" s="106">
        <v>370</v>
      </c>
      <c r="Y15" s="80">
        <v>161</v>
      </c>
      <c r="Z15" s="38" t="s">
        <v>224</v>
      </c>
      <c r="AA15" s="38" t="s">
        <v>1208</v>
      </c>
      <c r="AB15" s="94">
        <v>224018</v>
      </c>
      <c r="AC15" s="82" t="s">
        <v>1206</v>
      </c>
      <c r="AD15" s="65">
        <v>43060003</v>
      </c>
      <c r="AE15" s="31" t="s">
        <v>6</v>
      </c>
      <c r="AF15" s="80">
        <v>3117924106</v>
      </c>
      <c r="AG15" s="82" t="s">
        <v>1207</v>
      </c>
      <c r="AH15" s="82" t="s">
        <v>1206</v>
      </c>
      <c r="AI15" s="154">
        <v>43060003</v>
      </c>
      <c r="AJ15" s="31" t="s">
        <v>6</v>
      </c>
      <c r="AK15" s="80">
        <v>3117924106</v>
      </c>
      <c r="AL15" s="30" t="s">
        <v>6</v>
      </c>
      <c r="AM15" s="30" t="s">
        <v>6</v>
      </c>
      <c r="AN15" s="31" t="s">
        <v>6</v>
      </c>
      <c r="AO15" s="31" t="s">
        <v>6</v>
      </c>
      <c r="AP15" s="30" t="s">
        <v>6</v>
      </c>
      <c r="AQ15" s="78" t="s">
        <v>56</v>
      </c>
      <c r="AR15" s="28" t="s">
        <v>4</v>
      </c>
      <c r="AS15" s="105" t="s">
        <v>55</v>
      </c>
      <c r="AT15" s="28" t="s">
        <v>122</v>
      </c>
      <c r="AU15" s="28" t="s">
        <v>121</v>
      </c>
      <c r="AV15" s="63"/>
      <c r="AW15" s="89" t="s">
        <v>28</v>
      </c>
      <c r="AX15" s="20">
        <v>43614</v>
      </c>
      <c r="AY15" s="26">
        <f t="shared" si="5"/>
        <v>43612</v>
      </c>
      <c r="AZ15" s="89" t="s">
        <v>27</v>
      </c>
      <c r="BA15" s="20">
        <v>43699</v>
      </c>
      <c r="BB15" s="26">
        <f t="shared" si="6"/>
        <v>43704</v>
      </c>
      <c r="BC15" s="25"/>
      <c r="BD15" s="25"/>
      <c r="BE15" s="20">
        <f t="shared" si="7"/>
        <v>43796</v>
      </c>
      <c r="BF15" s="197" t="s">
        <v>25</v>
      </c>
      <c r="BG15" s="20">
        <v>43889</v>
      </c>
      <c r="BH15" s="24">
        <f t="shared" si="8"/>
        <v>43888</v>
      </c>
      <c r="BI15" s="61" t="s">
        <v>1220</v>
      </c>
      <c r="BJ15" s="24">
        <v>43979</v>
      </c>
      <c r="BK15" s="24">
        <f t="shared" si="9"/>
        <v>43978</v>
      </c>
      <c r="BL15" s="61" t="s">
        <v>1202</v>
      </c>
      <c r="BM15" s="24">
        <v>44104</v>
      </c>
      <c r="BN15" s="20">
        <f t="shared" si="10"/>
        <v>44070</v>
      </c>
      <c r="BO15" s="24"/>
      <c r="BP15" s="24"/>
      <c r="BQ15" s="20">
        <f t="shared" si="11"/>
        <v>44162</v>
      </c>
      <c r="BR15" s="24"/>
      <c r="BS15" s="24"/>
      <c r="BT15" s="20">
        <f t="shared" si="12"/>
        <v>44254</v>
      </c>
      <c r="BU15" s="24">
        <f t="shared" si="2"/>
        <v>45248</v>
      </c>
      <c r="BV15" s="61">
        <f t="shared" si="3"/>
        <v>45288</v>
      </c>
      <c r="BW15" s="21"/>
      <c r="BX15" s="21"/>
      <c r="BY15" s="20">
        <f t="shared" si="13"/>
        <v>43888</v>
      </c>
      <c r="BZ15" s="19"/>
      <c r="CA15" s="18" t="s">
        <v>54</v>
      </c>
      <c r="CB15" s="1"/>
    </row>
    <row r="16" spans="1:110" ht="39.75" hidden="1" customHeight="1" x14ac:dyDescent="0.25">
      <c r="A16" s="53" t="s">
        <v>1205</v>
      </c>
      <c r="B16" s="107">
        <v>4600078627</v>
      </c>
      <c r="C16" s="49">
        <v>43553</v>
      </c>
      <c r="D16" s="24">
        <v>43567</v>
      </c>
      <c r="E16" s="24">
        <v>45393</v>
      </c>
      <c r="F16" s="61">
        <v>43567</v>
      </c>
      <c r="G16" s="60" t="s">
        <v>6</v>
      </c>
      <c r="H16" s="60" t="s">
        <v>6</v>
      </c>
      <c r="I16" s="48">
        <f t="shared" ca="1" si="0"/>
        <v>1101</v>
      </c>
      <c r="J16" s="47" t="str">
        <f t="shared" ca="1" si="1"/>
        <v>VIGENTE</v>
      </c>
      <c r="K16" s="101" t="s">
        <v>66</v>
      </c>
      <c r="L16" s="102" t="s">
        <v>66</v>
      </c>
      <c r="M16" s="102" t="s">
        <v>66</v>
      </c>
      <c r="N16" s="102" t="s">
        <v>66</v>
      </c>
      <c r="O16" s="101" t="s">
        <v>66</v>
      </c>
      <c r="P16" s="101" t="s">
        <v>66</v>
      </c>
      <c r="Q16" s="144" t="s">
        <v>1204</v>
      </c>
      <c r="R16" s="36" t="s">
        <v>1122</v>
      </c>
      <c r="S16" s="28" t="s">
        <v>4</v>
      </c>
      <c r="T16" s="106">
        <v>5245401</v>
      </c>
      <c r="U16" s="98">
        <v>10060480003</v>
      </c>
      <c r="V16" s="96">
        <v>3161</v>
      </c>
      <c r="W16" s="186" t="s">
        <v>225</v>
      </c>
      <c r="X16" s="106">
        <v>26</v>
      </c>
      <c r="Y16" s="98">
        <v>10</v>
      </c>
      <c r="Z16" s="95" t="s">
        <v>224</v>
      </c>
      <c r="AA16" s="95" t="s">
        <v>1121</v>
      </c>
      <c r="AB16" s="94">
        <v>242686</v>
      </c>
      <c r="AC16" s="109" t="s">
        <v>1203</v>
      </c>
      <c r="AD16" s="65">
        <v>70728231</v>
      </c>
      <c r="AE16" s="98">
        <v>2142069</v>
      </c>
      <c r="AF16" s="98">
        <v>3128568254</v>
      </c>
      <c r="AG16" s="30" t="s">
        <v>6</v>
      </c>
      <c r="AH16" s="109" t="s">
        <v>1203</v>
      </c>
      <c r="AI16" s="154">
        <v>70728231</v>
      </c>
      <c r="AJ16" s="98">
        <v>2142069</v>
      </c>
      <c r="AK16" s="98">
        <v>3128568254</v>
      </c>
      <c r="AL16" s="30" t="s">
        <v>6</v>
      </c>
      <c r="AM16" s="30" t="s">
        <v>6</v>
      </c>
      <c r="AN16" s="31" t="s">
        <v>6</v>
      </c>
      <c r="AO16" s="31" t="s">
        <v>6</v>
      </c>
      <c r="AP16" s="30" t="s">
        <v>6</v>
      </c>
      <c r="AQ16" s="78" t="s">
        <v>70</v>
      </c>
      <c r="AR16" s="28" t="s">
        <v>4</v>
      </c>
      <c r="AS16" s="63" t="s">
        <v>69</v>
      </c>
      <c r="AT16" s="28" t="s">
        <v>122</v>
      </c>
      <c r="AU16" s="28" t="s">
        <v>121</v>
      </c>
      <c r="AV16" s="63"/>
      <c r="AW16" s="89" t="s">
        <v>28</v>
      </c>
      <c r="AX16" s="20">
        <v>43675</v>
      </c>
      <c r="AY16" s="26">
        <f t="shared" si="5"/>
        <v>43658</v>
      </c>
      <c r="AZ16" s="89" t="s">
        <v>27</v>
      </c>
      <c r="BA16" s="20">
        <v>43783</v>
      </c>
      <c r="BB16" s="26">
        <f t="shared" si="6"/>
        <v>43750</v>
      </c>
      <c r="BC16" s="89" t="s">
        <v>26</v>
      </c>
      <c r="BD16" s="20">
        <v>43840</v>
      </c>
      <c r="BE16" s="20">
        <f t="shared" si="7"/>
        <v>43842</v>
      </c>
      <c r="BF16" s="86" t="s">
        <v>25</v>
      </c>
      <c r="BG16" s="20">
        <v>43935</v>
      </c>
      <c r="BH16" s="24">
        <f t="shared" si="8"/>
        <v>43933</v>
      </c>
      <c r="BI16" s="61" t="s">
        <v>1202</v>
      </c>
      <c r="BJ16" s="24">
        <v>44012</v>
      </c>
      <c r="BK16" s="24">
        <f t="shared" si="9"/>
        <v>44024</v>
      </c>
      <c r="BL16" s="24"/>
      <c r="BM16" s="24"/>
      <c r="BN16" s="20">
        <f t="shared" si="10"/>
        <v>44116</v>
      </c>
      <c r="BO16" s="24"/>
      <c r="BP16" s="24"/>
      <c r="BQ16" s="20">
        <f t="shared" si="11"/>
        <v>44208</v>
      </c>
      <c r="BR16" s="24"/>
      <c r="BS16" s="24"/>
      <c r="BT16" s="20">
        <f t="shared" si="12"/>
        <v>44298</v>
      </c>
      <c r="BU16" s="24">
        <f t="shared" si="2"/>
        <v>45293</v>
      </c>
      <c r="BV16" s="61">
        <f t="shared" si="3"/>
        <v>45333</v>
      </c>
      <c r="BW16" s="21"/>
      <c r="BX16" s="21"/>
      <c r="BY16" s="20">
        <f t="shared" si="13"/>
        <v>43933</v>
      </c>
      <c r="BZ16" s="19"/>
      <c r="CA16" s="18" t="s">
        <v>1117</v>
      </c>
      <c r="CB16" s="1"/>
    </row>
    <row r="17" spans="1:110" ht="39.75" hidden="1" customHeight="1" x14ac:dyDescent="0.25">
      <c r="A17" s="53" t="s">
        <v>67</v>
      </c>
      <c r="B17" s="107">
        <v>4600078616</v>
      </c>
      <c r="C17" s="49">
        <v>43560</v>
      </c>
      <c r="D17" s="24">
        <v>43565</v>
      </c>
      <c r="E17" s="24">
        <v>45391</v>
      </c>
      <c r="F17" s="61">
        <v>43565</v>
      </c>
      <c r="G17" s="58" t="s">
        <v>472</v>
      </c>
      <c r="H17" s="24">
        <v>44175</v>
      </c>
      <c r="I17" s="48">
        <f t="shared" ca="1" si="0"/>
        <v>1099</v>
      </c>
      <c r="J17" s="47" t="str">
        <f t="shared" ca="1" si="1"/>
        <v>VIGENTE</v>
      </c>
      <c r="K17" s="101" t="s">
        <v>66</v>
      </c>
      <c r="L17" s="102" t="s">
        <v>66</v>
      </c>
      <c r="M17" s="102" t="s">
        <v>66</v>
      </c>
      <c r="N17" s="102" t="s">
        <v>66</v>
      </c>
      <c r="O17" s="101" t="s">
        <v>66</v>
      </c>
      <c r="P17" s="101" t="s">
        <v>66</v>
      </c>
      <c r="Q17" s="144" t="s">
        <v>1171</v>
      </c>
      <c r="R17" s="36" t="s">
        <v>1122</v>
      </c>
      <c r="S17" s="28" t="s">
        <v>4</v>
      </c>
      <c r="T17" s="106">
        <v>5245127</v>
      </c>
      <c r="U17" s="98">
        <v>10060480003</v>
      </c>
      <c r="V17" s="96">
        <v>3161</v>
      </c>
      <c r="W17" s="186" t="s">
        <v>225</v>
      </c>
      <c r="X17" s="106">
        <v>26</v>
      </c>
      <c r="Y17" s="68" t="s">
        <v>6</v>
      </c>
      <c r="Z17" s="95" t="s">
        <v>224</v>
      </c>
      <c r="AA17" s="95" t="s">
        <v>1121</v>
      </c>
      <c r="AB17" s="94">
        <v>242686</v>
      </c>
      <c r="AC17" s="144" t="s">
        <v>1201</v>
      </c>
      <c r="AD17" s="65">
        <v>43039595</v>
      </c>
      <c r="AE17" s="98">
        <v>5059318</v>
      </c>
      <c r="AF17" s="98">
        <v>3156903512</v>
      </c>
      <c r="AG17" s="30" t="s">
        <v>6</v>
      </c>
      <c r="AH17" s="144" t="s">
        <v>1201</v>
      </c>
      <c r="AI17" s="154">
        <v>43039595</v>
      </c>
      <c r="AJ17" s="98">
        <v>5059318</v>
      </c>
      <c r="AK17" s="98">
        <v>3156903512</v>
      </c>
      <c r="AL17" s="30" t="s">
        <v>6</v>
      </c>
      <c r="AM17" s="30" t="s">
        <v>6</v>
      </c>
      <c r="AN17" s="31" t="s">
        <v>6</v>
      </c>
      <c r="AO17" s="31" t="s">
        <v>6</v>
      </c>
      <c r="AP17" s="30" t="s">
        <v>6</v>
      </c>
      <c r="AQ17" s="78" t="s">
        <v>70</v>
      </c>
      <c r="AR17" s="28" t="s">
        <v>4</v>
      </c>
      <c r="AS17" s="63" t="s">
        <v>69</v>
      </c>
      <c r="AT17" s="28" t="s">
        <v>122</v>
      </c>
      <c r="AU17" s="28" t="s">
        <v>121</v>
      </c>
      <c r="AV17" s="63"/>
      <c r="AW17" s="89" t="s">
        <v>28</v>
      </c>
      <c r="AX17" s="20">
        <v>43675</v>
      </c>
      <c r="AY17" s="26">
        <f t="shared" si="5"/>
        <v>43656</v>
      </c>
      <c r="AZ17" s="89" t="s">
        <v>27</v>
      </c>
      <c r="BA17" s="20">
        <v>43747</v>
      </c>
      <c r="BB17" s="26">
        <f t="shared" si="6"/>
        <v>43748</v>
      </c>
      <c r="BC17" s="86" t="s">
        <v>28</v>
      </c>
      <c r="BD17" s="20">
        <v>43852</v>
      </c>
      <c r="BE17" s="20">
        <f t="shared" si="7"/>
        <v>43840</v>
      </c>
      <c r="BF17" s="700" t="s">
        <v>27</v>
      </c>
      <c r="BG17" s="5">
        <v>43940</v>
      </c>
      <c r="BH17" s="24">
        <f t="shared" si="8"/>
        <v>43931</v>
      </c>
      <c r="BI17" s="89" t="s">
        <v>26</v>
      </c>
      <c r="BJ17" s="20">
        <v>44012</v>
      </c>
      <c r="BK17" s="24">
        <f t="shared" si="9"/>
        <v>44022</v>
      </c>
      <c r="BL17" s="61" t="s">
        <v>1202</v>
      </c>
      <c r="BM17" s="24">
        <v>44118</v>
      </c>
      <c r="BN17" s="20">
        <f t="shared" si="10"/>
        <v>44114</v>
      </c>
      <c r="BO17" s="24"/>
      <c r="BP17" s="24"/>
      <c r="BQ17" s="20">
        <f t="shared" si="11"/>
        <v>44206</v>
      </c>
      <c r="BR17" s="24"/>
      <c r="BS17" s="24"/>
      <c r="BT17" s="20">
        <f t="shared" si="12"/>
        <v>44296</v>
      </c>
      <c r="BU17" s="24">
        <f t="shared" si="2"/>
        <v>45291</v>
      </c>
      <c r="BV17" s="61">
        <f t="shared" si="3"/>
        <v>45331</v>
      </c>
      <c r="BW17" s="21"/>
      <c r="BX17" s="21"/>
      <c r="BY17" s="20">
        <f t="shared" si="13"/>
        <v>43931</v>
      </c>
      <c r="BZ17" s="19"/>
      <c r="CA17" s="18" t="s">
        <v>1117</v>
      </c>
      <c r="CB17" s="1"/>
    </row>
    <row r="18" spans="1:110" ht="39.75" hidden="1" customHeight="1" x14ac:dyDescent="0.25">
      <c r="A18" s="53" t="s">
        <v>67</v>
      </c>
      <c r="B18" s="107">
        <v>4600078607</v>
      </c>
      <c r="C18" s="49">
        <v>43560</v>
      </c>
      <c r="D18" s="24">
        <v>43565</v>
      </c>
      <c r="E18" s="24">
        <v>45391</v>
      </c>
      <c r="F18" s="61">
        <v>43565</v>
      </c>
      <c r="G18" s="60" t="s">
        <v>6</v>
      </c>
      <c r="H18" s="60" t="s">
        <v>6</v>
      </c>
      <c r="I18" s="48">
        <f t="shared" ca="1" si="0"/>
        <v>1099</v>
      </c>
      <c r="J18" s="47" t="str">
        <f t="shared" ca="1" si="1"/>
        <v>VIGENTE</v>
      </c>
      <c r="K18" s="101" t="s">
        <v>66</v>
      </c>
      <c r="L18" s="102" t="s">
        <v>66</v>
      </c>
      <c r="M18" s="102" t="s">
        <v>66</v>
      </c>
      <c r="N18" s="102" t="s">
        <v>66</v>
      </c>
      <c r="O18" s="101" t="s">
        <v>66</v>
      </c>
      <c r="P18" s="101" t="s">
        <v>66</v>
      </c>
      <c r="Q18" s="144" t="s">
        <v>1200</v>
      </c>
      <c r="R18" s="36" t="s">
        <v>1122</v>
      </c>
      <c r="S18" s="28" t="s">
        <v>4</v>
      </c>
      <c r="T18" s="106">
        <v>5245336</v>
      </c>
      <c r="U18" s="98">
        <v>10060480003</v>
      </c>
      <c r="V18" s="96">
        <v>3161</v>
      </c>
      <c r="W18" s="186" t="s">
        <v>225</v>
      </c>
      <c r="X18" s="106">
        <v>26</v>
      </c>
      <c r="Y18" s="98">
        <v>227</v>
      </c>
      <c r="Z18" s="95" t="s">
        <v>224</v>
      </c>
      <c r="AA18" s="95" t="s">
        <v>1121</v>
      </c>
      <c r="AB18" s="94">
        <v>223901</v>
      </c>
      <c r="AC18" s="144" t="s">
        <v>1199</v>
      </c>
      <c r="AD18" s="65">
        <v>98521586</v>
      </c>
      <c r="AE18" s="31" t="s">
        <v>6</v>
      </c>
      <c r="AF18" s="98">
        <v>3206355800</v>
      </c>
      <c r="AG18" s="30" t="s">
        <v>6</v>
      </c>
      <c r="AH18" s="144" t="s">
        <v>1199</v>
      </c>
      <c r="AI18" s="154">
        <v>98521586</v>
      </c>
      <c r="AJ18" s="31" t="s">
        <v>6</v>
      </c>
      <c r="AK18" s="98">
        <v>3206355800</v>
      </c>
      <c r="AL18" s="30" t="s">
        <v>6</v>
      </c>
      <c r="AM18" s="30" t="s">
        <v>6</v>
      </c>
      <c r="AN18" s="31" t="s">
        <v>6</v>
      </c>
      <c r="AO18" s="31" t="s">
        <v>6</v>
      </c>
      <c r="AP18" s="30" t="s">
        <v>6</v>
      </c>
      <c r="AQ18" s="78" t="s">
        <v>70</v>
      </c>
      <c r="AR18" s="28" t="s">
        <v>4</v>
      </c>
      <c r="AS18" s="63" t="s">
        <v>69</v>
      </c>
      <c r="AT18" s="63"/>
      <c r="AU18" s="28"/>
      <c r="AV18" s="63"/>
      <c r="AW18" s="89" t="s">
        <v>28</v>
      </c>
      <c r="AX18" s="20">
        <v>43675</v>
      </c>
      <c r="AY18" s="26">
        <f t="shared" si="5"/>
        <v>43656</v>
      </c>
      <c r="AZ18" s="89" t="s">
        <v>27</v>
      </c>
      <c r="BA18" s="20">
        <v>43790</v>
      </c>
      <c r="BB18" s="26">
        <f t="shared" si="6"/>
        <v>43748</v>
      </c>
      <c r="BC18" s="89" t="s">
        <v>26</v>
      </c>
      <c r="BD18" s="20">
        <v>43840</v>
      </c>
      <c r="BE18" s="20">
        <f t="shared" si="7"/>
        <v>43840</v>
      </c>
      <c r="BF18" s="86" t="s">
        <v>25</v>
      </c>
      <c r="BG18" s="20">
        <v>43923</v>
      </c>
      <c r="BH18" s="24">
        <f t="shared" si="8"/>
        <v>43931</v>
      </c>
      <c r="BI18" s="89" t="s">
        <v>1220</v>
      </c>
      <c r="BJ18" s="20">
        <v>44036</v>
      </c>
      <c r="BK18" s="24">
        <f t="shared" si="9"/>
        <v>44022</v>
      </c>
      <c r="BL18" s="61" t="s">
        <v>1202</v>
      </c>
      <c r="BM18" s="24">
        <v>44126</v>
      </c>
      <c r="BN18" s="20">
        <f t="shared" si="10"/>
        <v>44114</v>
      </c>
      <c r="BO18" s="24"/>
      <c r="BP18" s="24"/>
      <c r="BQ18" s="20">
        <f t="shared" si="11"/>
        <v>44206</v>
      </c>
      <c r="BR18" s="24"/>
      <c r="BS18" s="24"/>
      <c r="BT18" s="20">
        <f t="shared" si="12"/>
        <v>44296</v>
      </c>
      <c r="BU18" s="24">
        <f t="shared" si="2"/>
        <v>45291</v>
      </c>
      <c r="BV18" s="61">
        <f t="shared" si="3"/>
        <v>45331</v>
      </c>
      <c r="BW18" s="21"/>
      <c r="BX18" s="21"/>
      <c r="BY18" s="20">
        <f t="shared" si="13"/>
        <v>43931</v>
      </c>
      <c r="BZ18" s="19"/>
      <c r="CA18" s="18" t="s">
        <v>1117</v>
      </c>
      <c r="CB18" s="1"/>
    </row>
    <row r="19" spans="1:110" ht="39.75" hidden="1" customHeight="1" x14ac:dyDescent="0.25">
      <c r="A19" s="53" t="s">
        <v>67</v>
      </c>
      <c r="B19" s="107">
        <v>4600078618</v>
      </c>
      <c r="C19" s="49">
        <v>43566</v>
      </c>
      <c r="D19" s="24">
        <v>43587</v>
      </c>
      <c r="E19" s="24">
        <v>45413</v>
      </c>
      <c r="F19" s="61">
        <v>43587</v>
      </c>
      <c r="G19" s="58" t="s">
        <v>472</v>
      </c>
      <c r="H19" s="24">
        <v>44175</v>
      </c>
      <c r="I19" s="48">
        <f t="shared" ca="1" si="0"/>
        <v>1121</v>
      </c>
      <c r="J19" s="47" t="str">
        <f t="shared" ca="1" si="1"/>
        <v>VIGENTE</v>
      </c>
      <c r="K19" s="101" t="s">
        <v>66</v>
      </c>
      <c r="L19" s="102" t="s">
        <v>66</v>
      </c>
      <c r="M19" s="102" t="s">
        <v>66</v>
      </c>
      <c r="N19" s="102" t="s">
        <v>66</v>
      </c>
      <c r="O19" s="101" t="s">
        <v>66</v>
      </c>
      <c r="P19" s="101" t="s">
        <v>66</v>
      </c>
      <c r="Q19" s="144" t="s">
        <v>1198</v>
      </c>
      <c r="R19" s="36" t="s">
        <v>1122</v>
      </c>
      <c r="S19" s="28" t="s">
        <v>4</v>
      </c>
      <c r="T19" s="106">
        <v>5245336</v>
      </c>
      <c r="U19" s="98">
        <v>10060480003</v>
      </c>
      <c r="V19" s="96">
        <v>3161</v>
      </c>
      <c r="W19" s="186" t="s">
        <v>225</v>
      </c>
      <c r="X19" s="106">
        <v>26</v>
      </c>
      <c r="Y19" s="98">
        <v>242</v>
      </c>
      <c r="Z19" s="95" t="s">
        <v>224</v>
      </c>
      <c r="AA19" s="95" t="s">
        <v>1121</v>
      </c>
      <c r="AB19" s="94">
        <v>223901</v>
      </c>
      <c r="AC19" s="144" t="s">
        <v>1197</v>
      </c>
      <c r="AD19" s="65">
        <v>98660069</v>
      </c>
      <c r="AE19" s="98">
        <v>5113628</v>
      </c>
      <c r="AF19" s="98">
        <v>3012755321</v>
      </c>
      <c r="AG19" s="171" t="s">
        <v>1196</v>
      </c>
      <c r="AH19" s="144" t="s">
        <v>1197</v>
      </c>
      <c r="AI19" s="154">
        <v>98660069</v>
      </c>
      <c r="AJ19" s="98">
        <v>5850791</v>
      </c>
      <c r="AK19" s="98">
        <v>3012755321</v>
      </c>
      <c r="AL19" s="116" t="s">
        <v>1196</v>
      </c>
      <c r="AM19" s="30" t="s">
        <v>6</v>
      </c>
      <c r="AN19" s="31" t="s">
        <v>6</v>
      </c>
      <c r="AO19" s="31" t="s">
        <v>6</v>
      </c>
      <c r="AP19" s="30" t="s">
        <v>6</v>
      </c>
      <c r="AQ19" s="78" t="s">
        <v>70</v>
      </c>
      <c r="AR19" s="28" t="s">
        <v>4</v>
      </c>
      <c r="AS19" s="63" t="s">
        <v>69</v>
      </c>
      <c r="AT19" s="63"/>
      <c r="AU19" s="28"/>
      <c r="AV19" s="63"/>
      <c r="AW19" s="89" t="s">
        <v>28</v>
      </c>
      <c r="AX19" s="20">
        <v>43693</v>
      </c>
      <c r="AY19" s="26">
        <f t="shared" si="5"/>
        <v>43679</v>
      </c>
      <c r="AZ19" s="89" t="s">
        <v>27</v>
      </c>
      <c r="BA19" s="20">
        <v>43790</v>
      </c>
      <c r="BB19" s="26">
        <f t="shared" si="6"/>
        <v>43771</v>
      </c>
      <c r="BC19" s="697" t="s">
        <v>26</v>
      </c>
      <c r="BD19" s="196">
        <v>43881</v>
      </c>
      <c r="BE19" s="20">
        <f t="shared" si="7"/>
        <v>43863</v>
      </c>
      <c r="BF19" s="86" t="s">
        <v>25</v>
      </c>
      <c r="BG19" s="20">
        <v>43973</v>
      </c>
      <c r="BH19" s="24">
        <f t="shared" si="8"/>
        <v>43953</v>
      </c>
      <c r="BI19" s="61" t="s">
        <v>1220</v>
      </c>
      <c r="BJ19" s="24">
        <v>44063</v>
      </c>
      <c r="BK19" s="24">
        <f t="shared" si="9"/>
        <v>44045</v>
      </c>
      <c r="BL19" s="61" t="s">
        <v>1202</v>
      </c>
      <c r="BM19" s="24">
        <v>44149</v>
      </c>
      <c r="BN19" s="20">
        <f t="shared" si="10"/>
        <v>44137</v>
      </c>
      <c r="BO19" s="24"/>
      <c r="BP19" s="24"/>
      <c r="BQ19" s="20">
        <f t="shared" si="11"/>
        <v>44229</v>
      </c>
      <c r="BR19" s="24"/>
      <c r="BS19" s="24"/>
      <c r="BT19" s="20">
        <f t="shared" si="12"/>
        <v>44318</v>
      </c>
      <c r="BU19" s="24">
        <f t="shared" si="2"/>
        <v>45313</v>
      </c>
      <c r="BV19" s="61">
        <f t="shared" si="3"/>
        <v>45353</v>
      </c>
      <c r="BW19" s="21"/>
      <c r="BX19" s="21"/>
      <c r="BY19" s="20">
        <f t="shared" si="13"/>
        <v>43953</v>
      </c>
      <c r="BZ19" s="19"/>
      <c r="CA19" s="18" t="s">
        <v>1117</v>
      </c>
      <c r="CB19" s="1"/>
    </row>
    <row r="20" spans="1:110" ht="39.75" hidden="1" customHeight="1" x14ac:dyDescent="0.25">
      <c r="A20" s="53" t="s">
        <v>67</v>
      </c>
      <c r="B20" s="107">
        <v>4600078614</v>
      </c>
      <c r="C20" s="49">
        <v>43566</v>
      </c>
      <c r="D20" s="24">
        <v>43609</v>
      </c>
      <c r="E20" s="24">
        <v>45435</v>
      </c>
      <c r="F20" s="61">
        <v>43609</v>
      </c>
      <c r="G20" s="60" t="s">
        <v>6</v>
      </c>
      <c r="H20" s="60" t="s">
        <v>6</v>
      </c>
      <c r="I20" s="48">
        <f t="shared" ca="1" si="0"/>
        <v>1143</v>
      </c>
      <c r="J20" s="47" t="str">
        <f t="shared" ca="1" si="1"/>
        <v>VIGENTE</v>
      </c>
      <c r="K20" s="101" t="s">
        <v>66</v>
      </c>
      <c r="L20" s="102" t="s">
        <v>66</v>
      </c>
      <c r="M20" s="102" t="s">
        <v>66</v>
      </c>
      <c r="N20" s="102" t="s">
        <v>66</v>
      </c>
      <c r="O20" s="101" t="s">
        <v>66</v>
      </c>
      <c r="P20" s="101" t="s">
        <v>66</v>
      </c>
      <c r="Q20" s="144" t="s">
        <v>1195</v>
      </c>
      <c r="R20" s="36" t="s">
        <v>1122</v>
      </c>
      <c r="S20" s="28" t="s">
        <v>4</v>
      </c>
      <c r="T20" s="106">
        <v>5245336</v>
      </c>
      <c r="U20" s="98">
        <v>10060480003</v>
      </c>
      <c r="V20" s="96">
        <v>3161</v>
      </c>
      <c r="W20" s="186" t="s">
        <v>225</v>
      </c>
      <c r="X20" s="106">
        <v>26</v>
      </c>
      <c r="Y20" s="98">
        <v>4</v>
      </c>
      <c r="Z20" s="95" t="s">
        <v>224</v>
      </c>
      <c r="AA20" s="95" t="s">
        <v>1121</v>
      </c>
      <c r="AB20" s="94">
        <v>223901</v>
      </c>
      <c r="AC20" s="144" t="s">
        <v>1194</v>
      </c>
      <c r="AD20" s="65">
        <v>98455666</v>
      </c>
      <c r="AE20" s="98">
        <v>5834166</v>
      </c>
      <c r="AF20" s="31" t="s">
        <v>6</v>
      </c>
      <c r="AG20" s="30" t="s">
        <v>6</v>
      </c>
      <c r="AH20" s="144" t="s">
        <v>1194</v>
      </c>
      <c r="AI20" s="154">
        <v>98455666</v>
      </c>
      <c r="AJ20" s="98">
        <v>5834166</v>
      </c>
      <c r="AK20" s="31" t="s">
        <v>6</v>
      </c>
      <c r="AL20" s="30" t="s">
        <v>6</v>
      </c>
      <c r="AM20" s="30" t="s">
        <v>6</v>
      </c>
      <c r="AN20" s="31" t="s">
        <v>6</v>
      </c>
      <c r="AO20" s="31" t="s">
        <v>6</v>
      </c>
      <c r="AP20" s="30" t="s">
        <v>6</v>
      </c>
      <c r="AQ20" s="78" t="s">
        <v>70</v>
      </c>
      <c r="AR20" s="28" t="s">
        <v>4</v>
      </c>
      <c r="AS20" s="63" t="s">
        <v>69</v>
      </c>
      <c r="AT20" s="28" t="s">
        <v>122</v>
      </c>
      <c r="AU20" s="28" t="s">
        <v>121</v>
      </c>
      <c r="AV20" s="63"/>
      <c r="AW20" s="89" t="s">
        <v>28</v>
      </c>
      <c r="AX20" s="20">
        <v>43693</v>
      </c>
      <c r="AY20" s="26">
        <f t="shared" si="5"/>
        <v>43701</v>
      </c>
      <c r="AZ20" s="89" t="s">
        <v>27</v>
      </c>
      <c r="BA20" s="20">
        <v>43780</v>
      </c>
      <c r="BB20" s="26">
        <f t="shared" si="6"/>
        <v>43793</v>
      </c>
      <c r="BC20" s="89" t="s">
        <v>26</v>
      </c>
      <c r="BD20" s="20">
        <v>43887</v>
      </c>
      <c r="BE20" s="20">
        <f t="shared" si="7"/>
        <v>43885</v>
      </c>
      <c r="BF20" s="86" t="s">
        <v>25</v>
      </c>
      <c r="BG20" s="20">
        <v>43972</v>
      </c>
      <c r="BH20" s="24">
        <f t="shared" si="8"/>
        <v>43975</v>
      </c>
      <c r="BI20" s="61" t="s">
        <v>1220</v>
      </c>
      <c r="BJ20" s="24">
        <v>44063</v>
      </c>
      <c r="BK20" s="24">
        <f t="shared" si="9"/>
        <v>44067</v>
      </c>
      <c r="BL20" s="61" t="s">
        <v>1202</v>
      </c>
      <c r="BM20" s="24">
        <v>44149</v>
      </c>
      <c r="BN20" s="20">
        <f t="shared" si="10"/>
        <v>44159</v>
      </c>
      <c r="BO20" s="24"/>
      <c r="BP20" s="24"/>
      <c r="BQ20" s="20">
        <f t="shared" si="11"/>
        <v>44251</v>
      </c>
      <c r="BR20" s="24"/>
      <c r="BS20" s="24"/>
      <c r="BT20" s="20">
        <f t="shared" si="12"/>
        <v>44340</v>
      </c>
      <c r="BU20" s="24">
        <f t="shared" si="2"/>
        <v>45335</v>
      </c>
      <c r="BV20" s="61">
        <f t="shared" si="3"/>
        <v>45375</v>
      </c>
      <c r="BW20" s="21"/>
      <c r="BX20" s="21"/>
      <c r="BY20" s="20">
        <f t="shared" si="13"/>
        <v>43975</v>
      </c>
      <c r="BZ20" s="19"/>
      <c r="CA20" s="18" t="s">
        <v>1117</v>
      </c>
      <c r="CB20" s="1"/>
    </row>
    <row r="21" spans="1:110" ht="39.75" hidden="1" customHeight="1" x14ac:dyDescent="0.25">
      <c r="A21" s="53" t="s">
        <v>67</v>
      </c>
      <c r="B21" s="107">
        <v>4600078615</v>
      </c>
      <c r="C21" s="49">
        <v>43560</v>
      </c>
      <c r="D21" s="24">
        <v>43567</v>
      </c>
      <c r="E21" s="24">
        <v>45393</v>
      </c>
      <c r="F21" s="61">
        <v>43567</v>
      </c>
      <c r="G21" s="60" t="s">
        <v>6</v>
      </c>
      <c r="H21" s="60" t="s">
        <v>6</v>
      </c>
      <c r="I21" s="48">
        <f t="shared" ca="1" si="0"/>
        <v>1101</v>
      </c>
      <c r="J21" s="47" t="str">
        <f t="shared" ca="1" si="1"/>
        <v>VIGENTE</v>
      </c>
      <c r="K21" s="101" t="s">
        <v>66</v>
      </c>
      <c r="L21" s="102" t="s">
        <v>66</v>
      </c>
      <c r="M21" s="102" t="s">
        <v>66</v>
      </c>
      <c r="N21" s="102" t="s">
        <v>66</v>
      </c>
      <c r="O21" s="101" t="s">
        <v>66</v>
      </c>
      <c r="P21" s="101" t="s">
        <v>66</v>
      </c>
      <c r="Q21" s="144" t="s">
        <v>1193</v>
      </c>
      <c r="R21" s="36" t="s">
        <v>1122</v>
      </c>
      <c r="S21" s="28" t="s">
        <v>4</v>
      </c>
      <c r="T21" s="106">
        <v>5245336</v>
      </c>
      <c r="U21" s="98">
        <v>10060480003</v>
      </c>
      <c r="V21" s="96">
        <v>3161</v>
      </c>
      <c r="W21" s="186" t="s">
        <v>225</v>
      </c>
      <c r="X21" s="106">
        <v>26</v>
      </c>
      <c r="Y21" s="98">
        <v>8</v>
      </c>
      <c r="Z21" s="95" t="s">
        <v>224</v>
      </c>
      <c r="AA21" s="95" t="s">
        <v>1121</v>
      </c>
      <c r="AB21" s="94">
        <v>235102</v>
      </c>
      <c r="AC21" s="144" t="s">
        <v>1192</v>
      </c>
      <c r="AD21" s="65">
        <v>51986812</v>
      </c>
      <c r="AE21" s="98">
        <v>2368446</v>
      </c>
      <c r="AF21" s="31">
        <v>3107306638</v>
      </c>
      <c r="AG21" s="30" t="s">
        <v>6</v>
      </c>
      <c r="AH21" s="144" t="s">
        <v>1192</v>
      </c>
      <c r="AI21" s="154">
        <v>51986812</v>
      </c>
      <c r="AJ21" s="98">
        <v>2557613</v>
      </c>
      <c r="AK21" s="31">
        <v>3107306638</v>
      </c>
      <c r="AL21" s="30" t="s">
        <v>6</v>
      </c>
      <c r="AM21" s="30" t="s">
        <v>6</v>
      </c>
      <c r="AN21" s="31" t="s">
        <v>6</v>
      </c>
      <c r="AO21" s="31" t="s">
        <v>6</v>
      </c>
      <c r="AP21" s="30" t="s">
        <v>6</v>
      </c>
      <c r="AQ21" s="78" t="s">
        <v>56</v>
      </c>
      <c r="AR21" s="28" t="s">
        <v>4</v>
      </c>
      <c r="AS21" s="105" t="s">
        <v>55</v>
      </c>
      <c r="AT21" s="105"/>
      <c r="AU21" s="28"/>
      <c r="AV21" s="63"/>
      <c r="AW21" s="89" t="s">
        <v>28</v>
      </c>
      <c r="AX21" s="20">
        <v>43699</v>
      </c>
      <c r="AY21" s="26">
        <f t="shared" si="5"/>
        <v>43658</v>
      </c>
      <c r="AZ21" s="25"/>
      <c r="BA21" s="25"/>
      <c r="BB21" s="26">
        <f t="shared" si="6"/>
        <v>43750</v>
      </c>
      <c r="BC21" s="22" t="s">
        <v>26</v>
      </c>
      <c r="BD21" s="20">
        <v>43889</v>
      </c>
      <c r="BE21" s="20">
        <f t="shared" si="7"/>
        <v>43842</v>
      </c>
      <c r="BF21" s="86" t="s">
        <v>26</v>
      </c>
      <c r="BG21" s="20">
        <v>43979</v>
      </c>
      <c r="BH21" s="24">
        <f t="shared" si="8"/>
        <v>43933</v>
      </c>
      <c r="BI21" s="24"/>
      <c r="BJ21" s="24"/>
      <c r="BK21" s="24">
        <f t="shared" si="9"/>
        <v>44024</v>
      </c>
      <c r="BL21" s="61" t="s">
        <v>1220</v>
      </c>
      <c r="BM21" s="24">
        <v>44104</v>
      </c>
      <c r="BN21" s="20">
        <f t="shared" si="10"/>
        <v>44116</v>
      </c>
      <c r="BO21" s="24"/>
      <c r="BP21" s="24"/>
      <c r="BQ21" s="20">
        <f t="shared" si="11"/>
        <v>44208</v>
      </c>
      <c r="BR21" s="24"/>
      <c r="BS21" s="24"/>
      <c r="BT21" s="20">
        <f t="shared" si="12"/>
        <v>44298</v>
      </c>
      <c r="BU21" s="24">
        <f t="shared" si="2"/>
        <v>45293</v>
      </c>
      <c r="BV21" s="61">
        <f t="shared" si="3"/>
        <v>45333</v>
      </c>
      <c r="BW21" s="21"/>
      <c r="BX21" s="21"/>
      <c r="BY21" s="20">
        <f t="shared" si="13"/>
        <v>43933</v>
      </c>
      <c r="BZ21" s="19"/>
      <c r="CA21" s="18" t="s">
        <v>1117</v>
      </c>
      <c r="CB21" s="1"/>
    </row>
    <row r="22" spans="1:110" ht="39.75" hidden="1" customHeight="1" x14ac:dyDescent="0.25">
      <c r="A22" s="53" t="s">
        <v>67</v>
      </c>
      <c r="B22" s="107">
        <v>4600078617</v>
      </c>
      <c r="C22" s="49">
        <v>43577</v>
      </c>
      <c r="D22" s="24">
        <v>43587</v>
      </c>
      <c r="E22" s="24">
        <v>45413</v>
      </c>
      <c r="F22" s="61">
        <v>43587</v>
      </c>
      <c r="G22" s="58" t="s">
        <v>472</v>
      </c>
      <c r="H22" s="24">
        <v>44166</v>
      </c>
      <c r="I22" s="48">
        <f t="shared" ca="1" si="0"/>
        <v>1121</v>
      </c>
      <c r="J22" s="47" t="str">
        <f t="shared" ca="1" si="1"/>
        <v>VIGENTE</v>
      </c>
      <c r="K22" s="101" t="s">
        <v>66</v>
      </c>
      <c r="L22" s="102" t="s">
        <v>66</v>
      </c>
      <c r="M22" s="102" t="s">
        <v>66</v>
      </c>
      <c r="N22" s="102" t="s">
        <v>66</v>
      </c>
      <c r="O22" s="101" t="s">
        <v>66</v>
      </c>
      <c r="P22" s="101" t="s">
        <v>66</v>
      </c>
      <c r="Q22" s="144" t="s">
        <v>1191</v>
      </c>
      <c r="R22" s="36" t="s">
        <v>1122</v>
      </c>
      <c r="S22" s="28" t="s">
        <v>4</v>
      </c>
      <c r="T22" s="106">
        <v>5245336</v>
      </c>
      <c r="U22" s="98">
        <v>10060480003</v>
      </c>
      <c r="V22" s="96">
        <v>3161</v>
      </c>
      <c r="W22" s="186" t="s">
        <v>225</v>
      </c>
      <c r="X22" s="106">
        <v>26</v>
      </c>
      <c r="Y22" s="98">
        <v>13</v>
      </c>
      <c r="Z22" s="95" t="s">
        <v>224</v>
      </c>
      <c r="AA22" s="95" t="s">
        <v>1121</v>
      </c>
      <c r="AB22" s="94">
        <v>235102</v>
      </c>
      <c r="AC22" s="144" t="s">
        <v>1190</v>
      </c>
      <c r="AD22" s="65">
        <v>15338400</v>
      </c>
      <c r="AE22" s="31" t="s">
        <v>6</v>
      </c>
      <c r="AF22" s="31">
        <v>3127203700</v>
      </c>
      <c r="AG22" s="171" t="s">
        <v>1188</v>
      </c>
      <c r="AH22" s="144" t="s">
        <v>1189</v>
      </c>
      <c r="AI22" s="154">
        <v>15338400</v>
      </c>
      <c r="AJ22" s="31" t="s">
        <v>6</v>
      </c>
      <c r="AK22" s="31">
        <v>3127203700</v>
      </c>
      <c r="AL22" s="171" t="s">
        <v>1188</v>
      </c>
      <c r="AM22" s="30" t="s">
        <v>6</v>
      </c>
      <c r="AN22" s="31" t="s">
        <v>6</v>
      </c>
      <c r="AO22" s="31" t="s">
        <v>6</v>
      </c>
      <c r="AP22" s="30" t="s">
        <v>6</v>
      </c>
      <c r="AQ22" s="78" t="s">
        <v>70</v>
      </c>
      <c r="AR22" s="28" t="s">
        <v>4</v>
      </c>
      <c r="AS22" s="63" t="s">
        <v>69</v>
      </c>
      <c r="AT22" s="28" t="s">
        <v>122</v>
      </c>
      <c r="AU22" s="28" t="s">
        <v>121</v>
      </c>
      <c r="AV22" s="63"/>
      <c r="AW22" s="89" t="s">
        <v>28</v>
      </c>
      <c r="AX22" s="20">
        <v>43675</v>
      </c>
      <c r="AY22" s="26">
        <f t="shared" si="5"/>
        <v>43679</v>
      </c>
      <c r="AZ22" s="89" t="s">
        <v>27</v>
      </c>
      <c r="BA22" s="20">
        <v>43780</v>
      </c>
      <c r="BB22" s="26">
        <f t="shared" si="6"/>
        <v>43771</v>
      </c>
      <c r="BC22" s="22" t="s">
        <v>26</v>
      </c>
      <c r="BD22" s="20">
        <v>43887</v>
      </c>
      <c r="BE22" s="20">
        <f t="shared" si="7"/>
        <v>43863</v>
      </c>
      <c r="BF22" s="86" t="s">
        <v>25</v>
      </c>
      <c r="BG22" s="20">
        <v>43979</v>
      </c>
      <c r="BH22" s="24">
        <f t="shared" si="8"/>
        <v>43953</v>
      </c>
      <c r="BI22" s="61" t="s">
        <v>1220</v>
      </c>
      <c r="BJ22" s="24">
        <v>44073</v>
      </c>
      <c r="BK22" s="24">
        <f t="shared" si="9"/>
        <v>44045</v>
      </c>
      <c r="BL22" s="61" t="s">
        <v>1202</v>
      </c>
      <c r="BM22" s="24">
        <v>44149</v>
      </c>
      <c r="BN22" s="20">
        <f t="shared" si="10"/>
        <v>44137</v>
      </c>
      <c r="BO22" s="24"/>
      <c r="BP22" s="24"/>
      <c r="BQ22" s="20">
        <f t="shared" si="11"/>
        <v>44229</v>
      </c>
      <c r="BR22" s="24"/>
      <c r="BS22" s="24"/>
      <c r="BT22" s="20">
        <f t="shared" si="12"/>
        <v>44318</v>
      </c>
      <c r="BU22" s="24">
        <f t="shared" si="2"/>
        <v>45313</v>
      </c>
      <c r="BV22" s="61">
        <f t="shared" si="3"/>
        <v>45353</v>
      </c>
      <c r="BW22" s="21"/>
      <c r="BX22" s="21"/>
      <c r="BY22" s="20">
        <f t="shared" si="13"/>
        <v>43953</v>
      </c>
      <c r="BZ22" s="19"/>
      <c r="CA22" s="18" t="s">
        <v>1117</v>
      </c>
      <c r="CB22" s="195"/>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row>
    <row r="23" spans="1:110" ht="39.75" hidden="1" customHeight="1" x14ac:dyDescent="0.25">
      <c r="A23" s="53" t="s">
        <v>67</v>
      </c>
      <c r="B23" s="107">
        <v>4600086227</v>
      </c>
      <c r="C23" s="49">
        <v>44043</v>
      </c>
      <c r="D23" s="24">
        <v>44044</v>
      </c>
      <c r="E23" s="24">
        <v>44408</v>
      </c>
      <c r="F23" s="24">
        <v>44044</v>
      </c>
      <c r="G23" s="58" t="s">
        <v>472</v>
      </c>
      <c r="H23" s="24">
        <v>44166</v>
      </c>
      <c r="I23" s="48">
        <f t="shared" ca="1" si="0"/>
        <v>116</v>
      </c>
      <c r="J23" s="47" t="str">
        <f t="shared" ca="1" si="1"/>
        <v>TRAMITES</v>
      </c>
      <c r="K23" s="101" t="s">
        <v>66</v>
      </c>
      <c r="L23" s="102" t="s">
        <v>66</v>
      </c>
      <c r="M23" s="102" t="s">
        <v>66</v>
      </c>
      <c r="N23" s="102" t="s">
        <v>66</v>
      </c>
      <c r="O23" s="101" t="s">
        <v>66</v>
      </c>
      <c r="P23" s="101" t="s">
        <v>66</v>
      </c>
      <c r="Q23" s="144" t="s">
        <v>1187</v>
      </c>
      <c r="R23" s="36" t="s">
        <v>1122</v>
      </c>
      <c r="S23" s="28" t="s">
        <v>4</v>
      </c>
      <c r="T23" s="106">
        <v>5245447</v>
      </c>
      <c r="U23" s="98">
        <v>10060480003</v>
      </c>
      <c r="V23" s="96">
        <v>3161</v>
      </c>
      <c r="W23" s="186" t="s">
        <v>225</v>
      </c>
      <c r="X23" s="106">
        <v>26</v>
      </c>
      <c r="Y23" s="98">
        <v>355</v>
      </c>
      <c r="Z23" s="95" t="s">
        <v>224</v>
      </c>
      <c r="AA23" s="95" t="s">
        <v>1121</v>
      </c>
      <c r="AB23" s="94">
        <v>238223</v>
      </c>
      <c r="AC23" s="144" t="s">
        <v>1186</v>
      </c>
      <c r="AD23" s="65">
        <v>16262368</v>
      </c>
      <c r="AE23" s="31">
        <v>3155254156</v>
      </c>
      <c r="AF23" s="31">
        <v>3182049845</v>
      </c>
      <c r="AG23" s="171" t="s">
        <v>1185</v>
      </c>
      <c r="AH23" s="144" t="s">
        <v>1186</v>
      </c>
      <c r="AI23" s="154">
        <v>16262368</v>
      </c>
      <c r="AJ23" s="31">
        <v>3155254156</v>
      </c>
      <c r="AK23" s="31">
        <v>3182049845</v>
      </c>
      <c r="AL23" s="171" t="s">
        <v>1185</v>
      </c>
      <c r="AM23" s="30" t="s">
        <v>6</v>
      </c>
      <c r="AN23" s="31" t="s">
        <v>6</v>
      </c>
      <c r="AO23" s="31" t="s">
        <v>6</v>
      </c>
      <c r="AP23" s="30" t="s">
        <v>6</v>
      </c>
      <c r="AQ23" s="78" t="s">
        <v>56</v>
      </c>
      <c r="AR23" s="28" t="s">
        <v>4</v>
      </c>
      <c r="AS23" s="105" t="s">
        <v>55</v>
      </c>
      <c r="AT23" s="28" t="s">
        <v>3226</v>
      </c>
      <c r="AU23" s="28" t="s">
        <v>3227</v>
      </c>
      <c r="AV23" s="63"/>
      <c r="AW23" s="89" t="s">
        <v>28</v>
      </c>
      <c r="AX23" s="20">
        <v>43797</v>
      </c>
      <c r="AY23" s="26">
        <f t="shared" si="5"/>
        <v>44136</v>
      </c>
      <c r="AZ23" s="22" t="s">
        <v>27</v>
      </c>
      <c r="BA23" s="20">
        <v>43889</v>
      </c>
      <c r="BB23" s="26">
        <f t="shared" si="6"/>
        <v>44228</v>
      </c>
      <c r="BC23" s="25"/>
      <c r="BD23" s="20"/>
      <c r="BE23" s="20">
        <f t="shared" si="7"/>
        <v>44317</v>
      </c>
      <c r="BF23" s="20"/>
      <c r="BG23" s="20"/>
      <c r="BH23" s="24">
        <f t="shared" si="8"/>
        <v>44409</v>
      </c>
      <c r="BI23" s="24"/>
      <c r="BJ23" s="24"/>
      <c r="BK23" s="24">
        <f t="shared" si="9"/>
        <v>44501</v>
      </c>
      <c r="BL23" s="24"/>
      <c r="BM23" s="24"/>
      <c r="BN23" s="20">
        <f t="shared" si="10"/>
        <v>44593</v>
      </c>
      <c r="BO23" s="24"/>
      <c r="BP23" s="24"/>
      <c r="BQ23" s="20">
        <f t="shared" si="11"/>
        <v>44682</v>
      </c>
      <c r="BR23" s="24"/>
      <c r="BS23" s="24"/>
      <c r="BT23" s="20">
        <f t="shared" si="12"/>
        <v>44774</v>
      </c>
      <c r="BU23" s="24">
        <f t="shared" si="2"/>
        <v>44308</v>
      </c>
      <c r="BV23" s="22" t="s">
        <v>2</v>
      </c>
      <c r="BW23" s="21"/>
      <c r="BX23" s="21"/>
      <c r="BY23" s="20">
        <f t="shared" si="13"/>
        <v>44409</v>
      </c>
      <c r="BZ23" s="19"/>
      <c r="CA23" s="18" t="s">
        <v>1117</v>
      </c>
      <c r="CB23" s="1"/>
    </row>
    <row r="24" spans="1:110" ht="39.75" hidden="1" customHeight="1" x14ac:dyDescent="0.25">
      <c r="A24" s="53" t="s">
        <v>1184</v>
      </c>
      <c r="B24" s="190">
        <v>4600078645</v>
      </c>
      <c r="C24" s="194">
        <v>43550</v>
      </c>
      <c r="D24" s="24">
        <v>43580</v>
      </c>
      <c r="E24" s="24">
        <v>45406</v>
      </c>
      <c r="F24" s="61">
        <v>43580</v>
      </c>
      <c r="G24" s="60" t="s">
        <v>6</v>
      </c>
      <c r="H24" s="60" t="s">
        <v>6</v>
      </c>
      <c r="I24" s="48">
        <f t="shared" ca="1" si="0"/>
        <v>1114</v>
      </c>
      <c r="J24" s="47" t="str">
        <f t="shared" ca="1" si="1"/>
        <v>VIGENTE</v>
      </c>
      <c r="K24" s="193" t="s">
        <v>1183</v>
      </c>
      <c r="L24" s="173">
        <v>43551</v>
      </c>
      <c r="M24" s="192">
        <v>43551</v>
      </c>
      <c r="N24" s="192">
        <v>45500</v>
      </c>
      <c r="O24" s="48">
        <f>N24-'[1]ARR Terminado'!$BY$1</f>
        <v>1731</v>
      </c>
      <c r="P24" s="73" t="str">
        <f>IF(O24&gt;80,"VIGENTE",IF(O24&lt;1,"VENCIDO",IF(O24&lt;50,"POR VENCERSE","RENOVAR")))</f>
        <v>VIGENTE</v>
      </c>
      <c r="Q24" s="66" t="s">
        <v>1182</v>
      </c>
      <c r="R24" s="100" t="s">
        <v>76</v>
      </c>
      <c r="S24" s="28" t="s">
        <v>4</v>
      </c>
      <c r="T24" s="129" t="s">
        <v>1181</v>
      </c>
      <c r="U24" s="69">
        <v>15109990000</v>
      </c>
      <c r="V24" s="96">
        <v>2617</v>
      </c>
      <c r="W24" s="26">
        <v>35244</v>
      </c>
      <c r="X24" s="141">
        <v>2</v>
      </c>
      <c r="Y24" s="68" t="s">
        <v>6</v>
      </c>
      <c r="Z24" s="66" t="s">
        <v>1180</v>
      </c>
      <c r="AA24" s="66" t="s">
        <v>1179</v>
      </c>
      <c r="AB24" s="94">
        <v>1751102</v>
      </c>
      <c r="AC24" s="66" t="s">
        <v>1178</v>
      </c>
      <c r="AD24" s="65">
        <v>890903532</v>
      </c>
      <c r="AE24" s="118" t="s">
        <v>1175</v>
      </c>
      <c r="AF24" s="31">
        <v>3104382513</v>
      </c>
      <c r="AG24" s="171" t="s">
        <v>1177</v>
      </c>
      <c r="AH24" s="66" t="s">
        <v>1176</v>
      </c>
      <c r="AI24" s="154">
        <v>71787918</v>
      </c>
      <c r="AJ24" s="118" t="s">
        <v>1175</v>
      </c>
      <c r="AK24" s="31">
        <v>3104382513</v>
      </c>
      <c r="AL24" s="63" t="s">
        <v>1174</v>
      </c>
      <c r="AM24" s="66" t="s">
        <v>1173</v>
      </c>
      <c r="AN24" s="31">
        <v>3655303</v>
      </c>
      <c r="AO24" s="31" t="s">
        <v>6</v>
      </c>
      <c r="AP24" s="63" t="s">
        <v>1172</v>
      </c>
      <c r="AQ24" s="78" t="s">
        <v>56</v>
      </c>
      <c r="AR24" s="28" t="s">
        <v>4</v>
      </c>
      <c r="AS24" s="63" t="s">
        <v>55</v>
      </c>
      <c r="AT24" s="28" t="s">
        <v>122</v>
      </c>
      <c r="AU24" s="28" t="s">
        <v>121</v>
      </c>
      <c r="AV24" s="63"/>
      <c r="AW24" s="89" t="s">
        <v>28</v>
      </c>
      <c r="AX24" s="20">
        <v>43699</v>
      </c>
      <c r="AY24" s="26">
        <f t="shared" si="5"/>
        <v>43671</v>
      </c>
      <c r="AZ24" s="25"/>
      <c r="BA24" s="25"/>
      <c r="BB24" s="26">
        <f t="shared" si="6"/>
        <v>43763</v>
      </c>
      <c r="BC24" s="22" t="s">
        <v>26</v>
      </c>
      <c r="BD24" s="20">
        <v>43889</v>
      </c>
      <c r="BE24" s="20">
        <f t="shared" si="7"/>
        <v>43855</v>
      </c>
      <c r="BF24" s="89" t="s">
        <v>25</v>
      </c>
      <c r="BG24" s="20">
        <v>43979</v>
      </c>
      <c r="BH24" s="24">
        <f t="shared" si="8"/>
        <v>43946</v>
      </c>
      <c r="BI24" s="61" t="s">
        <v>1220</v>
      </c>
      <c r="BJ24" s="24">
        <v>44096</v>
      </c>
      <c r="BK24" s="24">
        <f t="shared" si="9"/>
        <v>44037</v>
      </c>
      <c r="BL24" s="24"/>
      <c r="BM24" s="24"/>
      <c r="BN24" s="20">
        <f t="shared" si="10"/>
        <v>44129</v>
      </c>
      <c r="BO24" s="24"/>
      <c r="BP24" s="24"/>
      <c r="BQ24" s="20">
        <f t="shared" si="11"/>
        <v>44221</v>
      </c>
      <c r="BR24" s="24"/>
      <c r="BS24" s="24"/>
      <c r="BT24" s="20">
        <f t="shared" si="12"/>
        <v>44311</v>
      </c>
      <c r="BU24" s="24">
        <f t="shared" si="2"/>
        <v>45306</v>
      </c>
      <c r="BV24" s="61">
        <f>E24-60</f>
        <v>45346</v>
      </c>
      <c r="BW24" s="21"/>
      <c r="BX24" s="21"/>
      <c r="BY24" s="20">
        <f t="shared" si="13"/>
        <v>43946</v>
      </c>
      <c r="BZ24" s="19"/>
      <c r="CA24" s="18" t="s">
        <v>1117</v>
      </c>
      <c r="CB24" s="17"/>
      <c r="CC24" s="17"/>
      <c r="CD24" s="17"/>
      <c r="CE24" s="17"/>
      <c r="CF24" s="17"/>
      <c r="CG24" s="17"/>
      <c r="CH24" s="17"/>
      <c r="CI24" s="17"/>
      <c r="CJ24" s="17"/>
      <c r="CK24" s="17"/>
      <c r="CL24" s="17"/>
      <c r="CM24" s="17"/>
      <c r="CN24" s="17"/>
      <c r="CO24" s="17"/>
      <c r="CP24" s="17"/>
    </row>
    <row r="25" spans="1:110" ht="39.75" hidden="1" customHeight="1" x14ac:dyDescent="0.25">
      <c r="A25" s="104" t="s">
        <v>67</v>
      </c>
      <c r="B25" s="107">
        <v>4600080541</v>
      </c>
      <c r="C25" s="49">
        <v>43567</v>
      </c>
      <c r="D25" s="24">
        <v>43588</v>
      </c>
      <c r="E25" s="24">
        <v>45414</v>
      </c>
      <c r="F25" s="61">
        <v>43588</v>
      </c>
      <c r="G25" s="60" t="s">
        <v>6</v>
      </c>
      <c r="H25" s="60" t="s">
        <v>6</v>
      </c>
      <c r="I25" s="48">
        <f t="shared" ca="1" si="0"/>
        <v>1122</v>
      </c>
      <c r="J25" s="47" t="str">
        <f t="shared" ca="1" si="1"/>
        <v>VIGENTE</v>
      </c>
      <c r="K25" s="191" t="s">
        <v>1168</v>
      </c>
      <c r="L25" s="102">
        <v>43567</v>
      </c>
      <c r="M25" s="102">
        <v>43567</v>
      </c>
      <c r="N25" s="102">
        <v>45516</v>
      </c>
      <c r="O25" s="181">
        <f>N25-'[1]ARR Terminado'!$BY$1</f>
        <v>1747</v>
      </c>
      <c r="P25" s="42" t="str">
        <f>IF(O25&gt;80,"VIGENTE",IF(O25&lt;1,"VENCIDO",IF(O25&lt;50,"POR VENCERSE","RENOVAR")))</f>
        <v>VIGENTE</v>
      </c>
      <c r="Q25" s="109" t="s">
        <v>1167</v>
      </c>
      <c r="R25" s="100" t="s">
        <v>76</v>
      </c>
      <c r="S25" s="28" t="s">
        <v>4</v>
      </c>
      <c r="T25" s="106">
        <v>400029246</v>
      </c>
      <c r="U25" s="98">
        <v>1422999</v>
      </c>
      <c r="V25" s="96">
        <v>2267</v>
      </c>
      <c r="W25" s="186" t="s">
        <v>1166</v>
      </c>
      <c r="X25" s="106">
        <v>2</v>
      </c>
      <c r="Y25" s="68" t="s">
        <v>6</v>
      </c>
      <c r="Z25" s="95" t="s">
        <v>1165</v>
      </c>
      <c r="AA25" s="95" t="s">
        <v>1164</v>
      </c>
      <c r="AB25" s="94">
        <v>1067430</v>
      </c>
      <c r="AC25" s="144" t="s">
        <v>1163</v>
      </c>
      <c r="AD25" s="65" t="s">
        <v>1162</v>
      </c>
      <c r="AE25" s="31">
        <v>2619500</v>
      </c>
      <c r="AF25" s="31" t="s">
        <v>6</v>
      </c>
      <c r="AG25" s="171" t="s">
        <v>1160</v>
      </c>
      <c r="AH25" s="144" t="s">
        <v>1161</v>
      </c>
      <c r="AI25" s="154">
        <v>43736535</v>
      </c>
      <c r="AJ25" s="31">
        <v>2619500</v>
      </c>
      <c r="AK25" s="31" t="s">
        <v>6</v>
      </c>
      <c r="AL25" s="171" t="s">
        <v>1160</v>
      </c>
      <c r="AM25" s="30" t="s">
        <v>6</v>
      </c>
      <c r="AN25" s="31" t="s">
        <v>6</v>
      </c>
      <c r="AO25" s="31" t="s">
        <v>6</v>
      </c>
      <c r="AP25" s="30" t="s">
        <v>6</v>
      </c>
      <c r="AQ25" s="78" t="s">
        <v>70</v>
      </c>
      <c r="AR25" s="28" t="s">
        <v>4</v>
      </c>
      <c r="AS25" s="63" t="s">
        <v>69</v>
      </c>
      <c r="AT25" s="63"/>
      <c r="AU25" s="28"/>
      <c r="AV25" s="63"/>
      <c r="AW25" s="89" t="s">
        <v>28</v>
      </c>
      <c r="AX25" s="20">
        <v>43675</v>
      </c>
      <c r="AY25" s="26">
        <f t="shared" si="5"/>
        <v>43680</v>
      </c>
      <c r="AZ25" s="89" t="s">
        <v>27</v>
      </c>
      <c r="BA25" s="20">
        <v>43770</v>
      </c>
      <c r="BB25" s="26">
        <f t="shared" si="6"/>
        <v>43772</v>
      </c>
      <c r="BC25" s="89" t="s">
        <v>26</v>
      </c>
      <c r="BD25" s="20">
        <v>43887</v>
      </c>
      <c r="BE25" s="20">
        <f t="shared" si="7"/>
        <v>43864</v>
      </c>
      <c r="BF25" s="86" t="s">
        <v>25</v>
      </c>
      <c r="BG25" s="20">
        <v>43973</v>
      </c>
      <c r="BH25" s="24">
        <f t="shared" si="8"/>
        <v>43954</v>
      </c>
      <c r="BI25" s="24"/>
      <c r="BJ25" s="24"/>
      <c r="BK25" s="24">
        <f t="shared" si="9"/>
        <v>44046</v>
      </c>
      <c r="BL25" s="61" t="s">
        <v>1202</v>
      </c>
      <c r="BM25" s="24">
        <v>44153</v>
      </c>
      <c r="BN25" s="20">
        <f t="shared" si="10"/>
        <v>44138</v>
      </c>
      <c r="BO25" s="24"/>
      <c r="BP25" s="24"/>
      <c r="BQ25" s="20">
        <f t="shared" si="11"/>
        <v>44230</v>
      </c>
      <c r="BR25" s="24"/>
      <c r="BS25" s="24"/>
      <c r="BT25" s="20">
        <f t="shared" si="12"/>
        <v>44319</v>
      </c>
      <c r="BU25" s="24">
        <f t="shared" si="2"/>
        <v>45314</v>
      </c>
      <c r="BV25" s="61">
        <f>E25-60</f>
        <v>45354</v>
      </c>
      <c r="BW25" s="21"/>
      <c r="BX25" s="21"/>
      <c r="BY25" s="20">
        <f t="shared" si="13"/>
        <v>43954</v>
      </c>
      <c r="BZ25" s="19"/>
      <c r="CA25" s="18" t="s">
        <v>1117</v>
      </c>
      <c r="CB25" s="1"/>
    </row>
    <row r="26" spans="1:110" ht="39.75" hidden="1" customHeight="1" x14ac:dyDescent="0.25">
      <c r="A26" s="53" t="s">
        <v>67</v>
      </c>
      <c r="B26" s="107">
        <v>4600086228</v>
      </c>
      <c r="C26" s="49">
        <v>44043</v>
      </c>
      <c r="D26" s="24">
        <v>44044</v>
      </c>
      <c r="E26" s="24">
        <v>44408</v>
      </c>
      <c r="F26" s="24">
        <v>44044</v>
      </c>
      <c r="G26" s="58" t="s">
        <v>472</v>
      </c>
      <c r="H26" s="24">
        <v>44166</v>
      </c>
      <c r="I26" s="48">
        <f t="shared" ca="1" si="0"/>
        <v>116</v>
      </c>
      <c r="J26" s="47" t="str">
        <f t="shared" ca="1" si="1"/>
        <v>TRAMITES</v>
      </c>
      <c r="K26" s="101" t="s">
        <v>66</v>
      </c>
      <c r="L26" s="102" t="s">
        <v>66</v>
      </c>
      <c r="M26" s="102" t="s">
        <v>66</v>
      </c>
      <c r="N26" s="102" t="s">
        <v>66</v>
      </c>
      <c r="O26" s="101" t="s">
        <v>66</v>
      </c>
      <c r="P26" s="101" t="s">
        <v>66</v>
      </c>
      <c r="Q26" s="144" t="s">
        <v>1159</v>
      </c>
      <c r="R26" s="36" t="s">
        <v>1122</v>
      </c>
      <c r="S26" s="28" t="s">
        <v>4</v>
      </c>
      <c r="T26" s="106">
        <v>5245148</v>
      </c>
      <c r="U26" s="98">
        <v>10060480003</v>
      </c>
      <c r="V26" s="96">
        <v>3161</v>
      </c>
      <c r="W26" s="186" t="s">
        <v>225</v>
      </c>
      <c r="X26" s="106">
        <v>26</v>
      </c>
      <c r="Y26" s="68">
        <v>31</v>
      </c>
      <c r="Z26" s="95" t="s">
        <v>224</v>
      </c>
      <c r="AA26" s="95" t="s">
        <v>1121</v>
      </c>
      <c r="AB26" s="94">
        <v>258582</v>
      </c>
      <c r="AC26" s="144" t="s">
        <v>1158</v>
      </c>
      <c r="AD26" s="65">
        <v>43284579</v>
      </c>
      <c r="AE26" s="31" t="s">
        <v>6</v>
      </c>
      <c r="AF26" s="31">
        <v>3196442857</v>
      </c>
      <c r="AG26" s="63" t="s">
        <v>1157</v>
      </c>
      <c r="AH26" s="144" t="s">
        <v>1158</v>
      </c>
      <c r="AI26" s="154">
        <v>43284579</v>
      </c>
      <c r="AJ26" s="31" t="s">
        <v>6</v>
      </c>
      <c r="AK26" s="31">
        <v>3196442857</v>
      </c>
      <c r="AL26" s="63" t="s">
        <v>1157</v>
      </c>
      <c r="AM26" s="30" t="s">
        <v>1156</v>
      </c>
      <c r="AN26" s="31" t="s">
        <v>6</v>
      </c>
      <c r="AO26" s="31" t="s">
        <v>6</v>
      </c>
      <c r="AP26" s="30" t="s">
        <v>6</v>
      </c>
      <c r="AQ26" s="78" t="s">
        <v>56</v>
      </c>
      <c r="AR26" s="28" t="s">
        <v>4</v>
      </c>
      <c r="AS26" s="105" t="s">
        <v>55</v>
      </c>
      <c r="AT26" s="28" t="s">
        <v>3226</v>
      </c>
      <c r="AU26" s="28" t="s">
        <v>3227</v>
      </c>
      <c r="AV26" s="63"/>
      <c r="AW26" s="89"/>
      <c r="AX26" s="20"/>
      <c r="AY26" s="26">
        <f t="shared" si="5"/>
        <v>44136</v>
      </c>
      <c r="AZ26" s="22"/>
      <c r="BA26" s="20"/>
      <c r="BB26" s="26">
        <f t="shared" si="6"/>
        <v>44228</v>
      </c>
      <c r="BC26" s="25"/>
      <c r="BD26" s="25"/>
      <c r="BE26" s="20">
        <f t="shared" si="7"/>
        <v>44317</v>
      </c>
      <c r="BF26" s="20"/>
      <c r="BG26" s="20"/>
      <c r="BH26" s="24">
        <f t="shared" si="8"/>
        <v>44409</v>
      </c>
      <c r="BI26" s="24"/>
      <c r="BJ26" s="24"/>
      <c r="BK26" s="24">
        <f t="shared" si="9"/>
        <v>44501</v>
      </c>
      <c r="BL26" s="24"/>
      <c r="BM26" s="24"/>
      <c r="BN26" s="20">
        <f t="shared" si="10"/>
        <v>44593</v>
      </c>
      <c r="BO26" s="24"/>
      <c r="BP26" s="24"/>
      <c r="BQ26" s="20">
        <f t="shared" si="11"/>
        <v>44682</v>
      </c>
      <c r="BR26" s="24"/>
      <c r="BS26" s="24"/>
      <c r="BT26" s="20">
        <f t="shared" si="12"/>
        <v>44774</v>
      </c>
      <c r="BU26" s="24">
        <f t="shared" si="2"/>
        <v>44308</v>
      </c>
      <c r="BV26" s="61">
        <f>E26-60</f>
        <v>44348</v>
      </c>
      <c r="BW26" s="21"/>
      <c r="BX26" s="21"/>
      <c r="BY26" s="20">
        <f t="shared" si="13"/>
        <v>44409</v>
      </c>
      <c r="BZ26" s="19"/>
      <c r="CA26" s="18" t="s">
        <v>1117</v>
      </c>
      <c r="CB26" s="1"/>
    </row>
    <row r="27" spans="1:110" ht="39.75" hidden="1" customHeight="1" x14ac:dyDescent="0.25">
      <c r="A27" s="104" t="s">
        <v>67</v>
      </c>
      <c r="B27" s="107">
        <v>4600077564</v>
      </c>
      <c r="C27" s="20">
        <v>43593</v>
      </c>
      <c r="D27" s="24">
        <v>43595</v>
      </c>
      <c r="E27" s="24">
        <v>44264</v>
      </c>
      <c r="F27" s="61">
        <v>43595</v>
      </c>
      <c r="G27" s="58" t="s">
        <v>3230</v>
      </c>
      <c r="H27" s="24">
        <v>44114</v>
      </c>
      <c r="I27" s="48">
        <f t="shared" ca="1" si="0"/>
        <v>-28</v>
      </c>
      <c r="J27" s="47" t="str">
        <f t="shared" ca="1" si="1"/>
        <v>TERMINADO</v>
      </c>
      <c r="K27" s="101" t="s">
        <v>66</v>
      </c>
      <c r="L27" s="102" t="s">
        <v>66</v>
      </c>
      <c r="M27" s="102" t="s">
        <v>66</v>
      </c>
      <c r="N27" s="102" t="s">
        <v>66</v>
      </c>
      <c r="O27" s="101" t="s">
        <v>66</v>
      </c>
      <c r="P27" s="101" t="s">
        <v>66</v>
      </c>
      <c r="Q27" s="82" t="s">
        <v>1155</v>
      </c>
      <c r="R27" s="100" t="s">
        <v>76</v>
      </c>
      <c r="S27" s="28" t="s">
        <v>4</v>
      </c>
      <c r="T27" s="99">
        <v>97558</v>
      </c>
      <c r="U27" s="98">
        <v>10060220029</v>
      </c>
      <c r="V27" s="96">
        <v>1568</v>
      </c>
      <c r="W27" s="97" t="s">
        <v>75</v>
      </c>
      <c r="X27" s="106">
        <v>3</v>
      </c>
      <c r="Y27" s="80">
        <v>106</v>
      </c>
      <c r="Z27" s="38" t="s">
        <v>74</v>
      </c>
      <c r="AA27" s="95" t="s">
        <v>73</v>
      </c>
      <c r="AB27" s="94">
        <v>246196</v>
      </c>
      <c r="AC27" s="82" t="s">
        <v>1154</v>
      </c>
      <c r="AD27" s="65">
        <v>21354469</v>
      </c>
      <c r="AE27" s="80">
        <v>3742812</v>
      </c>
      <c r="AF27" s="31" t="s">
        <v>6</v>
      </c>
      <c r="AG27" s="30" t="s">
        <v>6</v>
      </c>
      <c r="AH27" s="82" t="s">
        <v>1154</v>
      </c>
      <c r="AI27" s="154">
        <v>21354469</v>
      </c>
      <c r="AJ27" s="80">
        <v>3742812</v>
      </c>
      <c r="AK27" s="31" t="s">
        <v>6</v>
      </c>
      <c r="AL27" s="30" t="s">
        <v>6</v>
      </c>
      <c r="AM27" s="30" t="s">
        <v>6</v>
      </c>
      <c r="AN27" s="31" t="s">
        <v>6</v>
      </c>
      <c r="AO27" s="31" t="s">
        <v>6</v>
      </c>
      <c r="AP27" s="30" t="s">
        <v>6</v>
      </c>
      <c r="AQ27" s="78" t="s">
        <v>56</v>
      </c>
      <c r="AR27" s="28" t="s">
        <v>4</v>
      </c>
      <c r="AS27" s="105" t="s">
        <v>55</v>
      </c>
      <c r="AT27" s="105"/>
      <c r="AU27" s="28"/>
      <c r="AV27" s="63"/>
      <c r="AW27" s="89" t="s">
        <v>28</v>
      </c>
      <c r="AX27" s="20">
        <v>43699</v>
      </c>
      <c r="AY27" s="26">
        <f t="shared" si="5"/>
        <v>43687</v>
      </c>
      <c r="AZ27" s="89" t="s">
        <v>27</v>
      </c>
      <c r="BA27" s="20">
        <v>43797</v>
      </c>
      <c r="BB27" s="26">
        <f t="shared" si="6"/>
        <v>43779</v>
      </c>
      <c r="BC27" s="22" t="s">
        <v>26</v>
      </c>
      <c r="BD27" s="20">
        <v>43889</v>
      </c>
      <c r="BE27" s="20">
        <f t="shared" si="7"/>
        <v>43871</v>
      </c>
      <c r="BF27" s="86" t="s">
        <v>25</v>
      </c>
      <c r="BG27" s="20">
        <v>44043</v>
      </c>
      <c r="BH27" s="24">
        <f t="shared" si="8"/>
        <v>43961</v>
      </c>
      <c r="BI27" s="61" t="s">
        <v>1220</v>
      </c>
      <c r="BJ27" s="24">
        <v>44096</v>
      </c>
      <c r="BK27" s="24">
        <f t="shared" si="9"/>
        <v>44053</v>
      </c>
      <c r="BL27" s="24"/>
      <c r="BM27" s="24"/>
      <c r="BN27" s="20">
        <f t="shared" si="10"/>
        <v>44145</v>
      </c>
      <c r="BO27" s="24"/>
      <c r="BP27" s="24"/>
      <c r="BQ27" s="20">
        <f t="shared" si="11"/>
        <v>44237</v>
      </c>
      <c r="BR27" s="24"/>
      <c r="BS27" s="24"/>
      <c r="BT27" s="20">
        <f t="shared" si="12"/>
        <v>44326</v>
      </c>
      <c r="BU27" s="24">
        <f t="shared" si="2"/>
        <v>44164</v>
      </c>
      <c r="BV27" s="89" t="s">
        <v>2</v>
      </c>
      <c r="BW27" s="21"/>
      <c r="BX27" s="21"/>
      <c r="BY27" s="20">
        <f t="shared" si="13"/>
        <v>43961</v>
      </c>
      <c r="BZ27" s="19"/>
      <c r="CA27" s="18" t="s">
        <v>993</v>
      </c>
      <c r="CB27" s="1"/>
    </row>
    <row r="28" spans="1:110" ht="39.75" hidden="1" customHeight="1" x14ac:dyDescent="0.25">
      <c r="A28" s="104" t="s">
        <v>67</v>
      </c>
      <c r="B28" s="107">
        <v>4600077573</v>
      </c>
      <c r="C28" s="20">
        <v>43563</v>
      </c>
      <c r="D28" s="24">
        <v>43605</v>
      </c>
      <c r="E28" s="24">
        <v>44285</v>
      </c>
      <c r="F28" s="61">
        <v>43605</v>
      </c>
      <c r="G28" s="58" t="s">
        <v>3230</v>
      </c>
      <c r="H28" s="24">
        <v>44094</v>
      </c>
      <c r="I28" s="48">
        <f t="shared" ca="1" si="0"/>
        <v>-7</v>
      </c>
      <c r="J28" s="47" t="str">
        <f t="shared" ca="1" si="1"/>
        <v>TERMINADO</v>
      </c>
      <c r="K28" s="145" t="s">
        <v>1153</v>
      </c>
      <c r="L28" s="102">
        <v>43566</v>
      </c>
      <c r="M28" s="102">
        <v>43563</v>
      </c>
      <c r="N28" s="102">
        <v>43929</v>
      </c>
      <c r="O28" s="181">
        <f>N28-'[1]ARR Terminado'!$BY$1</f>
        <v>160</v>
      </c>
      <c r="P28" s="42" t="str">
        <f>IF(O28&gt;80,"VIGENTE",IF(O28&lt;1,"VENCIDO",IF(O28&lt;50,"POR VENCERSE","RENOVAR")))</f>
        <v>VIGENTE</v>
      </c>
      <c r="Q28" s="82" t="s">
        <v>1152</v>
      </c>
      <c r="R28" s="100" t="s">
        <v>76</v>
      </c>
      <c r="S28" s="28" t="s">
        <v>4</v>
      </c>
      <c r="T28" s="99">
        <v>5410642</v>
      </c>
      <c r="U28" s="98">
        <v>60980280138</v>
      </c>
      <c r="V28" s="96">
        <v>2480</v>
      </c>
      <c r="W28" s="97" t="s">
        <v>1151</v>
      </c>
      <c r="X28" s="106">
        <v>23</v>
      </c>
      <c r="Y28" s="80">
        <v>102</v>
      </c>
      <c r="Z28" s="38" t="s">
        <v>11</v>
      </c>
      <c r="AA28" s="95" t="s">
        <v>401</v>
      </c>
      <c r="AB28" s="94">
        <v>309114</v>
      </c>
      <c r="AC28" s="82" t="s">
        <v>1150</v>
      </c>
      <c r="AD28" s="65">
        <v>43605111</v>
      </c>
      <c r="AE28" s="80">
        <v>4379061</v>
      </c>
      <c r="AF28" s="31">
        <v>3137284772</v>
      </c>
      <c r="AG28" s="63" t="s">
        <v>1149</v>
      </c>
      <c r="AH28" s="82" t="s">
        <v>1150</v>
      </c>
      <c r="AI28" s="154">
        <v>43605111</v>
      </c>
      <c r="AJ28" s="80">
        <v>4379061</v>
      </c>
      <c r="AK28" s="31">
        <v>3137284772</v>
      </c>
      <c r="AL28" s="63" t="s">
        <v>1149</v>
      </c>
      <c r="AM28" s="30" t="s">
        <v>6</v>
      </c>
      <c r="AN28" s="31" t="s">
        <v>6</v>
      </c>
      <c r="AO28" s="31" t="s">
        <v>6</v>
      </c>
      <c r="AP28" s="30" t="s">
        <v>6</v>
      </c>
      <c r="AQ28" s="78" t="s">
        <v>70</v>
      </c>
      <c r="AR28" s="28" t="s">
        <v>4</v>
      </c>
      <c r="AS28" s="63" t="s">
        <v>69</v>
      </c>
      <c r="AT28" s="63"/>
      <c r="AU28" s="28"/>
      <c r="AV28" s="63"/>
      <c r="AW28" s="89" t="s">
        <v>28</v>
      </c>
      <c r="AX28" s="20">
        <v>43693</v>
      </c>
      <c r="AY28" s="26">
        <f t="shared" si="5"/>
        <v>43697</v>
      </c>
      <c r="AZ28" s="22" t="s">
        <v>27</v>
      </c>
      <c r="BA28" s="20">
        <v>43774</v>
      </c>
      <c r="BB28" s="26">
        <f t="shared" si="6"/>
        <v>43789</v>
      </c>
      <c r="BC28" s="89" t="s">
        <v>28</v>
      </c>
      <c r="BD28" s="20">
        <v>43879</v>
      </c>
      <c r="BE28" s="20">
        <f t="shared" si="7"/>
        <v>43881</v>
      </c>
      <c r="BF28" s="86" t="s">
        <v>27</v>
      </c>
      <c r="BG28" s="20">
        <v>44012</v>
      </c>
      <c r="BH28" s="24">
        <f t="shared" si="8"/>
        <v>43971</v>
      </c>
      <c r="BI28" s="24"/>
      <c r="BJ28" s="24"/>
      <c r="BK28" s="24">
        <f t="shared" si="9"/>
        <v>44063</v>
      </c>
      <c r="BL28" s="24"/>
      <c r="BM28" s="24"/>
      <c r="BN28" s="20">
        <f t="shared" si="10"/>
        <v>44155</v>
      </c>
      <c r="BO28" s="24"/>
      <c r="BP28" s="24"/>
      <c r="BQ28" s="20">
        <f t="shared" si="11"/>
        <v>44247</v>
      </c>
      <c r="BR28" s="24"/>
      <c r="BS28" s="24"/>
      <c r="BT28" s="20">
        <f t="shared" si="12"/>
        <v>44336</v>
      </c>
      <c r="BU28" s="24">
        <f t="shared" si="2"/>
        <v>44185</v>
      </c>
      <c r="BV28" s="89" t="s">
        <v>2</v>
      </c>
      <c r="BW28" s="21"/>
      <c r="BX28" s="21"/>
      <c r="BY28" s="20">
        <f t="shared" si="13"/>
        <v>43971</v>
      </c>
      <c r="BZ28" s="19"/>
      <c r="CA28" s="18" t="s">
        <v>993</v>
      </c>
      <c r="CB28" s="1"/>
    </row>
    <row r="29" spans="1:110" ht="39.75" hidden="1" customHeight="1" x14ac:dyDescent="0.25">
      <c r="A29" s="53" t="s">
        <v>67</v>
      </c>
      <c r="B29" s="107">
        <v>4600078465</v>
      </c>
      <c r="C29" s="49">
        <v>43581</v>
      </c>
      <c r="D29" s="24">
        <v>43605</v>
      </c>
      <c r="E29" s="24">
        <v>45431</v>
      </c>
      <c r="F29" s="61">
        <v>43605</v>
      </c>
      <c r="G29" s="58" t="s">
        <v>472</v>
      </c>
      <c r="H29" s="24">
        <v>44175</v>
      </c>
      <c r="I29" s="48">
        <f t="shared" ca="1" si="0"/>
        <v>1139</v>
      </c>
      <c r="J29" s="47" t="str">
        <f t="shared" ca="1" si="1"/>
        <v>VIGENTE</v>
      </c>
      <c r="K29" s="101" t="s">
        <v>66</v>
      </c>
      <c r="L29" s="102" t="s">
        <v>66</v>
      </c>
      <c r="M29" s="102" t="s">
        <v>66</v>
      </c>
      <c r="N29" s="102" t="s">
        <v>66</v>
      </c>
      <c r="O29" s="101" t="s">
        <v>66</v>
      </c>
      <c r="P29" s="101" t="s">
        <v>66</v>
      </c>
      <c r="Q29" s="144" t="s">
        <v>1148</v>
      </c>
      <c r="R29" s="36" t="s">
        <v>1122</v>
      </c>
      <c r="S29" s="28" t="s">
        <v>4</v>
      </c>
      <c r="T29" s="106">
        <v>5245148</v>
      </c>
      <c r="U29" s="98">
        <v>10060480003</v>
      </c>
      <c r="V29" s="96">
        <v>3161</v>
      </c>
      <c r="W29" s="186" t="s">
        <v>225</v>
      </c>
      <c r="X29" s="106">
        <v>26</v>
      </c>
      <c r="Y29" s="68">
        <v>279</v>
      </c>
      <c r="Z29" s="95" t="s">
        <v>224</v>
      </c>
      <c r="AA29" s="95" t="s">
        <v>1121</v>
      </c>
      <c r="AB29" s="94">
        <v>240352</v>
      </c>
      <c r="AC29" s="144" t="s">
        <v>1147</v>
      </c>
      <c r="AD29" s="65">
        <v>3374873</v>
      </c>
      <c r="AE29" s="31">
        <v>5117291</v>
      </c>
      <c r="AF29" s="31">
        <v>3116527868</v>
      </c>
      <c r="AG29" s="30" t="s">
        <v>6</v>
      </c>
      <c r="AH29" s="144" t="s">
        <v>1147</v>
      </c>
      <c r="AI29" s="154">
        <v>3374873</v>
      </c>
      <c r="AJ29" s="31">
        <v>5117291</v>
      </c>
      <c r="AK29" s="31">
        <v>3116527868</v>
      </c>
      <c r="AL29" s="30" t="s">
        <v>6</v>
      </c>
      <c r="AM29" s="30" t="s">
        <v>6</v>
      </c>
      <c r="AN29" s="31" t="s">
        <v>6</v>
      </c>
      <c r="AO29" s="31" t="s">
        <v>6</v>
      </c>
      <c r="AP29" s="30" t="s">
        <v>6</v>
      </c>
      <c r="AQ29" s="78" t="s">
        <v>70</v>
      </c>
      <c r="AR29" s="28" t="s">
        <v>4</v>
      </c>
      <c r="AS29" s="63" t="s">
        <v>69</v>
      </c>
      <c r="AT29" s="63"/>
      <c r="AU29" s="28"/>
      <c r="AV29" s="63"/>
      <c r="AW29" s="89" t="s">
        <v>28</v>
      </c>
      <c r="AX29" s="20">
        <v>43693</v>
      </c>
      <c r="AY29" s="26">
        <f t="shared" si="5"/>
        <v>43697</v>
      </c>
      <c r="AZ29" s="89" t="s">
        <v>27</v>
      </c>
      <c r="BA29" s="20">
        <v>43780</v>
      </c>
      <c r="BB29" s="26">
        <f t="shared" si="6"/>
        <v>43789</v>
      </c>
      <c r="BC29" s="89" t="s">
        <v>26</v>
      </c>
      <c r="BD29" s="20">
        <v>43873</v>
      </c>
      <c r="BE29" s="20">
        <f t="shared" si="7"/>
        <v>43881</v>
      </c>
      <c r="BF29" s="20"/>
      <c r="BG29" s="20"/>
      <c r="BH29" s="24">
        <f t="shared" si="8"/>
        <v>43971</v>
      </c>
      <c r="BI29" s="24"/>
      <c r="BJ29" s="24"/>
      <c r="BK29" s="24">
        <f t="shared" si="9"/>
        <v>44063</v>
      </c>
      <c r="BL29" s="61" t="s">
        <v>1202</v>
      </c>
      <c r="BM29" s="24">
        <v>44152</v>
      </c>
      <c r="BN29" s="20">
        <f t="shared" si="10"/>
        <v>44155</v>
      </c>
      <c r="BO29" s="24"/>
      <c r="BP29" s="24"/>
      <c r="BQ29" s="20">
        <f t="shared" si="11"/>
        <v>44247</v>
      </c>
      <c r="BR29" s="24"/>
      <c r="BS29" s="24"/>
      <c r="BT29" s="20">
        <f t="shared" si="12"/>
        <v>44336</v>
      </c>
      <c r="BU29" s="24">
        <f t="shared" si="2"/>
        <v>45331</v>
      </c>
      <c r="BV29" s="61">
        <f t="shared" ref="BV29:BV35" si="14">E29-60</f>
        <v>45371</v>
      </c>
      <c r="BW29" s="21"/>
      <c r="BX29" s="21"/>
      <c r="BY29" s="20">
        <f t="shared" si="13"/>
        <v>43971</v>
      </c>
      <c r="BZ29" s="19"/>
      <c r="CA29" s="18" t="s">
        <v>1117</v>
      </c>
      <c r="CB29" s="1"/>
    </row>
    <row r="30" spans="1:110" ht="39.75" hidden="1" customHeight="1" x14ac:dyDescent="0.25">
      <c r="A30" s="53" t="s">
        <v>1146</v>
      </c>
      <c r="B30" s="107">
        <v>4600078467</v>
      </c>
      <c r="C30" s="60" t="s">
        <v>6</v>
      </c>
      <c r="D30" s="24">
        <v>43609</v>
      </c>
      <c r="E30" s="24">
        <v>45435</v>
      </c>
      <c r="F30" s="61">
        <v>43609</v>
      </c>
      <c r="G30" s="58" t="s">
        <v>472</v>
      </c>
      <c r="H30" s="24">
        <v>44166</v>
      </c>
      <c r="I30" s="48">
        <f t="shared" ca="1" si="0"/>
        <v>1143</v>
      </c>
      <c r="J30" s="47" t="str">
        <f t="shared" ca="1" si="1"/>
        <v>VIGENTE</v>
      </c>
      <c r="K30" s="101" t="s">
        <v>66</v>
      </c>
      <c r="L30" s="102" t="s">
        <v>66</v>
      </c>
      <c r="M30" s="102" t="s">
        <v>66</v>
      </c>
      <c r="N30" s="102" t="s">
        <v>66</v>
      </c>
      <c r="O30" s="101" t="s">
        <v>66</v>
      </c>
      <c r="P30" s="101" t="s">
        <v>66</v>
      </c>
      <c r="Q30" s="144" t="s">
        <v>1145</v>
      </c>
      <c r="R30" s="36" t="s">
        <v>1144</v>
      </c>
      <c r="S30" s="28" t="s">
        <v>4</v>
      </c>
      <c r="T30" s="106">
        <v>5245401</v>
      </c>
      <c r="U30" s="98">
        <v>10060480003</v>
      </c>
      <c r="V30" s="96">
        <v>3161</v>
      </c>
      <c r="W30" s="186" t="s">
        <v>225</v>
      </c>
      <c r="X30" s="106">
        <v>26</v>
      </c>
      <c r="Y30" s="68">
        <v>321</v>
      </c>
      <c r="Z30" s="95" t="s">
        <v>224</v>
      </c>
      <c r="AA30" s="95" t="s">
        <v>1143</v>
      </c>
      <c r="AB30" s="94">
        <v>215034</v>
      </c>
      <c r="AC30" s="144" t="s">
        <v>1142</v>
      </c>
      <c r="AD30" s="65">
        <v>70112175</v>
      </c>
      <c r="AE30" s="31" t="s">
        <v>6</v>
      </c>
      <c r="AF30" s="31">
        <v>3125914742</v>
      </c>
      <c r="AG30" s="30" t="s">
        <v>6</v>
      </c>
      <c r="AH30" s="144" t="s">
        <v>1142</v>
      </c>
      <c r="AI30" s="154">
        <v>70112175</v>
      </c>
      <c r="AJ30" s="31" t="s">
        <v>6</v>
      </c>
      <c r="AK30" s="31">
        <v>3125914742</v>
      </c>
      <c r="AL30" s="30" t="s">
        <v>6</v>
      </c>
      <c r="AM30" s="30" t="s">
        <v>6</v>
      </c>
      <c r="AN30" s="31" t="s">
        <v>6</v>
      </c>
      <c r="AO30" s="31" t="s">
        <v>6</v>
      </c>
      <c r="AP30" s="30" t="s">
        <v>6</v>
      </c>
      <c r="AQ30" s="78" t="s">
        <v>70</v>
      </c>
      <c r="AR30" s="28" t="s">
        <v>4</v>
      </c>
      <c r="AS30" s="63" t="s">
        <v>69</v>
      </c>
      <c r="AT30" s="63"/>
      <c r="AU30" s="28"/>
      <c r="AV30" s="63"/>
      <c r="AW30" s="89" t="s">
        <v>28</v>
      </c>
      <c r="AX30" s="20">
        <v>43693</v>
      </c>
      <c r="AY30" s="26">
        <f t="shared" si="5"/>
        <v>43701</v>
      </c>
      <c r="AZ30" s="89" t="s">
        <v>27</v>
      </c>
      <c r="BA30" s="20">
        <v>43780</v>
      </c>
      <c r="BB30" s="26">
        <f t="shared" si="6"/>
        <v>43793</v>
      </c>
      <c r="BC30" s="22" t="s">
        <v>26</v>
      </c>
      <c r="BD30" s="20">
        <v>43873</v>
      </c>
      <c r="BE30" s="20">
        <f t="shared" si="7"/>
        <v>43885</v>
      </c>
      <c r="BF30" s="20"/>
      <c r="BG30" s="20"/>
      <c r="BH30" s="24">
        <f t="shared" si="8"/>
        <v>43975</v>
      </c>
      <c r="BI30" s="24"/>
      <c r="BJ30" s="24"/>
      <c r="BK30" s="24">
        <f t="shared" si="9"/>
        <v>44067</v>
      </c>
      <c r="BL30" s="61" t="s">
        <v>1202</v>
      </c>
      <c r="BM30" s="24">
        <v>44153</v>
      </c>
      <c r="BN30" s="20">
        <f t="shared" si="10"/>
        <v>44159</v>
      </c>
      <c r="BO30" s="24"/>
      <c r="BP30" s="24"/>
      <c r="BQ30" s="20">
        <f t="shared" si="11"/>
        <v>44251</v>
      </c>
      <c r="BR30" s="24"/>
      <c r="BS30" s="24"/>
      <c r="BT30" s="20">
        <f t="shared" si="12"/>
        <v>44340</v>
      </c>
      <c r="BU30" s="24">
        <f t="shared" si="2"/>
        <v>45335</v>
      </c>
      <c r="BV30" s="61">
        <f t="shared" si="14"/>
        <v>45375</v>
      </c>
      <c r="BW30" s="21"/>
      <c r="BX30" s="21"/>
      <c r="BY30" s="20">
        <f t="shared" si="13"/>
        <v>43975</v>
      </c>
      <c r="BZ30" s="19"/>
      <c r="CA30" s="18" t="s">
        <v>1117</v>
      </c>
      <c r="CB30" s="1"/>
    </row>
    <row r="31" spans="1:110" ht="39.75" hidden="1" customHeight="1" x14ac:dyDescent="0.2">
      <c r="A31" s="53" t="s">
        <v>1141</v>
      </c>
      <c r="B31" s="190">
        <v>4600079920</v>
      </c>
      <c r="C31" s="60" t="s">
        <v>6</v>
      </c>
      <c r="D31" s="60" t="s">
        <v>6</v>
      </c>
      <c r="E31" s="60" t="s">
        <v>6</v>
      </c>
      <c r="F31" s="60" t="s">
        <v>6</v>
      </c>
      <c r="G31" s="60" t="s">
        <v>6</v>
      </c>
      <c r="H31" s="60" t="s">
        <v>6</v>
      </c>
      <c r="I31" s="48" t="e">
        <f t="shared" ca="1" si="0"/>
        <v>#VALUE!</v>
      </c>
      <c r="J31" s="47" t="e">
        <f t="shared" ca="1" si="1"/>
        <v>#VALUE!</v>
      </c>
      <c r="K31" s="101" t="s">
        <v>66</v>
      </c>
      <c r="L31" s="102" t="s">
        <v>66</v>
      </c>
      <c r="M31" s="102" t="s">
        <v>66</v>
      </c>
      <c r="N31" s="102" t="s">
        <v>66</v>
      </c>
      <c r="O31" s="101" t="s">
        <v>66</v>
      </c>
      <c r="P31" s="101" t="s">
        <v>66</v>
      </c>
      <c r="Q31" s="66" t="s">
        <v>1140</v>
      </c>
      <c r="R31" s="36" t="s">
        <v>1139</v>
      </c>
      <c r="S31" s="28" t="s">
        <v>4</v>
      </c>
      <c r="T31" s="118" t="s">
        <v>1138</v>
      </c>
      <c r="U31" s="69" t="s">
        <v>1137</v>
      </c>
      <c r="V31" s="96" t="s">
        <v>1136</v>
      </c>
      <c r="W31" s="189" t="s">
        <v>1135</v>
      </c>
      <c r="X31" s="141" t="s">
        <v>1134</v>
      </c>
      <c r="Y31" s="68" t="s">
        <v>1133</v>
      </c>
      <c r="Z31" s="66" t="s">
        <v>1132</v>
      </c>
      <c r="AA31" s="66" t="s">
        <v>1131</v>
      </c>
      <c r="AB31" s="67">
        <v>14058660</v>
      </c>
      <c r="AC31" s="66" t="s">
        <v>1130</v>
      </c>
      <c r="AD31" s="65">
        <v>890919291</v>
      </c>
      <c r="AE31" s="118">
        <v>4448020</v>
      </c>
      <c r="AF31" s="31" t="s">
        <v>6</v>
      </c>
      <c r="AG31" s="63" t="s">
        <v>1129</v>
      </c>
      <c r="AH31" s="66" t="s">
        <v>1128</v>
      </c>
      <c r="AI31" s="154">
        <v>98571785</v>
      </c>
      <c r="AJ31" s="31">
        <v>4448020</v>
      </c>
      <c r="AK31" s="31" t="s">
        <v>6</v>
      </c>
      <c r="AL31" s="30" t="s">
        <v>6</v>
      </c>
      <c r="AM31" s="30" t="s">
        <v>6</v>
      </c>
      <c r="AN31" s="31" t="s">
        <v>6</v>
      </c>
      <c r="AO31" s="31" t="s">
        <v>6</v>
      </c>
      <c r="AP31" s="30" t="s">
        <v>6</v>
      </c>
      <c r="AQ31" s="78" t="s">
        <v>70</v>
      </c>
      <c r="AR31" s="28" t="s">
        <v>4</v>
      </c>
      <c r="AS31" s="63" t="s">
        <v>69</v>
      </c>
      <c r="AT31" s="28" t="s">
        <v>122</v>
      </c>
      <c r="AU31" s="28" t="s">
        <v>121</v>
      </c>
      <c r="AV31" s="63"/>
      <c r="AW31" s="25"/>
      <c r="AX31" s="25"/>
      <c r="AY31" s="26" t="e">
        <f t="shared" si="5"/>
        <v>#VALUE!</v>
      </c>
      <c r="AZ31" s="25"/>
      <c r="BA31" s="25"/>
      <c r="BB31" s="26" t="e">
        <f t="shared" si="6"/>
        <v>#VALUE!</v>
      </c>
      <c r="BC31" s="25"/>
      <c r="BD31" s="25"/>
      <c r="BE31" s="20" t="e">
        <f t="shared" si="7"/>
        <v>#VALUE!</v>
      </c>
      <c r="BF31" s="20"/>
      <c r="BG31" s="20"/>
      <c r="BH31" s="24" t="e">
        <f t="shared" si="8"/>
        <v>#VALUE!</v>
      </c>
      <c r="BI31" s="24"/>
      <c r="BJ31" s="24"/>
      <c r="BK31" s="24" t="e">
        <f t="shared" si="9"/>
        <v>#VALUE!</v>
      </c>
      <c r="BL31" s="24"/>
      <c r="BM31" s="24"/>
      <c r="BN31" s="20" t="e">
        <f t="shared" si="10"/>
        <v>#VALUE!</v>
      </c>
      <c r="BO31" s="24"/>
      <c r="BP31" s="24"/>
      <c r="BQ31" s="20" t="e">
        <f t="shared" si="11"/>
        <v>#VALUE!</v>
      </c>
      <c r="BR31" s="24"/>
      <c r="BS31" s="24"/>
      <c r="BT31" s="20" t="e">
        <f t="shared" si="12"/>
        <v>#VALUE!</v>
      </c>
      <c r="BU31" s="24" t="e">
        <f t="shared" si="2"/>
        <v>#VALUE!</v>
      </c>
      <c r="BV31" s="61" t="e">
        <f t="shared" si="14"/>
        <v>#VALUE!</v>
      </c>
      <c r="BW31" s="21"/>
      <c r="BX31" s="21"/>
      <c r="BY31" s="20" t="e">
        <f t="shared" si="13"/>
        <v>#VALUE!</v>
      </c>
      <c r="BZ31" s="188" t="s">
        <v>1127</v>
      </c>
      <c r="CA31" s="18" t="s">
        <v>1117</v>
      </c>
      <c r="CB31" s="1"/>
    </row>
    <row r="32" spans="1:110" ht="39.75" hidden="1" customHeight="1" x14ac:dyDescent="0.25">
      <c r="A32" s="104" t="s">
        <v>67</v>
      </c>
      <c r="B32" s="107">
        <v>4600077567</v>
      </c>
      <c r="C32" s="20">
        <v>43593</v>
      </c>
      <c r="D32" s="24">
        <v>43595</v>
      </c>
      <c r="E32" s="24">
        <v>44264</v>
      </c>
      <c r="F32" s="61">
        <v>43595</v>
      </c>
      <c r="G32" s="58" t="s">
        <v>3230</v>
      </c>
      <c r="H32" s="24">
        <v>44091</v>
      </c>
      <c r="I32" s="48">
        <f t="shared" ca="1" si="0"/>
        <v>-28</v>
      </c>
      <c r="J32" s="47" t="str">
        <f t="shared" ca="1" si="1"/>
        <v>TERMINADO</v>
      </c>
      <c r="K32" s="101" t="s">
        <v>66</v>
      </c>
      <c r="L32" s="102" t="s">
        <v>66</v>
      </c>
      <c r="M32" s="102" t="s">
        <v>66</v>
      </c>
      <c r="N32" s="102" t="s">
        <v>66</v>
      </c>
      <c r="O32" s="101" t="s">
        <v>66</v>
      </c>
      <c r="P32" s="101" t="s">
        <v>66</v>
      </c>
      <c r="Q32" s="82" t="s">
        <v>1126</v>
      </c>
      <c r="R32" s="100" t="s">
        <v>76</v>
      </c>
      <c r="S32" s="28" t="s">
        <v>4</v>
      </c>
      <c r="T32" s="99">
        <v>97558</v>
      </c>
      <c r="U32" s="98">
        <v>10060220029</v>
      </c>
      <c r="V32" s="96">
        <v>1568</v>
      </c>
      <c r="W32" s="97" t="s">
        <v>75</v>
      </c>
      <c r="X32" s="106">
        <v>3</v>
      </c>
      <c r="Y32" s="80">
        <v>113</v>
      </c>
      <c r="Z32" s="38" t="s">
        <v>74</v>
      </c>
      <c r="AA32" s="95" t="s">
        <v>73</v>
      </c>
      <c r="AB32" s="94">
        <v>136522</v>
      </c>
      <c r="AC32" s="82" t="s">
        <v>1125</v>
      </c>
      <c r="AD32" s="65">
        <v>43561880</v>
      </c>
      <c r="AE32" s="80">
        <v>2141152</v>
      </c>
      <c r="AF32" s="31">
        <v>312067213</v>
      </c>
      <c r="AG32" s="30" t="s">
        <v>6</v>
      </c>
      <c r="AH32" s="82" t="s">
        <v>1125</v>
      </c>
      <c r="AI32" s="154">
        <v>43561880</v>
      </c>
      <c r="AJ32" s="80">
        <v>2141152</v>
      </c>
      <c r="AK32" s="31">
        <v>312067213</v>
      </c>
      <c r="AL32" s="30" t="s">
        <v>6</v>
      </c>
      <c r="AM32" s="30" t="s">
        <v>6</v>
      </c>
      <c r="AN32" s="31" t="s">
        <v>6</v>
      </c>
      <c r="AO32" s="31" t="s">
        <v>6</v>
      </c>
      <c r="AP32" s="30" t="s">
        <v>6</v>
      </c>
      <c r="AQ32" s="78" t="s">
        <v>70</v>
      </c>
      <c r="AR32" s="28" t="s">
        <v>4</v>
      </c>
      <c r="AS32" s="63" t="s">
        <v>69</v>
      </c>
      <c r="AT32" s="63"/>
      <c r="AU32" s="28"/>
      <c r="AV32" s="63"/>
      <c r="AW32" s="89" t="s">
        <v>28</v>
      </c>
      <c r="AX32" s="20">
        <v>43675</v>
      </c>
      <c r="AY32" s="26">
        <f t="shared" si="5"/>
        <v>43687</v>
      </c>
      <c r="AZ32" s="89" t="s">
        <v>27</v>
      </c>
      <c r="BA32" s="20">
        <v>43780</v>
      </c>
      <c r="BB32" s="26">
        <f t="shared" si="6"/>
        <v>43779</v>
      </c>
      <c r="BC32" s="22" t="s">
        <v>26</v>
      </c>
      <c r="BD32" s="20">
        <v>43873</v>
      </c>
      <c r="BE32" s="20">
        <f t="shared" si="7"/>
        <v>43871</v>
      </c>
      <c r="BF32" s="86" t="s">
        <v>25</v>
      </c>
      <c r="BG32" s="20">
        <v>43959</v>
      </c>
      <c r="BH32" s="24">
        <f t="shared" si="8"/>
        <v>43961</v>
      </c>
      <c r="BI32" s="24"/>
      <c r="BJ32" s="24"/>
      <c r="BK32" s="24">
        <f t="shared" si="9"/>
        <v>44053</v>
      </c>
      <c r="BL32" s="24"/>
      <c r="BM32" s="24"/>
      <c r="BN32" s="20">
        <f t="shared" si="10"/>
        <v>44145</v>
      </c>
      <c r="BO32" s="24"/>
      <c r="BP32" s="24"/>
      <c r="BQ32" s="20">
        <f t="shared" si="11"/>
        <v>44237</v>
      </c>
      <c r="BR32" s="24"/>
      <c r="BS32" s="24"/>
      <c r="BT32" s="20">
        <f t="shared" si="12"/>
        <v>44326</v>
      </c>
      <c r="BU32" s="24">
        <f t="shared" si="2"/>
        <v>44164</v>
      </c>
      <c r="BV32" s="61">
        <f t="shared" si="14"/>
        <v>44204</v>
      </c>
      <c r="BW32" s="21"/>
      <c r="BX32" s="21"/>
      <c r="BY32" s="20">
        <f t="shared" si="13"/>
        <v>43961</v>
      </c>
      <c r="BZ32" s="187"/>
      <c r="CA32" s="18" t="s">
        <v>993</v>
      </c>
      <c r="CC32" s="2"/>
      <c r="CD32" s="2"/>
      <c r="CE32" s="2"/>
      <c r="CF32" s="2"/>
      <c r="CG32" s="2"/>
      <c r="CH32" s="2"/>
      <c r="CI32" s="2"/>
      <c r="CJ32" s="2"/>
      <c r="CK32" s="2"/>
      <c r="CL32" s="2"/>
      <c r="CM32" s="2"/>
      <c r="CN32" s="2"/>
      <c r="CO32" s="2"/>
      <c r="CP32" s="2"/>
    </row>
    <row r="33" spans="1:94" s="2" customFormat="1" ht="39.75" hidden="1" customHeight="1" x14ac:dyDescent="0.25">
      <c r="A33" s="53" t="s">
        <v>67</v>
      </c>
      <c r="B33" s="107">
        <v>4600078569</v>
      </c>
      <c r="C33" s="49">
        <v>43609</v>
      </c>
      <c r="D33" s="24">
        <v>43679</v>
      </c>
      <c r="E33" s="24">
        <v>45505</v>
      </c>
      <c r="F33" s="61">
        <v>43679</v>
      </c>
      <c r="G33" s="58" t="s">
        <v>472</v>
      </c>
      <c r="H33" s="24">
        <v>43609</v>
      </c>
      <c r="I33" s="48">
        <f t="shared" ca="1" si="0"/>
        <v>1213</v>
      </c>
      <c r="J33" s="47" t="str">
        <f t="shared" ca="1" si="1"/>
        <v>VIGENTE</v>
      </c>
      <c r="K33" s="101" t="s">
        <v>66</v>
      </c>
      <c r="L33" s="102" t="s">
        <v>66</v>
      </c>
      <c r="M33" s="102" t="s">
        <v>66</v>
      </c>
      <c r="N33" s="102" t="s">
        <v>66</v>
      </c>
      <c r="O33" s="101" t="s">
        <v>66</v>
      </c>
      <c r="P33" s="101" t="s">
        <v>66</v>
      </c>
      <c r="Q33" s="144" t="s">
        <v>1124</v>
      </c>
      <c r="R33" s="36" t="s">
        <v>1122</v>
      </c>
      <c r="S33" s="28" t="s">
        <v>4</v>
      </c>
      <c r="T33" s="106">
        <v>5245148</v>
      </c>
      <c r="U33" s="98">
        <v>10060480003</v>
      </c>
      <c r="V33" s="96">
        <v>3161</v>
      </c>
      <c r="W33" s="186" t="s">
        <v>225</v>
      </c>
      <c r="X33" s="106">
        <v>26</v>
      </c>
      <c r="Y33" s="68">
        <v>256</v>
      </c>
      <c r="Z33" s="95" t="s">
        <v>224</v>
      </c>
      <c r="AA33" s="95" t="s">
        <v>1121</v>
      </c>
      <c r="AB33" s="94">
        <v>225185</v>
      </c>
      <c r="AC33" s="144" t="s">
        <v>1118</v>
      </c>
      <c r="AD33" s="65">
        <v>3374873</v>
      </c>
      <c r="AE33" s="31">
        <v>315040200</v>
      </c>
      <c r="AF33" s="31">
        <v>3155020200</v>
      </c>
      <c r="AG33" s="63" t="s">
        <v>1119</v>
      </c>
      <c r="AH33" s="144" t="s">
        <v>1118</v>
      </c>
      <c r="AI33" s="154">
        <v>3374873</v>
      </c>
      <c r="AJ33" s="31">
        <v>315040200</v>
      </c>
      <c r="AK33" s="31">
        <v>3155020200</v>
      </c>
      <c r="AL33" s="115" t="s">
        <v>1119</v>
      </c>
      <c r="AM33" s="30" t="s">
        <v>6</v>
      </c>
      <c r="AN33" s="31" t="s">
        <v>6</v>
      </c>
      <c r="AO33" s="31" t="s">
        <v>6</v>
      </c>
      <c r="AP33" s="30" t="s">
        <v>6</v>
      </c>
      <c r="AQ33" s="78" t="s">
        <v>70</v>
      </c>
      <c r="AR33" s="28" t="s">
        <v>4</v>
      </c>
      <c r="AS33" s="63" t="s">
        <v>69</v>
      </c>
      <c r="AT33" s="28" t="s">
        <v>122</v>
      </c>
      <c r="AU33" s="28" t="s">
        <v>121</v>
      </c>
      <c r="AV33" s="63"/>
      <c r="AW33" s="89" t="s">
        <v>28</v>
      </c>
      <c r="AX33" s="20">
        <v>43780</v>
      </c>
      <c r="AY33" s="26">
        <f t="shared" si="5"/>
        <v>43771</v>
      </c>
      <c r="AZ33" s="22" t="s">
        <v>27</v>
      </c>
      <c r="BA33" s="20">
        <v>43873</v>
      </c>
      <c r="BB33" s="26">
        <f t="shared" si="6"/>
        <v>43863</v>
      </c>
      <c r="BC33" s="25"/>
      <c r="BD33" s="25"/>
      <c r="BE33" s="20">
        <f t="shared" si="7"/>
        <v>43953</v>
      </c>
      <c r="BF33" s="20"/>
      <c r="BG33" s="20"/>
      <c r="BH33" s="24">
        <f t="shared" si="8"/>
        <v>44045</v>
      </c>
      <c r="BI33" s="61" t="s">
        <v>1220</v>
      </c>
      <c r="BJ33" s="24">
        <v>44152</v>
      </c>
      <c r="BK33" s="24">
        <f t="shared" si="9"/>
        <v>44137</v>
      </c>
      <c r="BL33" s="24"/>
      <c r="BM33" s="24"/>
      <c r="BN33" s="20">
        <f t="shared" si="10"/>
        <v>44229</v>
      </c>
      <c r="BO33" s="24"/>
      <c r="BP33" s="24"/>
      <c r="BQ33" s="20">
        <f t="shared" si="11"/>
        <v>44318</v>
      </c>
      <c r="BR33" s="24"/>
      <c r="BS33" s="24"/>
      <c r="BT33" s="20">
        <f t="shared" si="12"/>
        <v>44410</v>
      </c>
      <c r="BU33" s="24">
        <f t="shared" si="2"/>
        <v>45405</v>
      </c>
      <c r="BV33" s="61">
        <f t="shared" si="14"/>
        <v>45445</v>
      </c>
      <c r="BW33" s="21"/>
      <c r="BX33" s="21"/>
      <c r="BY33" s="20">
        <f t="shared" si="13"/>
        <v>44045</v>
      </c>
      <c r="BZ33" s="19"/>
      <c r="CA33" s="18" t="s">
        <v>1117</v>
      </c>
    </row>
    <row r="34" spans="1:94" ht="39.75" hidden="1" customHeight="1" x14ac:dyDescent="0.25">
      <c r="A34" s="53" t="s">
        <v>67</v>
      </c>
      <c r="B34" s="107">
        <v>4600078456</v>
      </c>
      <c r="C34" s="60" t="s">
        <v>6</v>
      </c>
      <c r="D34" s="24">
        <v>43609</v>
      </c>
      <c r="E34" s="24">
        <v>45435</v>
      </c>
      <c r="F34" s="61">
        <v>43609</v>
      </c>
      <c r="G34" s="58" t="s">
        <v>472</v>
      </c>
      <c r="H34" s="24">
        <v>44187</v>
      </c>
      <c r="I34" s="48">
        <f t="shared" ref="I34:I65" ca="1" si="15">E34-$DF$1</f>
        <v>1143</v>
      </c>
      <c r="J34" s="47" t="str">
        <f t="shared" ref="J34:J65" ca="1" si="16">IF(I34&gt;130,"VIGENTE",IF(I34&lt;1,"TERMINADO",IF(AND(I34&lt;120,I34&gt;110),"TRAMITES",IF(I34&lt;50,"POR VENCERSE","RENOVAR"))))</f>
        <v>VIGENTE</v>
      </c>
      <c r="K34" s="101" t="s">
        <v>66</v>
      </c>
      <c r="L34" s="102" t="s">
        <v>66</v>
      </c>
      <c r="M34" s="102" t="s">
        <v>66</v>
      </c>
      <c r="N34" s="102" t="s">
        <v>66</v>
      </c>
      <c r="O34" s="101" t="s">
        <v>66</v>
      </c>
      <c r="P34" s="101" t="s">
        <v>66</v>
      </c>
      <c r="Q34" s="144" t="s">
        <v>1123</v>
      </c>
      <c r="R34" s="36" t="s">
        <v>1122</v>
      </c>
      <c r="S34" s="28" t="s">
        <v>4</v>
      </c>
      <c r="T34" s="106">
        <v>5245254</v>
      </c>
      <c r="U34" s="98">
        <v>10060480003</v>
      </c>
      <c r="V34" s="96">
        <v>3161</v>
      </c>
      <c r="W34" s="186" t="s">
        <v>225</v>
      </c>
      <c r="X34" s="106">
        <v>26</v>
      </c>
      <c r="Y34" s="68">
        <v>143</v>
      </c>
      <c r="Z34" s="95" t="s">
        <v>224</v>
      </c>
      <c r="AA34" s="95" t="s">
        <v>1121</v>
      </c>
      <c r="AB34" s="94">
        <v>222792</v>
      </c>
      <c r="AC34" s="144" t="s">
        <v>1120</v>
      </c>
      <c r="AD34" s="65">
        <v>3434855</v>
      </c>
      <c r="AE34" s="31">
        <v>315040200</v>
      </c>
      <c r="AF34" s="31">
        <v>3155020200</v>
      </c>
      <c r="AG34" s="63" t="s">
        <v>1119</v>
      </c>
      <c r="AH34" s="144" t="s">
        <v>1118</v>
      </c>
      <c r="AI34" s="154">
        <v>3374873</v>
      </c>
      <c r="AJ34" s="31">
        <v>23133721</v>
      </c>
      <c r="AK34" s="31">
        <v>3215490074</v>
      </c>
      <c r="AL34" s="30" t="s">
        <v>6</v>
      </c>
      <c r="AM34" s="30" t="s">
        <v>6</v>
      </c>
      <c r="AN34" s="31" t="s">
        <v>6</v>
      </c>
      <c r="AO34" s="31" t="s">
        <v>6</v>
      </c>
      <c r="AP34" s="30" t="s">
        <v>6</v>
      </c>
      <c r="AQ34" s="78" t="s">
        <v>70</v>
      </c>
      <c r="AR34" s="28" t="s">
        <v>4</v>
      </c>
      <c r="AS34" s="63" t="s">
        <v>69</v>
      </c>
      <c r="AT34" s="63"/>
      <c r="AU34" s="28"/>
      <c r="AV34" s="63"/>
      <c r="AW34" s="89" t="s">
        <v>28</v>
      </c>
      <c r="AX34" s="20">
        <v>43693</v>
      </c>
      <c r="AY34" s="26">
        <f t="shared" si="5"/>
        <v>43701</v>
      </c>
      <c r="AZ34" s="89" t="s">
        <v>27</v>
      </c>
      <c r="BA34" s="20">
        <v>43780</v>
      </c>
      <c r="BB34" s="26">
        <f t="shared" si="6"/>
        <v>43793</v>
      </c>
      <c r="BC34" s="89" t="s">
        <v>26</v>
      </c>
      <c r="BD34" s="20">
        <v>43873</v>
      </c>
      <c r="BE34" s="20">
        <f t="shared" si="7"/>
        <v>43885</v>
      </c>
      <c r="BF34" s="86" t="s">
        <v>27</v>
      </c>
      <c r="BG34" s="20">
        <v>44012</v>
      </c>
      <c r="BH34" s="24">
        <f t="shared" si="8"/>
        <v>43975</v>
      </c>
      <c r="BI34" s="24"/>
      <c r="BJ34" s="24"/>
      <c r="BK34" s="24">
        <f t="shared" si="9"/>
        <v>44067</v>
      </c>
      <c r="BL34" s="61" t="s">
        <v>1202</v>
      </c>
      <c r="BM34" s="24">
        <v>44153</v>
      </c>
      <c r="BN34" s="20">
        <f t="shared" si="10"/>
        <v>44159</v>
      </c>
      <c r="BO34" s="24"/>
      <c r="BP34" s="24"/>
      <c r="BQ34" s="20">
        <f t="shared" si="11"/>
        <v>44251</v>
      </c>
      <c r="BR34" s="24"/>
      <c r="BS34" s="24"/>
      <c r="BT34" s="20">
        <f t="shared" si="12"/>
        <v>44340</v>
      </c>
      <c r="BU34" s="24">
        <f t="shared" si="2"/>
        <v>45335</v>
      </c>
      <c r="BV34" s="61">
        <f t="shared" si="14"/>
        <v>45375</v>
      </c>
      <c r="BW34" s="21"/>
      <c r="BX34" s="21"/>
      <c r="BY34" s="20">
        <f t="shared" si="13"/>
        <v>43975</v>
      </c>
      <c r="BZ34" s="19"/>
      <c r="CA34" s="18" t="s">
        <v>1117</v>
      </c>
      <c r="CB34" s="1"/>
    </row>
    <row r="35" spans="1:94" ht="39.75" hidden="1" customHeight="1" x14ac:dyDescent="0.25">
      <c r="A35" s="104" t="s">
        <v>67</v>
      </c>
      <c r="B35" s="124">
        <v>4600080677</v>
      </c>
      <c r="C35" s="103">
        <v>43600</v>
      </c>
      <c r="D35" s="60" t="s">
        <v>6</v>
      </c>
      <c r="E35" s="60" t="s">
        <v>6</v>
      </c>
      <c r="F35" s="60" t="s">
        <v>6</v>
      </c>
      <c r="G35" s="60" t="s">
        <v>6</v>
      </c>
      <c r="H35" s="60" t="s">
        <v>6</v>
      </c>
      <c r="I35" s="48" t="e">
        <f t="shared" ca="1" si="15"/>
        <v>#VALUE!</v>
      </c>
      <c r="J35" s="47" t="e">
        <f t="shared" ca="1" si="16"/>
        <v>#VALUE!</v>
      </c>
      <c r="K35" s="101" t="s">
        <v>66</v>
      </c>
      <c r="L35" s="102" t="s">
        <v>66</v>
      </c>
      <c r="M35" s="102" t="s">
        <v>66</v>
      </c>
      <c r="N35" s="102" t="s">
        <v>66</v>
      </c>
      <c r="O35" s="101" t="s">
        <v>66</v>
      </c>
      <c r="P35" s="101" t="s">
        <v>66</v>
      </c>
      <c r="Q35" s="95" t="s">
        <v>1106</v>
      </c>
      <c r="R35" s="36" t="s">
        <v>127</v>
      </c>
      <c r="S35" s="28" t="s">
        <v>4</v>
      </c>
      <c r="T35" s="110">
        <v>5227146</v>
      </c>
      <c r="U35" s="112">
        <v>10180070029</v>
      </c>
      <c r="V35" s="112">
        <v>1806</v>
      </c>
      <c r="W35" s="103">
        <v>38097</v>
      </c>
      <c r="X35" s="185">
        <v>29</v>
      </c>
      <c r="Y35" s="122">
        <v>1089</v>
      </c>
      <c r="Z35" s="95" t="s">
        <v>126</v>
      </c>
      <c r="AA35" s="95" t="s">
        <v>125</v>
      </c>
      <c r="AB35" s="94">
        <v>94196</v>
      </c>
      <c r="AC35" s="82" t="s">
        <v>1105</v>
      </c>
      <c r="AD35" s="65">
        <v>43074877</v>
      </c>
      <c r="AE35" s="122">
        <v>5590285</v>
      </c>
      <c r="AF35" s="80">
        <v>3122600016</v>
      </c>
      <c r="AG35" s="705" t="s">
        <v>123</v>
      </c>
      <c r="AH35" s="82" t="s">
        <v>1105</v>
      </c>
      <c r="AI35" s="154">
        <v>43074877</v>
      </c>
      <c r="AJ35" s="122">
        <v>5590285</v>
      </c>
      <c r="AK35" s="80">
        <v>3122600016</v>
      </c>
      <c r="AL35" s="121" t="s">
        <v>123</v>
      </c>
      <c r="AM35" s="30" t="s">
        <v>6</v>
      </c>
      <c r="AN35" s="31" t="s">
        <v>6</v>
      </c>
      <c r="AO35" s="31" t="s">
        <v>6</v>
      </c>
      <c r="AP35" s="30" t="s">
        <v>6</v>
      </c>
      <c r="AQ35" s="78" t="s">
        <v>70</v>
      </c>
      <c r="AR35" s="28" t="s">
        <v>4</v>
      </c>
      <c r="AS35" s="63" t="s">
        <v>69</v>
      </c>
      <c r="AT35" s="28" t="s">
        <v>122</v>
      </c>
      <c r="AU35" s="28" t="s">
        <v>121</v>
      </c>
      <c r="AV35" s="63"/>
      <c r="AW35" s="25"/>
      <c r="AX35" s="25"/>
      <c r="AY35" s="26" t="e">
        <f t="shared" si="5"/>
        <v>#VALUE!</v>
      </c>
      <c r="AZ35" s="25"/>
      <c r="BA35" s="25"/>
      <c r="BB35" s="26" t="e">
        <f t="shared" si="6"/>
        <v>#VALUE!</v>
      </c>
      <c r="BC35" s="25"/>
      <c r="BD35" s="25"/>
      <c r="BE35" s="20" t="e">
        <f t="shared" si="7"/>
        <v>#VALUE!</v>
      </c>
      <c r="BF35" s="20"/>
      <c r="BG35" s="20"/>
      <c r="BH35" s="24" t="e">
        <f t="shared" si="8"/>
        <v>#VALUE!</v>
      </c>
      <c r="BI35" s="24"/>
      <c r="BJ35" s="24"/>
      <c r="BK35" s="24" t="e">
        <f t="shared" si="9"/>
        <v>#VALUE!</v>
      </c>
      <c r="BL35" s="24"/>
      <c r="BM35" s="24"/>
      <c r="BN35" s="20" t="e">
        <f t="shared" si="10"/>
        <v>#VALUE!</v>
      </c>
      <c r="BO35" s="24"/>
      <c r="BP35" s="24"/>
      <c r="BQ35" s="20" t="e">
        <f t="shared" si="11"/>
        <v>#VALUE!</v>
      </c>
      <c r="BR35" s="24"/>
      <c r="BS35" s="24"/>
      <c r="BT35" s="20" t="e">
        <f t="shared" si="12"/>
        <v>#VALUE!</v>
      </c>
      <c r="BU35" s="24" t="e">
        <f t="shared" si="2"/>
        <v>#VALUE!</v>
      </c>
      <c r="BV35" s="61" t="e">
        <f t="shared" si="14"/>
        <v>#VALUE!</v>
      </c>
      <c r="BW35" s="21"/>
      <c r="BX35" s="21"/>
      <c r="BY35" s="20" t="e">
        <f t="shared" si="13"/>
        <v>#VALUE!</v>
      </c>
      <c r="BZ35" s="19" t="s">
        <v>120</v>
      </c>
      <c r="CA35" s="18" t="s">
        <v>119</v>
      </c>
      <c r="CB35" s="1"/>
    </row>
    <row r="36" spans="1:94" s="170" customFormat="1" ht="39.75" hidden="1" customHeight="1" x14ac:dyDescent="0.25">
      <c r="A36" s="104" t="s">
        <v>67</v>
      </c>
      <c r="B36" s="107">
        <v>4600080271</v>
      </c>
      <c r="C36" s="20">
        <v>43615</v>
      </c>
      <c r="D36" s="24">
        <v>44123</v>
      </c>
      <c r="E36" s="24">
        <v>44273</v>
      </c>
      <c r="F36" s="61">
        <v>43635</v>
      </c>
      <c r="G36" s="58" t="s">
        <v>3230</v>
      </c>
      <c r="H36" s="24">
        <v>44106</v>
      </c>
      <c r="I36" s="48">
        <f t="shared" ca="1" si="15"/>
        <v>-19</v>
      </c>
      <c r="J36" s="47" t="str">
        <f t="shared" ca="1" si="16"/>
        <v>TERMINADO</v>
      </c>
      <c r="K36" s="145" t="s">
        <v>1074</v>
      </c>
      <c r="L36" s="102">
        <v>43626</v>
      </c>
      <c r="M36" s="102">
        <v>43626</v>
      </c>
      <c r="N36" s="102">
        <v>44114</v>
      </c>
      <c r="O36" s="181">
        <f>N36-'[1]ARR Terminado'!$BY$1</f>
        <v>345</v>
      </c>
      <c r="P36" s="42" t="str">
        <f>IF(O36&gt;80,"VIGENTE",IF(O36&lt;1,"VENCIDO",IF(O36&lt;50,"POR VENCERSE","RENOVAR")))</f>
        <v>VIGENTE</v>
      </c>
      <c r="Q36" s="82" t="s">
        <v>1073</v>
      </c>
      <c r="R36" s="100" t="s">
        <v>76</v>
      </c>
      <c r="S36" s="28" t="s">
        <v>4</v>
      </c>
      <c r="T36" s="99">
        <v>13702</v>
      </c>
      <c r="U36" s="98">
        <v>12050290002</v>
      </c>
      <c r="V36" s="96">
        <v>3398</v>
      </c>
      <c r="W36" s="97" t="s">
        <v>1072</v>
      </c>
      <c r="X36" s="106">
        <v>1</v>
      </c>
      <c r="Y36" s="68" t="s">
        <v>6</v>
      </c>
      <c r="Z36" s="38" t="s">
        <v>1071</v>
      </c>
      <c r="AA36" s="95" t="s">
        <v>401</v>
      </c>
      <c r="AB36" s="94">
        <v>316659</v>
      </c>
      <c r="AC36" s="82" t="s">
        <v>1070</v>
      </c>
      <c r="AD36" s="65">
        <v>98638014</v>
      </c>
      <c r="AE36" s="80">
        <v>3012505582</v>
      </c>
      <c r="AF36" s="80">
        <v>3135832478</v>
      </c>
      <c r="AG36" s="171" t="s">
        <v>1069</v>
      </c>
      <c r="AH36" s="82" t="s">
        <v>1070</v>
      </c>
      <c r="AI36" s="154">
        <v>98638014</v>
      </c>
      <c r="AJ36" s="80">
        <v>3012505582</v>
      </c>
      <c r="AK36" s="80">
        <v>3135832478</v>
      </c>
      <c r="AL36" s="116" t="s">
        <v>1069</v>
      </c>
      <c r="AM36" s="30" t="s">
        <v>6</v>
      </c>
      <c r="AN36" s="31" t="s">
        <v>6</v>
      </c>
      <c r="AO36" s="31" t="s">
        <v>6</v>
      </c>
      <c r="AP36" s="30" t="s">
        <v>6</v>
      </c>
      <c r="AQ36" s="78" t="s">
        <v>56</v>
      </c>
      <c r="AR36" s="28" t="s">
        <v>4</v>
      </c>
      <c r="AS36" s="105" t="s">
        <v>55</v>
      </c>
      <c r="AT36" s="28" t="s">
        <v>122</v>
      </c>
      <c r="AU36" s="28" t="s">
        <v>121</v>
      </c>
      <c r="AV36" s="63"/>
      <c r="AW36" s="89" t="s">
        <v>28</v>
      </c>
      <c r="AX36" s="20">
        <v>43797</v>
      </c>
      <c r="AY36" s="26">
        <f t="shared" si="5"/>
        <v>43727</v>
      </c>
      <c r="AZ36" s="25"/>
      <c r="BA36" s="25"/>
      <c r="BB36" s="26">
        <f t="shared" si="6"/>
        <v>43818</v>
      </c>
      <c r="BC36" s="22" t="s">
        <v>26</v>
      </c>
      <c r="BD36" s="20">
        <v>43889</v>
      </c>
      <c r="BE36" s="20">
        <f t="shared" si="7"/>
        <v>43909</v>
      </c>
      <c r="BF36" s="86" t="s">
        <v>25</v>
      </c>
      <c r="BG36" s="20">
        <v>44043</v>
      </c>
      <c r="BH36" s="24">
        <f t="shared" si="8"/>
        <v>44001</v>
      </c>
      <c r="BI36" s="61" t="s">
        <v>1220</v>
      </c>
      <c r="BJ36" s="24">
        <v>44104</v>
      </c>
      <c r="BK36" s="24">
        <f t="shared" si="9"/>
        <v>44093</v>
      </c>
      <c r="BL36" s="24"/>
      <c r="BM36" s="24"/>
      <c r="BN36" s="20">
        <f t="shared" si="10"/>
        <v>44184</v>
      </c>
      <c r="BO36" s="24"/>
      <c r="BP36" s="24"/>
      <c r="BQ36" s="20">
        <f t="shared" si="11"/>
        <v>44274</v>
      </c>
      <c r="BR36" s="24"/>
      <c r="BS36" s="24"/>
      <c r="BT36" s="20">
        <f t="shared" si="12"/>
        <v>44366</v>
      </c>
      <c r="BU36" s="61" t="s">
        <v>1068</v>
      </c>
      <c r="BV36" s="89" t="s">
        <v>2</v>
      </c>
      <c r="BW36" s="21"/>
      <c r="BX36" s="21"/>
      <c r="BY36" s="20">
        <f t="shared" si="13"/>
        <v>44001</v>
      </c>
      <c r="BZ36" s="19" t="s">
        <v>1067</v>
      </c>
      <c r="CA36" s="18" t="s">
        <v>0</v>
      </c>
      <c r="CB36" s="17"/>
      <c r="CC36" s="17"/>
      <c r="CD36" s="17"/>
      <c r="CE36" s="17"/>
      <c r="CF36" s="17"/>
      <c r="CG36" s="17"/>
      <c r="CH36" s="17"/>
      <c r="CI36" s="17"/>
      <c r="CJ36" s="17"/>
      <c r="CK36" s="17"/>
      <c r="CL36" s="17"/>
      <c r="CM36" s="17"/>
      <c r="CN36" s="17"/>
      <c r="CO36" s="17"/>
      <c r="CP36" s="17"/>
    </row>
    <row r="37" spans="1:94" ht="39.75" hidden="1" customHeight="1" x14ac:dyDescent="0.25">
      <c r="A37" s="104" t="s">
        <v>1043</v>
      </c>
      <c r="B37" s="107">
        <v>4600081280</v>
      </c>
      <c r="C37" s="103">
        <v>43678</v>
      </c>
      <c r="D37" s="24">
        <v>43718</v>
      </c>
      <c r="E37" s="24">
        <v>44264</v>
      </c>
      <c r="F37" s="61">
        <v>43718</v>
      </c>
      <c r="G37" s="58" t="s">
        <v>3235</v>
      </c>
      <c r="H37" s="24">
        <v>44084</v>
      </c>
      <c r="I37" s="48">
        <f t="shared" ca="1" si="15"/>
        <v>-28</v>
      </c>
      <c r="J37" s="47" t="str">
        <f t="shared" ca="1" si="16"/>
        <v>TERMINADO</v>
      </c>
      <c r="K37" s="101" t="s">
        <v>66</v>
      </c>
      <c r="L37" s="102" t="s">
        <v>66</v>
      </c>
      <c r="M37" s="102" t="s">
        <v>66</v>
      </c>
      <c r="N37" s="102" t="s">
        <v>66</v>
      </c>
      <c r="O37" s="101" t="s">
        <v>66</v>
      </c>
      <c r="P37" s="101" t="s">
        <v>66</v>
      </c>
      <c r="Q37" s="82" t="s">
        <v>1042</v>
      </c>
      <c r="R37" s="100" t="s">
        <v>76</v>
      </c>
      <c r="S37" s="28" t="s">
        <v>4</v>
      </c>
      <c r="T37" s="99">
        <v>9625</v>
      </c>
      <c r="U37" s="83">
        <v>10070150034</v>
      </c>
      <c r="V37" s="127">
        <v>1950</v>
      </c>
      <c r="W37" s="49" t="s">
        <v>1041</v>
      </c>
      <c r="X37" s="113">
        <v>10</v>
      </c>
      <c r="Y37" s="80" t="s">
        <v>1040</v>
      </c>
      <c r="Z37" s="95" t="s">
        <v>1017</v>
      </c>
      <c r="AA37" s="95" t="s">
        <v>1039</v>
      </c>
      <c r="AB37" s="37">
        <v>591430</v>
      </c>
      <c r="AC37" s="82" t="s">
        <v>1038</v>
      </c>
      <c r="AD37" s="65">
        <v>24392494</v>
      </c>
      <c r="AE37" s="80">
        <v>5142971</v>
      </c>
      <c r="AF37" s="80">
        <v>3137968592</v>
      </c>
      <c r="AG37" s="30" t="s">
        <v>6</v>
      </c>
      <c r="AH37" s="82" t="s">
        <v>1038</v>
      </c>
      <c r="AI37" s="154">
        <v>24392494</v>
      </c>
      <c r="AJ37" s="80">
        <v>5142971</v>
      </c>
      <c r="AK37" s="80">
        <v>3137968592</v>
      </c>
      <c r="AL37" s="30" t="s">
        <v>6</v>
      </c>
      <c r="AM37" s="30" t="s">
        <v>6</v>
      </c>
      <c r="AN37" s="31" t="s">
        <v>6</v>
      </c>
      <c r="AO37" s="31" t="s">
        <v>6</v>
      </c>
      <c r="AP37" s="30" t="s">
        <v>6</v>
      </c>
      <c r="AQ37" s="78" t="s">
        <v>5</v>
      </c>
      <c r="AR37" s="28" t="s">
        <v>4</v>
      </c>
      <c r="AS37" s="27" t="s">
        <v>3</v>
      </c>
      <c r="AT37" s="28" t="s">
        <v>122</v>
      </c>
      <c r="AU37" s="28" t="s">
        <v>121</v>
      </c>
      <c r="AV37" s="63"/>
      <c r="AW37" s="89" t="s">
        <v>28</v>
      </c>
      <c r="AX37" s="20">
        <v>43809</v>
      </c>
      <c r="AY37" s="26">
        <f t="shared" si="5"/>
        <v>43809</v>
      </c>
      <c r="AZ37" s="22" t="s">
        <v>27</v>
      </c>
      <c r="BA37" s="20">
        <v>43900</v>
      </c>
      <c r="BB37" s="26">
        <f t="shared" si="6"/>
        <v>43900</v>
      </c>
      <c r="BC37" s="89" t="s">
        <v>26</v>
      </c>
      <c r="BD37" s="20">
        <v>44012</v>
      </c>
      <c r="BE37" s="20">
        <f t="shared" si="7"/>
        <v>43992</v>
      </c>
      <c r="BF37" s="86" t="s">
        <v>25</v>
      </c>
      <c r="BG37" s="20">
        <v>44083</v>
      </c>
      <c r="BH37" s="24">
        <f t="shared" si="8"/>
        <v>44084</v>
      </c>
      <c r="BI37" s="24"/>
      <c r="BJ37" s="24"/>
      <c r="BK37" s="24">
        <f t="shared" si="9"/>
        <v>44175</v>
      </c>
      <c r="BL37" s="24"/>
      <c r="BM37" s="24"/>
      <c r="BN37" s="20">
        <f t="shared" si="10"/>
        <v>44265</v>
      </c>
      <c r="BO37" s="24"/>
      <c r="BP37" s="24"/>
      <c r="BQ37" s="20">
        <f t="shared" si="11"/>
        <v>44357</v>
      </c>
      <c r="BR37" s="24"/>
      <c r="BS37" s="24"/>
      <c r="BT37" s="20">
        <f t="shared" si="12"/>
        <v>44449</v>
      </c>
      <c r="BU37" s="23">
        <v>202030237275</v>
      </c>
      <c r="BV37" s="22" t="s">
        <v>2</v>
      </c>
      <c r="BW37" s="21"/>
      <c r="BX37" s="21"/>
      <c r="BY37" s="20">
        <f t="shared" si="13"/>
        <v>44084</v>
      </c>
      <c r="BZ37" s="18" t="s">
        <v>1013</v>
      </c>
      <c r="CA37" s="18" t="s">
        <v>68</v>
      </c>
      <c r="CB37" s="1"/>
    </row>
    <row r="38" spans="1:94" ht="39.75" hidden="1" customHeight="1" x14ac:dyDescent="0.25">
      <c r="A38" s="53" t="s">
        <v>67</v>
      </c>
      <c r="B38" s="167">
        <v>4600081620</v>
      </c>
      <c r="C38" s="103">
        <v>43686</v>
      </c>
      <c r="D38" s="24">
        <v>43717</v>
      </c>
      <c r="E38" s="24">
        <v>44264</v>
      </c>
      <c r="F38" s="61">
        <v>43717</v>
      </c>
      <c r="G38" s="58" t="s">
        <v>472</v>
      </c>
      <c r="H38" s="24">
        <v>44083</v>
      </c>
      <c r="I38" s="48">
        <f t="shared" ca="1" si="15"/>
        <v>-28</v>
      </c>
      <c r="J38" s="47" t="str">
        <f t="shared" ca="1" si="16"/>
        <v>TERMINADO</v>
      </c>
      <c r="K38" s="101" t="s">
        <v>66</v>
      </c>
      <c r="L38" s="102" t="s">
        <v>66</v>
      </c>
      <c r="M38" s="102" t="s">
        <v>66</v>
      </c>
      <c r="N38" s="102" t="s">
        <v>66</v>
      </c>
      <c r="O38" s="101" t="s">
        <v>66</v>
      </c>
      <c r="P38" s="101" t="s">
        <v>66</v>
      </c>
      <c r="Q38" s="82" t="s">
        <v>1037</v>
      </c>
      <c r="R38" s="36" t="s">
        <v>653</v>
      </c>
      <c r="S38" s="28" t="s">
        <v>4</v>
      </c>
      <c r="T38" s="106">
        <v>5245469</v>
      </c>
      <c r="U38" s="83">
        <v>10060480003</v>
      </c>
      <c r="V38" s="180">
        <v>3161</v>
      </c>
      <c r="W38" s="20">
        <v>38635</v>
      </c>
      <c r="X38" s="99">
        <v>26</v>
      </c>
      <c r="Y38" s="80">
        <v>377</v>
      </c>
      <c r="Z38" s="95" t="s">
        <v>224</v>
      </c>
      <c r="AA38" s="95" t="s">
        <v>1036</v>
      </c>
      <c r="AB38" s="94">
        <v>236853</v>
      </c>
      <c r="AC38" s="165" t="s">
        <v>1035</v>
      </c>
      <c r="AD38" s="65">
        <v>1040320643</v>
      </c>
      <c r="AE38" s="179">
        <v>4372803</v>
      </c>
      <c r="AF38" s="80">
        <v>3146777226</v>
      </c>
      <c r="AG38" s="171" t="s">
        <v>1034</v>
      </c>
      <c r="AH38" s="165" t="s">
        <v>1035</v>
      </c>
      <c r="AI38" s="154">
        <v>1040320643</v>
      </c>
      <c r="AJ38" s="179">
        <v>4372803</v>
      </c>
      <c r="AK38" s="80">
        <v>3146777226</v>
      </c>
      <c r="AL38" s="116" t="s">
        <v>1034</v>
      </c>
      <c r="AM38" s="30" t="s">
        <v>6</v>
      </c>
      <c r="AN38" s="31" t="s">
        <v>6</v>
      </c>
      <c r="AO38" s="31" t="s">
        <v>6</v>
      </c>
      <c r="AP38" s="30" t="s">
        <v>6</v>
      </c>
      <c r="AQ38" s="78" t="s">
        <v>5</v>
      </c>
      <c r="AR38" s="28" t="s">
        <v>4</v>
      </c>
      <c r="AS38" s="27" t="s">
        <v>3</v>
      </c>
      <c r="AT38" s="28" t="s">
        <v>122</v>
      </c>
      <c r="AU38" s="28" t="s">
        <v>121</v>
      </c>
      <c r="AV38" s="63"/>
      <c r="AW38" s="89" t="s">
        <v>28</v>
      </c>
      <c r="AX38" s="20">
        <v>43809</v>
      </c>
      <c r="AY38" s="26">
        <f t="shared" si="5"/>
        <v>43808</v>
      </c>
      <c r="AZ38" s="22" t="s">
        <v>27</v>
      </c>
      <c r="BA38" s="20">
        <v>43900</v>
      </c>
      <c r="BB38" s="26">
        <f t="shared" si="6"/>
        <v>43899</v>
      </c>
      <c r="BC38" s="89" t="s">
        <v>26</v>
      </c>
      <c r="BD38" s="20">
        <v>44012</v>
      </c>
      <c r="BE38" s="20">
        <f t="shared" si="7"/>
        <v>43991</v>
      </c>
      <c r="BF38" s="20"/>
      <c r="BG38" s="20"/>
      <c r="BH38" s="24">
        <f t="shared" si="8"/>
        <v>44083</v>
      </c>
      <c r="BI38" s="24"/>
      <c r="BJ38" s="24"/>
      <c r="BK38" s="24">
        <f t="shared" si="9"/>
        <v>44174</v>
      </c>
      <c r="BL38" s="24"/>
      <c r="BM38" s="24"/>
      <c r="BN38" s="20">
        <f t="shared" si="10"/>
        <v>44264</v>
      </c>
      <c r="BO38" s="24"/>
      <c r="BP38" s="24"/>
      <c r="BQ38" s="20">
        <f t="shared" si="11"/>
        <v>44356</v>
      </c>
      <c r="BR38" s="24"/>
      <c r="BS38" s="24"/>
      <c r="BT38" s="20">
        <f t="shared" si="12"/>
        <v>44448</v>
      </c>
      <c r="BU38" s="23">
        <v>202030216682</v>
      </c>
      <c r="BV38" s="22" t="s">
        <v>2</v>
      </c>
      <c r="BW38" s="21"/>
      <c r="BX38" s="21"/>
      <c r="BY38" s="20">
        <f t="shared" si="13"/>
        <v>44083</v>
      </c>
      <c r="BZ38" s="125"/>
      <c r="CA38" s="18" t="s">
        <v>68</v>
      </c>
      <c r="CB38" s="1"/>
    </row>
    <row r="39" spans="1:94" s="17" customFormat="1" ht="39.75" hidden="1" customHeight="1" x14ac:dyDescent="0.25">
      <c r="A39" s="53" t="s">
        <v>67</v>
      </c>
      <c r="B39" s="120">
        <v>4600086884</v>
      </c>
      <c r="C39" s="26">
        <v>44053</v>
      </c>
      <c r="D39" s="24" t="s">
        <v>6</v>
      </c>
      <c r="E39" s="24" t="s">
        <v>6</v>
      </c>
      <c r="F39" s="61" t="s">
        <v>6</v>
      </c>
      <c r="G39" s="60" t="s">
        <v>6</v>
      </c>
      <c r="H39" s="60" t="s">
        <v>6</v>
      </c>
      <c r="I39" s="48" t="e">
        <f t="shared" ca="1" si="15"/>
        <v>#VALUE!</v>
      </c>
      <c r="J39" s="47" t="e">
        <f t="shared" ca="1" si="16"/>
        <v>#VALUE!</v>
      </c>
      <c r="K39" s="75" t="s">
        <v>1033</v>
      </c>
      <c r="L39" s="74">
        <v>44053</v>
      </c>
      <c r="M39" s="74">
        <v>44053</v>
      </c>
      <c r="N39" s="74">
        <v>44540</v>
      </c>
      <c r="O39" s="48">
        <f ca="1">N39-$DF$1</f>
        <v>248</v>
      </c>
      <c r="P39" s="73" t="str">
        <f ca="1">IF(O39&gt;80,"VIGENTE",IF(O39&lt;1,"VENCIDO",IF(O39&lt;50,"POR VENCERSE","RENOVAR")))</f>
        <v>VIGENTE</v>
      </c>
      <c r="Q39" s="66" t="s">
        <v>296</v>
      </c>
      <c r="R39" s="36" t="s">
        <v>1032</v>
      </c>
      <c r="S39" s="28" t="s">
        <v>4</v>
      </c>
      <c r="T39" s="72">
        <v>5045180</v>
      </c>
      <c r="U39" s="118" t="s">
        <v>1031</v>
      </c>
      <c r="V39" s="118">
        <v>2447</v>
      </c>
      <c r="W39" s="117">
        <v>31008</v>
      </c>
      <c r="X39" s="72">
        <v>2</v>
      </c>
      <c r="Y39" s="68" t="s">
        <v>6</v>
      </c>
      <c r="Z39" s="95" t="s">
        <v>11</v>
      </c>
      <c r="AA39" s="66" t="s">
        <v>1030</v>
      </c>
      <c r="AB39" s="67">
        <v>1228090</v>
      </c>
      <c r="AC39" s="66" t="s">
        <v>1029</v>
      </c>
      <c r="AD39" s="65" t="s">
        <v>1028</v>
      </c>
      <c r="AE39" s="31" t="s">
        <v>3219</v>
      </c>
      <c r="AF39" s="31" t="s">
        <v>6</v>
      </c>
      <c r="AG39" s="63" t="s">
        <v>1026</v>
      </c>
      <c r="AH39" s="66" t="s">
        <v>3220</v>
      </c>
      <c r="AI39" s="154">
        <v>52028419</v>
      </c>
      <c r="AJ39" s="31" t="s">
        <v>3219</v>
      </c>
      <c r="AK39" s="31" t="s">
        <v>6</v>
      </c>
      <c r="AL39" s="115" t="s">
        <v>3221</v>
      </c>
      <c r="AM39" s="30" t="s">
        <v>3222</v>
      </c>
      <c r="AN39" s="31" t="s">
        <v>6</v>
      </c>
      <c r="AO39" s="31" t="s">
        <v>6</v>
      </c>
      <c r="AP39" s="30" t="s">
        <v>6</v>
      </c>
      <c r="AQ39" s="78" t="s">
        <v>70</v>
      </c>
      <c r="AR39" s="28" t="s">
        <v>4</v>
      </c>
      <c r="AS39" s="63" t="s">
        <v>69</v>
      </c>
      <c r="AT39" s="28" t="s">
        <v>3226</v>
      </c>
      <c r="AU39" s="28" t="s">
        <v>3227</v>
      </c>
      <c r="AV39" s="63"/>
      <c r="AW39" s="25"/>
      <c r="AX39" s="25"/>
      <c r="AY39" s="26" t="e">
        <f t="shared" si="5"/>
        <v>#VALUE!</v>
      </c>
      <c r="AZ39" s="25"/>
      <c r="BA39" s="25"/>
      <c r="BB39" s="26" t="e">
        <f t="shared" si="6"/>
        <v>#VALUE!</v>
      </c>
      <c r="BC39" s="25"/>
      <c r="BD39" s="25"/>
      <c r="BE39" s="20" t="e">
        <f t="shared" si="7"/>
        <v>#VALUE!</v>
      </c>
      <c r="BF39" s="20"/>
      <c r="BG39" s="20"/>
      <c r="BH39" s="24" t="e">
        <f t="shared" si="8"/>
        <v>#VALUE!</v>
      </c>
      <c r="BI39" s="24"/>
      <c r="BJ39" s="24"/>
      <c r="BK39" s="24" t="e">
        <f t="shared" si="9"/>
        <v>#VALUE!</v>
      </c>
      <c r="BL39" s="24"/>
      <c r="BM39" s="24"/>
      <c r="BN39" s="20" t="e">
        <f t="shared" si="10"/>
        <v>#VALUE!</v>
      </c>
      <c r="BO39" s="24"/>
      <c r="BP39" s="24"/>
      <c r="BQ39" s="20" t="e">
        <f t="shared" si="11"/>
        <v>#VALUE!</v>
      </c>
      <c r="BR39" s="24"/>
      <c r="BS39" s="24"/>
      <c r="BT39" s="20" t="e">
        <f t="shared" si="12"/>
        <v>#VALUE!</v>
      </c>
      <c r="BU39" s="23">
        <v>202030228463</v>
      </c>
      <c r="BV39" s="61" t="e">
        <f>E39-60</f>
        <v>#VALUE!</v>
      </c>
      <c r="BW39" s="21"/>
      <c r="BX39" s="21"/>
      <c r="BY39" s="20" t="e">
        <f t="shared" si="13"/>
        <v>#VALUE!</v>
      </c>
      <c r="BZ39" s="19"/>
      <c r="CA39" s="18" t="s">
        <v>0</v>
      </c>
    </row>
    <row r="40" spans="1:94" s="17" customFormat="1" ht="39.75" hidden="1" customHeight="1" x14ac:dyDescent="0.25">
      <c r="A40" s="139" t="s">
        <v>67</v>
      </c>
      <c r="B40" s="120">
        <v>4600081873</v>
      </c>
      <c r="C40" s="26">
        <v>43689</v>
      </c>
      <c r="D40" s="24">
        <v>43717</v>
      </c>
      <c r="E40" s="24">
        <v>44263</v>
      </c>
      <c r="F40" s="61">
        <v>43717</v>
      </c>
      <c r="G40" s="58" t="s">
        <v>3235</v>
      </c>
      <c r="H40" s="24">
        <v>44081</v>
      </c>
      <c r="I40" s="48">
        <f t="shared" ca="1" si="15"/>
        <v>-29</v>
      </c>
      <c r="J40" s="47" t="str">
        <f t="shared" ca="1" si="16"/>
        <v>TERMINADO</v>
      </c>
      <c r="K40" s="101" t="s">
        <v>66</v>
      </c>
      <c r="L40" s="102" t="s">
        <v>66</v>
      </c>
      <c r="M40" s="102" t="s">
        <v>66</v>
      </c>
      <c r="N40" s="102" t="s">
        <v>66</v>
      </c>
      <c r="O40" s="101" t="s">
        <v>66</v>
      </c>
      <c r="P40" s="101" t="s">
        <v>66</v>
      </c>
      <c r="Q40" s="66" t="s">
        <v>1025</v>
      </c>
      <c r="R40" s="100" t="s">
        <v>76</v>
      </c>
      <c r="S40" s="28" t="s">
        <v>4</v>
      </c>
      <c r="T40" s="72">
        <v>804748</v>
      </c>
      <c r="U40" s="118">
        <v>10130340011</v>
      </c>
      <c r="V40" s="118">
        <v>757</v>
      </c>
      <c r="W40" s="117">
        <v>37172</v>
      </c>
      <c r="X40" s="72">
        <v>24</v>
      </c>
      <c r="Y40" s="68">
        <v>1144</v>
      </c>
      <c r="Z40" s="95" t="s">
        <v>324</v>
      </c>
      <c r="AA40" s="95" t="s">
        <v>386</v>
      </c>
      <c r="AB40" s="67">
        <v>159686</v>
      </c>
      <c r="AC40" s="66" t="s">
        <v>1024</v>
      </c>
      <c r="AD40" s="65">
        <v>16776695</v>
      </c>
      <c r="AE40" s="31" t="s">
        <v>6</v>
      </c>
      <c r="AF40" s="31">
        <v>3197733179</v>
      </c>
      <c r="AG40" s="63" t="s">
        <v>1023</v>
      </c>
      <c r="AH40" s="66" t="s">
        <v>1024</v>
      </c>
      <c r="AI40" s="154">
        <v>16776695</v>
      </c>
      <c r="AJ40" s="31" t="s">
        <v>6</v>
      </c>
      <c r="AK40" s="31">
        <v>3197733179</v>
      </c>
      <c r="AL40" s="115" t="s">
        <v>1023</v>
      </c>
      <c r="AM40" s="30" t="s">
        <v>6</v>
      </c>
      <c r="AN40" s="31" t="s">
        <v>6</v>
      </c>
      <c r="AO40" s="31" t="s">
        <v>6</v>
      </c>
      <c r="AP40" s="30" t="s">
        <v>6</v>
      </c>
      <c r="AQ40" s="78" t="s">
        <v>5</v>
      </c>
      <c r="AR40" s="28" t="s">
        <v>4</v>
      </c>
      <c r="AS40" s="27" t="s">
        <v>3</v>
      </c>
      <c r="AT40" s="28" t="s">
        <v>122</v>
      </c>
      <c r="AU40" s="28" t="s">
        <v>121</v>
      </c>
      <c r="AV40" s="63"/>
      <c r="AW40" s="89" t="s">
        <v>28</v>
      </c>
      <c r="AX40" s="20">
        <v>43809</v>
      </c>
      <c r="AY40" s="26">
        <f t="shared" si="5"/>
        <v>43808</v>
      </c>
      <c r="AZ40" s="22" t="s">
        <v>27</v>
      </c>
      <c r="BA40" s="20">
        <v>43900</v>
      </c>
      <c r="BB40" s="26">
        <f t="shared" si="6"/>
        <v>43899</v>
      </c>
      <c r="BC40" s="89" t="s">
        <v>26</v>
      </c>
      <c r="BD40" s="20">
        <v>44012</v>
      </c>
      <c r="BE40" s="20">
        <f t="shared" si="7"/>
        <v>43991</v>
      </c>
      <c r="BF40" s="86" t="s">
        <v>25</v>
      </c>
      <c r="BG40" s="20">
        <v>44088</v>
      </c>
      <c r="BH40" s="24">
        <f t="shared" si="8"/>
        <v>44083</v>
      </c>
      <c r="BI40" s="24"/>
      <c r="BJ40" s="24"/>
      <c r="BK40" s="24">
        <f t="shared" si="9"/>
        <v>44174</v>
      </c>
      <c r="BL40" s="24"/>
      <c r="BM40" s="24"/>
      <c r="BN40" s="20">
        <f t="shared" si="10"/>
        <v>44264</v>
      </c>
      <c r="BO40" s="24"/>
      <c r="BP40" s="24"/>
      <c r="BQ40" s="20">
        <f t="shared" si="11"/>
        <v>44356</v>
      </c>
      <c r="BR40" s="24"/>
      <c r="BS40" s="24"/>
      <c r="BT40" s="20">
        <f t="shared" si="12"/>
        <v>44448</v>
      </c>
      <c r="BU40" s="23">
        <v>202030216690</v>
      </c>
      <c r="BV40" s="61">
        <f>E40-60</f>
        <v>44203</v>
      </c>
      <c r="BW40" s="21"/>
      <c r="BX40" s="21"/>
      <c r="BY40" s="20">
        <f t="shared" si="13"/>
        <v>44083</v>
      </c>
      <c r="BZ40" s="125"/>
      <c r="CA40" s="18" t="s">
        <v>68</v>
      </c>
    </row>
    <row r="41" spans="1:94" ht="39.75" hidden="1" customHeight="1" x14ac:dyDescent="0.25">
      <c r="A41" s="139" t="s">
        <v>67</v>
      </c>
      <c r="B41" s="120">
        <v>4600081479</v>
      </c>
      <c r="C41" s="26">
        <v>43689</v>
      </c>
      <c r="D41" s="24">
        <v>44013</v>
      </c>
      <c r="E41" s="24">
        <v>44264</v>
      </c>
      <c r="F41" s="61">
        <v>43718</v>
      </c>
      <c r="G41" s="58" t="s">
        <v>472</v>
      </c>
      <c r="H41" s="24">
        <v>44083</v>
      </c>
      <c r="I41" s="48">
        <f t="shared" ca="1" si="15"/>
        <v>-28</v>
      </c>
      <c r="J41" s="47" t="str">
        <f t="shared" ca="1" si="16"/>
        <v>TERMINADO</v>
      </c>
      <c r="K41" s="101" t="s">
        <v>66</v>
      </c>
      <c r="L41" s="102" t="s">
        <v>66</v>
      </c>
      <c r="M41" s="102" t="s">
        <v>66</v>
      </c>
      <c r="N41" s="102" t="s">
        <v>66</v>
      </c>
      <c r="O41" s="101" t="s">
        <v>66</v>
      </c>
      <c r="P41" s="101" t="s">
        <v>66</v>
      </c>
      <c r="Q41" s="66" t="s">
        <v>1019</v>
      </c>
      <c r="R41" s="100" t="s">
        <v>76</v>
      </c>
      <c r="S41" s="28" t="s">
        <v>4</v>
      </c>
      <c r="T41" s="72">
        <v>9625</v>
      </c>
      <c r="U41" s="118">
        <v>10070150034</v>
      </c>
      <c r="V41" s="118">
        <v>1950</v>
      </c>
      <c r="W41" s="117">
        <v>37235</v>
      </c>
      <c r="X41" s="72">
        <v>10</v>
      </c>
      <c r="Y41" s="80" t="s">
        <v>1018</v>
      </c>
      <c r="Z41" s="95" t="s">
        <v>1017</v>
      </c>
      <c r="AA41" s="95" t="s">
        <v>1016</v>
      </c>
      <c r="AB41" s="67">
        <v>499800</v>
      </c>
      <c r="AC41" s="66" t="s">
        <v>1015</v>
      </c>
      <c r="AD41" s="65">
        <v>71141195</v>
      </c>
      <c r="AE41" s="31">
        <v>5881067</v>
      </c>
      <c r="AF41" s="31">
        <v>3122775285</v>
      </c>
      <c r="AG41" s="63" t="s">
        <v>1014</v>
      </c>
      <c r="AH41" s="66" t="s">
        <v>1015</v>
      </c>
      <c r="AI41" s="154">
        <v>71141195</v>
      </c>
      <c r="AJ41" s="31">
        <v>5881067</v>
      </c>
      <c r="AK41" s="31">
        <v>3122775285</v>
      </c>
      <c r="AL41" s="115" t="s">
        <v>1014</v>
      </c>
      <c r="AM41" s="30" t="s">
        <v>6</v>
      </c>
      <c r="AN41" s="31" t="s">
        <v>6</v>
      </c>
      <c r="AO41" s="31" t="s">
        <v>6</v>
      </c>
      <c r="AP41" s="30" t="s">
        <v>6</v>
      </c>
      <c r="AQ41" s="78" t="s">
        <v>5</v>
      </c>
      <c r="AR41" s="28" t="s">
        <v>4</v>
      </c>
      <c r="AS41" s="27" t="s">
        <v>3</v>
      </c>
      <c r="AT41" s="28" t="s">
        <v>122</v>
      </c>
      <c r="AU41" s="28" t="s">
        <v>121</v>
      </c>
      <c r="AV41" s="63"/>
      <c r="AW41" s="89" t="s">
        <v>28</v>
      </c>
      <c r="AX41" s="20">
        <v>43809</v>
      </c>
      <c r="AY41" s="26">
        <f t="shared" si="5"/>
        <v>43809</v>
      </c>
      <c r="AZ41" s="22" t="s">
        <v>27</v>
      </c>
      <c r="BA41" s="20">
        <v>43900</v>
      </c>
      <c r="BB41" s="26">
        <f t="shared" si="6"/>
        <v>43900</v>
      </c>
      <c r="BC41" s="89" t="s">
        <v>26</v>
      </c>
      <c r="BD41" s="20">
        <v>44012</v>
      </c>
      <c r="BE41" s="20">
        <f t="shared" si="7"/>
        <v>43992</v>
      </c>
      <c r="BF41" s="86" t="s">
        <v>25</v>
      </c>
      <c r="BG41" s="20">
        <v>44083</v>
      </c>
      <c r="BH41" s="24">
        <f t="shared" si="8"/>
        <v>44084</v>
      </c>
      <c r="BI41" s="24"/>
      <c r="BJ41" s="24"/>
      <c r="BK41" s="24">
        <f t="shared" si="9"/>
        <v>44175</v>
      </c>
      <c r="BL41" s="24"/>
      <c r="BM41" s="24"/>
      <c r="BN41" s="20">
        <f t="shared" si="10"/>
        <v>44265</v>
      </c>
      <c r="BO41" s="24"/>
      <c r="BP41" s="24"/>
      <c r="BQ41" s="20">
        <f t="shared" si="11"/>
        <v>44357</v>
      </c>
      <c r="BR41" s="24"/>
      <c r="BS41" s="24"/>
      <c r="BT41" s="20">
        <f t="shared" si="12"/>
        <v>44449</v>
      </c>
      <c r="BU41" s="23">
        <v>202030217433</v>
      </c>
      <c r="BV41" s="61">
        <f>E41-60</f>
        <v>44204</v>
      </c>
      <c r="BW41" s="21"/>
      <c r="BX41" s="21"/>
      <c r="BY41" s="20">
        <f t="shared" si="13"/>
        <v>44084</v>
      </c>
      <c r="BZ41" s="18" t="s">
        <v>1013</v>
      </c>
      <c r="CA41" s="18" t="s">
        <v>68</v>
      </c>
      <c r="CB41" s="1"/>
    </row>
    <row r="42" spans="1:94" ht="39.75" customHeight="1" x14ac:dyDescent="0.25">
      <c r="A42" s="139" t="s">
        <v>67</v>
      </c>
      <c r="B42" s="120">
        <v>4600082302</v>
      </c>
      <c r="C42" s="26">
        <v>43658</v>
      </c>
      <c r="D42" s="60" t="s">
        <v>6</v>
      </c>
      <c r="E42" s="60" t="s">
        <v>6</v>
      </c>
      <c r="F42" s="60" t="s">
        <v>6</v>
      </c>
      <c r="G42" s="60" t="s">
        <v>6</v>
      </c>
      <c r="H42" s="60" t="s">
        <v>6</v>
      </c>
      <c r="I42" s="48" t="e">
        <f t="shared" ca="1" si="15"/>
        <v>#VALUE!</v>
      </c>
      <c r="J42" s="47" t="e">
        <f t="shared" ca="1" si="16"/>
        <v>#VALUE!</v>
      </c>
      <c r="K42" s="145" t="s">
        <v>1012</v>
      </c>
      <c r="L42" s="102">
        <v>43678</v>
      </c>
      <c r="M42" s="102">
        <v>43678</v>
      </c>
      <c r="N42" s="102">
        <v>44531</v>
      </c>
      <c r="O42" s="48">
        <f ca="1">N42-$DF$1</f>
        <v>239</v>
      </c>
      <c r="P42" s="73" t="str">
        <f ca="1">IF(O42&gt;80,"VIGENTE",IF(O42&lt;1,"VENCIDO",IF(O42&lt;50,"POR VENCERSE","RENOVAR")))</f>
        <v>VIGENTE</v>
      </c>
      <c r="Q42" s="66" t="s">
        <v>485</v>
      </c>
      <c r="R42" s="36" t="s">
        <v>484</v>
      </c>
      <c r="S42" s="28" t="s">
        <v>4</v>
      </c>
      <c r="T42" s="72">
        <v>457991</v>
      </c>
      <c r="U42" s="68" t="s">
        <v>483</v>
      </c>
      <c r="V42" s="118">
        <v>1715</v>
      </c>
      <c r="W42" s="117">
        <v>41542</v>
      </c>
      <c r="X42" s="72">
        <v>27</v>
      </c>
      <c r="Y42" s="80">
        <v>89</v>
      </c>
      <c r="Z42" s="95" t="s">
        <v>11</v>
      </c>
      <c r="AA42" s="95" t="s">
        <v>482</v>
      </c>
      <c r="AB42" s="67">
        <v>843891</v>
      </c>
      <c r="AC42" s="66" t="s">
        <v>872</v>
      </c>
      <c r="AD42" s="65">
        <v>70693384</v>
      </c>
      <c r="AE42" s="31" t="s">
        <v>6</v>
      </c>
      <c r="AF42" s="31">
        <v>3123871307</v>
      </c>
      <c r="AG42" s="63" t="s">
        <v>871</v>
      </c>
      <c r="AH42" s="66" t="s">
        <v>872</v>
      </c>
      <c r="AI42" s="154">
        <v>70693384</v>
      </c>
      <c r="AJ42" s="31" t="s">
        <v>6</v>
      </c>
      <c r="AK42" s="31">
        <v>3123871307</v>
      </c>
      <c r="AL42" s="115" t="s">
        <v>871</v>
      </c>
      <c r="AM42" s="30" t="s">
        <v>6</v>
      </c>
      <c r="AN42" s="31" t="s">
        <v>6</v>
      </c>
      <c r="AO42" s="31" t="s">
        <v>6</v>
      </c>
      <c r="AP42" s="30" t="s">
        <v>6</v>
      </c>
      <c r="AQ42" s="78" t="s">
        <v>56</v>
      </c>
      <c r="AR42" s="28" t="s">
        <v>4</v>
      </c>
      <c r="AS42" s="105" t="s">
        <v>55</v>
      </c>
      <c r="AT42" s="105"/>
      <c r="AU42" s="28"/>
      <c r="AV42" s="63"/>
      <c r="AW42" s="25"/>
      <c r="AX42" s="25"/>
      <c r="AY42" s="26" t="e">
        <f t="shared" si="5"/>
        <v>#VALUE!</v>
      </c>
      <c r="AZ42" s="25"/>
      <c r="BA42" s="25"/>
      <c r="BB42" s="26" t="e">
        <f t="shared" si="6"/>
        <v>#VALUE!</v>
      </c>
      <c r="BC42" s="25"/>
      <c r="BD42" s="25"/>
      <c r="BE42" s="20" t="e">
        <f t="shared" si="7"/>
        <v>#VALUE!</v>
      </c>
      <c r="BF42" s="20"/>
      <c r="BG42" s="20"/>
      <c r="BH42" s="24" t="e">
        <f t="shared" si="8"/>
        <v>#VALUE!</v>
      </c>
      <c r="BI42" s="24"/>
      <c r="BJ42" s="24"/>
      <c r="BK42" s="24" t="e">
        <f t="shared" si="9"/>
        <v>#VALUE!</v>
      </c>
      <c r="BL42" s="24"/>
      <c r="BM42" s="24"/>
      <c r="BN42" s="20" t="e">
        <f t="shared" si="10"/>
        <v>#VALUE!</v>
      </c>
      <c r="BO42" s="24"/>
      <c r="BP42" s="24"/>
      <c r="BQ42" s="20" t="e">
        <f t="shared" si="11"/>
        <v>#VALUE!</v>
      </c>
      <c r="BR42" s="24"/>
      <c r="BS42" s="24"/>
      <c r="BT42" s="20" t="e">
        <f t="shared" si="12"/>
        <v>#VALUE!</v>
      </c>
      <c r="BU42" s="24" t="e">
        <f>E42-100</f>
        <v>#VALUE!</v>
      </c>
      <c r="BV42" s="61" t="e">
        <f>E42-60</f>
        <v>#VALUE!</v>
      </c>
      <c r="BW42" s="21"/>
      <c r="BX42" s="21"/>
      <c r="BY42" s="20" t="e">
        <f t="shared" si="13"/>
        <v>#VALUE!</v>
      </c>
      <c r="BZ42" s="19"/>
      <c r="CA42" s="18" t="s">
        <v>68</v>
      </c>
      <c r="CB42" s="1"/>
    </row>
    <row r="43" spans="1:94" ht="39.75" hidden="1" customHeight="1" x14ac:dyDescent="0.25">
      <c r="A43" s="104" t="s">
        <v>67</v>
      </c>
      <c r="B43" s="107">
        <v>4600082248</v>
      </c>
      <c r="C43" s="20">
        <v>43697</v>
      </c>
      <c r="D43" s="24">
        <v>43724</v>
      </c>
      <c r="E43" s="24">
        <v>44270</v>
      </c>
      <c r="F43" s="61">
        <v>43724</v>
      </c>
      <c r="G43" s="58" t="s">
        <v>3235</v>
      </c>
      <c r="H43" s="24">
        <v>44090</v>
      </c>
      <c r="I43" s="48">
        <f t="shared" ca="1" si="15"/>
        <v>-22</v>
      </c>
      <c r="J43" s="47" t="str">
        <f t="shared" ca="1" si="16"/>
        <v>TERMINADO</v>
      </c>
      <c r="K43" s="101" t="s">
        <v>66</v>
      </c>
      <c r="L43" s="102" t="s">
        <v>66</v>
      </c>
      <c r="M43" s="102" t="s">
        <v>66</v>
      </c>
      <c r="N43" s="102" t="s">
        <v>66</v>
      </c>
      <c r="O43" s="101" t="s">
        <v>66</v>
      </c>
      <c r="P43" s="101" t="s">
        <v>66</v>
      </c>
      <c r="Q43" s="82" t="s">
        <v>1011</v>
      </c>
      <c r="R43" s="100" t="s">
        <v>76</v>
      </c>
      <c r="S43" s="28" t="s">
        <v>4</v>
      </c>
      <c r="T43" s="99">
        <v>804747</v>
      </c>
      <c r="U43" s="98">
        <v>10130340011</v>
      </c>
      <c r="V43" s="96">
        <v>757</v>
      </c>
      <c r="W43" s="97" t="s">
        <v>1006</v>
      </c>
      <c r="X43" s="106">
        <v>24</v>
      </c>
      <c r="Y43" s="80">
        <v>1142</v>
      </c>
      <c r="Z43" s="38" t="s">
        <v>324</v>
      </c>
      <c r="AA43" s="95" t="s">
        <v>1010</v>
      </c>
      <c r="AB43" s="94">
        <v>159687</v>
      </c>
      <c r="AC43" s="82" t="s">
        <v>1009</v>
      </c>
      <c r="AD43" s="65">
        <v>21624519</v>
      </c>
      <c r="AE43" s="80">
        <v>2268316</v>
      </c>
      <c r="AF43" s="31">
        <v>3146432795</v>
      </c>
      <c r="AG43" s="63" t="s">
        <v>1008</v>
      </c>
      <c r="AH43" s="82" t="s">
        <v>1009</v>
      </c>
      <c r="AI43" s="154">
        <v>21624519</v>
      </c>
      <c r="AJ43" s="80">
        <v>2268316</v>
      </c>
      <c r="AK43" s="31">
        <v>3146432795</v>
      </c>
      <c r="AL43" s="115" t="s">
        <v>1008</v>
      </c>
      <c r="AM43" s="30" t="s">
        <v>6</v>
      </c>
      <c r="AN43" s="31" t="s">
        <v>6</v>
      </c>
      <c r="AO43" s="31" t="s">
        <v>6</v>
      </c>
      <c r="AP43" s="30" t="s">
        <v>6</v>
      </c>
      <c r="AQ43" s="78" t="s">
        <v>56</v>
      </c>
      <c r="AR43" s="28" t="s">
        <v>4</v>
      </c>
      <c r="AS43" s="105" t="s">
        <v>55</v>
      </c>
      <c r="AT43" s="28" t="s">
        <v>122</v>
      </c>
      <c r="AU43" s="28" t="s">
        <v>121</v>
      </c>
      <c r="AV43" s="63"/>
      <c r="AW43" s="89" t="s">
        <v>28</v>
      </c>
      <c r="AX43" s="20">
        <v>43812</v>
      </c>
      <c r="AY43" s="26">
        <f t="shared" si="5"/>
        <v>43815</v>
      </c>
      <c r="AZ43" s="89" t="s">
        <v>27</v>
      </c>
      <c r="BA43" s="20">
        <v>43910</v>
      </c>
      <c r="BB43" s="26">
        <f t="shared" si="6"/>
        <v>43906</v>
      </c>
      <c r="BC43" s="89" t="s">
        <v>26</v>
      </c>
      <c r="BD43" s="20">
        <v>44043</v>
      </c>
      <c r="BE43" s="20">
        <f t="shared" si="7"/>
        <v>43998</v>
      </c>
      <c r="BF43" s="86" t="s">
        <v>25</v>
      </c>
      <c r="BG43" s="20">
        <v>44089</v>
      </c>
      <c r="BH43" s="24">
        <f t="shared" si="8"/>
        <v>44090</v>
      </c>
      <c r="BI43" s="24"/>
      <c r="BJ43" s="24"/>
      <c r="BK43" s="24">
        <f t="shared" si="9"/>
        <v>44181</v>
      </c>
      <c r="BL43" s="24"/>
      <c r="BM43" s="24"/>
      <c r="BN43" s="20">
        <f t="shared" si="10"/>
        <v>44271</v>
      </c>
      <c r="BO43" s="24"/>
      <c r="BP43" s="24"/>
      <c r="BQ43" s="20">
        <f t="shared" si="11"/>
        <v>44363</v>
      </c>
      <c r="BR43" s="24"/>
      <c r="BS43" s="24"/>
      <c r="BT43" s="20">
        <f t="shared" si="12"/>
        <v>44455</v>
      </c>
      <c r="BU43" s="24">
        <f>E43-100</f>
        <v>44170</v>
      </c>
      <c r="BV43" s="22" t="s">
        <v>2</v>
      </c>
      <c r="BW43" s="21"/>
      <c r="BX43" s="21"/>
      <c r="BY43" s="20">
        <f t="shared" si="13"/>
        <v>44090</v>
      </c>
      <c r="BZ43" s="19"/>
      <c r="CA43" s="18" t="s">
        <v>993</v>
      </c>
      <c r="CB43" s="1"/>
    </row>
    <row r="44" spans="1:94" ht="39.75" hidden="1" customHeight="1" x14ac:dyDescent="0.25">
      <c r="A44" s="104" t="s">
        <v>67</v>
      </c>
      <c r="B44" s="107">
        <v>4600082455</v>
      </c>
      <c r="C44" s="20">
        <v>43690</v>
      </c>
      <c r="D44" s="24">
        <v>43717</v>
      </c>
      <c r="E44" s="24">
        <v>44263</v>
      </c>
      <c r="F44" s="61">
        <v>43717</v>
      </c>
      <c r="G44" s="58" t="s">
        <v>3235</v>
      </c>
      <c r="H44" s="24">
        <v>44083</v>
      </c>
      <c r="I44" s="48">
        <f t="shared" ca="1" si="15"/>
        <v>-29</v>
      </c>
      <c r="J44" s="47" t="str">
        <f t="shared" ca="1" si="16"/>
        <v>TERMINADO</v>
      </c>
      <c r="K44" s="101" t="s">
        <v>66</v>
      </c>
      <c r="L44" s="102" t="s">
        <v>66</v>
      </c>
      <c r="M44" s="102" t="s">
        <v>66</v>
      </c>
      <c r="N44" s="102" t="s">
        <v>66</v>
      </c>
      <c r="O44" s="101" t="s">
        <v>66</v>
      </c>
      <c r="P44" s="101" t="s">
        <v>66</v>
      </c>
      <c r="Q44" s="82" t="s">
        <v>1007</v>
      </c>
      <c r="R44" s="100" t="s">
        <v>76</v>
      </c>
      <c r="S44" s="28" t="s">
        <v>4</v>
      </c>
      <c r="T44" s="99">
        <v>804744</v>
      </c>
      <c r="U44" s="98">
        <v>10130340011</v>
      </c>
      <c r="V44" s="96">
        <v>757</v>
      </c>
      <c r="W44" s="97" t="s">
        <v>1006</v>
      </c>
      <c r="X44" s="106">
        <v>24</v>
      </c>
      <c r="Y44" s="80">
        <v>1136</v>
      </c>
      <c r="Z44" s="38" t="s">
        <v>324</v>
      </c>
      <c r="AA44" s="95" t="s">
        <v>1005</v>
      </c>
      <c r="AB44" s="94">
        <v>159687</v>
      </c>
      <c r="AC44" s="82" t="s">
        <v>1004</v>
      </c>
      <c r="AD44" s="65">
        <v>32440798</v>
      </c>
      <c r="AE44" s="80">
        <v>2283120</v>
      </c>
      <c r="AF44" s="31" t="s">
        <v>6</v>
      </c>
      <c r="AG44" s="63" t="s">
        <v>1003</v>
      </c>
      <c r="AH44" s="82" t="s">
        <v>1004</v>
      </c>
      <c r="AI44" s="154">
        <v>32440798</v>
      </c>
      <c r="AJ44" s="80">
        <v>2283120</v>
      </c>
      <c r="AK44" s="31" t="s">
        <v>6</v>
      </c>
      <c r="AL44" s="115" t="s">
        <v>1003</v>
      </c>
      <c r="AM44" s="30" t="s">
        <v>6</v>
      </c>
      <c r="AN44" s="31" t="s">
        <v>6</v>
      </c>
      <c r="AO44" s="31" t="s">
        <v>6</v>
      </c>
      <c r="AP44" s="30" t="s">
        <v>6</v>
      </c>
      <c r="AQ44" s="78" t="s">
        <v>5</v>
      </c>
      <c r="AR44" s="28" t="s">
        <v>4</v>
      </c>
      <c r="AS44" s="27" t="s">
        <v>3</v>
      </c>
      <c r="AT44" s="28" t="s">
        <v>122</v>
      </c>
      <c r="AU44" s="28" t="s">
        <v>121</v>
      </c>
      <c r="AV44" s="63"/>
      <c r="AW44" s="89" t="s">
        <v>28</v>
      </c>
      <c r="AX44" s="20">
        <v>43809</v>
      </c>
      <c r="AY44" s="26">
        <f t="shared" si="5"/>
        <v>43808</v>
      </c>
      <c r="AZ44" s="89" t="s">
        <v>27</v>
      </c>
      <c r="BA44" s="20">
        <v>43899</v>
      </c>
      <c r="BB44" s="26">
        <f t="shared" si="6"/>
        <v>43899</v>
      </c>
      <c r="BC44" s="89" t="s">
        <v>26</v>
      </c>
      <c r="BD44" s="20">
        <v>44012</v>
      </c>
      <c r="BE44" s="20">
        <f t="shared" si="7"/>
        <v>43991</v>
      </c>
      <c r="BF44" s="20"/>
      <c r="BG44" s="20"/>
      <c r="BH44" s="24">
        <f t="shared" si="8"/>
        <v>44083</v>
      </c>
      <c r="BI44" s="24"/>
      <c r="BJ44" s="24"/>
      <c r="BK44" s="24">
        <f t="shared" si="9"/>
        <v>44174</v>
      </c>
      <c r="BL44" s="24"/>
      <c r="BM44" s="24"/>
      <c r="BN44" s="20">
        <f t="shared" si="10"/>
        <v>44264</v>
      </c>
      <c r="BO44" s="24"/>
      <c r="BP44" s="24"/>
      <c r="BQ44" s="20">
        <f t="shared" si="11"/>
        <v>44356</v>
      </c>
      <c r="BR44" s="24"/>
      <c r="BS44" s="24"/>
      <c r="BT44" s="20">
        <f t="shared" si="12"/>
        <v>44448</v>
      </c>
      <c r="BU44" s="23">
        <v>202030219659</v>
      </c>
      <c r="BV44" s="61">
        <f t="shared" ref="BV44:BV75" si="17">E44-60</f>
        <v>44203</v>
      </c>
      <c r="BW44" s="21"/>
      <c r="BX44" s="21"/>
      <c r="BY44" s="20">
        <f t="shared" si="13"/>
        <v>44083</v>
      </c>
      <c r="BZ44" s="125"/>
      <c r="CA44" s="18" t="s">
        <v>68</v>
      </c>
      <c r="CC44" s="2"/>
      <c r="CD44" s="2"/>
      <c r="CE44" s="2"/>
      <c r="CF44" s="2"/>
      <c r="CG44" s="2"/>
      <c r="CH44" s="2"/>
      <c r="CI44" s="2"/>
      <c r="CJ44" s="2"/>
      <c r="CK44" s="2"/>
      <c r="CL44" s="2"/>
      <c r="CM44" s="2"/>
      <c r="CN44" s="2"/>
      <c r="CO44" s="2"/>
      <c r="CP44" s="2"/>
    </row>
    <row r="45" spans="1:94" ht="39.75" hidden="1" customHeight="1" x14ac:dyDescent="0.25">
      <c r="A45" s="53" t="s">
        <v>67</v>
      </c>
      <c r="B45" s="176">
        <v>4600082188</v>
      </c>
      <c r="C45" s="26">
        <v>43693</v>
      </c>
      <c r="D45" s="24">
        <v>43713</v>
      </c>
      <c r="E45" s="24">
        <v>44259</v>
      </c>
      <c r="F45" s="61">
        <v>43713</v>
      </c>
      <c r="G45" s="58" t="s">
        <v>3230</v>
      </c>
      <c r="H45" s="24">
        <v>44179</v>
      </c>
      <c r="I45" s="48">
        <f t="shared" ca="1" si="15"/>
        <v>-33</v>
      </c>
      <c r="J45" s="47" t="str">
        <f t="shared" ca="1" si="16"/>
        <v>TERMINADO</v>
      </c>
      <c r="K45" s="101" t="s">
        <v>66</v>
      </c>
      <c r="L45" s="102" t="s">
        <v>66</v>
      </c>
      <c r="M45" s="102" t="s">
        <v>66</v>
      </c>
      <c r="N45" s="102" t="s">
        <v>66</v>
      </c>
      <c r="O45" s="101" t="s">
        <v>66</v>
      </c>
      <c r="P45" s="101" t="s">
        <v>66</v>
      </c>
      <c r="Q45" s="95" t="s">
        <v>992</v>
      </c>
      <c r="R45" s="100" t="s">
        <v>965</v>
      </c>
      <c r="S45" s="28" t="s">
        <v>4</v>
      </c>
      <c r="T45" s="119">
        <v>785952</v>
      </c>
      <c r="U45" s="152" t="s">
        <v>148</v>
      </c>
      <c r="V45" s="68">
        <v>1060</v>
      </c>
      <c r="W45" s="175">
        <v>36713</v>
      </c>
      <c r="X45" s="68">
        <v>16</v>
      </c>
      <c r="Y45" s="68">
        <v>70</v>
      </c>
      <c r="Z45" s="38" t="s">
        <v>147</v>
      </c>
      <c r="AA45" s="38" t="s">
        <v>722</v>
      </c>
      <c r="AB45" s="94">
        <v>261800</v>
      </c>
      <c r="AC45" s="100" t="s">
        <v>991</v>
      </c>
      <c r="AD45" s="65">
        <v>15505635</v>
      </c>
      <c r="AE45" s="31" t="s">
        <v>6</v>
      </c>
      <c r="AF45" s="31">
        <v>3046696690</v>
      </c>
      <c r="AG45" s="171" t="s">
        <v>990</v>
      </c>
      <c r="AH45" s="100" t="s">
        <v>991</v>
      </c>
      <c r="AI45" s="154">
        <v>15505635</v>
      </c>
      <c r="AJ45" s="31" t="s">
        <v>6</v>
      </c>
      <c r="AK45" s="31">
        <v>3046696690</v>
      </c>
      <c r="AL45" s="116" t="s">
        <v>990</v>
      </c>
      <c r="AM45" s="30" t="s">
        <v>6</v>
      </c>
      <c r="AN45" s="31" t="s">
        <v>6</v>
      </c>
      <c r="AO45" s="31" t="s">
        <v>6</v>
      </c>
      <c r="AP45" s="30" t="s">
        <v>6</v>
      </c>
      <c r="AQ45" s="78" t="s">
        <v>5</v>
      </c>
      <c r="AR45" s="28" t="s">
        <v>4</v>
      </c>
      <c r="AS45" s="27" t="s">
        <v>3</v>
      </c>
      <c r="AT45" s="28" t="s">
        <v>122</v>
      </c>
      <c r="AU45" s="28" t="s">
        <v>121</v>
      </c>
      <c r="AV45" s="63"/>
      <c r="AW45" s="89" t="s">
        <v>28</v>
      </c>
      <c r="AX45" s="20">
        <v>43809</v>
      </c>
      <c r="AY45" s="26">
        <f t="shared" si="5"/>
        <v>43804</v>
      </c>
      <c r="AZ45" s="22" t="s">
        <v>27</v>
      </c>
      <c r="BA45" s="20">
        <v>43905</v>
      </c>
      <c r="BB45" s="26">
        <f t="shared" si="6"/>
        <v>43895</v>
      </c>
      <c r="BC45" s="89" t="s">
        <v>26</v>
      </c>
      <c r="BD45" s="20">
        <v>44012</v>
      </c>
      <c r="BE45" s="20">
        <f t="shared" si="7"/>
        <v>43987</v>
      </c>
      <c r="BF45" s="86" t="s">
        <v>25</v>
      </c>
      <c r="BG45" s="20">
        <v>44104</v>
      </c>
      <c r="BH45" s="24">
        <f t="shared" si="8"/>
        <v>44079</v>
      </c>
      <c r="BI45" s="24"/>
      <c r="BJ45" s="24"/>
      <c r="BK45" s="24">
        <f t="shared" si="9"/>
        <v>44170</v>
      </c>
      <c r="BL45" s="24"/>
      <c r="BM45" s="24"/>
      <c r="BN45" s="20">
        <f t="shared" si="10"/>
        <v>44260</v>
      </c>
      <c r="BO45" s="24"/>
      <c r="BP45" s="24"/>
      <c r="BQ45" s="20">
        <f t="shared" si="11"/>
        <v>44352</v>
      </c>
      <c r="BR45" s="177"/>
      <c r="BS45" s="24"/>
      <c r="BT45" s="20">
        <f t="shared" si="12"/>
        <v>44444</v>
      </c>
      <c r="BU45" s="23">
        <v>20030220660</v>
      </c>
      <c r="BV45" s="61">
        <f t="shared" si="17"/>
        <v>44199</v>
      </c>
      <c r="BW45" s="21"/>
      <c r="BX45" s="21"/>
      <c r="BY45" s="20">
        <f t="shared" si="13"/>
        <v>44079</v>
      </c>
      <c r="BZ45" s="125"/>
      <c r="CA45" s="18" t="s">
        <v>68</v>
      </c>
      <c r="CB45" s="1"/>
    </row>
    <row r="46" spans="1:94" ht="39.75" customHeight="1" x14ac:dyDescent="0.25">
      <c r="A46" s="139" t="s">
        <v>67</v>
      </c>
      <c r="B46" s="120">
        <v>4600082301</v>
      </c>
      <c r="C46" s="26">
        <v>43658</v>
      </c>
      <c r="D46" s="60" t="s">
        <v>6</v>
      </c>
      <c r="E46" s="60" t="s">
        <v>6</v>
      </c>
      <c r="F46" s="60" t="s">
        <v>6</v>
      </c>
      <c r="G46" s="60" t="s">
        <v>6</v>
      </c>
      <c r="H46" s="60" t="s">
        <v>6</v>
      </c>
      <c r="I46" s="48" t="e">
        <f t="shared" ca="1" si="15"/>
        <v>#VALUE!</v>
      </c>
      <c r="J46" s="47" t="e">
        <f t="shared" ca="1" si="16"/>
        <v>#VALUE!</v>
      </c>
      <c r="K46" s="145" t="s">
        <v>989</v>
      </c>
      <c r="L46" s="102">
        <v>43678</v>
      </c>
      <c r="M46" s="102">
        <v>43678</v>
      </c>
      <c r="N46" s="102">
        <v>44531</v>
      </c>
      <c r="O46" s="48">
        <f ca="1">N46-$DF$1</f>
        <v>239</v>
      </c>
      <c r="P46" s="73" t="str">
        <f ca="1">IF(O46&gt;80,"VIGENTE",IF(O46&lt;1,"VENCIDO",IF(O46&lt;50,"POR VENCERSE","RENOVAR")))</f>
        <v>VIGENTE</v>
      </c>
      <c r="Q46" s="66" t="s">
        <v>485</v>
      </c>
      <c r="R46" s="36" t="s">
        <v>484</v>
      </c>
      <c r="S46" s="28" t="s">
        <v>4</v>
      </c>
      <c r="T46" s="72">
        <v>457991</v>
      </c>
      <c r="U46" s="68" t="s">
        <v>483</v>
      </c>
      <c r="V46" s="118">
        <v>1715</v>
      </c>
      <c r="W46" s="117">
        <v>41542</v>
      </c>
      <c r="X46" s="72">
        <v>27</v>
      </c>
      <c r="Y46" s="80">
        <v>84</v>
      </c>
      <c r="Z46" s="95" t="s">
        <v>11</v>
      </c>
      <c r="AA46" s="95" t="s">
        <v>482</v>
      </c>
      <c r="AB46" s="67">
        <v>492273</v>
      </c>
      <c r="AC46" s="66" t="s">
        <v>872</v>
      </c>
      <c r="AD46" s="65">
        <v>70693384</v>
      </c>
      <c r="AE46" s="31" t="s">
        <v>6</v>
      </c>
      <c r="AF46" s="31">
        <v>3123871307</v>
      </c>
      <c r="AG46" s="63" t="s">
        <v>871</v>
      </c>
      <c r="AH46" s="66" t="s">
        <v>872</v>
      </c>
      <c r="AI46" s="154">
        <v>70693384</v>
      </c>
      <c r="AJ46" s="31" t="s">
        <v>6</v>
      </c>
      <c r="AK46" s="31">
        <v>3123871307</v>
      </c>
      <c r="AL46" s="115" t="s">
        <v>871</v>
      </c>
      <c r="AM46" s="30" t="s">
        <v>6</v>
      </c>
      <c r="AN46" s="31" t="s">
        <v>6</v>
      </c>
      <c r="AO46" s="31" t="s">
        <v>6</v>
      </c>
      <c r="AP46" s="30" t="s">
        <v>6</v>
      </c>
      <c r="AQ46" s="78" t="s">
        <v>56</v>
      </c>
      <c r="AR46" s="28" t="s">
        <v>4</v>
      </c>
      <c r="AS46" s="105" t="s">
        <v>55</v>
      </c>
      <c r="AT46" s="105"/>
      <c r="AU46" s="28"/>
      <c r="AV46" s="63"/>
      <c r="AW46" s="25"/>
      <c r="AX46" s="25"/>
      <c r="AY46" s="26" t="e">
        <f t="shared" si="5"/>
        <v>#VALUE!</v>
      </c>
      <c r="AZ46" s="25"/>
      <c r="BA46" s="25"/>
      <c r="BB46" s="26" t="e">
        <f t="shared" si="6"/>
        <v>#VALUE!</v>
      </c>
      <c r="BC46" s="25"/>
      <c r="BD46" s="25"/>
      <c r="BE46" s="20" t="e">
        <f t="shared" si="7"/>
        <v>#VALUE!</v>
      </c>
      <c r="BF46" s="20"/>
      <c r="BG46" s="20"/>
      <c r="BH46" s="24" t="e">
        <f t="shared" si="8"/>
        <v>#VALUE!</v>
      </c>
      <c r="BI46" s="24"/>
      <c r="BJ46" s="24"/>
      <c r="BK46" s="24" t="e">
        <f t="shared" si="9"/>
        <v>#VALUE!</v>
      </c>
      <c r="BL46" s="24"/>
      <c r="BM46" s="24"/>
      <c r="BN46" s="20" t="e">
        <f t="shared" si="10"/>
        <v>#VALUE!</v>
      </c>
      <c r="BO46" s="24"/>
      <c r="BP46" s="24"/>
      <c r="BQ46" s="20" t="e">
        <f t="shared" si="11"/>
        <v>#VALUE!</v>
      </c>
      <c r="BR46" s="24"/>
      <c r="BS46" s="24"/>
      <c r="BT46" s="20" t="e">
        <f t="shared" si="12"/>
        <v>#VALUE!</v>
      </c>
      <c r="BU46" s="24" t="e">
        <f>E46-100</f>
        <v>#VALUE!</v>
      </c>
      <c r="BV46" s="61" t="e">
        <f t="shared" si="17"/>
        <v>#VALUE!</v>
      </c>
      <c r="BW46" s="21"/>
      <c r="BX46" s="21"/>
      <c r="BY46" s="20" t="e">
        <f t="shared" si="13"/>
        <v>#VALUE!</v>
      </c>
      <c r="BZ46" s="19"/>
      <c r="CA46" s="18" t="s">
        <v>68</v>
      </c>
      <c r="CB46" s="1"/>
    </row>
    <row r="47" spans="1:94" ht="39.75" hidden="1" customHeight="1" x14ac:dyDescent="0.25">
      <c r="A47" s="53" t="s">
        <v>67</v>
      </c>
      <c r="B47" s="124">
        <v>4600081276</v>
      </c>
      <c r="C47" s="26">
        <v>43693</v>
      </c>
      <c r="D47" s="24">
        <v>43713</v>
      </c>
      <c r="E47" s="24">
        <v>44259</v>
      </c>
      <c r="F47" s="61">
        <v>43713</v>
      </c>
      <c r="G47" s="58" t="s">
        <v>3230</v>
      </c>
      <c r="H47" s="24">
        <v>44187</v>
      </c>
      <c r="I47" s="48">
        <f t="shared" ca="1" si="15"/>
        <v>-33</v>
      </c>
      <c r="J47" s="47" t="str">
        <f t="shared" ca="1" si="16"/>
        <v>TERMINADO</v>
      </c>
      <c r="K47" s="101" t="s">
        <v>66</v>
      </c>
      <c r="L47" s="102" t="s">
        <v>66</v>
      </c>
      <c r="M47" s="102" t="s">
        <v>66</v>
      </c>
      <c r="N47" s="102" t="s">
        <v>66</v>
      </c>
      <c r="O47" s="101" t="s">
        <v>66</v>
      </c>
      <c r="P47" s="101" t="s">
        <v>66</v>
      </c>
      <c r="Q47" s="95" t="s">
        <v>988</v>
      </c>
      <c r="R47" s="36" t="s">
        <v>544</v>
      </c>
      <c r="S47" s="28" t="s">
        <v>4</v>
      </c>
      <c r="T47" s="113">
        <v>785952</v>
      </c>
      <c r="U47" s="142" t="s">
        <v>148</v>
      </c>
      <c r="V47" s="127">
        <v>1060</v>
      </c>
      <c r="W47" s="49">
        <v>36713</v>
      </c>
      <c r="X47" s="113">
        <v>16</v>
      </c>
      <c r="Y47" s="122">
        <v>8</v>
      </c>
      <c r="Z47" s="38" t="s">
        <v>147</v>
      </c>
      <c r="AA47" s="38" t="s">
        <v>722</v>
      </c>
      <c r="AB47" s="37">
        <v>610470</v>
      </c>
      <c r="AC47" s="95" t="s">
        <v>781</v>
      </c>
      <c r="AD47" s="65">
        <v>8290325</v>
      </c>
      <c r="AE47" s="122">
        <v>3116304</v>
      </c>
      <c r="AF47" s="31" t="s">
        <v>6</v>
      </c>
      <c r="AG47" s="27" t="s">
        <v>780</v>
      </c>
      <c r="AH47" s="95" t="s">
        <v>781</v>
      </c>
      <c r="AI47" s="154">
        <v>8290325</v>
      </c>
      <c r="AJ47" s="122">
        <v>3116304</v>
      </c>
      <c r="AK47" s="31" t="s">
        <v>6</v>
      </c>
      <c r="AL47" s="169" t="s">
        <v>780</v>
      </c>
      <c r="AM47" s="30" t="s">
        <v>6</v>
      </c>
      <c r="AN47" s="31" t="s">
        <v>6</v>
      </c>
      <c r="AO47" s="31" t="s">
        <v>6</v>
      </c>
      <c r="AP47" s="30" t="s">
        <v>6</v>
      </c>
      <c r="AQ47" s="78" t="s">
        <v>5</v>
      </c>
      <c r="AR47" s="28" t="s">
        <v>4</v>
      </c>
      <c r="AS47" s="27" t="s">
        <v>3</v>
      </c>
      <c r="AT47" s="28" t="s">
        <v>122</v>
      </c>
      <c r="AU47" s="28" t="s">
        <v>121</v>
      </c>
      <c r="AV47" s="63"/>
      <c r="AW47" s="89" t="s">
        <v>28</v>
      </c>
      <c r="AX47" s="20">
        <v>43743</v>
      </c>
      <c r="AY47" s="26">
        <f t="shared" si="5"/>
        <v>43804</v>
      </c>
      <c r="AZ47" s="22" t="s">
        <v>27</v>
      </c>
      <c r="BA47" s="20">
        <v>43905</v>
      </c>
      <c r="BB47" s="26">
        <f t="shared" si="6"/>
        <v>43895</v>
      </c>
      <c r="BC47" s="89" t="s">
        <v>26</v>
      </c>
      <c r="BD47" s="20">
        <v>44012</v>
      </c>
      <c r="BE47" s="20">
        <f t="shared" si="7"/>
        <v>43987</v>
      </c>
      <c r="BF47" s="86" t="s">
        <v>25</v>
      </c>
      <c r="BG47" s="20">
        <v>44088</v>
      </c>
      <c r="BH47" s="24">
        <f t="shared" si="8"/>
        <v>44079</v>
      </c>
      <c r="BI47" s="24"/>
      <c r="BJ47" s="24"/>
      <c r="BK47" s="24">
        <f t="shared" si="9"/>
        <v>44170</v>
      </c>
      <c r="BL47" s="24"/>
      <c r="BM47" s="24"/>
      <c r="BN47" s="20">
        <f t="shared" si="10"/>
        <v>44260</v>
      </c>
      <c r="BO47" s="24"/>
      <c r="BP47" s="24"/>
      <c r="BQ47" s="20">
        <f t="shared" si="11"/>
        <v>44352</v>
      </c>
      <c r="BR47" s="24"/>
      <c r="BS47" s="24"/>
      <c r="BT47" s="20">
        <f t="shared" si="12"/>
        <v>44444</v>
      </c>
      <c r="BU47" s="23">
        <v>202030221005</v>
      </c>
      <c r="BV47" s="61">
        <f t="shared" si="17"/>
        <v>44199</v>
      </c>
      <c r="BW47" s="21"/>
      <c r="BX47" s="21"/>
      <c r="BY47" s="20">
        <f t="shared" si="13"/>
        <v>44079</v>
      </c>
      <c r="BZ47" s="125"/>
      <c r="CA47" s="18" t="s">
        <v>68</v>
      </c>
      <c r="CB47" s="1"/>
    </row>
    <row r="48" spans="1:94" ht="39.75" customHeight="1" x14ac:dyDescent="0.25">
      <c r="A48" s="139" t="s">
        <v>67</v>
      </c>
      <c r="B48" s="120">
        <v>4600082313</v>
      </c>
      <c r="C48" s="26">
        <v>43658</v>
      </c>
      <c r="D48" s="60" t="s">
        <v>6</v>
      </c>
      <c r="E48" s="60" t="s">
        <v>6</v>
      </c>
      <c r="F48" s="60" t="s">
        <v>6</v>
      </c>
      <c r="G48" s="60" t="s">
        <v>6</v>
      </c>
      <c r="H48" s="60" t="s">
        <v>6</v>
      </c>
      <c r="I48" s="48" t="e">
        <f t="shared" ca="1" si="15"/>
        <v>#VALUE!</v>
      </c>
      <c r="J48" s="47" t="e">
        <f t="shared" ca="1" si="16"/>
        <v>#VALUE!</v>
      </c>
      <c r="K48" s="145" t="s">
        <v>987</v>
      </c>
      <c r="L48" s="102">
        <v>43678</v>
      </c>
      <c r="M48" s="102">
        <v>43678</v>
      </c>
      <c r="N48" s="102">
        <v>44531</v>
      </c>
      <c r="O48" s="48">
        <f t="shared" ref="O48:O56" ca="1" si="18">N48-$DF$1</f>
        <v>239</v>
      </c>
      <c r="P48" s="73" t="str">
        <f t="shared" ref="P48:P56" ca="1" si="19">IF(O48&gt;80,"VIGENTE",IF(O48&lt;1,"VENCIDO",IF(O48&lt;50,"POR VENCERSE","RENOVAR")))</f>
        <v>VIGENTE</v>
      </c>
      <c r="Q48" s="66" t="s">
        <v>485</v>
      </c>
      <c r="R48" s="36" t="s">
        <v>484</v>
      </c>
      <c r="S48" s="28" t="s">
        <v>4</v>
      </c>
      <c r="T48" s="72">
        <v>457991</v>
      </c>
      <c r="U48" s="68" t="s">
        <v>483</v>
      </c>
      <c r="V48" s="118">
        <v>1715</v>
      </c>
      <c r="W48" s="117">
        <v>41542</v>
      </c>
      <c r="X48" s="72">
        <v>27</v>
      </c>
      <c r="Y48" s="148">
        <v>2</v>
      </c>
      <c r="Z48" s="95" t="s">
        <v>11</v>
      </c>
      <c r="AA48" s="95" t="s">
        <v>482</v>
      </c>
      <c r="AB48" s="67">
        <v>1174507</v>
      </c>
      <c r="AC48" s="66" t="s">
        <v>822</v>
      </c>
      <c r="AD48" s="65">
        <v>98546449</v>
      </c>
      <c r="AE48" s="80">
        <v>2850705</v>
      </c>
      <c r="AF48" s="31" t="s">
        <v>6</v>
      </c>
      <c r="AG48" s="30" t="s">
        <v>6</v>
      </c>
      <c r="AH48" s="66" t="s">
        <v>822</v>
      </c>
      <c r="AI48" s="154">
        <v>98546449</v>
      </c>
      <c r="AJ48" s="80">
        <v>2850705</v>
      </c>
      <c r="AK48" s="31" t="s">
        <v>6</v>
      </c>
      <c r="AL48" s="30" t="s">
        <v>6</v>
      </c>
      <c r="AM48" s="30" t="s">
        <v>6</v>
      </c>
      <c r="AN48" s="31" t="s">
        <v>6</v>
      </c>
      <c r="AO48" s="31" t="s">
        <v>6</v>
      </c>
      <c r="AP48" s="30" t="s">
        <v>6</v>
      </c>
      <c r="AQ48" s="78" t="s">
        <v>56</v>
      </c>
      <c r="AR48" s="28" t="s">
        <v>4</v>
      </c>
      <c r="AS48" s="105" t="s">
        <v>55</v>
      </c>
      <c r="AT48" s="105"/>
      <c r="AU48" s="28"/>
      <c r="AV48" s="63"/>
      <c r="AW48" s="25"/>
      <c r="AX48" s="25"/>
      <c r="AY48" s="26" t="e">
        <f t="shared" si="5"/>
        <v>#VALUE!</v>
      </c>
      <c r="AZ48" s="25"/>
      <c r="BA48" s="25"/>
      <c r="BB48" s="26" t="e">
        <f t="shared" si="6"/>
        <v>#VALUE!</v>
      </c>
      <c r="BC48" s="25"/>
      <c r="BD48" s="25"/>
      <c r="BE48" s="20" t="e">
        <f t="shared" si="7"/>
        <v>#VALUE!</v>
      </c>
      <c r="BF48" s="20"/>
      <c r="BG48" s="20"/>
      <c r="BH48" s="24" t="e">
        <f t="shared" si="8"/>
        <v>#VALUE!</v>
      </c>
      <c r="BI48" s="24"/>
      <c r="BJ48" s="24"/>
      <c r="BK48" s="24" t="e">
        <f t="shared" si="9"/>
        <v>#VALUE!</v>
      </c>
      <c r="BL48" s="24"/>
      <c r="BM48" s="24"/>
      <c r="BN48" s="20" t="e">
        <f t="shared" si="10"/>
        <v>#VALUE!</v>
      </c>
      <c r="BO48" s="24"/>
      <c r="BP48" s="24"/>
      <c r="BQ48" s="20" t="e">
        <f t="shared" si="11"/>
        <v>#VALUE!</v>
      </c>
      <c r="BR48" s="24"/>
      <c r="BS48" s="24"/>
      <c r="BT48" s="20" t="e">
        <f t="shared" si="12"/>
        <v>#VALUE!</v>
      </c>
      <c r="BU48" s="24" t="e">
        <f t="shared" ref="BU48:BU56" si="20">E48-100</f>
        <v>#VALUE!</v>
      </c>
      <c r="BV48" s="61" t="e">
        <f t="shared" si="17"/>
        <v>#VALUE!</v>
      </c>
      <c r="BW48" s="21"/>
      <c r="BX48" s="21"/>
      <c r="BY48" s="20" t="e">
        <f t="shared" si="13"/>
        <v>#VALUE!</v>
      </c>
      <c r="BZ48" s="19"/>
      <c r="CA48" s="18" t="s">
        <v>68</v>
      </c>
      <c r="CB48" s="1"/>
    </row>
    <row r="49" spans="1:80" ht="39.75" customHeight="1" x14ac:dyDescent="0.25">
      <c r="A49" s="139" t="s">
        <v>67</v>
      </c>
      <c r="B49" s="120">
        <v>4600082259</v>
      </c>
      <c r="C49" s="26">
        <v>43658</v>
      </c>
      <c r="D49" s="60" t="s">
        <v>6</v>
      </c>
      <c r="E49" s="60" t="s">
        <v>6</v>
      </c>
      <c r="F49" s="60" t="s">
        <v>6</v>
      </c>
      <c r="G49" s="60" t="s">
        <v>6</v>
      </c>
      <c r="H49" s="60" t="s">
        <v>6</v>
      </c>
      <c r="I49" s="48" t="e">
        <f t="shared" ca="1" si="15"/>
        <v>#VALUE!</v>
      </c>
      <c r="J49" s="47" t="e">
        <f t="shared" ca="1" si="16"/>
        <v>#VALUE!</v>
      </c>
      <c r="K49" s="145" t="s">
        <v>977</v>
      </c>
      <c r="L49" s="102">
        <v>43693</v>
      </c>
      <c r="M49" s="102">
        <v>43658</v>
      </c>
      <c r="N49" s="102">
        <v>44512</v>
      </c>
      <c r="O49" s="48">
        <f t="shared" ca="1" si="18"/>
        <v>220</v>
      </c>
      <c r="P49" s="73" t="str">
        <f t="shared" ca="1" si="19"/>
        <v>VIGENTE</v>
      </c>
      <c r="Q49" s="66" t="s">
        <v>485</v>
      </c>
      <c r="R49" s="36" t="s">
        <v>484</v>
      </c>
      <c r="S49" s="28" t="s">
        <v>4</v>
      </c>
      <c r="T49" s="72">
        <v>457991</v>
      </c>
      <c r="U49" s="68" t="s">
        <v>483</v>
      </c>
      <c r="V49" s="118">
        <v>1715</v>
      </c>
      <c r="W49" s="117">
        <v>41542</v>
      </c>
      <c r="X49" s="72">
        <v>27</v>
      </c>
      <c r="Y49" s="80">
        <v>2</v>
      </c>
      <c r="Z49" s="95" t="s">
        <v>11</v>
      </c>
      <c r="AA49" s="95" t="s">
        <v>482</v>
      </c>
      <c r="AB49" s="67">
        <v>1197180</v>
      </c>
      <c r="AC49" s="66" t="s">
        <v>817</v>
      </c>
      <c r="AD49" s="65">
        <v>70729189</v>
      </c>
      <c r="AE49" s="31" t="s">
        <v>6</v>
      </c>
      <c r="AF49" s="80">
        <v>3113108528</v>
      </c>
      <c r="AG49" s="171" t="s">
        <v>816</v>
      </c>
      <c r="AH49" s="66" t="s">
        <v>817</v>
      </c>
      <c r="AI49" s="154">
        <v>70729189</v>
      </c>
      <c r="AJ49" s="31" t="s">
        <v>6</v>
      </c>
      <c r="AK49" s="80">
        <v>3113108528</v>
      </c>
      <c r="AL49" s="116" t="s">
        <v>816</v>
      </c>
      <c r="AM49" s="30" t="s">
        <v>6</v>
      </c>
      <c r="AN49" s="31" t="s">
        <v>6</v>
      </c>
      <c r="AO49" s="31" t="s">
        <v>6</v>
      </c>
      <c r="AP49" s="30" t="s">
        <v>6</v>
      </c>
      <c r="AQ49" s="78" t="s">
        <v>70</v>
      </c>
      <c r="AR49" s="28" t="s">
        <v>4</v>
      </c>
      <c r="AS49" s="63" t="s">
        <v>69</v>
      </c>
      <c r="AT49" s="63"/>
      <c r="AU49" s="28"/>
      <c r="AV49" s="63"/>
      <c r="AW49" s="25"/>
      <c r="AX49" s="25"/>
      <c r="AY49" s="26" t="e">
        <f t="shared" si="5"/>
        <v>#VALUE!</v>
      </c>
      <c r="AZ49" s="25"/>
      <c r="BA49" s="25"/>
      <c r="BB49" s="26" t="e">
        <f t="shared" si="6"/>
        <v>#VALUE!</v>
      </c>
      <c r="BC49" s="25"/>
      <c r="BD49" s="25"/>
      <c r="BE49" s="20" t="e">
        <f t="shared" si="7"/>
        <v>#VALUE!</v>
      </c>
      <c r="BF49" s="20"/>
      <c r="BG49" s="20"/>
      <c r="BH49" s="24" t="e">
        <f t="shared" ref="BH49:BH56" si="21">EDATE($F49,48)</f>
        <v>#VALUE!</v>
      </c>
      <c r="BI49" s="24"/>
      <c r="BJ49" s="24"/>
      <c r="BK49" s="24" t="e">
        <f t="shared" si="9"/>
        <v>#VALUE!</v>
      </c>
      <c r="BL49" s="24"/>
      <c r="BM49" s="24"/>
      <c r="BN49" s="20" t="e">
        <f t="shared" si="10"/>
        <v>#VALUE!</v>
      </c>
      <c r="BO49" s="24"/>
      <c r="BP49" s="24"/>
      <c r="BQ49" s="20" t="e">
        <f t="shared" si="11"/>
        <v>#VALUE!</v>
      </c>
      <c r="BR49" s="24"/>
      <c r="BS49" s="24"/>
      <c r="BT49" s="20" t="e">
        <f t="shared" si="12"/>
        <v>#VALUE!</v>
      </c>
      <c r="BU49" s="24" t="e">
        <f t="shared" si="20"/>
        <v>#VALUE!</v>
      </c>
      <c r="BV49" s="61" t="e">
        <f t="shared" si="17"/>
        <v>#VALUE!</v>
      </c>
      <c r="BW49" s="21"/>
      <c r="BX49" s="21"/>
      <c r="BY49" s="20" t="e">
        <f t="shared" si="13"/>
        <v>#VALUE!</v>
      </c>
      <c r="BZ49" s="125"/>
      <c r="CA49" s="18" t="s">
        <v>0</v>
      </c>
      <c r="CB49" s="1"/>
    </row>
    <row r="50" spans="1:80" ht="39.75" customHeight="1" x14ac:dyDescent="0.25">
      <c r="A50" s="139" t="s">
        <v>67</v>
      </c>
      <c r="B50" s="120">
        <v>4600082438</v>
      </c>
      <c r="C50" s="26">
        <v>43658</v>
      </c>
      <c r="D50" s="60" t="s">
        <v>6</v>
      </c>
      <c r="E50" s="60" t="s">
        <v>6</v>
      </c>
      <c r="F50" s="60" t="s">
        <v>6</v>
      </c>
      <c r="G50" s="60" t="s">
        <v>6</v>
      </c>
      <c r="H50" s="60" t="s">
        <v>6</v>
      </c>
      <c r="I50" s="48" t="e">
        <f t="shared" ca="1" si="15"/>
        <v>#VALUE!</v>
      </c>
      <c r="J50" s="47" t="e">
        <f t="shared" ca="1" si="16"/>
        <v>#VALUE!</v>
      </c>
      <c r="K50" s="145" t="s">
        <v>976</v>
      </c>
      <c r="L50" s="102">
        <v>43693</v>
      </c>
      <c r="M50" s="102">
        <v>43658</v>
      </c>
      <c r="N50" s="102">
        <v>44512</v>
      </c>
      <c r="O50" s="48">
        <f t="shared" ca="1" si="18"/>
        <v>220</v>
      </c>
      <c r="P50" s="73" t="str">
        <f t="shared" ca="1" si="19"/>
        <v>VIGENTE</v>
      </c>
      <c r="Q50" s="66" t="s">
        <v>485</v>
      </c>
      <c r="R50" s="36" t="s">
        <v>484</v>
      </c>
      <c r="S50" s="28" t="s">
        <v>4</v>
      </c>
      <c r="T50" s="72">
        <v>457991</v>
      </c>
      <c r="U50" s="68" t="s">
        <v>483</v>
      </c>
      <c r="V50" s="118">
        <v>1715</v>
      </c>
      <c r="W50" s="117">
        <v>41542</v>
      </c>
      <c r="X50" s="72">
        <v>27</v>
      </c>
      <c r="Y50" s="80">
        <v>30</v>
      </c>
      <c r="Z50" s="95" t="s">
        <v>11</v>
      </c>
      <c r="AA50" s="95" t="s">
        <v>482</v>
      </c>
      <c r="AB50" s="67">
        <v>1255783</v>
      </c>
      <c r="AC50" s="66" t="s">
        <v>736</v>
      </c>
      <c r="AD50" s="65">
        <v>3606420</v>
      </c>
      <c r="AE50" s="31" t="s">
        <v>6</v>
      </c>
      <c r="AF50" s="80">
        <v>3148143105</v>
      </c>
      <c r="AG50" s="30" t="s">
        <v>6</v>
      </c>
      <c r="AH50" s="66" t="s">
        <v>736</v>
      </c>
      <c r="AI50" s="154">
        <v>3606420</v>
      </c>
      <c r="AJ50" s="31" t="s">
        <v>6</v>
      </c>
      <c r="AK50" s="80">
        <v>3148143105</v>
      </c>
      <c r="AL50" s="30" t="s">
        <v>6</v>
      </c>
      <c r="AM50" s="30" t="s">
        <v>6</v>
      </c>
      <c r="AN50" s="31" t="s">
        <v>6</v>
      </c>
      <c r="AO50" s="31" t="s">
        <v>6</v>
      </c>
      <c r="AP50" s="30" t="s">
        <v>6</v>
      </c>
      <c r="AQ50" s="78" t="s">
        <v>70</v>
      </c>
      <c r="AR50" s="28" t="s">
        <v>4</v>
      </c>
      <c r="AS50" s="63" t="s">
        <v>69</v>
      </c>
      <c r="AT50" s="63"/>
      <c r="AU50" s="28"/>
      <c r="AV50" s="63"/>
      <c r="AW50" s="25"/>
      <c r="AX50" s="25"/>
      <c r="AY50" s="26" t="e">
        <f t="shared" si="5"/>
        <v>#VALUE!</v>
      </c>
      <c r="AZ50" s="25"/>
      <c r="BA50" s="25"/>
      <c r="BB50" s="26" t="e">
        <f t="shared" si="6"/>
        <v>#VALUE!</v>
      </c>
      <c r="BC50" s="25"/>
      <c r="BD50" s="25"/>
      <c r="BE50" s="20" t="e">
        <f t="shared" si="7"/>
        <v>#VALUE!</v>
      </c>
      <c r="BF50" s="20"/>
      <c r="BG50" s="20"/>
      <c r="BH50" s="24" t="e">
        <f t="shared" si="21"/>
        <v>#VALUE!</v>
      </c>
      <c r="BI50" s="24"/>
      <c r="BJ50" s="24"/>
      <c r="BK50" s="24" t="e">
        <f t="shared" si="9"/>
        <v>#VALUE!</v>
      </c>
      <c r="BL50" s="24"/>
      <c r="BM50" s="24"/>
      <c r="BN50" s="20" t="e">
        <f t="shared" si="10"/>
        <v>#VALUE!</v>
      </c>
      <c r="BO50" s="24"/>
      <c r="BP50" s="24"/>
      <c r="BQ50" s="20" t="e">
        <f t="shared" si="11"/>
        <v>#VALUE!</v>
      </c>
      <c r="BR50" s="24"/>
      <c r="BS50" s="24"/>
      <c r="BT50" s="20" t="e">
        <f t="shared" si="12"/>
        <v>#VALUE!</v>
      </c>
      <c r="BU50" s="24" t="e">
        <f t="shared" si="20"/>
        <v>#VALUE!</v>
      </c>
      <c r="BV50" s="61" t="e">
        <f t="shared" si="17"/>
        <v>#VALUE!</v>
      </c>
      <c r="BW50" s="21"/>
      <c r="BX50" s="21"/>
      <c r="BY50" s="20" t="e">
        <f t="shared" si="13"/>
        <v>#VALUE!</v>
      </c>
      <c r="BZ50" s="125"/>
      <c r="CA50" s="18" t="s">
        <v>0</v>
      </c>
      <c r="CB50" s="1"/>
    </row>
    <row r="51" spans="1:80" ht="39.75" customHeight="1" x14ac:dyDescent="0.25">
      <c r="A51" s="139" t="s">
        <v>67</v>
      </c>
      <c r="B51" s="120">
        <v>4600082369</v>
      </c>
      <c r="C51" s="26">
        <v>43658</v>
      </c>
      <c r="D51" s="60" t="s">
        <v>6</v>
      </c>
      <c r="E51" s="60" t="s">
        <v>6</v>
      </c>
      <c r="F51" s="60" t="s">
        <v>6</v>
      </c>
      <c r="G51" s="60" t="s">
        <v>6</v>
      </c>
      <c r="H51" s="60" t="s">
        <v>6</v>
      </c>
      <c r="I51" s="48" t="e">
        <f t="shared" ca="1" si="15"/>
        <v>#VALUE!</v>
      </c>
      <c r="J51" s="47" t="e">
        <f t="shared" ca="1" si="16"/>
        <v>#VALUE!</v>
      </c>
      <c r="K51" s="145" t="s">
        <v>973</v>
      </c>
      <c r="L51" s="102">
        <v>43693</v>
      </c>
      <c r="M51" s="102">
        <v>43658</v>
      </c>
      <c r="N51" s="102">
        <v>44512</v>
      </c>
      <c r="O51" s="48">
        <f t="shared" ca="1" si="18"/>
        <v>220</v>
      </c>
      <c r="P51" s="73" t="str">
        <f t="shared" ca="1" si="19"/>
        <v>VIGENTE</v>
      </c>
      <c r="Q51" s="66" t="s">
        <v>485</v>
      </c>
      <c r="R51" s="36" t="s">
        <v>484</v>
      </c>
      <c r="S51" s="28" t="s">
        <v>4</v>
      </c>
      <c r="T51" s="72">
        <v>457991</v>
      </c>
      <c r="U51" s="68" t="s">
        <v>483</v>
      </c>
      <c r="V51" s="118">
        <v>1715</v>
      </c>
      <c r="W51" s="117">
        <v>41542</v>
      </c>
      <c r="X51" s="72">
        <v>27</v>
      </c>
      <c r="Y51" s="80">
        <v>48</v>
      </c>
      <c r="Z51" s="95" t="s">
        <v>11</v>
      </c>
      <c r="AA51" s="95" t="s">
        <v>482</v>
      </c>
      <c r="AB51" s="67">
        <v>882249</v>
      </c>
      <c r="AC51" s="66" t="s">
        <v>626</v>
      </c>
      <c r="AD51" s="65" t="s">
        <v>625</v>
      </c>
      <c r="AE51" s="31" t="s">
        <v>6</v>
      </c>
      <c r="AF51" s="80">
        <v>3103992985</v>
      </c>
      <c r="AG51" s="30" t="s">
        <v>6</v>
      </c>
      <c r="AH51" s="66" t="s">
        <v>624</v>
      </c>
      <c r="AI51" s="154">
        <v>70696171</v>
      </c>
      <c r="AJ51" s="31" t="s">
        <v>6</v>
      </c>
      <c r="AK51" s="80">
        <v>3103992985</v>
      </c>
      <c r="AL51" s="30" t="s">
        <v>6</v>
      </c>
      <c r="AM51" s="30" t="s">
        <v>6</v>
      </c>
      <c r="AN51" s="31" t="s">
        <v>6</v>
      </c>
      <c r="AO51" s="31" t="s">
        <v>6</v>
      </c>
      <c r="AP51" s="30" t="s">
        <v>6</v>
      </c>
      <c r="AQ51" s="78" t="s">
        <v>70</v>
      </c>
      <c r="AR51" s="28" t="s">
        <v>4</v>
      </c>
      <c r="AS51" s="63" t="s">
        <v>69</v>
      </c>
      <c r="AT51" s="63"/>
      <c r="AU51" s="28"/>
      <c r="AV51" s="63"/>
      <c r="AW51" s="25"/>
      <c r="AX51" s="25"/>
      <c r="AY51" s="26" t="e">
        <f t="shared" si="5"/>
        <v>#VALUE!</v>
      </c>
      <c r="AZ51" s="25"/>
      <c r="BA51" s="25"/>
      <c r="BB51" s="26" t="e">
        <f t="shared" si="6"/>
        <v>#VALUE!</v>
      </c>
      <c r="BC51" s="25"/>
      <c r="BD51" s="25"/>
      <c r="BE51" s="20" t="e">
        <f t="shared" si="7"/>
        <v>#VALUE!</v>
      </c>
      <c r="BF51" s="20"/>
      <c r="BG51" s="20"/>
      <c r="BH51" s="24" t="e">
        <f t="shared" si="21"/>
        <v>#VALUE!</v>
      </c>
      <c r="BI51" s="24"/>
      <c r="BJ51" s="24"/>
      <c r="BK51" s="24" t="e">
        <f t="shared" si="9"/>
        <v>#VALUE!</v>
      </c>
      <c r="BL51" s="24"/>
      <c r="BM51" s="24"/>
      <c r="BN51" s="20" t="e">
        <f t="shared" si="10"/>
        <v>#VALUE!</v>
      </c>
      <c r="BO51" s="24"/>
      <c r="BP51" s="24"/>
      <c r="BQ51" s="20" t="e">
        <f t="shared" si="11"/>
        <v>#VALUE!</v>
      </c>
      <c r="BR51" s="24"/>
      <c r="BS51" s="24"/>
      <c r="BT51" s="20" t="e">
        <f t="shared" si="12"/>
        <v>#VALUE!</v>
      </c>
      <c r="BU51" s="24" t="e">
        <f t="shared" si="20"/>
        <v>#VALUE!</v>
      </c>
      <c r="BV51" s="61" t="e">
        <f t="shared" si="17"/>
        <v>#VALUE!</v>
      </c>
      <c r="BW51" s="21"/>
      <c r="BX51" s="21"/>
      <c r="BY51" s="20" t="e">
        <f t="shared" si="13"/>
        <v>#VALUE!</v>
      </c>
      <c r="BZ51" s="125"/>
      <c r="CA51" s="18" t="s">
        <v>0</v>
      </c>
      <c r="CB51" s="1"/>
    </row>
    <row r="52" spans="1:80" ht="39.75" customHeight="1" x14ac:dyDescent="0.25">
      <c r="A52" s="139" t="s">
        <v>67</v>
      </c>
      <c r="B52" s="120">
        <v>4600082341</v>
      </c>
      <c r="C52" s="26">
        <v>43658</v>
      </c>
      <c r="D52" s="60" t="s">
        <v>6</v>
      </c>
      <c r="E52" s="60" t="s">
        <v>6</v>
      </c>
      <c r="F52" s="60" t="s">
        <v>6</v>
      </c>
      <c r="G52" s="60" t="s">
        <v>6</v>
      </c>
      <c r="H52" s="60" t="s">
        <v>6</v>
      </c>
      <c r="I52" s="48" t="e">
        <f t="shared" ca="1" si="15"/>
        <v>#VALUE!</v>
      </c>
      <c r="J52" s="47" t="e">
        <f t="shared" ca="1" si="16"/>
        <v>#VALUE!</v>
      </c>
      <c r="K52" s="145" t="s">
        <v>973</v>
      </c>
      <c r="L52" s="102">
        <v>43693</v>
      </c>
      <c r="M52" s="102">
        <v>43658</v>
      </c>
      <c r="N52" s="102">
        <v>44512</v>
      </c>
      <c r="O52" s="48">
        <f t="shared" ca="1" si="18"/>
        <v>220</v>
      </c>
      <c r="P52" s="73" t="str">
        <f t="shared" ca="1" si="19"/>
        <v>VIGENTE</v>
      </c>
      <c r="Q52" s="66" t="s">
        <v>485</v>
      </c>
      <c r="R52" s="36" t="s">
        <v>484</v>
      </c>
      <c r="S52" s="28" t="s">
        <v>4</v>
      </c>
      <c r="T52" s="72">
        <v>457991</v>
      </c>
      <c r="U52" s="68" t="s">
        <v>483</v>
      </c>
      <c r="V52" s="118">
        <v>1715</v>
      </c>
      <c r="W52" s="117">
        <v>41542</v>
      </c>
      <c r="X52" s="72">
        <v>27</v>
      </c>
      <c r="Y52" s="80" t="s">
        <v>975</v>
      </c>
      <c r="Z52" s="95" t="s">
        <v>11</v>
      </c>
      <c r="AA52" s="95" t="s">
        <v>482</v>
      </c>
      <c r="AB52" s="67">
        <v>794882</v>
      </c>
      <c r="AC52" s="66" t="s">
        <v>729</v>
      </c>
      <c r="AD52" s="65">
        <v>70696761</v>
      </c>
      <c r="AE52" s="31" t="s">
        <v>6</v>
      </c>
      <c r="AF52" s="80">
        <v>3146205382</v>
      </c>
      <c r="AG52" s="171" t="s">
        <v>974</v>
      </c>
      <c r="AH52" s="66" t="s">
        <v>729</v>
      </c>
      <c r="AI52" s="154">
        <v>70696761</v>
      </c>
      <c r="AJ52" s="31" t="s">
        <v>6</v>
      </c>
      <c r="AK52" s="80">
        <v>3146205382</v>
      </c>
      <c r="AL52" s="116" t="s">
        <v>974</v>
      </c>
      <c r="AM52" s="30" t="s">
        <v>6</v>
      </c>
      <c r="AN52" s="31" t="s">
        <v>6</v>
      </c>
      <c r="AO52" s="31" t="s">
        <v>6</v>
      </c>
      <c r="AP52" s="30" t="s">
        <v>6</v>
      </c>
      <c r="AQ52" s="78" t="s">
        <v>70</v>
      </c>
      <c r="AR52" s="28" t="s">
        <v>4</v>
      </c>
      <c r="AS52" s="63" t="s">
        <v>69</v>
      </c>
      <c r="AT52" s="63"/>
      <c r="AU52" s="28"/>
      <c r="AV52" s="63"/>
      <c r="AW52" s="25"/>
      <c r="AX52" s="25"/>
      <c r="AY52" s="26" t="e">
        <f t="shared" si="5"/>
        <v>#VALUE!</v>
      </c>
      <c r="AZ52" s="25"/>
      <c r="BA52" s="25"/>
      <c r="BB52" s="26" t="e">
        <f t="shared" si="6"/>
        <v>#VALUE!</v>
      </c>
      <c r="BC52" s="25"/>
      <c r="BD52" s="25"/>
      <c r="BE52" s="20" t="e">
        <f t="shared" si="7"/>
        <v>#VALUE!</v>
      </c>
      <c r="BF52" s="20"/>
      <c r="BG52" s="20"/>
      <c r="BH52" s="24" t="e">
        <f t="shared" si="21"/>
        <v>#VALUE!</v>
      </c>
      <c r="BI52" s="24"/>
      <c r="BJ52" s="24"/>
      <c r="BK52" s="24" t="e">
        <f t="shared" si="9"/>
        <v>#VALUE!</v>
      </c>
      <c r="BL52" s="24"/>
      <c r="BM52" s="24"/>
      <c r="BN52" s="20" t="e">
        <f t="shared" si="10"/>
        <v>#VALUE!</v>
      </c>
      <c r="BO52" s="24"/>
      <c r="BP52" s="24"/>
      <c r="BQ52" s="20" t="e">
        <f t="shared" si="11"/>
        <v>#VALUE!</v>
      </c>
      <c r="BR52" s="24"/>
      <c r="BS52" s="24"/>
      <c r="BT52" s="20" t="e">
        <f t="shared" si="12"/>
        <v>#VALUE!</v>
      </c>
      <c r="BU52" s="24" t="e">
        <f t="shared" si="20"/>
        <v>#VALUE!</v>
      </c>
      <c r="BV52" s="61" t="e">
        <f t="shared" si="17"/>
        <v>#VALUE!</v>
      </c>
      <c r="BW52" s="21"/>
      <c r="BX52" s="21"/>
      <c r="BY52" s="20" t="e">
        <f t="shared" si="13"/>
        <v>#VALUE!</v>
      </c>
      <c r="BZ52" s="125"/>
      <c r="CA52" s="18" t="s">
        <v>0</v>
      </c>
      <c r="CB52" s="1"/>
    </row>
    <row r="53" spans="1:80" ht="39.75" customHeight="1" x14ac:dyDescent="0.25">
      <c r="A53" s="139" t="s">
        <v>67</v>
      </c>
      <c r="B53" s="120">
        <v>4600082321</v>
      </c>
      <c r="C53" s="26">
        <v>43658</v>
      </c>
      <c r="D53" s="60" t="s">
        <v>6</v>
      </c>
      <c r="E53" s="60" t="s">
        <v>6</v>
      </c>
      <c r="F53" s="60" t="s">
        <v>6</v>
      </c>
      <c r="G53" s="60" t="s">
        <v>6</v>
      </c>
      <c r="H53" s="60" t="s">
        <v>6</v>
      </c>
      <c r="I53" s="48" t="e">
        <f t="shared" ca="1" si="15"/>
        <v>#VALUE!</v>
      </c>
      <c r="J53" s="47" t="e">
        <f t="shared" ca="1" si="16"/>
        <v>#VALUE!</v>
      </c>
      <c r="K53" s="145" t="s">
        <v>973</v>
      </c>
      <c r="L53" s="102">
        <v>43693</v>
      </c>
      <c r="M53" s="102">
        <v>43658</v>
      </c>
      <c r="N53" s="102">
        <v>44512</v>
      </c>
      <c r="O53" s="48">
        <f t="shared" ca="1" si="18"/>
        <v>220</v>
      </c>
      <c r="P53" s="73" t="str">
        <f t="shared" ca="1" si="19"/>
        <v>VIGENTE</v>
      </c>
      <c r="Q53" s="66" t="s">
        <v>485</v>
      </c>
      <c r="R53" s="36" t="s">
        <v>484</v>
      </c>
      <c r="S53" s="28" t="s">
        <v>4</v>
      </c>
      <c r="T53" s="72">
        <v>457991</v>
      </c>
      <c r="U53" s="68" t="s">
        <v>483</v>
      </c>
      <c r="V53" s="118">
        <v>1715</v>
      </c>
      <c r="W53" s="117">
        <v>41542</v>
      </c>
      <c r="X53" s="72">
        <v>27</v>
      </c>
      <c r="Y53" s="80" t="s">
        <v>972</v>
      </c>
      <c r="Z53" s="95" t="s">
        <v>11</v>
      </c>
      <c r="AA53" s="95" t="s">
        <v>482</v>
      </c>
      <c r="AB53" s="67">
        <v>794882</v>
      </c>
      <c r="AC53" s="66" t="s">
        <v>532</v>
      </c>
      <c r="AD53" s="65">
        <v>70691567</v>
      </c>
      <c r="AE53" s="31" t="s">
        <v>6</v>
      </c>
      <c r="AF53" s="80">
        <v>3128067846</v>
      </c>
      <c r="AG53" s="30" t="s">
        <v>6</v>
      </c>
      <c r="AH53" s="66" t="s">
        <v>532</v>
      </c>
      <c r="AI53" s="154">
        <v>70691567</v>
      </c>
      <c r="AJ53" s="31" t="s">
        <v>6</v>
      </c>
      <c r="AK53" s="80">
        <v>3128067846</v>
      </c>
      <c r="AL53" s="30" t="s">
        <v>6</v>
      </c>
      <c r="AM53" s="30" t="s">
        <v>6</v>
      </c>
      <c r="AN53" s="31" t="s">
        <v>6</v>
      </c>
      <c r="AO53" s="31" t="s">
        <v>6</v>
      </c>
      <c r="AP53" s="30" t="s">
        <v>6</v>
      </c>
      <c r="AQ53" s="78" t="s">
        <v>56</v>
      </c>
      <c r="AR53" s="28" t="s">
        <v>4</v>
      </c>
      <c r="AS53" s="105" t="s">
        <v>55</v>
      </c>
      <c r="AT53" s="105"/>
      <c r="AU53" s="28"/>
      <c r="AV53" s="63"/>
      <c r="AW53" s="25"/>
      <c r="AX53" s="25"/>
      <c r="AY53" s="26" t="e">
        <f t="shared" si="5"/>
        <v>#VALUE!</v>
      </c>
      <c r="AZ53" s="25"/>
      <c r="BA53" s="25"/>
      <c r="BB53" s="26" t="e">
        <f t="shared" si="6"/>
        <v>#VALUE!</v>
      </c>
      <c r="BC53" s="25"/>
      <c r="BD53" s="25"/>
      <c r="BE53" s="20" t="e">
        <f t="shared" si="7"/>
        <v>#VALUE!</v>
      </c>
      <c r="BF53" s="20"/>
      <c r="BG53" s="20"/>
      <c r="BH53" s="24" t="e">
        <f t="shared" si="21"/>
        <v>#VALUE!</v>
      </c>
      <c r="BI53" s="24"/>
      <c r="BJ53" s="24"/>
      <c r="BK53" s="24" t="e">
        <f t="shared" si="9"/>
        <v>#VALUE!</v>
      </c>
      <c r="BL53" s="24"/>
      <c r="BM53" s="24"/>
      <c r="BN53" s="20" t="e">
        <f t="shared" si="10"/>
        <v>#VALUE!</v>
      </c>
      <c r="BO53" s="24"/>
      <c r="BP53" s="24"/>
      <c r="BQ53" s="20" t="e">
        <f t="shared" si="11"/>
        <v>#VALUE!</v>
      </c>
      <c r="BR53" s="24"/>
      <c r="BS53" s="24"/>
      <c r="BT53" s="20" t="e">
        <f t="shared" si="12"/>
        <v>#VALUE!</v>
      </c>
      <c r="BU53" s="24" t="e">
        <f t="shared" si="20"/>
        <v>#VALUE!</v>
      </c>
      <c r="BV53" s="61" t="e">
        <f t="shared" si="17"/>
        <v>#VALUE!</v>
      </c>
      <c r="BW53" s="21"/>
      <c r="BX53" s="21"/>
      <c r="BY53" s="20" t="e">
        <f t="shared" si="13"/>
        <v>#VALUE!</v>
      </c>
      <c r="BZ53" s="19"/>
      <c r="CA53" s="18" t="s">
        <v>68</v>
      </c>
      <c r="CB53" s="1"/>
    </row>
    <row r="54" spans="1:80" ht="39.75" customHeight="1" x14ac:dyDescent="0.25">
      <c r="A54" s="139" t="s">
        <v>67</v>
      </c>
      <c r="B54" s="120">
        <v>4600082317</v>
      </c>
      <c r="C54" s="26">
        <v>43658</v>
      </c>
      <c r="D54" s="60" t="s">
        <v>6</v>
      </c>
      <c r="E54" s="60" t="s">
        <v>6</v>
      </c>
      <c r="F54" s="60" t="s">
        <v>6</v>
      </c>
      <c r="G54" s="60" t="s">
        <v>6</v>
      </c>
      <c r="H54" s="60" t="s">
        <v>6</v>
      </c>
      <c r="I54" s="48" t="e">
        <f t="shared" ca="1" si="15"/>
        <v>#VALUE!</v>
      </c>
      <c r="J54" s="47" t="e">
        <f t="shared" ca="1" si="16"/>
        <v>#VALUE!</v>
      </c>
      <c r="K54" s="145" t="s">
        <v>971</v>
      </c>
      <c r="L54" s="102">
        <v>43696</v>
      </c>
      <c r="M54" s="102">
        <v>43658</v>
      </c>
      <c r="N54" s="102">
        <v>44512</v>
      </c>
      <c r="O54" s="48">
        <f t="shared" ca="1" si="18"/>
        <v>220</v>
      </c>
      <c r="P54" s="73" t="str">
        <f t="shared" ca="1" si="19"/>
        <v>VIGENTE</v>
      </c>
      <c r="Q54" s="66" t="s">
        <v>485</v>
      </c>
      <c r="R54" s="36" t="s">
        <v>484</v>
      </c>
      <c r="S54" s="28" t="s">
        <v>4</v>
      </c>
      <c r="T54" s="72">
        <v>457991</v>
      </c>
      <c r="U54" s="68" t="s">
        <v>483</v>
      </c>
      <c r="V54" s="118">
        <v>1715</v>
      </c>
      <c r="W54" s="117">
        <v>41542</v>
      </c>
      <c r="X54" s="72">
        <v>27</v>
      </c>
      <c r="Y54" s="80">
        <v>92</v>
      </c>
      <c r="Z54" s="95" t="s">
        <v>11</v>
      </c>
      <c r="AA54" s="95" t="s">
        <v>482</v>
      </c>
      <c r="AB54" s="67">
        <v>297282</v>
      </c>
      <c r="AC54" s="66" t="s">
        <v>532</v>
      </c>
      <c r="AD54" s="65">
        <v>70691567</v>
      </c>
      <c r="AE54" s="31" t="s">
        <v>6</v>
      </c>
      <c r="AF54" s="80">
        <v>3128067846</v>
      </c>
      <c r="AG54" s="30" t="s">
        <v>6</v>
      </c>
      <c r="AH54" s="66" t="s">
        <v>532</v>
      </c>
      <c r="AI54" s="154">
        <v>70691567</v>
      </c>
      <c r="AJ54" s="31" t="s">
        <v>6</v>
      </c>
      <c r="AK54" s="80">
        <v>3128067846</v>
      </c>
      <c r="AL54" s="30" t="s">
        <v>6</v>
      </c>
      <c r="AM54" s="30" t="s">
        <v>6</v>
      </c>
      <c r="AN54" s="31" t="s">
        <v>6</v>
      </c>
      <c r="AO54" s="31" t="s">
        <v>6</v>
      </c>
      <c r="AP54" s="30" t="s">
        <v>6</v>
      </c>
      <c r="AQ54" s="78" t="s">
        <v>5</v>
      </c>
      <c r="AR54" s="28" t="s">
        <v>4</v>
      </c>
      <c r="AS54" s="27" t="s">
        <v>3</v>
      </c>
      <c r="AT54" s="27"/>
      <c r="AU54" s="28"/>
      <c r="AV54" s="63"/>
      <c r="AW54" s="25"/>
      <c r="AX54" s="25"/>
      <c r="AY54" s="26" t="e">
        <f t="shared" si="5"/>
        <v>#VALUE!</v>
      </c>
      <c r="AZ54" s="25"/>
      <c r="BA54" s="25"/>
      <c r="BB54" s="26" t="e">
        <f t="shared" si="6"/>
        <v>#VALUE!</v>
      </c>
      <c r="BC54" s="25"/>
      <c r="BD54" s="25"/>
      <c r="BE54" s="20" t="e">
        <f t="shared" si="7"/>
        <v>#VALUE!</v>
      </c>
      <c r="BF54" s="20"/>
      <c r="BG54" s="20"/>
      <c r="BH54" s="24" t="e">
        <f t="shared" si="21"/>
        <v>#VALUE!</v>
      </c>
      <c r="BI54" s="24"/>
      <c r="BJ54" s="24"/>
      <c r="BK54" s="24" t="e">
        <f t="shared" si="9"/>
        <v>#VALUE!</v>
      </c>
      <c r="BL54" s="24"/>
      <c r="BM54" s="24"/>
      <c r="BN54" s="20" t="e">
        <f t="shared" si="10"/>
        <v>#VALUE!</v>
      </c>
      <c r="BO54" s="24"/>
      <c r="BP54" s="24"/>
      <c r="BQ54" s="20" t="e">
        <f t="shared" si="11"/>
        <v>#VALUE!</v>
      </c>
      <c r="BR54" s="24"/>
      <c r="BS54" s="24"/>
      <c r="BT54" s="20" t="e">
        <f t="shared" si="12"/>
        <v>#VALUE!</v>
      </c>
      <c r="BU54" s="24" t="e">
        <f t="shared" si="20"/>
        <v>#VALUE!</v>
      </c>
      <c r="BV54" s="61" t="e">
        <f t="shared" si="17"/>
        <v>#VALUE!</v>
      </c>
      <c r="BW54" s="21"/>
      <c r="BX54" s="21"/>
      <c r="BY54" s="20" t="e">
        <f t="shared" si="13"/>
        <v>#VALUE!</v>
      </c>
      <c r="BZ54" s="125"/>
      <c r="CA54" s="18" t="s">
        <v>68</v>
      </c>
      <c r="CB54" s="1"/>
    </row>
    <row r="55" spans="1:80" ht="39.75" customHeight="1" x14ac:dyDescent="0.25">
      <c r="A55" s="139" t="s">
        <v>67</v>
      </c>
      <c r="B55" s="120">
        <v>4600082318</v>
      </c>
      <c r="C55" s="26">
        <v>43658</v>
      </c>
      <c r="D55" s="60" t="s">
        <v>6</v>
      </c>
      <c r="E55" s="60" t="s">
        <v>6</v>
      </c>
      <c r="F55" s="60" t="s">
        <v>6</v>
      </c>
      <c r="G55" s="60" t="s">
        <v>6</v>
      </c>
      <c r="H55" s="60" t="s">
        <v>6</v>
      </c>
      <c r="I55" s="48" t="e">
        <f t="shared" ca="1" si="15"/>
        <v>#VALUE!</v>
      </c>
      <c r="J55" s="47" t="e">
        <f t="shared" ca="1" si="16"/>
        <v>#VALUE!</v>
      </c>
      <c r="K55" s="145" t="s">
        <v>970</v>
      </c>
      <c r="L55" s="102">
        <v>43696</v>
      </c>
      <c r="M55" s="102">
        <v>43658</v>
      </c>
      <c r="N55" s="102">
        <v>44877</v>
      </c>
      <c r="O55" s="48">
        <f t="shared" ca="1" si="18"/>
        <v>585</v>
      </c>
      <c r="P55" s="73" t="str">
        <f t="shared" ca="1" si="19"/>
        <v>VIGENTE</v>
      </c>
      <c r="Q55" s="66" t="s">
        <v>485</v>
      </c>
      <c r="R55" s="36" t="s">
        <v>484</v>
      </c>
      <c r="S55" s="28" t="s">
        <v>4</v>
      </c>
      <c r="T55" s="72">
        <v>457991</v>
      </c>
      <c r="U55" s="68" t="s">
        <v>483</v>
      </c>
      <c r="V55" s="118">
        <v>1715</v>
      </c>
      <c r="W55" s="117">
        <v>41542</v>
      </c>
      <c r="X55" s="72">
        <v>27</v>
      </c>
      <c r="Y55" s="80">
        <v>106</v>
      </c>
      <c r="Z55" s="95" t="s">
        <v>11</v>
      </c>
      <c r="AA55" s="95" t="s">
        <v>482</v>
      </c>
      <c r="AB55" s="67">
        <v>366541</v>
      </c>
      <c r="AC55" s="66" t="s">
        <v>532</v>
      </c>
      <c r="AD55" s="65">
        <v>70691567</v>
      </c>
      <c r="AE55" s="31" t="s">
        <v>6</v>
      </c>
      <c r="AF55" s="80">
        <v>3128067846</v>
      </c>
      <c r="AG55" s="30" t="s">
        <v>6</v>
      </c>
      <c r="AH55" s="66" t="s">
        <v>532</v>
      </c>
      <c r="AI55" s="154">
        <v>70691567</v>
      </c>
      <c r="AJ55" s="31" t="s">
        <v>6</v>
      </c>
      <c r="AK55" s="80">
        <v>3128067846</v>
      </c>
      <c r="AL55" s="30" t="s">
        <v>6</v>
      </c>
      <c r="AM55" s="30" t="s">
        <v>6</v>
      </c>
      <c r="AN55" s="31" t="s">
        <v>6</v>
      </c>
      <c r="AO55" s="31" t="s">
        <v>6</v>
      </c>
      <c r="AP55" s="30" t="s">
        <v>6</v>
      </c>
      <c r="AQ55" s="78" t="s">
        <v>70</v>
      </c>
      <c r="AR55" s="28" t="s">
        <v>4</v>
      </c>
      <c r="AS55" s="63" t="s">
        <v>69</v>
      </c>
      <c r="AT55" s="63"/>
      <c r="AU55" s="28"/>
      <c r="AV55" s="63"/>
      <c r="AW55" s="25"/>
      <c r="AX55" s="25"/>
      <c r="AY55" s="26" t="e">
        <f t="shared" si="5"/>
        <v>#VALUE!</v>
      </c>
      <c r="AZ55" s="25"/>
      <c r="BA55" s="25"/>
      <c r="BB55" s="26" t="e">
        <f t="shared" si="6"/>
        <v>#VALUE!</v>
      </c>
      <c r="BC55" s="25"/>
      <c r="BD55" s="25"/>
      <c r="BE55" s="20" t="e">
        <f t="shared" si="7"/>
        <v>#VALUE!</v>
      </c>
      <c r="BF55" s="20"/>
      <c r="BG55" s="20"/>
      <c r="BH55" s="24" t="e">
        <f t="shared" si="21"/>
        <v>#VALUE!</v>
      </c>
      <c r="BI55" s="24"/>
      <c r="BJ55" s="24"/>
      <c r="BK55" s="24" t="e">
        <f t="shared" si="9"/>
        <v>#VALUE!</v>
      </c>
      <c r="BL55" s="24"/>
      <c r="BM55" s="24"/>
      <c r="BN55" s="20" t="e">
        <f t="shared" si="10"/>
        <v>#VALUE!</v>
      </c>
      <c r="BO55" s="24"/>
      <c r="BP55" s="24"/>
      <c r="BQ55" s="20" t="e">
        <f t="shared" si="11"/>
        <v>#VALUE!</v>
      </c>
      <c r="BR55" s="24"/>
      <c r="BS55" s="24"/>
      <c r="BT55" s="20" t="e">
        <f t="shared" si="12"/>
        <v>#VALUE!</v>
      </c>
      <c r="BU55" s="24" t="e">
        <f t="shared" si="20"/>
        <v>#VALUE!</v>
      </c>
      <c r="BV55" s="61" t="e">
        <f t="shared" si="17"/>
        <v>#VALUE!</v>
      </c>
      <c r="BW55" s="21"/>
      <c r="BX55" s="21"/>
      <c r="BY55" s="20" t="e">
        <f t="shared" si="13"/>
        <v>#VALUE!</v>
      </c>
      <c r="BZ55" s="125"/>
      <c r="CA55" s="18" t="s">
        <v>0</v>
      </c>
      <c r="CB55" s="1"/>
    </row>
    <row r="56" spans="1:80" ht="39.75" customHeight="1" x14ac:dyDescent="0.25">
      <c r="A56" s="139" t="s">
        <v>67</v>
      </c>
      <c r="B56" s="120">
        <v>4600082339</v>
      </c>
      <c r="C56" s="26">
        <v>43658</v>
      </c>
      <c r="D56" s="60" t="s">
        <v>6</v>
      </c>
      <c r="E56" s="60" t="s">
        <v>6</v>
      </c>
      <c r="F56" s="60" t="s">
        <v>6</v>
      </c>
      <c r="G56" s="60" t="s">
        <v>6</v>
      </c>
      <c r="H56" s="60" t="s">
        <v>6</v>
      </c>
      <c r="I56" s="48" t="e">
        <f t="shared" ca="1" si="15"/>
        <v>#VALUE!</v>
      </c>
      <c r="J56" s="47" t="e">
        <f t="shared" ca="1" si="16"/>
        <v>#VALUE!</v>
      </c>
      <c r="K56" s="145" t="s">
        <v>969</v>
      </c>
      <c r="L56" s="102">
        <v>43696</v>
      </c>
      <c r="M56" s="102">
        <v>43658</v>
      </c>
      <c r="N56" s="102">
        <v>44512</v>
      </c>
      <c r="O56" s="48">
        <f t="shared" ca="1" si="18"/>
        <v>220</v>
      </c>
      <c r="P56" s="73" t="str">
        <f t="shared" ca="1" si="19"/>
        <v>VIGENTE</v>
      </c>
      <c r="Q56" s="66" t="s">
        <v>485</v>
      </c>
      <c r="R56" s="36" t="s">
        <v>484</v>
      </c>
      <c r="S56" s="28" t="s">
        <v>4</v>
      </c>
      <c r="T56" s="72">
        <v>457991</v>
      </c>
      <c r="U56" s="68" t="s">
        <v>483</v>
      </c>
      <c r="V56" s="118">
        <v>1715</v>
      </c>
      <c r="W56" s="117">
        <v>41542</v>
      </c>
      <c r="X56" s="72">
        <v>27</v>
      </c>
      <c r="Y56" s="80">
        <v>42</v>
      </c>
      <c r="Z56" s="95" t="s">
        <v>11</v>
      </c>
      <c r="AA56" s="95" t="s">
        <v>482</v>
      </c>
      <c r="AB56" s="67">
        <v>1380912</v>
      </c>
      <c r="AC56" s="66" t="s">
        <v>968</v>
      </c>
      <c r="AD56" s="65">
        <v>3606536</v>
      </c>
      <c r="AE56" s="80">
        <v>2850606</v>
      </c>
      <c r="AF56" s="31" t="s">
        <v>6</v>
      </c>
      <c r="AG56" s="30" t="s">
        <v>6</v>
      </c>
      <c r="AH56" s="66" t="s">
        <v>967</v>
      </c>
      <c r="AI56" s="154">
        <v>70693513</v>
      </c>
      <c r="AJ56" s="31" t="s">
        <v>6</v>
      </c>
      <c r="AK56" s="80">
        <v>3104410851</v>
      </c>
      <c r="AL56" s="30" t="s">
        <v>6</v>
      </c>
      <c r="AM56" s="30" t="s">
        <v>6</v>
      </c>
      <c r="AN56" s="31" t="s">
        <v>6</v>
      </c>
      <c r="AO56" s="31" t="s">
        <v>6</v>
      </c>
      <c r="AP56" s="30" t="s">
        <v>6</v>
      </c>
      <c r="AQ56" s="78" t="s">
        <v>56</v>
      </c>
      <c r="AR56" s="28" t="s">
        <v>4</v>
      </c>
      <c r="AS56" s="105" t="s">
        <v>55</v>
      </c>
      <c r="AT56" s="105"/>
      <c r="AU56" s="28"/>
      <c r="AV56" s="63"/>
      <c r="AW56" s="25"/>
      <c r="AX56" s="25"/>
      <c r="AY56" s="26" t="e">
        <f t="shared" si="5"/>
        <v>#VALUE!</v>
      </c>
      <c r="AZ56" s="25"/>
      <c r="BA56" s="25"/>
      <c r="BB56" s="26" t="e">
        <f t="shared" si="6"/>
        <v>#VALUE!</v>
      </c>
      <c r="BC56" s="25"/>
      <c r="BD56" s="25"/>
      <c r="BE56" s="20" t="e">
        <f t="shared" si="7"/>
        <v>#VALUE!</v>
      </c>
      <c r="BF56" s="20"/>
      <c r="BG56" s="20"/>
      <c r="BH56" s="24" t="e">
        <f t="shared" si="21"/>
        <v>#VALUE!</v>
      </c>
      <c r="BI56" s="24"/>
      <c r="BJ56" s="24"/>
      <c r="BK56" s="24" t="e">
        <f t="shared" si="9"/>
        <v>#VALUE!</v>
      </c>
      <c r="BL56" s="24"/>
      <c r="BM56" s="24"/>
      <c r="BN56" s="20" t="e">
        <f t="shared" si="10"/>
        <v>#VALUE!</v>
      </c>
      <c r="BO56" s="24"/>
      <c r="BP56" s="24"/>
      <c r="BQ56" s="20" t="e">
        <f t="shared" si="11"/>
        <v>#VALUE!</v>
      </c>
      <c r="BR56" s="24"/>
      <c r="BS56" s="24"/>
      <c r="BT56" s="20" t="e">
        <f t="shared" si="12"/>
        <v>#VALUE!</v>
      </c>
      <c r="BU56" s="24" t="e">
        <f t="shared" si="20"/>
        <v>#VALUE!</v>
      </c>
      <c r="BV56" s="61" t="e">
        <f t="shared" si="17"/>
        <v>#VALUE!</v>
      </c>
      <c r="BW56" s="21"/>
      <c r="BX56" s="21"/>
      <c r="BY56" s="20" t="e">
        <f t="shared" si="13"/>
        <v>#VALUE!</v>
      </c>
      <c r="BZ56" s="19"/>
      <c r="CA56" s="18" t="s">
        <v>68</v>
      </c>
      <c r="CB56" s="1"/>
    </row>
    <row r="57" spans="1:80" ht="39.75" hidden="1" customHeight="1" x14ac:dyDescent="0.25">
      <c r="A57" s="53" t="s">
        <v>67</v>
      </c>
      <c r="B57" s="176">
        <v>4600081279</v>
      </c>
      <c r="C57" s="26">
        <v>43608</v>
      </c>
      <c r="D57" s="24">
        <v>43713</v>
      </c>
      <c r="E57" s="24">
        <v>44259</v>
      </c>
      <c r="F57" s="61">
        <v>43713</v>
      </c>
      <c r="G57" s="58" t="s">
        <v>472</v>
      </c>
      <c r="H57" s="24">
        <v>44079</v>
      </c>
      <c r="I57" s="48">
        <f t="shared" ca="1" si="15"/>
        <v>-33</v>
      </c>
      <c r="J57" s="47" t="str">
        <f t="shared" ca="1" si="16"/>
        <v>TERMINADO</v>
      </c>
      <c r="K57" s="101" t="s">
        <v>66</v>
      </c>
      <c r="L57" s="102" t="s">
        <v>66</v>
      </c>
      <c r="M57" s="102" t="s">
        <v>66</v>
      </c>
      <c r="N57" s="102" t="s">
        <v>66</v>
      </c>
      <c r="O57" s="101" t="s">
        <v>66</v>
      </c>
      <c r="P57" s="101" t="s">
        <v>66</v>
      </c>
      <c r="Q57" s="95" t="s">
        <v>966</v>
      </c>
      <c r="R57" s="100" t="s">
        <v>965</v>
      </c>
      <c r="S57" s="28" t="s">
        <v>4</v>
      </c>
      <c r="T57" s="119">
        <v>785952</v>
      </c>
      <c r="U57" s="152" t="s">
        <v>148</v>
      </c>
      <c r="V57" s="68">
        <v>1060</v>
      </c>
      <c r="W57" s="175">
        <v>36713</v>
      </c>
      <c r="X57" s="68">
        <v>16</v>
      </c>
      <c r="Y57" s="68">
        <v>13</v>
      </c>
      <c r="Z57" s="38" t="s">
        <v>147</v>
      </c>
      <c r="AA57" s="38" t="s">
        <v>964</v>
      </c>
      <c r="AB57" s="94">
        <v>854420</v>
      </c>
      <c r="AC57" s="100" t="s">
        <v>963</v>
      </c>
      <c r="AD57" s="65" t="s">
        <v>962</v>
      </c>
      <c r="AE57" s="80">
        <v>2518279</v>
      </c>
      <c r="AF57" s="80">
        <v>3108288135</v>
      </c>
      <c r="AG57" s="171" t="s">
        <v>960</v>
      </c>
      <c r="AH57" s="100" t="s">
        <v>961</v>
      </c>
      <c r="AI57" s="154">
        <v>8299610</v>
      </c>
      <c r="AJ57" s="80">
        <v>2518279</v>
      </c>
      <c r="AK57" s="80">
        <v>3108288135</v>
      </c>
      <c r="AL57" s="116" t="s">
        <v>960</v>
      </c>
      <c r="AM57" s="30" t="s">
        <v>6</v>
      </c>
      <c r="AN57" s="31" t="s">
        <v>6</v>
      </c>
      <c r="AO57" s="31" t="s">
        <v>6</v>
      </c>
      <c r="AP57" s="30" t="s">
        <v>6</v>
      </c>
      <c r="AQ57" s="78" t="s">
        <v>5</v>
      </c>
      <c r="AR57" s="28" t="s">
        <v>4</v>
      </c>
      <c r="AS57" s="27" t="s">
        <v>3</v>
      </c>
      <c r="AT57" s="28" t="s">
        <v>122</v>
      </c>
      <c r="AU57" s="28" t="s">
        <v>121</v>
      </c>
      <c r="AV57" s="63"/>
      <c r="AW57" s="89" t="s">
        <v>28</v>
      </c>
      <c r="AX57" s="20">
        <v>43753</v>
      </c>
      <c r="AY57" s="26">
        <f t="shared" si="5"/>
        <v>43804</v>
      </c>
      <c r="AZ57" s="22" t="s">
        <v>27</v>
      </c>
      <c r="BA57" s="20">
        <v>43905</v>
      </c>
      <c r="BB57" s="26">
        <f t="shared" si="6"/>
        <v>43895</v>
      </c>
      <c r="BC57" s="89" t="s">
        <v>26</v>
      </c>
      <c r="BD57" s="20">
        <v>44012</v>
      </c>
      <c r="BE57" s="20">
        <f t="shared" si="7"/>
        <v>43987</v>
      </c>
      <c r="BF57" s="86" t="s">
        <v>25</v>
      </c>
      <c r="BG57" s="20">
        <v>44092</v>
      </c>
      <c r="BH57" s="24">
        <f t="shared" ref="BH57:BH88" si="22">EDATE($F57,12)</f>
        <v>44079</v>
      </c>
      <c r="BI57" s="24"/>
      <c r="BJ57" s="24"/>
      <c r="BK57" s="24">
        <f t="shared" si="9"/>
        <v>44170</v>
      </c>
      <c r="BL57" s="24"/>
      <c r="BM57" s="24"/>
      <c r="BN57" s="20">
        <f t="shared" si="10"/>
        <v>44260</v>
      </c>
      <c r="BO57" s="24"/>
      <c r="BP57" s="24"/>
      <c r="BQ57" s="20">
        <f t="shared" si="11"/>
        <v>44352</v>
      </c>
      <c r="BR57" s="24"/>
      <c r="BS57" s="24"/>
      <c r="BT57" s="20">
        <f t="shared" si="12"/>
        <v>44444</v>
      </c>
      <c r="BU57" s="23">
        <v>202030221055</v>
      </c>
      <c r="BV57" s="61">
        <f t="shared" si="17"/>
        <v>44199</v>
      </c>
      <c r="BW57" s="21"/>
      <c r="BX57" s="21"/>
      <c r="BY57" s="20">
        <f t="shared" si="13"/>
        <v>44079</v>
      </c>
      <c r="BZ57" s="125"/>
      <c r="CA57" s="18" t="s">
        <v>68</v>
      </c>
      <c r="CB57" s="1"/>
    </row>
    <row r="58" spans="1:80" ht="39.75" customHeight="1" x14ac:dyDescent="0.25">
      <c r="A58" s="139" t="s">
        <v>67</v>
      </c>
      <c r="B58" s="120">
        <v>4600082444</v>
      </c>
      <c r="C58" s="26">
        <v>43658</v>
      </c>
      <c r="D58" s="60" t="s">
        <v>6</v>
      </c>
      <c r="E58" s="60" t="s">
        <v>6</v>
      </c>
      <c r="F58" s="60" t="s">
        <v>6</v>
      </c>
      <c r="G58" s="60" t="s">
        <v>6</v>
      </c>
      <c r="H58" s="60" t="s">
        <v>6</v>
      </c>
      <c r="I58" s="48" t="e">
        <f t="shared" ca="1" si="15"/>
        <v>#VALUE!</v>
      </c>
      <c r="J58" s="47" t="e">
        <f t="shared" ca="1" si="16"/>
        <v>#VALUE!</v>
      </c>
      <c r="K58" s="145" t="s">
        <v>959</v>
      </c>
      <c r="L58" s="102">
        <v>43678</v>
      </c>
      <c r="M58" s="102">
        <v>43678</v>
      </c>
      <c r="N58" s="102">
        <v>44531</v>
      </c>
      <c r="O58" s="48">
        <f t="shared" ref="O58:O89" ca="1" si="23">N58-$DF$1</f>
        <v>239</v>
      </c>
      <c r="P58" s="73" t="str">
        <f t="shared" ref="P58:P89" ca="1" si="24">IF(O58&gt;80,"VIGENTE",IF(O58&lt;1,"VENCIDO",IF(O58&lt;50,"POR VENCERSE","RENOVAR")))</f>
        <v>VIGENTE</v>
      </c>
      <c r="Q58" s="66" t="s">
        <v>485</v>
      </c>
      <c r="R58" s="36" t="s">
        <v>484</v>
      </c>
      <c r="S58" s="28" t="s">
        <v>4</v>
      </c>
      <c r="T58" s="72">
        <v>457991</v>
      </c>
      <c r="U58" s="68" t="s">
        <v>483</v>
      </c>
      <c r="V58" s="118">
        <v>1715</v>
      </c>
      <c r="W58" s="117">
        <v>41542</v>
      </c>
      <c r="X58" s="72">
        <v>27</v>
      </c>
      <c r="Y58" s="80">
        <v>13</v>
      </c>
      <c r="Z58" s="95" t="s">
        <v>11</v>
      </c>
      <c r="AA58" s="95" t="s">
        <v>482</v>
      </c>
      <c r="AB58" s="67">
        <v>2022049</v>
      </c>
      <c r="AC58" s="66" t="s">
        <v>958</v>
      </c>
      <c r="AD58" s="65">
        <v>71275129</v>
      </c>
      <c r="AE58" s="80">
        <v>2850606</v>
      </c>
      <c r="AF58" s="80">
        <v>3165275879</v>
      </c>
      <c r="AG58" s="171" t="s">
        <v>957</v>
      </c>
      <c r="AH58" s="66" t="s">
        <v>958</v>
      </c>
      <c r="AI58" s="154">
        <v>71275129</v>
      </c>
      <c r="AJ58" s="80">
        <v>2850606</v>
      </c>
      <c r="AK58" s="80">
        <v>3165275879</v>
      </c>
      <c r="AL58" s="116" t="s">
        <v>957</v>
      </c>
      <c r="AM58" s="30" t="s">
        <v>6</v>
      </c>
      <c r="AN58" s="31" t="s">
        <v>6</v>
      </c>
      <c r="AO58" s="31" t="s">
        <v>6</v>
      </c>
      <c r="AP58" s="30" t="s">
        <v>6</v>
      </c>
      <c r="AQ58" s="78" t="s">
        <v>56</v>
      </c>
      <c r="AR58" s="28" t="s">
        <v>4</v>
      </c>
      <c r="AS58" s="105" t="s">
        <v>55</v>
      </c>
      <c r="AT58" s="105"/>
      <c r="AU58" s="28"/>
      <c r="AV58" s="63"/>
      <c r="AW58" s="25"/>
      <c r="AX58" s="25"/>
      <c r="AY58" s="26" t="e">
        <f t="shared" si="5"/>
        <v>#VALUE!</v>
      </c>
      <c r="AZ58" s="25"/>
      <c r="BA58" s="25"/>
      <c r="BB58" s="26" t="e">
        <f t="shared" si="6"/>
        <v>#VALUE!</v>
      </c>
      <c r="BC58" s="25"/>
      <c r="BD58" s="25"/>
      <c r="BE58" s="20" t="e">
        <f t="shared" si="7"/>
        <v>#VALUE!</v>
      </c>
      <c r="BF58" s="20"/>
      <c r="BG58" s="20"/>
      <c r="BH58" s="24" t="e">
        <f t="shared" si="22"/>
        <v>#VALUE!</v>
      </c>
      <c r="BI58" s="24"/>
      <c r="BJ58" s="24"/>
      <c r="BK58" s="24" t="e">
        <f t="shared" si="9"/>
        <v>#VALUE!</v>
      </c>
      <c r="BL58" s="24"/>
      <c r="BM58" s="24"/>
      <c r="BN58" s="20" t="e">
        <f t="shared" si="10"/>
        <v>#VALUE!</v>
      </c>
      <c r="BO58" s="24"/>
      <c r="BP58" s="24"/>
      <c r="BQ58" s="20" t="e">
        <f t="shared" si="11"/>
        <v>#VALUE!</v>
      </c>
      <c r="BR58" s="24"/>
      <c r="BS58" s="24"/>
      <c r="BT58" s="20" t="e">
        <f t="shared" si="12"/>
        <v>#VALUE!</v>
      </c>
      <c r="BU58" s="24" t="e">
        <f t="shared" ref="BU58:BU89" si="25">E58-100</f>
        <v>#VALUE!</v>
      </c>
      <c r="BV58" s="61" t="e">
        <f t="shared" si="17"/>
        <v>#VALUE!</v>
      </c>
      <c r="BW58" s="21"/>
      <c r="BX58" s="21"/>
      <c r="BY58" s="20" t="e">
        <f t="shared" si="13"/>
        <v>#VALUE!</v>
      </c>
      <c r="BZ58" s="19"/>
      <c r="CA58" s="18" t="s">
        <v>68</v>
      </c>
      <c r="CB58" s="1"/>
    </row>
    <row r="59" spans="1:80" ht="39.75" customHeight="1" x14ac:dyDescent="0.25">
      <c r="A59" s="139" t="s">
        <v>67</v>
      </c>
      <c r="B59" s="120">
        <v>4600082356</v>
      </c>
      <c r="C59" s="26">
        <v>43658</v>
      </c>
      <c r="D59" s="60" t="s">
        <v>6</v>
      </c>
      <c r="E59" s="60" t="s">
        <v>6</v>
      </c>
      <c r="F59" s="60" t="s">
        <v>6</v>
      </c>
      <c r="G59" s="60" t="s">
        <v>6</v>
      </c>
      <c r="H59" s="60" t="s">
        <v>6</v>
      </c>
      <c r="I59" s="48" t="e">
        <f t="shared" ca="1" si="15"/>
        <v>#VALUE!</v>
      </c>
      <c r="J59" s="47" t="e">
        <f t="shared" ca="1" si="16"/>
        <v>#VALUE!</v>
      </c>
      <c r="K59" s="145" t="s">
        <v>956</v>
      </c>
      <c r="L59" s="102">
        <v>43690</v>
      </c>
      <c r="M59" s="102">
        <v>43658</v>
      </c>
      <c r="N59" s="102">
        <v>44512</v>
      </c>
      <c r="O59" s="48">
        <f t="shared" ca="1" si="23"/>
        <v>220</v>
      </c>
      <c r="P59" s="73" t="str">
        <f t="shared" ca="1" si="24"/>
        <v>VIGENTE</v>
      </c>
      <c r="Q59" s="66" t="s">
        <v>485</v>
      </c>
      <c r="R59" s="36" t="s">
        <v>484</v>
      </c>
      <c r="S59" s="28" t="s">
        <v>4</v>
      </c>
      <c r="T59" s="72">
        <v>457991</v>
      </c>
      <c r="U59" s="68" t="s">
        <v>483</v>
      </c>
      <c r="V59" s="118">
        <v>1715</v>
      </c>
      <c r="W59" s="117">
        <v>41542</v>
      </c>
      <c r="X59" s="72">
        <v>27</v>
      </c>
      <c r="Y59" s="80">
        <v>20</v>
      </c>
      <c r="Z59" s="95" t="s">
        <v>11</v>
      </c>
      <c r="AA59" s="95" t="s">
        <v>482</v>
      </c>
      <c r="AB59" s="67">
        <v>2022049</v>
      </c>
      <c r="AC59" s="66" t="s">
        <v>952</v>
      </c>
      <c r="AD59" s="65">
        <v>98627108</v>
      </c>
      <c r="AE59" s="80">
        <v>5816261</v>
      </c>
      <c r="AF59" s="80">
        <v>3158873886</v>
      </c>
      <c r="AG59" s="171" t="s">
        <v>951</v>
      </c>
      <c r="AH59" s="66" t="s">
        <v>952</v>
      </c>
      <c r="AI59" s="154">
        <v>98627108</v>
      </c>
      <c r="AJ59" s="80">
        <v>5816261</v>
      </c>
      <c r="AK59" s="80">
        <v>3158873886</v>
      </c>
      <c r="AL59" s="116" t="s">
        <v>951</v>
      </c>
      <c r="AM59" s="30" t="s">
        <v>6</v>
      </c>
      <c r="AN59" s="31" t="s">
        <v>6</v>
      </c>
      <c r="AO59" s="31" t="s">
        <v>6</v>
      </c>
      <c r="AP59" s="30" t="s">
        <v>6</v>
      </c>
      <c r="AQ59" s="78" t="s">
        <v>56</v>
      </c>
      <c r="AR59" s="28" t="s">
        <v>4</v>
      </c>
      <c r="AS59" s="105" t="s">
        <v>55</v>
      </c>
      <c r="AT59" s="105"/>
      <c r="AU59" s="28"/>
      <c r="AV59" s="63"/>
      <c r="AW59" s="25"/>
      <c r="AX59" s="25"/>
      <c r="AY59" s="26" t="e">
        <f t="shared" si="5"/>
        <v>#VALUE!</v>
      </c>
      <c r="AZ59" s="25"/>
      <c r="BA59" s="25"/>
      <c r="BB59" s="26" t="e">
        <f t="shared" si="6"/>
        <v>#VALUE!</v>
      </c>
      <c r="BC59" s="25"/>
      <c r="BD59" s="25"/>
      <c r="BE59" s="20" t="e">
        <f t="shared" si="7"/>
        <v>#VALUE!</v>
      </c>
      <c r="BF59" s="20"/>
      <c r="BG59" s="20"/>
      <c r="BH59" s="20" t="e">
        <f t="shared" si="22"/>
        <v>#VALUE!</v>
      </c>
      <c r="BI59" s="24"/>
      <c r="BJ59" s="24"/>
      <c r="BK59" s="24" t="e">
        <f t="shared" si="9"/>
        <v>#VALUE!</v>
      </c>
      <c r="BL59" s="24"/>
      <c r="BM59" s="24"/>
      <c r="BN59" s="20" t="e">
        <f t="shared" si="10"/>
        <v>#VALUE!</v>
      </c>
      <c r="BO59" s="24"/>
      <c r="BP59" s="24"/>
      <c r="BQ59" s="20" t="e">
        <f t="shared" si="11"/>
        <v>#VALUE!</v>
      </c>
      <c r="BR59" s="24"/>
      <c r="BS59" s="24"/>
      <c r="BT59" s="20" t="e">
        <f t="shared" si="12"/>
        <v>#VALUE!</v>
      </c>
      <c r="BU59" s="24" t="e">
        <f t="shared" si="25"/>
        <v>#VALUE!</v>
      </c>
      <c r="BV59" s="61" t="e">
        <f t="shared" si="17"/>
        <v>#VALUE!</v>
      </c>
      <c r="BW59" s="21"/>
      <c r="BX59" s="21"/>
      <c r="BY59" s="20" t="e">
        <f t="shared" si="13"/>
        <v>#VALUE!</v>
      </c>
      <c r="BZ59" s="19"/>
      <c r="CA59" s="18" t="s">
        <v>68</v>
      </c>
      <c r="CB59" s="1"/>
    </row>
    <row r="60" spans="1:80" ht="39.75" customHeight="1" x14ac:dyDescent="0.25">
      <c r="A60" s="139" t="s">
        <v>67</v>
      </c>
      <c r="B60" s="120">
        <v>4600082358</v>
      </c>
      <c r="C60" s="26">
        <v>43658</v>
      </c>
      <c r="D60" s="60" t="s">
        <v>6</v>
      </c>
      <c r="E60" s="60" t="s">
        <v>6</v>
      </c>
      <c r="F60" s="60" t="s">
        <v>6</v>
      </c>
      <c r="G60" s="60" t="s">
        <v>6</v>
      </c>
      <c r="H60" s="60" t="s">
        <v>6</v>
      </c>
      <c r="I60" s="48" t="e">
        <f t="shared" ca="1" si="15"/>
        <v>#VALUE!</v>
      </c>
      <c r="J60" s="47" t="e">
        <f t="shared" ca="1" si="16"/>
        <v>#VALUE!</v>
      </c>
      <c r="K60" s="145" t="s">
        <v>955</v>
      </c>
      <c r="L60" s="102">
        <v>43693</v>
      </c>
      <c r="M60" s="102">
        <v>43658</v>
      </c>
      <c r="N60" s="102">
        <v>44512</v>
      </c>
      <c r="O60" s="48">
        <f t="shared" ca="1" si="23"/>
        <v>220</v>
      </c>
      <c r="P60" s="73" t="str">
        <f t="shared" ca="1" si="24"/>
        <v>VIGENTE</v>
      </c>
      <c r="Q60" s="66" t="s">
        <v>485</v>
      </c>
      <c r="R60" s="36" t="s">
        <v>484</v>
      </c>
      <c r="S60" s="28" t="s">
        <v>4</v>
      </c>
      <c r="T60" s="72">
        <v>457991</v>
      </c>
      <c r="U60" s="68" t="s">
        <v>483</v>
      </c>
      <c r="V60" s="118">
        <v>1715</v>
      </c>
      <c r="W60" s="117">
        <v>41542</v>
      </c>
      <c r="X60" s="72">
        <v>27</v>
      </c>
      <c r="Y60" s="80">
        <v>43</v>
      </c>
      <c r="Z60" s="95" t="s">
        <v>11</v>
      </c>
      <c r="AA60" s="95" t="s">
        <v>482</v>
      </c>
      <c r="AB60" s="67">
        <v>2022049</v>
      </c>
      <c r="AC60" s="66" t="s">
        <v>626</v>
      </c>
      <c r="AD60" s="65" t="s">
        <v>625</v>
      </c>
      <c r="AE60" s="31" t="s">
        <v>6</v>
      </c>
      <c r="AF60" s="80">
        <v>3103992985</v>
      </c>
      <c r="AG60" s="30" t="s">
        <v>6</v>
      </c>
      <c r="AH60" s="66" t="s">
        <v>624</v>
      </c>
      <c r="AI60" s="154">
        <v>70696171</v>
      </c>
      <c r="AJ60" s="31" t="s">
        <v>6</v>
      </c>
      <c r="AK60" s="80">
        <v>3103992985</v>
      </c>
      <c r="AL60" s="30" t="s">
        <v>6</v>
      </c>
      <c r="AM60" s="30" t="s">
        <v>6</v>
      </c>
      <c r="AN60" s="31" t="s">
        <v>6</v>
      </c>
      <c r="AO60" s="31" t="s">
        <v>6</v>
      </c>
      <c r="AP60" s="30" t="s">
        <v>6</v>
      </c>
      <c r="AQ60" s="78" t="s">
        <v>5</v>
      </c>
      <c r="AR60" s="28" t="s">
        <v>4</v>
      </c>
      <c r="AS60" s="27" t="s">
        <v>3</v>
      </c>
      <c r="AT60" s="27"/>
      <c r="AU60" s="28"/>
      <c r="AV60" s="63"/>
      <c r="AW60" s="25"/>
      <c r="AX60" s="25"/>
      <c r="AY60" s="26" t="e">
        <f t="shared" si="5"/>
        <v>#VALUE!</v>
      </c>
      <c r="AZ60" s="25"/>
      <c r="BA60" s="25"/>
      <c r="BB60" s="26" t="e">
        <f t="shared" si="6"/>
        <v>#VALUE!</v>
      </c>
      <c r="BC60" s="25"/>
      <c r="BD60" s="25"/>
      <c r="BE60" s="20" t="e">
        <f t="shared" si="7"/>
        <v>#VALUE!</v>
      </c>
      <c r="BF60" s="20"/>
      <c r="BG60" s="20"/>
      <c r="BH60" s="20" t="e">
        <f t="shared" si="22"/>
        <v>#VALUE!</v>
      </c>
      <c r="BI60" s="24"/>
      <c r="BJ60" s="24"/>
      <c r="BK60" s="24" t="e">
        <f t="shared" si="9"/>
        <v>#VALUE!</v>
      </c>
      <c r="BL60" s="24"/>
      <c r="BM60" s="24"/>
      <c r="BN60" s="20" t="e">
        <f t="shared" si="10"/>
        <v>#VALUE!</v>
      </c>
      <c r="BO60" s="24"/>
      <c r="BP60" s="24"/>
      <c r="BQ60" s="20" t="e">
        <f t="shared" si="11"/>
        <v>#VALUE!</v>
      </c>
      <c r="BR60" s="24"/>
      <c r="BS60" s="24"/>
      <c r="BT60" s="20" t="e">
        <f t="shared" si="12"/>
        <v>#VALUE!</v>
      </c>
      <c r="BU60" s="24" t="e">
        <f t="shared" si="25"/>
        <v>#VALUE!</v>
      </c>
      <c r="BV60" s="61" t="e">
        <f t="shared" si="17"/>
        <v>#VALUE!</v>
      </c>
      <c r="BW60" s="21"/>
      <c r="BX60" s="21"/>
      <c r="BY60" s="20" t="e">
        <f t="shared" si="13"/>
        <v>#VALUE!</v>
      </c>
      <c r="BZ60" s="125"/>
      <c r="CA60" s="18" t="s">
        <v>68</v>
      </c>
      <c r="CB60" s="1"/>
    </row>
    <row r="61" spans="1:80" ht="39.75" customHeight="1" x14ac:dyDescent="0.25">
      <c r="A61" s="139" t="s">
        <v>67</v>
      </c>
      <c r="B61" s="120">
        <v>4600082355</v>
      </c>
      <c r="C61" s="26">
        <v>43658</v>
      </c>
      <c r="D61" s="60" t="s">
        <v>6</v>
      </c>
      <c r="E61" s="60" t="s">
        <v>6</v>
      </c>
      <c r="F61" s="60" t="s">
        <v>6</v>
      </c>
      <c r="G61" s="60" t="s">
        <v>6</v>
      </c>
      <c r="H61" s="60" t="s">
        <v>6</v>
      </c>
      <c r="I61" s="48" t="e">
        <f t="shared" ca="1" si="15"/>
        <v>#VALUE!</v>
      </c>
      <c r="J61" s="47" t="e">
        <f t="shared" ca="1" si="16"/>
        <v>#VALUE!</v>
      </c>
      <c r="K61" s="145" t="s">
        <v>954</v>
      </c>
      <c r="L61" s="102">
        <v>43690</v>
      </c>
      <c r="M61" s="102">
        <v>43658</v>
      </c>
      <c r="N61" s="102">
        <v>44512</v>
      </c>
      <c r="O61" s="48">
        <f t="shared" ca="1" si="23"/>
        <v>220</v>
      </c>
      <c r="P61" s="73" t="str">
        <f t="shared" ca="1" si="24"/>
        <v>VIGENTE</v>
      </c>
      <c r="Q61" s="66" t="s">
        <v>485</v>
      </c>
      <c r="R61" s="36" t="s">
        <v>484</v>
      </c>
      <c r="S61" s="28" t="s">
        <v>4</v>
      </c>
      <c r="T61" s="72">
        <v>457991</v>
      </c>
      <c r="U61" s="68" t="s">
        <v>483</v>
      </c>
      <c r="V61" s="118">
        <v>1715</v>
      </c>
      <c r="W61" s="117">
        <v>41542</v>
      </c>
      <c r="X61" s="72">
        <v>27</v>
      </c>
      <c r="Y61" s="80" t="s">
        <v>953</v>
      </c>
      <c r="Z61" s="95" t="s">
        <v>11</v>
      </c>
      <c r="AA61" s="95" t="s">
        <v>482</v>
      </c>
      <c r="AB61" s="67">
        <v>2022049</v>
      </c>
      <c r="AC61" s="66" t="s">
        <v>952</v>
      </c>
      <c r="AD61" s="65">
        <v>98627108</v>
      </c>
      <c r="AE61" s="80">
        <v>5816261</v>
      </c>
      <c r="AF61" s="80">
        <v>3158873886</v>
      </c>
      <c r="AG61" s="171" t="s">
        <v>951</v>
      </c>
      <c r="AH61" s="66" t="s">
        <v>952</v>
      </c>
      <c r="AI61" s="154">
        <v>98627108</v>
      </c>
      <c r="AJ61" s="80">
        <v>5816261</v>
      </c>
      <c r="AK61" s="80">
        <v>3158873886</v>
      </c>
      <c r="AL61" s="116" t="s">
        <v>951</v>
      </c>
      <c r="AM61" s="30" t="s">
        <v>6</v>
      </c>
      <c r="AN61" s="31" t="s">
        <v>6</v>
      </c>
      <c r="AO61" s="31" t="s">
        <v>6</v>
      </c>
      <c r="AP61" s="30" t="s">
        <v>6</v>
      </c>
      <c r="AQ61" s="78" t="s">
        <v>70</v>
      </c>
      <c r="AR61" s="28" t="s">
        <v>4</v>
      </c>
      <c r="AS61" s="63" t="s">
        <v>69</v>
      </c>
      <c r="AT61" s="63"/>
      <c r="AU61" s="28"/>
      <c r="AV61" s="63"/>
      <c r="AW61" s="25"/>
      <c r="AX61" s="25"/>
      <c r="AY61" s="26" t="e">
        <f t="shared" si="5"/>
        <v>#VALUE!</v>
      </c>
      <c r="AZ61" s="25"/>
      <c r="BA61" s="25"/>
      <c r="BB61" s="26" t="e">
        <f t="shared" si="6"/>
        <v>#VALUE!</v>
      </c>
      <c r="BC61" s="25"/>
      <c r="BD61" s="25"/>
      <c r="BE61" s="20" t="e">
        <f t="shared" si="7"/>
        <v>#VALUE!</v>
      </c>
      <c r="BF61" s="20"/>
      <c r="BG61" s="20"/>
      <c r="BH61" s="20" t="e">
        <f t="shared" si="22"/>
        <v>#VALUE!</v>
      </c>
      <c r="BI61" s="24"/>
      <c r="BJ61" s="24"/>
      <c r="BK61" s="24" t="e">
        <f t="shared" si="9"/>
        <v>#VALUE!</v>
      </c>
      <c r="BL61" s="24"/>
      <c r="BM61" s="24"/>
      <c r="BN61" s="20" t="e">
        <f t="shared" si="10"/>
        <v>#VALUE!</v>
      </c>
      <c r="BO61" s="24"/>
      <c r="BP61" s="24"/>
      <c r="BQ61" s="20" t="e">
        <f t="shared" si="11"/>
        <v>#VALUE!</v>
      </c>
      <c r="BR61" s="24"/>
      <c r="BS61" s="24"/>
      <c r="BT61" s="20" t="e">
        <f t="shared" si="12"/>
        <v>#VALUE!</v>
      </c>
      <c r="BU61" s="24" t="e">
        <f t="shared" si="25"/>
        <v>#VALUE!</v>
      </c>
      <c r="BV61" s="61" t="e">
        <f t="shared" si="17"/>
        <v>#VALUE!</v>
      </c>
      <c r="BW61" s="21"/>
      <c r="BX61" s="21"/>
      <c r="BY61" s="20" t="e">
        <f t="shared" si="13"/>
        <v>#VALUE!</v>
      </c>
      <c r="BZ61" s="125"/>
      <c r="CA61" s="18" t="s">
        <v>0</v>
      </c>
      <c r="CB61" s="1"/>
    </row>
    <row r="62" spans="1:80" ht="39.75" customHeight="1" x14ac:dyDescent="0.25">
      <c r="A62" s="139" t="s">
        <v>67</v>
      </c>
      <c r="B62" s="120">
        <v>4600082349</v>
      </c>
      <c r="C62" s="26">
        <v>43658</v>
      </c>
      <c r="D62" s="60" t="s">
        <v>6</v>
      </c>
      <c r="E62" s="60" t="s">
        <v>6</v>
      </c>
      <c r="F62" s="60" t="s">
        <v>6</v>
      </c>
      <c r="G62" s="60" t="s">
        <v>6</v>
      </c>
      <c r="H62" s="60" t="s">
        <v>6</v>
      </c>
      <c r="I62" s="48" t="e">
        <f t="shared" ca="1" si="15"/>
        <v>#VALUE!</v>
      </c>
      <c r="J62" s="47" t="e">
        <f t="shared" ca="1" si="16"/>
        <v>#VALUE!</v>
      </c>
      <c r="K62" s="163" t="s">
        <v>950</v>
      </c>
      <c r="L62" s="138">
        <v>43693</v>
      </c>
      <c r="M62" s="138">
        <v>43658</v>
      </c>
      <c r="N62" s="138">
        <v>44512</v>
      </c>
      <c r="O62" s="48">
        <f t="shared" ca="1" si="23"/>
        <v>220</v>
      </c>
      <c r="P62" s="73" t="str">
        <f t="shared" ca="1" si="24"/>
        <v>VIGENTE</v>
      </c>
      <c r="Q62" s="66" t="s">
        <v>485</v>
      </c>
      <c r="R62" s="36" t="s">
        <v>484</v>
      </c>
      <c r="S62" s="28" t="s">
        <v>4</v>
      </c>
      <c r="T62" s="72">
        <v>457991</v>
      </c>
      <c r="U62" s="68" t="s">
        <v>483</v>
      </c>
      <c r="V62" s="118">
        <v>1715</v>
      </c>
      <c r="W62" s="117">
        <v>41542</v>
      </c>
      <c r="X62" s="72">
        <v>27</v>
      </c>
      <c r="Y62" s="80">
        <v>5</v>
      </c>
      <c r="Z62" s="95" t="s">
        <v>11</v>
      </c>
      <c r="AA62" s="95" t="s">
        <v>482</v>
      </c>
      <c r="AB62" s="67">
        <v>2022049</v>
      </c>
      <c r="AC62" s="66" t="s">
        <v>949</v>
      </c>
      <c r="AD62" s="65">
        <v>3607190</v>
      </c>
      <c r="AE62" s="31" t="s">
        <v>6</v>
      </c>
      <c r="AF62" s="80">
        <v>3164337915</v>
      </c>
      <c r="AG62" s="171" t="s">
        <v>948</v>
      </c>
      <c r="AH62" s="66" t="s">
        <v>949</v>
      </c>
      <c r="AI62" s="154">
        <v>3607190</v>
      </c>
      <c r="AJ62" s="31" t="s">
        <v>6</v>
      </c>
      <c r="AK62" s="80">
        <v>3164337915</v>
      </c>
      <c r="AL62" s="116" t="s">
        <v>948</v>
      </c>
      <c r="AM62" s="136" t="s">
        <v>947</v>
      </c>
      <c r="AN62" s="31" t="s">
        <v>6</v>
      </c>
      <c r="AO62" s="31" t="s">
        <v>6</v>
      </c>
      <c r="AP62" s="30" t="s">
        <v>6</v>
      </c>
      <c r="AQ62" s="78" t="s">
        <v>56</v>
      </c>
      <c r="AR62" s="28" t="s">
        <v>4</v>
      </c>
      <c r="AS62" s="105" t="s">
        <v>55</v>
      </c>
      <c r="AT62" s="105"/>
      <c r="AU62" s="28"/>
      <c r="AV62" s="63"/>
      <c r="AW62" s="25"/>
      <c r="AX62" s="25"/>
      <c r="AY62" s="26" t="e">
        <f t="shared" si="5"/>
        <v>#VALUE!</v>
      </c>
      <c r="AZ62" s="25"/>
      <c r="BA62" s="25"/>
      <c r="BB62" s="26" t="e">
        <f t="shared" si="6"/>
        <v>#VALUE!</v>
      </c>
      <c r="BC62" s="25"/>
      <c r="BD62" s="25"/>
      <c r="BE62" s="20" t="e">
        <f t="shared" si="7"/>
        <v>#VALUE!</v>
      </c>
      <c r="BF62" s="20"/>
      <c r="BG62" s="20"/>
      <c r="BH62" s="20" t="e">
        <f t="shared" si="22"/>
        <v>#VALUE!</v>
      </c>
      <c r="BI62" s="24"/>
      <c r="BJ62" s="24"/>
      <c r="BK62" s="24" t="e">
        <f t="shared" si="9"/>
        <v>#VALUE!</v>
      </c>
      <c r="BL62" s="24"/>
      <c r="BM62" s="24"/>
      <c r="BN62" s="20" t="e">
        <f t="shared" si="10"/>
        <v>#VALUE!</v>
      </c>
      <c r="BO62" s="24"/>
      <c r="BP62" s="24"/>
      <c r="BQ62" s="20" t="e">
        <f t="shared" si="11"/>
        <v>#VALUE!</v>
      </c>
      <c r="BR62" s="24"/>
      <c r="BS62" s="24"/>
      <c r="BT62" s="20" t="e">
        <f t="shared" si="12"/>
        <v>#VALUE!</v>
      </c>
      <c r="BU62" s="24" t="e">
        <f t="shared" si="25"/>
        <v>#VALUE!</v>
      </c>
      <c r="BV62" s="61" t="e">
        <f t="shared" si="17"/>
        <v>#VALUE!</v>
      </c>
      <c r="BW62" s="21"/>
      <c r="BX62" s="21"/>
      <c r="BY62" s="20" t="e">
        <f t="shared" si="13"/>
        <v>#VALUE!</v>
      </c>
      <c r="BZ62" s="19"/>
      <c r="CA62" s="18" t="s">
        <v>68</v>
      </c>
      <c r="CB62" s="1"/>
    </row>
    <row r="63" spans="1:80" ht="39.75" customHeight="1" x14ac:dyDescent="0.25">
      <c r="A63" s="139" t="s">
        <v>67</v>
      </c>
      <c r="B63" s="120">
        <v>4600082360</v>
      </c>
      <c r="C63" s="26">
        <v>43658</v>
      </c>
      <c r="D63" s="60" t="s">
        <v>6</v>
      </c>
      <c r="E63" s="60" t="s">
        <v>6</v>
      </c>
      <c r="F63" s="60" t="s">
        <v>6</v>
      </c>
      <c r="G63" s="60" t="s">
        <v>6</v>
      </c>
      <c r="H63" s="60" t="s">
        <v>6</v>
      </c>
      <c r="I63" s="48" t="e">
        <f t="shared" ca="1" si="15"/>
        <v>#VALUE!</v>
      </c>
      <c r="J63" s="47" t="e">
        <f t="shared" ca="1" si="16"/>
        <v>#VALUE!</v>
      </c>
      <c r="K63" s="163" t="s">
        <v>946</v>
      </c>
      <c r="L63" s="138">
        <v>43693</v>
      </c>
      <c r="M63" s="138">
        <v>43658</v>
      </c>
      <c r="N63" s="138">
        <v>44512</v>
      </c>
      <c r="O63" s="48">
        <f t="shared" ca="1" si="23"/>
        <v>220</v>
      </c>
      <c r="P63" s="73" t="str">
        <f t="shared" ca="1" si="24"/>
        <v>VIGENTE</v>
      </c>
      <c r="Q63" s="66" t="s">
        <v>485</v>
      </c>
      <c r="R63" s="36" t="s">
        <v>484</v>
      </c>
      <c r="S63" s="28" t="s">
        <v>4</v>
      </c>
      <c r="T63" s="72">
        <v>457991</v>
      </c>
      <c r="U63" s="68" t="s">
        <v>483</v>
      </c>
      <c r="V63" s="118">
        <v>1715</v>
      </c>
      <c r="W63" s="117">
        <v>41542</v>
      </c>
      <c r="X63" s="72">
        <v>27</v>
      </c>
      <c r="Y63" s="80">
        <v>51</v>
      </c>
      <c r="Z63" s="95" t="s">
        <v>11</v>
      </c>
      <c r="AA63" s="95" t="s">
        <v>482</v>
      </c>
      <c r="AB63" s="67">
        <v>2022049</v>
      </c>
      <c r="AC63" s="66" t="s">
        <v>945</v>
      </c>
      <c r="AD63" s="65">
        <v>70690001</v>
      </c>
      <c r="AE63" s="80">
        <v>5797362</v>
      </c>
      <c r="AF63" s="80">
        <v>3007811681</v>
      </c>
      <c r="AG63" s="30" t="s">
        <v>6</v>
      </c>
      <c r="AH63" s="66" t="s">
        <v>945</v>
      </c>
      <c r="AI63" s="154">
        <v>70690001</v>
      </c>
      <c r="AJ63" s="80">
        <v>5797362</v>
      </c>
      <c r="AK63" s="80">
        <v>3007811681</v>
      </c>
      <c r="AL63" s="30" t="s">
        <v>6</v>
      </c>
      <c r="AM63" s="136" t="s">
        <v>813</v>
      </c>
      <c r="AN63" s="31" t="s">
        <v>6</v>
      </c>
      <c r="AO63" s="31" t="s">
        <v>6</v>
      </c>
      <c r="AP63" s="30" t="s">
        <v>6</v>
      </c>
      <c r="AQ63" s="78" t="s">
        <v>70</v>
      </c>
      <c r="AR63" s="28" t="s">
        <v>4</v>
      </c>
      <c r="AS63" s="63" t="s">
        <v>69</v>
      </c>
      <c r="AT63" s="63"/>
      <c r="AU63" s="28"/>
      <c r="AV63" s="63"/>
      <c r="AW63" s="25"/>
      <c r="AX63" s="25"/>
      <c r="AY63" s="26" t="e">
        <f t="shared" si="5"/>
        <v>#VALUE!</v>
      </c>
      <c r="AZ63" s="25"/>
      <c r="BA63" s="25"/>
      <c r="BB63" s="26" t="e">
        <f t="shared" si="6"/>
        <v>#VALUE!</v>
      </c>
      <c r="BC63" s="25"/>
      <c r="BD63" s="25"/>
      <c r="BE63" s="20" t="e">
        <f t="shared" si="7"/>
        <v>#VALUE!</v>
      </c>
      <c r="BF63" s="20"/>
      <c r="BG63" s="20"/>
      <c r="BH63" s="20" t="e">
        <f t="shared" si="22"/>
        <v>#VALUE!</v>
      </c>
      <c r="BI63" s="24"/>
      <c r="BJ63" s="24"/>
      <c r="BK63" s="24" t="e">
        <f t="shared" si="9"/>
        <v>#VALUE!</v>
      </c>
      <c r="BL63" s="24"/>
      <c r="BM63" s="24"/>
      <c r="BN63" s="20" t="e">
        <f t="shared" si="10"/>
        <v>#VALUE!</v>
      </c>
      <c r="BO63" s="24"/>
      <c r="BP63" s="24"/>
      <c r="BQ63" s="20" t="e">
        <f t="shared" si="11"/>
        <v>#VALUE!</v>
      </c>
      <c r="BR63" s="24"/>
      <c r="BS63" s="24"/>
      <c r="BT63" s="20" t="e">
        <f t="shared" si="12"/>
        <v>#VALUE!</v>
      </c>
      <c r="BU63" s="24" t="e">
        <f t="shared" si="25"/>
        <v>#VALUE!</v>
      </c>
      <c r="BV63" s="61" t="e">
        <f t="shared" si="17"/>
        <v>#VALUE!</v>
      </c>
      <c r="BW63" s="21"/>
      <c r="BX63" s="21"/>
      <c r="BY63" s="20" t="e">
        <f t="shared" si="13"/>
        <v>#VALUE!</v>
      </c>
      <c r="BZ63" s="125"/>
      <c r="CA63" s="18" t="s">
        <v>0</v>
      </c>
      <c r="CB63" s="1"/>
    </row>
    <row r="64" spans="1:80" ht="39.75" customHeight="1" x14ac:dyDescent="0.25">
      <c r="A64" s="139" t="s">
        <v>67</v>
      </c>
      <c r="B64" s="120">
        <v>4600082311</v>
      </c>
      <c r="C64" s="26">
        <v>43658</v>
      </c>
      <c r="D64" s="60" t="s">
        <v>6</v>
      </c>
      <c r="E64" s="60" t="s">
        <v>6</v>
      </c>
      <c r="F64" s="60" t="s">
        <v>6</v>
      </c>
      <c r="G64" s="60" t="s">
        <v>6</v>
      </c>
      <c r="H64" s="60" t="s">
        <v>6</v>
      </c>
      <c r="I64" s="48" t="e">
        <f t="shared" ca="1" si="15"/>
        <v>#VALUE!</v>
      </c>
      <c r="J64" s="47" t="e">
        <f t="shared" ca="1" si="16"/>
        <v>#VALUE!</v>
      </c>
      <c r="K64" s="163" t="s">
        <v>944</v>
      </c>
      <c r="L64" s="138">
        <v>43678</v>
      </c>
      <c r="M64" s="138">
        <v>43678</v>
      </c>
      <c r="N64" s="138">
        <v>44531</v>
      </c>
      <c r="O64" s="48">
        <f t="shared" ca="1" si="23"/>
        <v>239</v>
      </c>
      <c r="P64" s="73" t="str">
        <f t="shared" ca="1" si="24"/>
        <v>VIGENTE</v>
      </c>
      <c r="Q64" s="66" t="s">
        <v>485</v>
      </c>
      <c r="R64" s="36" t="s">
        <v>484</v>
      </c>
      <c r="S64" s="28" t="s">
        <v>4</v>
      </c>
      <c r="T64" s="72">
        <v>457991</v>
      </c>
      <c r="U64" s="68" t="s">
        <v>483</v>
      </c>
      <c r="V64" s="118">
        <v>1715</v>
      </c>
      <c r="W64" s="117">
        <v>41542</v>
      </c>
      <c r="X64" s="72">
        <v>27</v>
      </c>
      <c r="Y64" s="80">
        <v>61</v>
      </c>
      <c r="Z64" s="95" t="s">
        <v>11</v>
      </c>
      <c r="AA64" s="95" t="s">
        <v>482</v>
      </c>
      <c r="AB64" s="67">
        <v>2022049</v>
      </c>
      <c r="AC64" s="66" t="s">
        <v>943</v>
      </c>
      <c r="AD64" s="65">
        <v>70691927</v>
      </c>
      <c r="AE64" s="31" t="s">
        <v>6</v>
      </c>
      <c r="AF64" s="80">
        <v>3007250152</v>
      </c>
      <c r="AG64" s="30" t="s">
        <v>6</v>
      </c>
      <c r="AH64" s="66" t="s">
        <v>942</v>
      </c>
      <c r="AI64" s="154">
        <v>70691927</v>
      </c>
      <c r="AJ64" s="31" t="s">
        <v>6</v>
      </c>
      <c r="AK64" s="80">
        <v>3007250152</v>
      </c>
      <c r="AL64" s="30" t="s">
        <v>6</v>
      </c>
      <c r="AM64" s="136" t="s">
        <v>941</v>
      </c>
      <c r="AN64" s="31" t="s">
        <v>6</v>
      </c>
      <c r="AO64" s="31" t="s">
        <v>6</v>
      </c>
      <c r="AP64" s="30" t="s">
        <v>6</v>
      </c>
      <c r="AQ64" s="78" t="s">
        <v>5</v>
      </c>
      <c r="AR64" s="28" t="s">
        <v>4</v>
      </c>
      <c r="AS64" s="27" t="s">
        <v>3</v>
      </c>
      <c r="AT64" s="27"/>
      <c r="AU64" s="28"/>
      <c r="AV64" s="63"/>
      <c r="AW64" s="25"/>
      <c r="AX64" s="25"/>
      <c r="AY64" s="26" t="e">
        <f t="shared" si="5"/>
        <v>#VALUE!</v>
      </c>
      <c r="AZ64" s="25"/>
      <c r="BA64" s="25"/>
      <c r="BB64" s="26" t="e">
        <f t="shared" si="6"/>
        <v>#VALUE!</v>
      </c>
      <c r="BC64" s="25"/>
      <c r="BD64" s="25"/>
      <c r="BE64" s="20" t="e">
        <f t="shared" si="7"/>
        <v>#VALUE!</v>
      </c>
      <c r="BF64" s="20"/>
      <c r="BG64" s="20"/>
      <c r="BH64" s="20" t="e">
        <f t="shared" si="22"/>
        <v>#VALUE!</v>
      </c>
      <c r="BI64" s="24"/>
      <c r="BJ64" s="24"/>
      <c r="BK64" s="24" t="e">
        <f t="shared" si="9"/>
        <v>#VALUE!</v>
      </c>
      <c r="BL64" s="24"/>
      <c r="BM64" s="24"/>
      <c r="BN64" s="20" t="e">
        <f t="shared" si="10"/>
        <v>#VALUE!</v>
      </c>
      <c r="BO64" s="24"/>
      <c r="BP64" s="24"/>
      <c r="BQ64" s="20" t="e">
        <f t="shared" si="11"/>
        <v>#VALUE!</v>
      </c>
      <c r="BR64" s="24"/>
      <c r="BS64" s="24"/>
      <c r="BT64" s="20" t="e">
        <f t="shared" si="12"/>
        <v>#VALUE!</v>
      </c>
      <c r="BU64" s="24" t="e">
        <f t="shared" si="25"/>
        <v>#VALUE!</v>
      </c>
      <c r="BV64" s="61" t="e">
        <f t="shared" si="17"/>
        <v>#VALUE!</v>
      </c>
      <c r="BW64" s="21"/>
      <c r="BX64" s="21"/>
      <c r="BY64" s="20" t="e">
        <f t="shared" si="13"/>
        <v>#VALUE!</v>
      </c>
      <c r="BZ64" s="125"/>
      <c r="CA64" s="18" t="s">
        <v>68</v>
      </c>
      <c r="CB64" s="1"/>
    </row>
    <row r="65" spans="1:94" ht="39.75" customHeight="1" x14ac:dyDescent="0.25">
      <c r="A65" s="139" t="s">
        <v>67</v>
      </c>
      <c r="B65" s="120">
        <v>4600082323</v>
      </c>
      <c r="C65" s="26">
        <v>43658</v>
      </c>
      <c r="D65" s="60" t="s">
        <v>6</v>
      </c>
      <c r="E65" s="60" t="s">
        <v>6</v>
      </c>
      <c r="F65" s="60" t="s">
        <v>6</v>
      </c>
      <c r="G65" s="60" t="s">
        <v>6</v>
      </c>
      <c r="H65" s="60" t="s">
        <v>6</v>
      </c>
      <c r="I65" s="48" t="e">
        <f t="shared" ca="1" si="15"/>
        <v>#VALUE!</v>
      </c>
      <c r="J65" s="47" t="e">
        <f t="shared" ca="1" si="16"/>
        <v>#VALUE!</v>
      </c>
      <c r="K65" s="163" t="s">
        <v>940</v>
      </c>
      <c r="L65" s="138">
        <v>43698</v>
      </c>
      <c r="M65" s="138">
        <v>43678</v>
      </c>
      <c r="N65" s="138">
        <v>44531</v>
      </c>
      <c r="O65" s="48">
        <f t="shared" ca="1" si="23"/>
        <v>239</v>
      </c>
      <c r="P65" s="73" t="str">
        <f t="shared" ca="1" si="24"/>
        <v>VIGENTE</v>
      </c>
      <c r="Q65" s="66" t="s">
        <v>485</v>
      </c>
      <c r="R65" s="36" t="s">
        <v>484</v>
      </c>
      <c r="S65" s="28" t="s">
        <v>4</v>
      </c>
      <c r="T65" s="72">
        <v>457991</v>
      </c>
      <c r="U65" s="68" t="s">
        <v>483</v>
      </c>
      <c r="V65" s="118">
        <v>1715</v>
      </c>
      <c r="W65" s="117">
        <v>41542</v>
      </c>
      <c r="X65" s="72">
        <v>27</v>
      </c>
      <c r="Y65" s="80">
        <v>25</v>
      </c>
      <c r="Z65" s="95" t="s">
        <v>11</v>
      </c>
      <c r="AA65" s="95" t="s">
        <v>482</v>
      </c>
      <c r="AB65" s="67">
        <v>2022049</v>
      </c>
      <c r="AC65" s="66" t="s">
        <v>939</v>
      </c>
      <c r="AD65" s="65">
        <v>70781175</v>
      </c>
      <c r="AE65" s="80">
        <v>6001020</v>
      </c>
      <c r="AF65" s="31" t="s">
        <v>6</v>
      </c>
      <c r="AG65" s="30" t="s">
        <v>6</v>
      </c>
      <c r="AH65" s="66" t="s">
        <v>939</v>
      </c>
      <c r="AI65" s="154">
        <v>70781175</v>
      </c>
      <c r="AJ65" s="80">
        <v>6001020</v>
      </c>
      <c r="AK65" s="31" t="s">
        <v>6</v>
      </c>
      <c r="AL65" s="30" t="s">
        <v>6</v>
      </c>
      <c r="AM65" s="136" t="s">
        <v>938</v>
      </c>
      <c r="AN65" s="31" t="s">
        <v>6</v>
      </c>
      <c r="AO65" s="31" t="s">
        <v>6</v>
      </c>
      <c r="AP65" s="30" t="s">
        <v>6</v>
      </c>
      <c r="AQ65" s="78" t="s">
        <v>56</v>
      </c>
      <c r="AR65" s="28" t="s">
        <v>4</v>
      </c>
      <c r="AS65" s="105" t="s">
        <v>55</v>
      </c>
      <c r="AT65" s="105"/>
      <c r="AU65" s="28"/>
      <c r="AV65" s="63"/>
      <c r="AW65" s="25"/>
      <c r="AX65" s="25"/>
      <c r="AY65" s="26" t="e">
        <f t="shared" si="5"/>
        <v>#VALUE!</v>
      </c>
      <c r="AZ65" s="25"/>
      <c r="BA65" s="25"/>
      <c r="BB65" s="26" t="e">
        <f t="shared" si="6"/>
        <v>#VALUE!</v>
      </c>
      <c r="BC65" s="25"/>
      <c r="BD65" s="25"/>
      <c r="BE65" s="20" t="e">
        <f t="shared" si="7"/>
        <v>#VALUE!</v>
      </c>
      <c r="BF65" s="20"/>
      <c r="BG65" s="20"/>
      <c r="BH65" s="20" t="e">
        <f t="shared" si="22"/>
        <v>#VALUE!</v>
      </c>
      <c r="BI65" s="24"/>
      <c r="BJ65" s="24"/>
      <c r="BK65" s="24" t="e">
        <f t="shared" si="9"/>
        <v>#VALUE!</v>
      </c>
      <c r="BL65" s="24"/>
      <c r="BM65" s="24"/>
      <c r="BN65" s="20" t="e">
        <f t="shared" si="10"/>
        <v>#VALUE!</v>
      </c>
      <c r="BO65" s="24"/>
      <c r="BP65" s="24"/>
      <c r="BQ65" s="20" t="e">
        <f t="shared" si="11"/>
        <v>#VALUE!</v>
      </c>
      <c r="BR65" s="24"/>
      <c r="BS65" s="24"/>
      <c r="BT65" s="20" t="e">
        <f t="shared" si="12"/>
        <v>#VALUE!</v>
      </c>
      <c r="BU65" s="24" t="e">
        <f t="shared" si="25"/>
        <v>#VALUE!</v>
      </c>
      <c r="BV65" s="61" t="e">
        <f t="shared" si="17"/>
        <v>#VALUE!</v>
      </c>
      <c r="BW65" s="21"/>
      <c r="BX65" s="21"/>
      <c r="BY65" s="20" t="e">
        <f t="shared" si="13"/>
        <v>#VALUE!</v>
      </c>
      <c r="BZ65" s="19"/>
      <c r="CA65" s="18" t="s">
        <v>68</v>
      </c>
      <c r="CB65" s="1"/>
    </row>
    <row r="66" spans="1:94" ht="39.75" customHeight="1" x14ac:dyDescent="0.25">
      <c r="A66" s="139" t="s">
        <v>67</v>
      </c>
      <c r="B66" s="120">
        <v>4600082286</v>
      </c>
      <c r="C66" s="26">
        <v>43807</v>
      </c>
      <c r="D66" s="60" t="s">
        <v>6</v>
      </c>
      <c r="E66" s="60" t="s">
        <v>6</v>
      </c>
      <c r="F66" s="60" t="s">
        <v>6</v>
      </c>
      <c r="G66" s="60" t="s">
        <v>6</v>
      </c>
      <c r="H66" s="60" t="s">
        <v>6</v>
      </c>
      <c r="I66" s="48" t="e">
        <f t="shared" ref="I66:I97" ca="1" si="26">E66-$DF$1</f>
        <v>#VALUE!</v>
      </c>
      <c r="J66" s="47" t="e">
        <f t="shared" ref="J66:J97" ca="1" si="27">IF(I66&gt;130,"VIGENTE",IF(I66&lt;1,"TERMINADO",IF(AND(I66&lt;120,I66&gt;110),"TRAMITES",IF(I66&lt;50,"POR VENCERSE","RENOVAR"))))</f>
        <v>#VALUE!</v>
      </c>
      <c r="K66" s="163" t="s">
        <v>937</v>
      </c>
      <c r="L66" s="138">
        <v>43693</v>
      </c>
      <c r="M66" s="138">
        <v>43654</v>
      </c>
      <c r="N66" s="138">
        <v>44508</v>
      </c>
      <c r="O66" s="48">
        <f t="shared" ca="1" si="23"/>
        <v>216</v>
      </c>
      <c r="P66" s="73" t="str">
        <f t="shared" ca="1" si="24"/>
        <v>VIGENTE</v>
      </c>
      <c r="Q66" s="66" t="s">
        <v>485</v>
      </c>
      <c r="R66" s="36" t="s">
        <v>484</v>
      </c>
      <c r="S66" s="28" t="s">
        <v>4</v>
      </c>
      <c r="T66" s="72">
        <v>457991</v>
      </c>
      <c r="U66" s="68" t="s">
        <v>483</v>
      </c>
      <c r="V66" s="118">
        <v>1715</v>
      </c>
      <c r="W66" s="117">
        <v>41542</v>
      </c>
      <c r="X66" s="72">
        <v>27</v>
      </c>
      <c r="Y66" s="80">
        <v>35</v>
      </c>
      <c r="Z66" s="95" t="s">
        <v>11</v>
      </c>
      <c r="AA66" s="95" t="s">
        <v>482</v>
      </c>
      <c r="AB66" s="67">
        <v>1646998</v>
      </c>
      <c r="AC66" s="66" t="s">
        <v>799</v>
      </c>
      <c r="AD66" s="65">
        <v>70901203</v>
      </c>
      <c r="AE66" s="31" t="s">
        <v>6</v>
      </c>
      <c r="AF66" s="80">
        <v>3148938565</v>
      </c>
      <c r="AG66" s="30" t="s">
        <v>6</v>
      </c>
      <c r="AH66" s="66" t="s">
        <v>799</v>
      </c>
      <c r="AI66" s="154">
        <v>70901203</v>
      </c>
      <c r="AJ66" s="31" t="s">
        <v>6</v>
      </c>
      <c r="AK66" s="80">
        <v>3148938565</v>
      </c>
      <c r="AL66" s="30" t="s">
        <v>6</v>
      </c>
      <c r="AM66" s="136" t="s">
        <v>936</v>
      </c>
      <c r="AN66" s="31" t="s">
        <v>6</v>
      </c>
      <c r="AO66" s="31" t="s">
        <v>6</v>
      </c>
      <c r="AP66" s="30" t="s">
        <v>6</v>
      </c>
      <c r="AQ66" s="78" t="s">
        <v>5</v>
      </c>
      <c r="AR66" s="28" t="s">
        <v>4</v>
      </c>
      <c r="AS66" s="27" t="s">
        <v>3</v>
      </c>
      <c r="AT66" s="27"/>
      <c r="AU66" s="28"/>
      <c r="AV66" s="63"/>
      <c r="AW66" s="25"/>
      <c r="AX66" s="25"/>
      <c r="AY66" s="26" t="e">
        <f t="shared" si="5"/>
        <v>#VALUE!</v>
      </c>
      <c r="AZ66" s="25"/>
      <c r="BA66" s="25"/>
      <c r="BB66" s="26" t="e">
        <f t="shared" si="6"/>
        <v>#VALUE!</v>
      </c>
      <c r="BC66" s="25"/>
      <c r="BD66" s="25"/>
      <c r="BE66" s="20" t="e">
        <f t="shared" si="7"/>
        <v>#VALUE!</v>
      </c>
      <c r="BF66" s="20"/>
      <c r="BG66" s="20"/>
      <c r="BH66" s="20" t="e">
        <f t="shared" si="22"/>
        <v>#VALUE!</v>
      </c>
      <c r="BI66" s="24"/>
      <c r="BJ66" s="24"/>
      <c r="BK66" s="24" t="e">
        <f t="shared" si="9"/>
        <v>#VALUE!</v>
      </c>
      <c r="BL66" s="24"/>
      <c r="BM66" s="24"/>
      <c r="BN66" s="20" t="e">
        <f t="shared" si="10"/>
        <v>#VALUE!</v>
      </c>
      <c r="BO66" s="24"/>
      <c r="BP66" s="24"/>
      <c r="BQ66" s="20" t="e">
        <f t="shared" si="11"/>
        <v>#VALUE!</v>
      </c>
      <c r="BR66" s="24"/>
      <c r="BS66" s="24"/>
      <c r="BT66" s="20" t="e">
        <f t="shared" si="12"/>
        <v>#VALUE!</v>
      </c>
      <c r="BU66" s="24" t="e">
        <f t="shared" si="25"/>
        <v>#VALUE!</v>
      </c>
      <c r="BV66" s="61" t="e">
        <f t="shared" si="17"/>
        <v>#VALUE!</v>
      </c>
      <c r="BW66" s="21"/>
      <c r="BX66" s="21"/>
      <c r="BY66" s="20" t="e">
        <f t="shared" si="13"/>
        <v>#VALUE!</v>
      </c>
      <c r="BZ66" s="125"/>
      <c r="CA66" s="18" t="s">
        <v>68</v>
      </c>
      <c r="CB66" s="1"/>
    </row>
    <row r="67" spans="1:94" ht="39.75" customHeight="1" x14ac:dyDescent="0.25">
      <c r="A67" s="139" t="s">
        <v>67</v>
      </c>
      <c r="B67" s="120">
        <v>4600082309</v>
      </c>
      <c r="C67" s="26">
        <v>43658</v>
      </c>
      <c r="D67" s="60" t="s">
        <v>6</v>
      </c>
      <c r="E67" s="60" t="s">
        <v>6</v>
      </c>
      <c r="F67" s="60" t="s">
        <v>6</v>
      </c>
      <c r="G67" s="60" t="s">
        <v>6</v>
      </c>
      <c r="H67" s="60" t="s">
        <v>6</v>
      </c>
      <c r="I67" s="48" t="e">
        <f t="shared" ca="1" si="26"/>
        <v>#VALUE!</v>
      </c>
      <c r="J67" s="47" t="e">
        <f t="shared" ca="1" si="27"/>
        <v>#VALUE!</v>
      </c>
      <c r="K67" s="163" t="s">
        <v>935</v>
      </c>
      <c r="L67" s="138">
        <v>43693</v>
      </c>
      <c r="M67" s="138">
        <v>43658</v>
      </c>
      <c r="N67" s="138">
        <v>44512</v>
      </c>
      <c r="O67" s="48">
        <f t="shared" ca="1" si="23"/>
        <v>220</v>
      </c>
      <c r="P67" s="73" t="str">
        <f t="shared" ca="1" si="24"/>
        <v>VIGENTE</v>
      </c>
      <c r="Q67" s="66" t="s">
        <v>485</v>
      </c>
      <c r="R67" s="36" t="s">
        <v>484</v>
      </c>
      <c r="S67" s="28" t="s">
        <v>4</v>
      </c>
      <c r="T67" s="72">
        <v>457991</v>
      </c>
      <c r="U67" s="68" t="s">
        <v>483</v>
      </c>
      <c r="V67" s="118">
        <v>1715</v>
      </c>
      <c r="W67" s="117">
        <v>41542</v>
      </c>
      <c r="X67" s="72">
        <v>27</v>
      </c>
      <c r="Y67" s="80">
        <v>23</v>
      </c>
      <c r="Z67" s="95" t="s">
        <v>11</v>
      </c>
      <c r="AA67" s="95" t="s">
        <v>482</v>
      </c>
      <c r="AB67" s="67">
        <v>767174</v>
      </c>
      <c r="AC67" s="66" t="s">
        <v>934</v>
      </c>
      <c r="AD67" s="65">
        <v>43766426</v>
      </c>
      <c r="AE67" s="31" t="s">
        <v>6</v>
      </c>
      <c r="AF67" s="80">
        <v>3207818120</v>
      </c>
      <c r="AG67" s="171" t="s">
        <v>933</v>
      </c>
      <c r="AH67" s="66" t="s">
        <v>934</v>
      </c>
      <c r="AI67" s="154">
        <v>43766426</v>
      </c>
      <c r="AJ67" s="31" t="s">
        <v>6</v>
      </c>
      <c r="AK67" s="80">
        <v>3207818120</v>
      </c>
      <c r="AL67" s="116" t="s">
        <v>933</v>
      </c>
      <c r="AM67" s="136" t="s">
        <v>932</v>
      </c>
      <c r="AN67" s="31" t="s">
        <v>6</v>
      </c>
      <c r="AO67" s="31" t="s">
        <v>6</v>
      </c>
      <c r="AP67" s="30" t="s">
        <v>6</v>
      </c>
      <c r="AQ67" s="78" t="s">
        <v>5</v>
      </c>
      <c r="AR67" s="28" t="s">
        <v>4</v>
      </c>
      <c r="AS67" s="27" t="s">
        <v>3</v>
      </c>
      <c r="AT67" s="27"/>
      <c r="AU67" s="28"/>
      <c r="AV67" s="63"/>
      <c r="AW67" s="25"/>
      <c r="AX67" s="25"/>
      <c r="AY67" s="26" t="e">
        <f t="shared" si="5"/>
        <v>#VALUE!</v>
      </c>
      <c r="AZ67" s="25"/>
      <c r="BA67" s="25"/>
      <c r="BB67" s="26" t="e">
        <f t="shared" si="6"/>
        <v>#VALUE!</v>
      </c>
      <c r="BC67" s="25"/>
      <c r="BD67" s="25"/>
      <c r="BE67" s="20" t="e">
        <f t="shared" si="7"/>
        <v>#VALUE!</v>
      </c>
      <c r="BF67" s="20"/>
      <c r="BG67" s="20"/>
      <c r="BH67" s="20" t="e">
        <f t="shared" si="22"/>
        <v>#VALUE!</v>
      </c>
      <c r="BI67" s="24"/>
      <c r="BJ67" s="24"/>
      <c r="BK67" s="24" t="e">
        <f t="shared" si="9"/>
        <v>#VALUE!</v>
      </c>
      <c r="BL67" s="24"/>
      <c r="BM67" s="24"/>
      <c r="BN67" s="20" t="e">
        <f t="shared" si="10"/>
        <v>#VALUE!</v>
      </c>
      <c r="BO67" s="24"/>
      <c r="BP67" s="24"/>
      <c r="BQ67" s="20" t="e">
        <f t="shared" si="11"/>
        <v>#VALUE!</v>
      </c>
      <c r="BR67" s="24"/>
      <c r="BS67" s="24"/>
      <c r="BT67" s="20" t="e">
        <f t="shared" si="12"/>
        <v>#VALUE!</v>
      </c>
      <c r="BU67" s="24" t="e">
        <f t="shared" si="25"/>
        <v>#VALUE!</v>
      </c>
      <c r="BV67" s="61" t="e">
        <f t="shared" si="17"/>
        <v>#VALUE!</v>
      </c>
      <c r="BW67" s="21"/>
      <c r="BX67" s="21"/>
      <c r="BY67" s="20" t="e">
        <f t="shared" si="13"/>
        <v>#VALUE!</v>
      </c>
      <c r="BZ67" s="125"/>
      <c r="CA67" s="18" t="s">
        <v>68</v>
      </c>
      <c r="CB67" s="1"/>
    </row>
    <row r="68" spans="1:94" ht="39.75" customHeight="1" x14ac:dyDescent="0.25">
      <c r="A68" s="139" t="s">
        <v>67</v>
      </c>
      <c r="B68" s="120">
        <v>4600082448</v>
      </c>
      <c r="C68" s="26">
        <v>43658</v>
      </c>
      <c r="D68" s="60" t="s">
        <v>6</v>
      </c>
      <c r="E68" s="60" t="s">
        <v>6</v>
      </c>
      <c r="F68" s="60" t="s">
        <v>6</v>
      </c>
      <c r="G68" s="60" t="s">
        <v>6</v>
      </c>
      <c r="H68" s="60" t="s">
        <v>6</v>
      </c>
      <c r="I68" s="48" t="e">
        <f t="shared" ca="1" si="26"/>
        <v>#VALUE!</v>
      </c>
      <c r="J68" s="47" t="e">
        <f t="shared" ca="1" si="27"/>
        <v>#VALUE!</v>
      </c>
      <c r="K68" s="163" t="s">
        <v>931</v>
      </c>
      <c r="L68" s="138">
        <v>43693</v>
      </c>
      <c r="M68" s="138">
        <v>43658</v>
      </c>
      <c r="N68" s="138">
        <v>44512</v>
      </c>
      <c r="O68" s="48">
        <f t="shared" ca="1" si="23"/>
        <v>220</v>
      </c>
      <c r="P68" s="73" t="str">
        <f t="shared" ca="1" si="24"/>
        <v>VIGENTE</v>
      </c>
      <c r="Q68" s="66" t="s">
        <v>485</v>
      </c>
      <c r="R68" s="36" t="s">
        <v>484</v>
      </c>
      <c r="S68" s="28" t="s">
        <v>4</v>
      </c>
      <c r="T68" s="72">
        <v>457991</v>
      </c>
      <c r="U68" s="68" t="s">
        <v>483</v>
      </c>
      <c r="V68" s="118">
        <v>1715</v>
      </c>
      <c r="W68" s="117">
        <v>41542</v>
      </c>
      <c r="X68" s="72">
        <v>27</v>
      </c>
      <c r="Y68" s="80">
        <v>36</v>
      </c>
      <c r="Z68" s="95" t="s">
        <v>11</v>
      </c>
      <c r="AA68" s="95" t="s">
        <v>482</v>
      </c>
      <c r="AB68" s="67">
        <v>1121833</v>
      </c>
      <c r="AC68" s="66" t="s">
        <v>930</v>
      </c>
      <c r="AD68" s="65">
        <v>70909272</v>
      </c>
      <c r="AE68" s="80">
        <v>3428577</v>
      </c>
      <c r="AF68" s="31" t="s">
        <v>6</v>
      </c>
      <c r="AG68" s="171" t="s">
        <v>929</v>
      </c>
      <c r="AH68" s="66" t="s">
        <v>930</v>
      </c>
      <c r="AI68" s="154">
        <v>70909272</v>
      </c>
      <c r="AJ68" s="80">
        <v>3428577</v>
      </c>
      <c r="AK68" s="31" t="s">
        <v>6</v>
      </c>
      <c r="AL68" s="116" t="s">
        <v>929</v>
      </c>
      <c r="AM68" s="136" t="s">
        <v>928</v>
      </c>
      <c r="AN68" s="31" t="s">
        <v>6</v>
      </c>
      <c r="AO68" s="31" t="s">
        <v>6</v>
      </c>
      <c r="AP68" s="30" t="s">
        <v>6</v>
      </c>
      <c r="AQ68" s="78" t="s">
        <v>70</v>
      </c>
      <c r="AR68" s="28" t="s">
        <v>4</v>
      </c>
      <c r="AS68" s="63" t="s">
        <v>69</v>
      </c>
      <c r="AT68" s="63"/>
      <c r="AU68" s="28"/>
      <c r="AV68" s="63"/>
      <c r="AW68" s="25"/>
      <c r="AX68" s="25"/>
      <c r="AY68" s="26" t="e">
        <f t="shared" si="5"/>
        <v>#VALUE!</v>
      </c>
      <c r="AZ68" s="25"/>
      <c r="BA68" s="25"/>
      <c r="BB68" s="26" t="e">
        <f t="shared" si="6"/>
        <v>#VALUE!</v>
      </c>
      <c r="BC68" s="25"/>
      <c r="BD68" s="25"/>
      <c r="BE68" s="20" t="e">
        <f t="shared" si="7"/>
        <v>#VALUE!</v>
      </c>
      <c r="BF68" s="20"/>
      <c r="BG68" s="20"/>
      <c r="BH68" s="20" t="e">
        <f t="shared" si="22"/>
        <v>#VALUE!</v>
      </c>
      <c r="BI68" s="24"/>
      <c r="BJ68" s="24"/>
      <c r="BK68" s="24" t="e">
        <f t="shared" si="9"/>
        <v>#VALUE!</v>
      </c>
      <c r="BL68" s="24"/>
      <c r="BM68" s="24"/>
      <c r="BN68" s="20" t="e">
        <f t="shared" si="10"/>
        <v>#VALUE!</v>
      </c>
      <c r="BO68" s="24"/>
      <c r="BP68" s="24"/>
      <c r="BQ68" s="20" t="e">
        <f t="shared" si="11"/>
        <v>#VALUE!</v>
      </c>
      <c r="BR68" s="24"/>
      <c r="BS68" s="24"/>
      <c r="BT68" s="20" t="e">
        <f t="shared" si="12"/>
        <v>#VALUE!</v>
      </c>
      <c r="BU68" s="24" t="e">
        <f t="shared" si="25"/>
        <v>#VALUE!</v>
      </c>
      <c r="BV68" s="61" t="e">
        <f t="shared" si="17"/>
        <v>#VALUE!</v>
      </c>
      <c r="BW68" s="21"/>
      <c r="BX68" s="21"/>
      <c r="BY68" s="20" t="e">
        <f t="shared" si="13"/>
        <v>#VALUE!</v>
      </c>
      <c r="BZ68" s="125"/>
      <c r="CA68" s="18" t="s">
        <v>0</v>
      </c>
      <c r="CB68" s="1"/>
    </row>
    <row r="69" spans="1:94" ht="39.75" customHeight="1" x14ac:dyDescent="0.25">
      <c r="A69" s="139" t="s">
        <v>67</v>
      </c>
      <c r="B69" s="120">
        <v>4600082310</v>
      </c>
      <c r="C69" s="26">
        <v>43658</v>
      </c>
      <c r="D69" s="60" t="s">
        <v>6</v>
      </c>
      <c r="E69" s="60" t="s">
        <v>6</v>
      </c>
      <c r="F69" s="60" t="s">
        <v>6</v>
      </c>
      <c r="G69" s="60" t="s">
        <v>6</v>
      </c>
      <c r="H69" s="60" t="s">
        <v>6</v>
      </c>
      <c r="I69" s="48" t="e">
        <f t="shared" ca="1" si="26"/>
        <v>#VALUE!</v>
      </c>
      <c r="J69" s="47" t="e">
        <f t="shared" ca="1" si="27"/>
        <v>#VALUE!</v>
      </c>
      <c r="K69" s="163" t="s">
        <v>927</v>
      </c>
      <c r="L69" s="138">
        <v>43693</v>
      </c>
      <c r="M69" s="138">
        <v>43658</v>
      </c>
      <c r="N69" s="138">
        <v>44512</v>
      </c>
      <c r="O69" s="48">
        <f t="shared" ca="1" si="23"/>
        <v>220</v>
      </c>
      <c r="P69" s="73" t="str">
        <f t="shared" ca="1" si="24"/>
        <v>VIGENTE</v>
      </c>
      <c r="Q69" s="66" t="s">
        <v>485</v>
      </c>
      <c r="R69" s="36" t="s">
        <v>484</v>
      </c>
      <c r="S69" s="28" t="s">
        <v>4</v>
      </c>
      <c r="T69" s="72">
        <v>457991</v>
      </c>
      <c r="U69" s="68" t="s">
        <v>483</v>
      </c>
      <c r="V69" s="118">
        <v>1715</v>
      </c>
      <c r="W69" s="117">
        <v>41542</v>
      </c>
      <c r="X69" s="72">
        <v>27</v>
      </c>
      <c r="Y69" s="80">
        <v>27</v>
      </c>
      <c r="Z69" s="95" t="s">
        <v>11</v>
      </c>
      <c r="AA69" s="95" t="s">
        <v>482</v>
      </c>
      <c r="AB69" s="67">
        <v>767173</v>
      </c>
      <c r="AC69" s="66" t="s">
        <v>926</v>
      </c>
      <c r="AD69" s="65">
        <v>680870</v>
      </c>
      <c r="AE69" s="80">
        <v>3516371</v>
      </c>
      <c r="AF69" s="31" t="s">
        <v>6</v>
      </c>
      <c r="AG69" s="171" t="s">
        <v>925</v>
      </c>
      <c r="AH69" s="66" t="s">
        <v>926</v>
      </c>
      <c r="AI69" s="154">
        <v>680870</v>
      </c>
      <c r="AJ69" s="80">
        <v>3516371</v>
      </c>
      <c r="AK69" s="31" t="s">
        <v>6</v>
      </c>
      <c r="AL69" s="116" t="s">
        <v>925</v>
      </c>
      <c r="AM69" s="136" t="s">
        <v>924</v>
      </c>
      <c r="AN69" s="31" t="s">
        <v>6</v>
      </c>
      <c r="AO69" s="31" t="s">
        <v>6</v>
      </c>
      <c r="AP69" s="30" t="s">
        <v>6</v>
      </c>
      <c r="AQ69" s="78" t="s">
        <v>70</v>
      </c>
      <c r="AR69" s="28" t="s">
        <v>4</v>
      </c>
      <c r="AS69" s="63" t="s">
        <v>69</v>
      </c>
      <c r="AT69" s="63"/>
      <c r="AU69" s="28"/>
      <c r="AV69" s="63"/>
      <c r="AW69" s="25"/>
      <c r="AX69" s="25"/>
      <c r="AY69" s="26" t="e">
        <f t="shared" si="5"/>
        <v>#VALUE!</v>
      </c>
      <c r="AZ69" s="25"/>
      <c r="BA69" s="25"/>
      <c r="BB69" s="26" t="e">
        <f t="shared" si="6"/>
        <v>#VALUE!</v>
      </c>
      <c r="BC69" s="25"/>
      <c r="BD69" s="25"/>
      <c r="BE69" s="20" t="e">
        <f t="shared" si="7"/>
        <v>#VALUE!</v>
      </c>
      <c r="BF69" s="20"/>
      <c r="BG69" s="20"/>
      <c r="BH69" s="20" t="e">
        <f t="shared" si="22"/>
        <v>#VALUE!</v>
      </c>
      <c r="BI69" s="24"/>
      <c r="BJ69" s="24"/>
      <c r="BK69" s="24" t="e">
        <f t="shared" si="9"/>
        <v>#VALUE!</v>
      </c>
      <c r="BL69" s="24"/>
      <c r="BM69" s="24"/>
      <c r="BN69" s="20" t="e">
        <f t="shared" si="10"/>
        <v>#VALUE!</v>
      </c>
      <c r="BO69" s="24"/>
      <c r="BP69" s="24"/>
      <c r="BQ69" s="20" t="e">
        <f t="shared" si="11"/>
        <v>#VALUE!</v>
      </c>
      <c r="BR69" s="24"/>
      <c r="BS69" s="24"/>
      <c r="BT69" s="20" t="e">
        <f t="shared" si="12"/>
        <v>#VALUE!</v>
      </c>
      <c r="BU69" s="24" t="e">
        <f t="shared" si="25"/>
        <v>#VALUE!</v>
      </c>
      <c r="BV69" s="61" t="e">
        <f t="shared" si="17"/>
        <v>#VALUE!</v>
      </c>
      <c r="BW69" s="21"/>
      <c r="BX69" s="21"/>
      <c r="BY69" s="20" t="e">
        <f t="shared" si="13"/>
        <v>#VALUE!</v>
      </c>
      <c r="BZ69" s="125"/>
      <c r="CA69" s="18" t="s">
        <v>0</v>
      </c>
      <c r="CB69" s="1"/>
    </row>
    <row r="70" spans="1:94" ht="39.75" customHeight="1" x14ac:dyDescent="0.25">
      <c r="A70" s="139" t="s">
        <v>67</v>
      </c>
      <c r="B70" s="120">
        <v>4600082314</v>
      </c>
      <c r="C70" s="26">
        <v>43658</v>
      </c>
      <c r="D70" s="60" t="s">
        <v>6</v>
      </c>
      <c r="E70" s="60" t="s">
        <v>6</v>
      </c>
      <c r="F70" s="60" t="s">
        <v>6</v>
      </c>
      <c r="G70" s="60" t="s">
        <v>6</v>
      </c>
      <c r="H70" s="60" t="s">
        <v>6</v>
      </c>
      <c r="I70" s="48" t="e">
        <f t="shared" ca="1" si="26"/>
        <v>#VALUE!</v>
      </c>
      <c r="J70" s="47" t="e">
        <f t="shared" ca="1" si="27"/>
        <v>#VALUE!</v>
      </c>
      <c r="K70" s="163" t="s">
        <v>923</v>
      </c>
      <c r="L70" s="138">
        <v>43693</v>
      </c>
      <c r="M70" s="138">
        <v>43658</v>
      </c>
      <c r="N70" s="138">
        <v>44512</v>
      </c>
      <c r="O70" s="48">
        <f t="shared" ca="1" si="23"/>
        <v>220</v>
      </c>
      <c r="P70" s="73" t="str">
        <f t="shared" ca="1" si="24"/>
        <v>VIGENTE</v>
      </c>
      <c r="Q70" s="66" t="s">
        <v>485</v>
      </c>
      <c r="R70" s="36" t="s">
        <v>484</v>
      </c>
      <c r="S70" s="28" t="s">
        <v>4</v>
      </c>
      <c r="T70" s="72">
        <v>457991</v>
      </c>
      <c r="U70" s="68" t="s">
        <v>483</v>
      </c>
      <c r="V70" s="118">
        <v>1715</v>
      </c>
      <c r="W70" s="117">
        <v>41542</v>
      </c>
      <c r="X70" s="72">
        <v>27</v>
      </c>
      <c r="Y70" s="80">
        <v>34</v>
      </c>
      <c r="Z70" s="95" t="s">
        <v>11</v>
      </c>
      <c r="AA70" s="95" t="s">
        <v>482</v>
      </c>
      <c r="AB70" s="67">
        <v>1239048</v>
      </c>
      <c r="AC70" s="66" t="s">
        <v>922</v>
      </c>
      <c r="AD70" s="65">
        <v>98538942</v>
      </c>
      <c r="AE70" s="31" t="s">
        <v>6</v>
      </c>
      <c r="AF70" s="80">
        <v>3146453467</v>
      </c>
      <c r="AG70" s="171" t="s">
        <v>921</v>
      </c>
      <c r="AH70" s="66" t="s">
        <v>922</v>
      </c>
      <c r="AI70" s="154">
        <v>98538942</v>
      </c>
      <c r="AJ70" s="31" t="s">
        <v>6</v>
      </c>
      <c r="AK70" s="80">
        <v>3146453467</v>
      </c>
      <c r="AL70" s="116" t="s">
        <v>921</v>
      </c>
      <c r="AM70" s="136" t="s">
        <v>920</v>
      </c>
      <c r="AN70" s="31" t="s">
        <v>6</v>
      </c>
      <c r="AO70" s="31" t="s">
        <v>6</v>
      </c>
      <c r="AP70" s="30" t="s">
        <v>6</v>
      </c>
      <c r="AQ70" s="78" t="s">
        <v>56</v>
      </c>
      <c r="AR70" s="28" t="s">
        <v>4</v>
      </c>
      <c r="AS70" s="105" t="s">
        <v>55</v>
      </c>
      <c r="AT70" s="105"/>
      <c r="AU70" s="28"/>
      <c r="AV70" s="63"/>
      <c r="AW70" s="25"/>
      <c r="AX70" s="25"/>
      <c r="AY70" s="26" t="e">
        <f t="shared" si="5"/>
        <v>#VALUE!</v>
      </c>
      <c r="AZ70" s="25"/>
      <c r="BA70" s="25"/>
      <c r="BB70" s="26" t="e">
        <f t="shared" si="6"/>
        <v>#VALUE!</v>
      </c>
      <c r="BC70" s="25"/>
      <c r="BD70" s="25"/>
      <c r="BE70" s="20" t="e">
        <f t="shared" si="7"/>
        <v>#VALUE!</v>
      </c>
      <c r="BF70" s="20"/>
      <c r="BG70" s="20"/>
      <c r="BH70" s="20" t="e">
        <f t="shared" si="22"/>
        <v>#VALUE!</v>
      </c>
      <c r="BI70" s="24"/>
      <c r="BJ70" s="24"/>
      <c r="BK70" s="24" t="e">
        <f t="shared" si="9"/>
        <v>#VALUE!</v>
      </c>
      <c r="BL70" s="24"/>
      <c r="BM70" s="24"/>
      <c r="BN70" s="20" t="e">
        <f t="shared" si="10"/>
        <v>#VALUE!</v>
      </c>
      <c r="BO70" s="24"/>
      <c r="BP70" s="24"/>
      <c r="BQ70" s="20" t="e">
        <f t="shared" si="11"/>
        <v>#VALUE!</v>
      </c>
      <c r="BR70" s="24"/>
      <c r="BS70" s="24"/>
      <c r="BT70" s="20" t="e">
        <f t="shared" si="12"/>
        <v>#VALUE!</v>
      </c>
      <c r="BU70" s="24" t="e">
        <f t="shared" si="25"/>
        <v>#VALUE!</v>
      </c>
      <c r="BV70" s="61" t="e">
        <f t="shared" si="17"/>
        <v>#VALUE!</v>
      </c>
      <c r="BW70" s="21"/>
      <c r="BX70" s="21"/>
      <c r="BY70" s="20" t="e">
        <f t="shared" si="13"/>
        <v>#VALUE!</v>
      </c>
      <c r="BZ70" s="19"/>
      <c r="CA70" s="18" t="s">
        <v>68</v>
      </c>
      <c r="CB70" s="1"/>
    </row>
    <row r="71" spans="1:94" ht="39.75" customHeight="1" x14ac:dyDescent="0.25">
      <c r="A71" s="139" t="s">
        <v>67</v>
      </c>
      <c r="B71" s="120">
        <v>4600082347</v>
      </c>
      <c r="C71" s="26">
        <v>43658</v>
      </c>
      <c r="D71" s="60" t="s">
        <v>6</v>
      </c>
      <c r="E71" s="60" t="s">
        <v>6</v>
      </c>
      <c r="F71" s="60" t="s">
        <v>6</v>
      </c>
      <c r="G71" s="60" t="s">
        <v>6</v>
      </c>
      <c r="H71" s="60" t="s">
        <v>6</v>
      </c>
      <c r="I71" s="48" t="e">
        <f t="shared" ca="1" si="26"/>
        <v>#VALUE!</v>
      </c>
      <c r="J71" s="47" t="e">
        <f t="shared" ca="1" si="27"/>
        <v>#VALUE!</v>
      </c>
      <c r="K71" s="163" t="s">
        <v>919</v>
      </c>
      <c r="L71" s="138">
        <v>43698</v>
      </c>
      <c r="M71" s="138">
        <v>43658</v>
      </c>
      <c r="N71" s="138">
        <v>44512</v>
      </c>
      <c r="O71" s="48">
        <f t="shared" ca="1" si="23"/>
        <v>220</v>
      </c>
      <c r="P71" s="73" t="str">
        <f t="shared" ca="1" si="24"/>
        <v>VIGENTE</v>
      </c>
      <c r="Q71" s="66" t="s">
        <v>485</v>
      </c>
      <c r="R71" s="36" t="s">
        <v>484</v>
      </c>
      <c r="S71" s="28" t="s">
        <v>4</v>
      </c>
      <c r="T71" s="72">
        <v>457991</v>
      </c>
      <c r="U71" s="68" t="s">
        <v>483</v>
      </c>
      <c r="V71" s="118">
        <v>1715</v>
      </c>
      <c r="W71" s="117">
        <v>41542</v>
      </c>
      <c r="X71" s="72">
        <v>27</v>
      </c>
      <c r="Y71" s="80">
        <v>26</v>
      </c>
      <c r="Z71" s="95" t="s">
        <v>11</v>
      </c>
      <c r="AA71" s="95" t="s">
        <v>482</v>
      </c>
      <c r="AB71" s="67">
        <v>404898</v>
      </c>
      <c r="AC71" s="66" t="s">
        <v>918</v>
      </c>
      <c r="AD71" s="65">
        <v>30650495</v>
      </c>
      <c r="AE71" s="31" t="s">
        <v>6</v>
      </c>
      <c r="AF71" s="80">
        <v>3013849354</v>
      </c>
      <c r="AG71" s="171" t="s">
        <v>917</v>
      </c>
      <c r="AH71" s="66" t="s">
        <v>918</v>
      </c>
      <c r="AI71" s="154">
        <v>30650495</v>
      </c>
      <c r="AJ71" s="31" t="s">
        <v>6</v>
      </c>
      <c r="AK71" s="80">
        <v>3013849354</v>
      </c>
      <c r="AL71" s="116" t="s">
        <v>917</v>
      </c>
      <c r="AM71" s="136" t="s">
        <v>916</v>
      </c>
      <c r="AN71" s="31" t="s">
        <v>6</v>
      </c>
      <c r="AO71" s="31" t="s">
        <v>6</v>
      </c>
      <c r="AP71" s="30" t="s">
        <v>6</v>
      </c>
      <c r="AQ71" s="78" t="s">
        <v>5</v>
      </c>
      <c r="AR71" s="28" t="s">
        <v>4</v>
      </c>
      <c r="AS71" s="27" t="s">
        <v>3</v>
      </c>
      <c r="AT71" s="27"/>
      <c r="AU71" s="28"/>
      <c r="AV71" s="63"/>
      <c r="AW71" s="25"/>
      <c r="AX71" s="25"/>
      <c r="AY71" s="26" t="e">
        <f t="shared" si="5"/>
        <v>#VALUE!</v>
      </c>
      <c r="AZ71" s="25"/>
      <c r="BA71" s="25"/>
      <c r="BB71" s="26" t="e">
        <f t="shared" si="6"/>
        <v>#VALUE!</v>
      </c>
      <c r="BC71" s="25"/>
      <c r="BD71" s="25"/>
      <c r="BE71" s="20" t="e">
        <f t="shared" si="7"/>
        <v>#VALUE!</v>
      </c>
      <c r="BF71" s="20"/>
      <c r="BG71" s="20"/>
      <c r="BH71" s="20" t="e">
        <f t="shared" si="22"/>
        <v>#VALUE!</v>
      </c>
      <c r="BI71" s="24"/>
      <c r="BJ71" s="24"/>
      <c r="BK71" s="24" t="e">
        <f t="shared" si="9"/>
        <v>#VALUE!</v>
      </c>
      <c r="BL71" s="24"/>
      <c r="BM71" s="24"/>
      <c r="BN71" s="20" t="e">
        <f t="shared" si="10"/>
        <v>#VALUE!</v>
      </c>
      <c r="BO71" s="24"/>
      <c r="BP71" s="24"/>
      <c r="BQ71" s="20" t="e">
        <f t="shared" si="11"/>
        <v>#VALUE!</v>
      </c>
      <c r="BR71" s="24"/>
      <c r="BS71" s="24"/>
      <c r="BT71" s="20" t="e">
        <f t="shared" si="12"/>
        <v>#VALUE!</v>
      </c>
      <c r="BU71" s="24" t="e">
        <f t="shared" si="25"/>
        <v>#VALUE!</v>
      </c>
      <c r="BV71" s="61" t="e">
        <f t="shared" si="17"/>
        <v>#VALUE!</v>
      </c>
      <c r="BW71" s="21"/>
      <c r="BX71" s="21"/>
      <c r="BY71" s="20" t="e">
        <f t="shared" si="13"/>
        <v>#VALUE!</v>
      </c>
      <c r="BZ71" s="125"/>
      <c r="CA71" s="18" t="s">
        <v>68</v>
      </c>
      <c r="CB71" s="1"/>
    </row>
    <row r="72" spans="1:94" s="170" customFormat="1" ht="39.75" customHeight="1" x14ac:dyDescent="0.25">
      <c r="A72" s="139" t="s">
        <v>67</v>
      </c>
      <c r="B72" s="120">
        <v>4600082262</v>
      </c>
      <c r="C72" s="26">
        <v>43658</v>
      </c>
      <c r="D72" s="60" t="s">
        <v>6</v>
      </c>
      <c r="E72" s="60" t="s">
        <v>6</v>
      </c>
      <c r="F72" s="60" t="s">
        <v>6</v>
      </c>
      <c r="G72" s="60" t="s">
        <v>6</v>
      </c>
      <c r="H72" s="60" t="s">
        <v>6</v>
      </c>
      <c r="I72" s="48" t="e">
        <f t="shared" ca="1" si="26"/>
        <v>#VALUE!</v>
      </c>
      <c r="J72" s="47" t="e">
        <f t="shared" ca="1" si="27"/>
        <v>#VALUE!</v>
      </c>
      <c r="K72" s="163" t="s">
        <v>908</v>
      </c>
      <c r="L72" s="138">
        <v>43693</v>
      </c>
      <c r="M72" s="138">
        <v>43658</v>
      </c>
      <c r="N72" s="138">
        <v>44512</v>
      </c>
      <c r="O72" s="48">
        <f t="shared" ca="1" si="23"/>
        <v>220</v>
      </c>
      <c r="P72" s="73" t="str">
        <f t="shared" ca="1" si="24"/>
        <v>VIGENTE</v>
      </c>
      <c r="Q72" s="66" t="s">
        <v>485</v>
      </c>
      <c r="R72" s="36" t="s">
        <v>484</v>
      </c>
      <c r="S72" s="28" t="s">
        <v>4</v>
      </c>
      <c r="T72" s="72">
        <v>457991</v>
      </c>
      <c r="U72" s="68" t="s">
        <v>483</v>
      </c>
      <c r="V72" s="118">
        <v>1715</v>
      </c>
      <c r="W72" s="117">
        <v>41542</v>
      </c>
      <c r="X72" s="72">
        <v>27</v>
      </c>
      <c r="Y72" s="80">
        <v>15</v>
      </c>
      <c r="Z72" s="95" t="s">
        <v>11</v>
      </c>
      <c r="AA72" s="95" t="s">
        <v>482</v>
      </c>
      <c r="AB72" s="67">
        <v>1113314</v>
      </c>
      <c r="AC72" s="66" t="s">
        <v>907</v>
      </c>
      <c r="AD72" s="65">
        <v>70728468</v>
      </c>
      <c r="AE72" s="31" t="s">
        <v>6</v>
      </c>
      <c r="AF72" s="80">
        <v>3116349611</v>
      </c>
      <c r="AG72" s="171" t="s">
        <v>906</v>
      </c>
      <c r="AH72" s="66" t="s">
        <v>907</v>
      </c>
      <c r="AI72" s="154">
        <v>70728468</v>
      </c>
      <c r="AJ72" s="31" t="s">
        <v>6</v>
      </c>
      <c r="AK72" s="80">
        <v>3116349611</v>
      </c>
      <c r="AL72" s="116" t="s">
        <v>906</v>
      </c>
      <c r="AM72" s="136" t="s">
        <v>905</v>
      </c>
      <c r="AN72" s="31" t="s">
        <v>6</v>
      </c>
      <c r="AO72" s="31" t="s">
        <v>6</v>
      </c>
      <c r="AP72" s="30" t="s">
        <v>6</v>
      </c>
      <c r="AQ72" s="78" t="s">
        <v>70</v>
      </c>
      <c r="AR72" s="28" t="s">
        <v>4</v>
      </c>
      <c r="AS72" s="63" t="s">
        <v>69</v>
      </c>
      <c r="AT72" s="63"/>
      <c r="AU72" s="28"/>
      <c r="AV72" s="63"/>
      <c r="AW72" s="89"/>
      <c r="AX72" s="20"/>
      <c r="AY72" s="26" t="e">
        <f t="shared" si="5"/>
        <v>#VALUE!</v>
      </c>
      <c r="AZ72" s="25"/>
      <c r="BA72" s="25"/>
      <c r="BB72" s="26" t="e">
        <f t="shared" si="6"/>
        <v>#VALUE!</v>
      </c>
      <c r="BC72" s="25"/>
      <c r="BD72" s="25"/>
      <c r="BE72" s="20" t="e">
        <f t="shared" si="7"/>
        <v>#VALUE!</v>
      </c>
      <c r="BF72" s="20"/>
      <c r="BG72" s="20"/>
      <c r="BH72" s="20" t="e">
        <f t="shared" si="22"/>
        <v>#VALUE!</v>
      </c>
      <c r="BI72" s="24"/>
      <c r="BJ72" s="24"/>
      <c r="BK72" s="24" t="e">
        <f t="shared" si="9"/>
        <v>#VALUE!</v>
      </c>
      <c r="BL72" s="24"/>
      <c r="BM72" s="24"/>
      <c r="BN72" s="20" t="e">
        <f t="shared" si="10"/>
        <v>#VALUE!</v>
      </c>
      <c r="BO72" s="24"/>
      <c r="BP72" s="24"/>
      <c r="BQ72" s="20" t="e">
        <f t="shared" si="11"/>
        <v>#VALUE!</v>
      </c>
      <c r="BR72" s="24"/>
      <c r="BS72" s="24"/>
      <c r="BT72" s="20" t="e">
        <f t="shared" si="12"/>
        <v>#VALUE!</v>
      </c>
      <c r="BU72" s="24" t="e">
        <f t="shared" si="25"/>
        <v>#VALUE!</v>
      </c>
      <c r="BV72" s="61" t="e">
        <f t="shared" si="17"/>
        <v>#VALUE!</v>
      </c>
      <c r="BW72" s="21"/>
      <c r="BX72" s="21"/>
      <c r="BY72" s="20" t="e">
        <f t="shared" si="13"/>
        <v>#VALUE!</v>
      </c>
      <c r="BZ72" s="125"/>
      <c r="CA72" s="18" t="s">
        <v>68</v>
      </c>
      <c r="CB72" s="17"/>
      <c r="CC72" s="17"/>
      <c r="CD72" s="17"/>
      <c r="CE72" s="17"/>
      <c r="CF72" s="17"/>
      <c r="CG72" s="17"/>
      <c r="CH72" s="17"/>
      <c r="CI72" s="17"/>
      <c r="CJ72" s="17"/>
      <c r="CK72" s="17"/>
      <c r="CL72" s="17"/>
      <c r="CM72" s="17"/>
      <c r="CN72" s="17"/>
      <c r="CO72" s="17"/>
      <c r="CP72" s="17"/>
    </row>
    <row r="73" spans="1:94" s="170" customFormat="1" ht="39.75" customHeight="1" x14ac:dyDescent="0.25">
      <c r="A73" s="139" t="s">
        <v>67</v>
      </c>
      <c r="B73" s="120">
        <v>4600082362</v>
      </c>
      <c r="C73" s="26">
        <v>43658</v>
      </c>
      <c r="D73" s="60" t="s">
        <v>6</v>
      </c>
      <c r="E73" s="60" t="s">
        <v>6</v>
      </c>
      <c r="F73" s="60" t="s">
        <v>6</v>
      </c>
      <c r="G73" s="60" t="s">
        <v>6</v>
      </c>
      <c r="H73" s="60" t="s">
        <v>6</v>
      </c>
      <c r="I73" s="48" t="e">
        <f t="shared" ca="1" si="26"/>
        <v>#VALUE!</v>
      </c>
      <c r="J73" s="47" t="e">
        <f t="shared" ca="1" si="27"/>
        <v>#VALUE!</v>
      </c>
      <c r="K73" s="163" t="s">
        <v>904</v>
      </c>
      <c r="L73" s="138">
        <v>43698</v>
      </c>
      <c r="M73" s="138">
        <v>43658</v>
      </c>
      <c r="N73" s="138">
        <v>44512</v>
      </c>
      <c r="O73" s="48">
        <f t="shared" ca="1" si="23"/>
        <v>220</v>
      </c>
      <c r="P73" s="73" t="str">
        <f t="shared" ca="1" si="24"/>
        <v>VIGENTE</v>
      </c>
      <c r="Q73" s="66" t="s">
        <v>485</v>
      </c>
      <c r="R73" s="36" t="s">
        <v>484</v>
      </c>
      <c r="S73" s="28" t="s">
        <v>4</v>
      </c>
      <c r="T73" s="72">
        <v>457991</v>
      </c>
      <c r="U73" s="68" t="s">
        <v>483</v>
      </c>
      <c r="V73" s="118">
        <v>1715</v>
      </c>
      <c r="W73" s="117">
        <v>41542</v>
      </c>
      <c r="X73" s="72">
        <v>27</v>
      </c>
      <c r="Y73" s="80" t="s">
        <v>903</v>
      </c>
      <c r="Z73" s="95" t="s">
        <v>11</v>
      </c>
      <c r="AA73" s="95" t="s">
        <v>482</v>
      </c>
      <c r="AB73" s="67">
        <v>492273</v>
      </c>
      <c r="AC73" s="66" t="s">
        <v>902</v>
      </c>
      <c r="AD73" s="65">
        <v>70694294</v>
      </c>
      <c r="AE73" s="31" t="s">
        <v>6</v>
      </c>
      <c r="AF73" s="80">
        <v>3103818168</v>
      </c>
      <c r="AG73" s="30" t="s">
        <v>6</v>
      </c>
      <c r="AH73" s="66" t="s">
        <v>902</v>
      </c>
      <c r="AI73" s="154">
        <v>70694294</v>
      </c>
      <c r="AJ73" s="31" t="s">
        <v>6</v>
      </c>
      <c r="AK73" s="80">
        <v>3103818168</v>
      </c>
      <c r="AL73" s="30" t="s">
        <v>6</v>
      </c>
      <c r="AM73" s="136" t="s">
        <v>751</v>
      </c>
      <c r="AN73" s="31" t="s">
        <v>6</v>
      </c>
      <c r="AO73" s="31" t="s">
        <v>6</v>
      </c>
      <c r="AP73" s="30" t="s">
        <v>6</v>
      </c>
      <c r="AQ73" s="78" t="s">
        <v>56</v>
      </c>
      <c r="AR73" s="28" t="s">
        <v>4</v>
      </c>
      <c r="AS73" s="105" t="s">
        <v>55</v>
      </c>
      <c r="AT73" s="105"/>
      <c r="AU73" s="28"/>
      <c r="AV73" s="63"/>
      <c r="AW73" s="25"/>
      <c r="AX73" s="25"/>
      <c r="AY73" s="26" t="e">
        <f t="shared" ref="AY73:AY136" si="28">EDATE($F73,3)</f>
        <v>#VALUE!</v>
      </c>
      <c r="AZ73" s="25"/>
      <c r="BA73" s="25"/>
      <c r="BB73" s="26" t="e">
        <f t="shared" ref="BB73:BB136" si="29">EDATE($F73,6)</f>
        <v>#VALUE!</v>
      </c>
      <c r="BC73" s="25"/>
      <c r="BD73" s="25"/>
      <c r="BE73" s="20" t="e">
        <f t="shared" ref="BE73:BE136" si="30">EDATE($F73,9)</f>
        <v>#VALUE!</v>
      </c>
      <c r="BF73" s="20"/>
      <c r="BG73" s="20"/>
      <c r="BH73" s="20" t="e">
        <f t="shared" si="22"/>
        <v>#VALUE!</v>
      </c>
      <c r="BI73" s="24"/>
      <c r="BJ73" s="24"/>
      <c r="BK73" s="24" t="e">
        <f t="shared" ref="BK73:BK136" si="31">EDATE($F73,15)</f>
        <v>#VALUE!</v>
      </c>
      <c r="BL73" s="24"/>
      <c r="BM73" s="24"/>
      <c r="BN73" s="20" t="e">
        <f t="shared" ref="BN73:BN136" si="32">EDATE($F73,18)</f>
        <v>#VALUE!</v>
      </c>
      <c r="BO73" s="24"/>
      <c r="BP73" s="24"/>
      <c r="BQ73" s="20" t="e">
        <f t="shared" ref="BQ73:BQ136" si="33">EDATE($F73,21)</f>
        <v>#VALUE!</v>
      </c>
      <c r="BR73" s="24"/>
      <c r="BS73" s="24"/>
      <c r="BT73" s="20" t="e">
        <f t="shared" ref="BT73:BT136" si="34">EDATE($F73,24)</f>
        <v>#VALUE!</v>
      </c>
      <c r="BU73" s="24" t="e">
        <f t="shared" si="25"/>
        <v>#VALUE!</v>
      </c>
      <c r="BV73" s="61" t="e">
        <f t="shared" si="17"/>
        <v>#VALUE!</v>
      </c>
      <c r="BW73" s="21"/>
      <c r="BX73" s="21"/>
      <c r="BY73" s="20" t="e">
        <f t="shared" ref="BY73:BY136" si="35">EDATE($F73,12)</f>
        <v>#VALUE!</v>
      </c>
      <c r="BZ73" s="19"/>
      <c r="CA73" s="18" t="s">
        <v>68</v>
      </c>
      <c r="CB73" s="17"/>
      <c r="CC73" s="17"/>
      <c r="CD73" s="17"/>
      <c r="CE73" s="17"/>
      <c r="CF73" s="17"/>
      <c r="CG73" s="17"/>
      <c r="CH73" s="17"/>
      <c r="CI73" s="17"/>
      <c r="CJ73" s="17"/>
      <c r="CK73" s="17"/>
      <c r="CL73" s="17"/>
      <c r="CM73" s="17"/>
      <c r="CN73" s="17"/>
      <c r="CO73" s="17"/>
      <c r="CP73" s="17"/>
    </row>
    <row r="74" spans="1:94" s="170" customFormat="1" ht="39.75" customHeight="1" x14ac:dyDescent="0.25">
      <c r="A74" s="139" t="s">
        <v>67</v>
      </c>
      <c r="B74" s="120">
        <v>4600082365</v>
      </c>
      <c r="C74" s="26">
        <v>43658</v>
      </c>
      <c r="D74" s="60" t="s">
        <v>6</v>
      </c>
      <c r="E74" s="60" t="s">
        <v>6</v>
      </c>
      <c r="F74" s="60" t="s">
        <v>6</v>
      </c>
      <c r="G74" s="60" t="s">
        <v>6</v>
      </c>
      <c r="H74" s="60" t="s">
        <v>6</v>
      </c>
      <c r="I74" s="48" t="e">
        <f t="shared" ca="1" si="26"/>
        <v>#VALUE!</v>
      </c>
      <c r="J74" s="47" t="e">
        <f t="shared" ca="1" si="27"/>
        <v>#VALUE!</v>
      </c>
      <c r="K74" s="163" t="s">
        <v>901</v>
      </c>
      <c r="L74" s="138">
        <v>43693</v>
      </c>
      <c r="M74" s="138">
        <v>43658</v>
      </c>
      <c r="N74" s="138">
        <v>44512</v>
      </c>
      <c r="O74" s="48">
        <f t="shared" ca="1" si="23"/>
        <v>220</v>
      </c>
      <c r="P74" s="73" t="str">
        <f t="shared" ca="1" si="24"/>
        <v>VIGENTE</v>
      </c>
      <c r="Q74" s="66" t="s">
        <v>485</v>
      </c>
      <c r="R74" s="36" t="s">
        <v>484</v>
      </c>
      <c r="S74" s="28" t="s">
        <v>4</v>
      </c>
      <c r="T74" s="72">
        <v>457991</v>
      </c>
      <c r="U74" s="68" t="s">
        <v>483</v>
      </c>
      <c r="V74" s="118">
        <v>1715</v>
      </c>
      <c r="W74" s="117">
        <v>41542</v>
      </c>
      <c r="X74" s="72">
        <v>27</v>
      </c>
      <c r="Y74" s="80">
        <v>4</v>
      </c>
      <c r="Z74" s="95" t="s">
        <v>11</v>
      </c>
      <c r="AA74" s="95" t="s">
        <v>482</v>
      </c>
      <c r="AB74" s="67">
        <v>1389743</v>
      </c>
      <c r="AC74" s="66" t="s">
        <v>900</v>
      </c>
      <c r="AD74" s="65">
        <v>98525943</v>
      </c>
      <c r="AE74" s="80">
        <v>2859033</v>
      </c>
      <c r="AF74" s="80">
        <v>3104190860</v>
      </c>
      <c r="AG74" s="30" t="s">
        <v>6</v>
      </c>
      <c r="AH74" s="66" t="s">
        <v>900</v>
      </c>
      <c r="AI74" s="154">
        <v>98525943</v>
      </c>
      <c r="AJ74" s="80">
        <v>2859033</v>
      </c>
      <c r="AK74" s="80">
        <v>3104190860</v>
      </c>
      <c r="AL74" s="30" t="s">
        <v>6</v>
      </c>
      <c r="AM74" s="136" t="s">
        <v>751</v>
      </c>
      <c r="AN74" s="31" t="s">
        <v>6</v>
      </c>
      <c r="AO74" s="31" t="s">
        <v>6</v>
      </c>
      <c r="AP74" s="30" t="s">
        <v>6</v>
      </c>
      <c r="AQ74" s="78" t="s">
        <v>70</v>
      </c>
      <c r="AR74" s="28" t="s">
        <v>4</v>
      </c>
      <c r="AS74" s="27" t="s">
        <v>3</v>
      </c>
      <c r="AT74" s="27"/>
      <c r="AU74" s="28"/>
      <c r="AV74" s="63"/>
      <c r="AW74" s="25"/>
      <c r="AX74" s="25"/>
      <c r="AY74" s="26" t="e">
        <f t="shared" si="28"/>
        <v>#VALUE!</v>
      </c>
      <c r="AZ74" s="25"/>
      <c r="BA74" s="25"/>
      <c r="BB74" s="26" t="e">
        <f t="shared" si="29"/>
        <v>#VALUE!</v>
      </c>
      <c r="BC74" s="25"/>
      <c r="BD74" s="25"/>
      <c r="BE74" s="20" t="e">
        <f t="shared" si="30"/>
        <v>#VALUE!</v>
      </c>
      <c r="BF74" s="20"/>
      <c r="BG74" s="20"/>
      <c r="BH74" s="20" t="e">
        <f t="shared" si="22"/>
        <v>#VALUE!</v>
      </c>
      <c r="BI74" s="24"/>
      <c r="BJ74" s="24"/>
      <c r="BK74" s="24" t="e">
        <f t="shared" si="31"/>
        <v>#VALUE!</v>
      </c>
      <c r="BL74" s="24"/>
      <c r="BM74" s="24"/>
      <c r="BN74" s="20" t="e">
        <f t="shared" si="32"/>
        <v>#VALUE!</v>
      </c>
      <c r="BO74" s="24"/>
      <c r="BP74" s="24"/>
      <c r="BQ74" s="20" t="e">
        <f t="shared" si="33"/>
        <v>#VALUE!</v>
      </c>
      <c r="BR74" s="24"/>
      <c r="BS74" s="24"/>
      <c r="BT74" s="20" t="e">
        <f t="shared" si="34"/>
        <v>#VALUE!</v>
      </c>
      <c r="BU74" s="24" t="e">
        <f t="shared" si="25"/>
        <v>#VALUE!</v>
      </c>
      <c r="BV74" s="61" t="e">
        <f t="shared" si="17"/>
        <v>#VALUE!</v>
      </c>
      <c r="BW74" s="21"/>
      <c r="BX74" s="21"/>
      <c r="BY74" s="20" t="e">
        <f t="shared" si="35"/>
        <v>#VALUE!</v>
      </c>
      <c r="BZ74" s="125"/>
      <c r="CA74" s="18" t="s">
        <v>68</v>
      </c>
      <c r="CB74" s="17"/>
      <c r="CC74" s="17"/>
      <c r="CD74" s="17"/>
      <c r="CE74" s="17"/>
      <c r="CF74" s="17"/>
      <c r="CG74" s="17"/>
      <c r="CH74" s="17"/>
      <c r="CI74" s="17"/>
      <c r="CJ74" s="17"/>
      <c r="CK74" s="17"/>
      <c r="CL74" s="17"/>
      <c r="CM74" s="17"/>
      <c r="CN74" s="17"/>
      <c r="CO74" s="17"/>
      <c r="CP74" s="17"/>
    </row>
    <row r="75" spans="1:94" s="170" customFormat="1" ht="39.75" customHeight="1" x14ac:dyDescent="0.25">
      <c r="A75" s="139" t="s">
        <v>67</v>
      </c>
      <c r="B75" s="120">
        <v>4600082316</v>
      </c>
      <c r="C75" s="26">
        <v>43658</v>
      </c>
      <c r="D75" s="60" t="s">
        <v>6</v>
      </c>
      <c r="E75" s="60" t="s">
        <v>6</v>
      </c>
      <c r="F75" s="60" t="s">
        <v>6</v>
      </c>
      <c r="G75" s="60" t="s">
        <v>6</v>
      </c>
      <c r="H75" s="60" t="s">
        <v>6</v>
      </c>
      <c r="I75" s="48" t="e">
        <f t="shared" ca="1" si="26"/>
        <v>#VALUE!</v>
      </c>
      <c r="J75" s="47" t="e">
        <f t="shared" ca="1" si="27"/>
        <v>#VALUE!</v>
      </c>
      <c r="K75" s="163" t="s">
        <v>899</v>
      </c>
      <c r="L75" s="138">
        <v>43696</v>
      </c>
      <c r="M75" s="138">
        <v>43658</v>
      </c>
      <c r="N75" s="138">
        <v>44512</v>
      </c>
      <c r="O75" s="48">
        <f t="shared" ca="1" si="23"/>
        <v>220</v>
      </c>
      <c r="P75" s="73" t="str">
        <f t="shared" ca="1" si="24"/>
        <v>VIGENTE</v>
      </c>
      <c r="Q75" s="66" t="s">
        <v>485</v>
      </c>
      <c r="R75" s="36" t="s">
        <v>484</v>
      </c>
      <c r="S75" s="28" t="s">
        <v>4</v>
      </c>
      <c r="T75" s="72">
        <v>457991</v>
      </c>
      <c r="U75" s="68" t="s">
        <v>483</v>
      </c>
      <c r="V75" s="118">
        <v>1715</v>
      </c>
      <c r="W75" s="117">
        <v>41542</v>
      </c>
      <c r="X75" s="72">
        <v>27</v>
      </c>
      <c r="Y75" s="80" t="s">
        <v>898</v>
      </c>
      <c r="Z75" s="95" t="s">
        <v>11</v>
      </c>
      <c r="AA75" s="95" t="s">
        <v>482</v>
      </c>
      <c r="AB75" s="67">
        <v>1318572</v>
      </c>
      <c r="AC75" s="66" t="s">
        <v>822</v>
      </c>
      <c r="AD75" s="65">
        <v>98546449</v>
      </c>
      <c r="AE75" s="80">
        <v>2850705</v>
      </c>
      <c r="AF75" s="31" t="s">
        <v>6</v>
      </c>
      <c r="AG75" s="30" t="s">
        <v>6</v>
      </c>
      <c r="AH75" s="66" t="s">
        <v>822</v>
      </c>
      <c r="AI75" s="154">
        <v>98546449</v>
      </c>
      <c r="AJ75" s="80">
        <v>2850705</v>
      </c>
      <c r="AK75" s="31" t="s">
        <v>6</v>
      </c>
      <c r="AL75" s="30" t="s">
        <v>6</v>
      </c>
      <c r="AM75" s="136" t="s">
        <v>821</v>
      </c>
      <c r="AN75" s="31" t="s">
        <v>6</v>
      </c>
      <c r="AO75" s="31" t="s">
        <v>6</v>
      </c>
      <c r="AP75" s="30" t="s">
        <v>6</v>
      </c>
      <c r="AQ75" s="78" t="s">
        <v>70</v>
      </c>
      <c r="AR75" s="28" t="s">
        <v>4</v>
      </c>
      <c r="AS75" s="63" t="s">
        <v>69</v>
      </c>
      <c r="AT75" s="63"/>
      <c r="AU75" s="28"/>
      <c r="AV75" s="63"/>
      <c r="AW75" s="89"/>
      <c r="AX75" s="20"/>
      <c r="AY75" s="26" t="e">
        <f t="shared" si="28"/>
        <v>#VALUE!</v>
      </c>
      <c r="AZ75" s="25"/>
      <c r="BA75" s="25"/>
      <c r="BB75" s="26" t="e">
        <f t="shared" si="29"/>
        <v>#VALUE!</v>
      </c>
      <c r="BC75" s="25"/>
      <c r="BD75" s="25"/>
      <c r="BE75" s="20" t="e">
        <f t="shared" si="30"/>
        <v>#VALUE!</v>
      </c>
      <c r="BF75" s="20"/>
      <c r="BG75" s="20"/>
      <c r="BH75" s="20" t="e">
        <f t="shared" si="22"/>
        <v>#VALUE!</v>
      </c>
      <c r="BI75" s="24"/>
      <c r="BJ75" s="24"/>
      <c r="BK75" s="24" t="e">
        <f t="shared" si="31"/>
        <v>#VALUE!</v>
      </c>
      <c r="BL75" s="24"/>
      <c r="BM75" s="24"/>
      <c r="BN75" s="20" t="e">
        <f t="shared" si="32"/>
        <v>#VALUE!</v>
      </c>
      <c r="BO75" s="24"/>
      <c r="BP75" s="24"/>
      <c r="BQ75" s="20" t="e">
        <f t="shared" si="33"/>
        <v>#VALUE!</v>
      </c>
      <c r="BR75" s="24"/>
      <c r="BS75" s="24"/>
      <c r="BT75" s="20" t="e">
        <f t="shared" si="34"/>
        <v>#VALUE!</v>
      </c>
      <c r="BU75" s="24" t="e">
        <f t="shared" si="25"/>
        <v>#VALUE!</v>
      </c>
      <c r="BV75" s="61" t="e">
        <f t="shared" si="17"/>
        <v>#VALUE!</v>
      </c>
      <c r="BW75" s="21"/>
      <c r="BX75" s="21"/>
      <c r="BY75" s="20" t="e">
        <f t="shared" si="35"/>
        <v>#VALUE!</v>
      </c>
      <c r="BZ75" s="125"/>
      <c r="CA75" s="18" t="s">
        <v>68</v>
      </c>
      <c r="CB75" s="17"/>
      <c r="CC75" s="17"/>
      <c r="CD75" s="17"/>
      <c r="CE75" s="17"/>
      <c r="CF75" s="17"/>
      <c r="CG75" s="17"/>
      <c r="CH75" s="17"/>
      <c r="CI75" s="17"/>
      <c r="CJ75" s="17"/>
      <c r="CK75" s="17"/>
      <c r="CL75" s="17"/>
      <c r="CM75" s="17"/>
      <c r="CN75" s="17"/>
      <c r="CO75" s="17"/>
      <c r="CP75" s="17"/>
    </row>
    <row r="76" spans="1:94" ht="39.75" customHeight="1" x14ac:dyDescent="0.25">
      <c r="A76" s="139" t="s">
        <v>67</v>
      </c>
      <c r="B76" s="120">
        <v>4600082346</v>
      </c>
      <c r="C76" s="26">
        <v>43658</v>
      </c>
      <c r="D76" s="60" t="s">
        <v>6</v>
      </c>
      <c r="E76" s="60" t="s">
        <v>6</v>
      </c>
      <c r="F76" s="60" t="s">
        <v>6</v>
      </c>
      <c r="G76" s="60" t="s">
        <v>6</v>
      </c>
      <c r="H76" s="60" t="s">
        <v>6</v>
      </c>
      <c r="I76" s="48" t="e">
        <f t="shared" ca="1" si="26"/>
        <v>#VALUE!</v>
      </c>
      <c r="J76" s="47" t="e">
        <f t="shared" ca="1" si="27"/>
        <v>#VALUE!</v>
      </c>
      <c r="K76" s="163" t="s">
        <v>897</v>
      </c>
      <c r="L76" s="138">
        <v>43698</v>
      </c>
      <c r="M76" s="138">
        <v>43658</v>
      </c>
      <c r="N76" s="138">
        <v>44512</v>
      </c>
      <c r="O76" s="48">
        <f t="shared" ca="1" si="23"/>
        <v>220</v>
      </c>
      <c r="P76" s="73" t="str">
        <f t="shared" ca="1" si="24"/>
        <v>VIGENTE</v>
      </c>
      <c r="Q76" s="66" t="s">
        <v>485</v>
      </c>
      <c r="R76" s="36" t="s">
        <v>484</v>
      </c>
      <c r="S76" s="28" t="s">
        <v>4</v>
      </c>
      <c r="T76" s="72">
        <v>457991</v>
      </c>
      <c r="U76" s="68" t="s">
        <v>483</v>
      </c>
      <c r="V76" s="118">
        <v>1715</v>
      </c>
      <c r="W76" s="117">
        <v>41542</v>
      </c>
      <c r="X76" s="72">
        <v>27</v>
      </c>
      <c r="Y76" s="80" t="s">
        <v>896</v>
      </c>
      <c r="Z76" s="95" t="s">
        <v>11</v>
      </c>
      <c r="AA76" s="95" t="s">
        <v>482</v>
      </c>
      <c r="AB76" s="67">
        <v>630792</v>
      </c>
      <c r="AC76" s="66" t="s">
        <v>895</v>
      </c>
      <c r="AD76" s="65">
        <v>70694558</v>
      </c>
      <c r="AE76" s="31" t="s">
        <v>6</v>
      </c>
      <c r="AF76" s="80">
        <v>3127704770</v>
      </c>
      <c r="AG76" s="30" t="s">
        <v>6</v>
      </c>
      <c r="AH76" s="66" t="s">
        <v>895</v>
      </c>
      <c r="AI76" s="154">
        <v>70694558</v>
      </c>
      <c r="AJ76" s="31" t="s">
        <v>6</v>
      </c>
      <c r="AK76" s="80">
        <v>3127704770</v>
      </c>
      <c r="AL76" s="30" t="s">
        <v>6</v>
      </c>
      <c r="AM76" s="136" t="s">
        <v>894</v>
      </c>
      <c r="AN76" s="31" t="s">
        <v>6</v>
      </c>
      <c r="AO76" s="31" t="s">
        <v>6</v>
      </c>
      <c r="AP76" s="30" t="s">
        <v>6</v>
      </c>
      <c r="AQ76" s="78" t="s">
        <v>56</v>
      </c>
      <c r="AR76" s="28" t="s">
        <v>4</v>
      </c>
      <c r="AS76" s="105" t="s">
        <v>55</v>
      </c>
      <c r="AT76" s="105"/>
      <c r="AU76" s="28"/>
      <c r="AV76" s="63"/>
      <c r="AW76" s="25"/>
      <c r="AX76" s="25"/>
      <c r="AY76" s="26" t="e">
        <f t="shared" si="28"/>
        <v>#VALUE!</v>
      </c>
      <c r="AZ76" s="25"/>
      <c r="BA76" s="25"/>
      <c r="BB76" s="26" t="e">
        <f t="shared" si="29"/>
        <v>#VALUE!</v>
      </c>
      <c r="BC76" s="25"/>
      <c r="BD76" s="25"/>
      <c r="BE76" s="20" t="e">
        <f t="shared" si="30"/>
        <v>#VALUE!</v>
      </c>
      <c r="BF76" s="20"/>
      <c r="BG76" s="20"/>
      <c r="BH76" s="20" t="e">
        <f t="shared" si="22"/>
        <v>#VALUE!</v>
      </c>
      <c r="BI76" s="24"/>
      <c r="BJ76" s="24"/>
      <c r="BK76" s="24" t="e">
        <f t="shared" si="31"/>
        <v>#VALUE!</v>
      </c>
      <c r="BL76" s="24"/>
      <c r="BM76" s="24"/>
      <c r="BN76" s="20" t="e">
        <f t="shared" si="32"/>
        <v>#VALUE!</v>
      </c>
      <c r="BO76" s="24"/>
      <c r="BP76" s="24"/>
      <c r="BQ76" s="20" t="e">
        <f t="shared" si="33"/>
        <v>#VALUE!</v>
      </c>
      <c r="BR76" s="24"/>
      <c r="BS76" s="24"/>
      <c r="BT76" s="20" t="e">
        <f t="shared" si="34"/>
        <v>#VALUE!</v>
      </c>
      <c r="BU76" s="24" t="e">
        <f t="shared" si="25"/>
        <v>#VALUE!</v>
      </c>
      <c r="BV76" s="61" t="e">
        <f t="shared" ref="BV76:BV107" si="36">E76-60</f>
        <v>#VALUE!</v>
      </c>
      <c r="BW76" s="21"/>
      <c r="BX76" s="21"/>
      <c r="BY76" s="20" t="e">
        <f t="shared" si="35"/>
        <v>#VALUE!</v>
      </c>
      <c r="BZ76" s="19"/>
      <c r="CA76" s="18" t="s">
        <v>68</v>
      </c>
      <c r="CB76" s="1"/>
    </row>
    <row r="77" spans="1:94" ht="39.75" customHeight="1" x14ac:dyDescent="0.25">
      <c r="A77" s="139" t="s">
        <v>67</v>
      </c>
      <c r="B77" s="120">
        <v>4600082272</v>
      </c>
      <c r="C77" s="26">
        <v>43658</v>
      </c>
      <c r="D77" s="60" t="s">
        <v>6</v>
      </c>
      <c r="E77" s="60" t="s">
        <v>6</v>
      </c>
      <c r="F77" s="60" t="s">
        <v>6</v>
      </c>
      <c r="G77" s="60" t="s">
        <v>6</v>
      </c>
      <c r="H77" s="60" t="s">
        <v>6</v>
      </c>
      <c r="I77" s="48" t="e">
        <f t="shared" ca="1" si="26"/>
        <v>#VALUE!</v>
      </c>
      <c r="J77" s="47" t="e">
        <f t="shared" ca="1" si="27"/>
        <v>#VALUE!</v>
      </c>
      <c r="K77" s="163" t="s">
        <v>893</v>
      </c>
      <c r="L77" s="138">
        <v>43696</v>
      </c>
      <c r="M77" s="138">
        <v>43658</v>
      </c>
      <c r="N77" s="138">
        <v>44512</v>
      </c>
      <c r="O77" s="48">
        <f t="shared" ca="1" si="23"/>
        <v>220</v>
      </c>
      <c r="P77" s="73" t="str">
        <f t="shared" ca="1" si="24"/>
        <v>VIGENTE</v>
      </c>
      <c r="Q77" s="66" t="s">
        <v>485</v>
      </c>
      <c r="R77" s="36" t="s">
        <v>484</v>
      </c>
      <c r="S77" s="28" t="s">
        <v>4</v>
      </c>
      <c r="T77" s="72">
        <v>457991</v>
      </c>
      <c r="U77" s="68" t="s">
        <v>483</v>
      </c>
      <c r="V77" s="118">
        <v>1715</v>
      </c>
      <c r="W77" s="117">
        <v>41542</v>
      </c>
      <c r="X77" s="72">
        <v>27</v>
      </c>
      <c r="Y77" s="80">
        <v>113</v>
      </c>
      <c r="Z77" s="95" t="s">
        <v>11</v>
      </c>
      <c r="AA77" s="95" t="s">
        <v>482</v>
      </c>
      <c r="AB77" s="67">
        <v>543418</v>
      </c>
      <c r="AC77" s="66" t="s">
        <v>892</v>
      </c>
      <c r="AD77" s="65">
        <v>98599123</v>
      </c>
      <c r="AE77" s="80">
        <v>5465226</v>
      </c>
      <c r="AF77" s="31" t="s">
        <v>6</v>
      </c>
      <c r="AG77" s="171" t="s">
        <v>891</v>
      </c>
      <c r="AH77" s="66" t="s">
        <v>892</v>
      </c>
      <c r="AI77" s="154">
        <v>98599123</v>
      </c>
      <c r="AJ77" s="80">
        <v>5465226</v>
      </c>
      <c r="AK77" s="31" t="s">
        <v>6</v>
      </c>
      <c r="AL77" s="116" t="s">
        <v>891</v>
      </c>
      <c r="AM77" s="136" t="s">
        <v>890</v>
      </c>
      <c r="AN77" s="31" t="s">
        <v>6</v>
      </c>
      <c r="AO77" s="31" t="s">
        <v>6</v>
      </c>
      <c r="AP77" s="30" t="s">
        <v>6</v>
      </c>
      <c r="AQ77" s="78" t="s">
        <v>56</v>
      </c>
      <c r="AR77" s="28" t="s">
        <v>4</v>
      </c>
      <c r="AS77" s="105" t="s">
        <v>55</v>
      </c>
      <c r="AT77" s="105"/>
      <c r="AU77" s="28"/>
      <c r="AV77" s="63"/>
      <c r="AW77" s="25"/>
      <c r="AX77" s="25"/>
      <c r="AY77" s="26" t="e">
        <f t="shared" si="28"/>
        <v>#VALUE!</v>
      </c>
      <c r="AZ77" s="25"/>
      <c r="BA77" s="25"/>
      <c r="BB77" s="26" t="e">
        <f t="shared" si="29"/>
        <v>#VALUE!</v>
      </c>
      <c r="BC77" s="25"/>
      <c r="BD77" s="25"/>
      <c r="BE77" s="20" t="e">
        <f t="shared" si="30"/>
        <v>#VALUE!</v>
      </c>
      <c r="BF77" s="20"/>
      <c r="BG77" s="20"/>
      <c r="BH77" s="20" t="e">
        <f t="shared" si="22"/>
        <v>#VALUE!</v>
      </c>
      <c r="BI77" s="24"/>
      <c r="BJ77" s="24"/>
      <c r="BK77" s="24" t="e">
        <f t="shared" si="31"/>
        <v>#VALUE!</v>
      </c>
      <c r="BL77" s="24"/>
      <c r="BM77" s="24"/>
      <c r="BN77" s="20" t="e">
        <f t="shared" si="32"/>
        <v>#VALUE!</v>
      </c>
      <c r="BO77" s="24"/>
      <c r="BP77" s="24"/>
      <c r="BQ77" s="20" t="e">
        <f t="shared" si="33"/>
        <v>#VALUE!</v>
      </c>
      <c r="BR77" s="24"/>
      <c r="BS77" s="24"/>
      <c r="BT77" s="20" t="e">
        <f t="shared" si="34"/>
        <v>#VALUE!</v>
      </c>
      <c r="BU77" s="24" t="e">
        <f t="shared" si="25"/>
        <v>#VALUE!</v>
      </c>
      <c r="BV77" s="61" t="e">
        <f t="shared" si="36"/>
        <v>#VALUE!</v>
      </c>
      <c r="BW77" s="21"/>
      <c r="BX77" s="21"/>
      <c r="BY77" s="20" t="e">
        <f t="shared" si="35"/>
        <v>#VALUE!</v>
      </c>
      <c r="BZ77" s="19"/>
      <c r="CA77" s="18" t="s">
        <v>68</v>
      </c>
      <c r="CB77" s="1"/>
    </row>
    <row r="78" spans="1:94" ht="39.75" customHeight="1" x14ac:dyDescent="0.25">
      <c r="A78" s="139" t="s">
        <v>67</v>
      </c>
      <c r="B78" s="120">
        <v>4600082273</v>
      </c>
      <c r="C78" s="26">
        <v>43658</v>
      </c>
      <c r="D78" s="60" t="s">
        <v>6</v>
      </c>
      <c r="E78" s="60" t="s">
        <v>6</v>
      </c>
      <c r="F78" s="60" t="s">
        <v>6</v>
      </c>
      <c r="G78" s="60" t="s">
        <v>6</v>
      </c>
      <c r="H78" s="60" t="s">
        <v>6</v>
      </c>
      <c r="I78" s="48" t="e">
        <f t="shared" ca="1" si="26"/>
        <v>#VALUE!</v>
      </c>
      <c r="J78" s="47" t="e">
        <f t="shared" ca="1" si="27"/>
        <v>#VALUE!</v>
      </c>
      <c r="K78" s="163" t="s">
        <v>889</v>
      </c>
      <c r="L78" s="138">
        <v>43693</v>
      </c>
      <c r="M78" s="138">
        <v>43658</v>
      </c>
      <c r="N78" s="138">
        <v>44512</v>
      </c>
      <c r="O78" s="48">
        <f t="shared" ca="1" si="23"/>
        <v>220</v>
      </c>
      <c r="P78" s="73" t="str">
        <f t="shared" ca="1" si="24"/>
        <v>VIGENTE</v>
      </c>
      <c r="Q78" s="66" t="s">
        <v>485</v>
      </c>
      <c r="R78" s="36" t="s">
        <v>484</v>
      </c>
      <c r="S78" s="28" t="s">
        <v>4</v>
      </c>
      <c r="T78" s="72">
        <v>457991</v>
      </c>
      <c r="U78" s="68" t="s">
        <v>483</v>
      </c>
      <c r="V78" s="118">
        <v>1715</v>
      </c>
      <c r="W78" s="117">
        <v>41542</v>
      </c>
      <c r="X78" s="72">
        <v>27</v>
      </c>
      <c r="Y78" s="80">
        <v>114</v>
      </c>
      <c r="Z78" s="95" t="s">
        <v>11</v>
      </c>
      <c r="AA78" s="95" t="s">
        <v>482</v>
      </c>
      <c r="AB78" s="67">
        <v>630792</v>
      </c>
      <c r="AC78" s="66" t="s">
        <v>888</v>
      </c>
      <c r="AD78" s="65">
        <v>71787082</v>
      </c>
      <c r="AE78" s="80">
        <v>2566285</v>
      </c>
      <c r="AF78" s="31" t="s">
        <v>6</v>
      </c>
      <c r="AG78" s="171" t="s">
        <v>887</v>
      </c>
      <c r="AH78" s="66" t="s">
        <v>888</v>
      </c>
      <c r="AI78" s="154">
        <v>71787082</v>
      </c>
      <c r="AJ78" s="80">
        <v>2566285</v>
      </c>
      <c r="AK78" s="31" t="s">
        <v>6</v>
      </c>
      <c r="AL78" s="116" t="s">
        <v>887</v>
      </c>
      <c r="AM78" s="136" t="s">
        <v>886</v>
      </c>
      <c r="AN78" s="31" t="s">
        <v>6</v>
      </c>
      <c r="AO78" s="31" t="s">
        <v>6</v>
      </c>
      <c r="AP78" s="30" t="s">
        <v>6</v>
      </c>
      <c r="AQ78" s="78" t="s">
        <v>70</v>
      </c>
      <c r="AR78" s="28" t="s">
        <v>4</v>
      </c>
      <c r="AS78" s="63" t="s">
        <v>69</v>
      </c>
      <c r="AT78" s="63"/>
      <c r="AU78" s="28"/>
      <c r="AV78" s="63"/>
      <c r="AW78" s="89"/>
      <c r="AX78" s="20"/>
      <c r="AY78" s="26" t="e">
        <f t="shared" si="28"/>
        <v>#VALUE!</v>
      </c>
      <c r="AZ78" s="25"/>
      <c r="BA78" s="25"/>
      <c r="BB78" s="26" t="e">
        <f t="shared" si="29"/>
        <v>#VALUE!</v>
      </c>
      <c r="BC78" s="25"/>
      <c r="BD78" s="25"/>
      <c r="BE78" s="20" t="e">
        <f t="shared" si="30"/>
        <v>#VALUE!</v>
      </c>
      <c r="BF78" s="20"/>
      <c r="BG78" s="20"/>
      <c r="BH78" s="20" t="e">
        <f t="shared" si="22"/>
        <v>#VALUE!</v>
      </c>
      <c r="BI78" s="24"/>
      <c r="BJ78" s="24"/>
      <c r="BK78" s="24" t="e">
        <f t="shared" si="31"/>
        <v>#VALUE!</v>
      </c>
      <c r="BL78" s="24"/>
      <c r="BM78" s="24"/>
      <c r="BN78" s="20" t="e">
        <f t="shared" si="32"/>
        <v>#VALUE!</v>
      </c>
      <c r="BO78" s="24"/>
      <c r="BP78" s="24"/>
      <c r="BQ78" s="20" t="e">
        <f t="shared" si="33"/>
        <v>#VALUE!</v>
      </c>
      <c r="BR78" s="24"/>
      <c r="BS78" s="24"/>
      <c r="BT78" s="20" t="e">
        <f t="shared" si="34"/>
        <v>#VALUE!</v>
      </c>
      <c r="BU78" s="24" t="e">
        <f t="shared" si="25"/>
        <v>#VALUE!</v>
      </c>
      <c r="BV78" s="61" t="e">
        <f t="shared" si="36"/>
        <v>#VALUE!</v>
      </c>
      <c r="BW78" s="21"/>
      <c r="BX78" s="21"/>
      <c r="BY78" s="20" t="e">
        <f t="shared" si="35"/>
        <v>#VALUE!</v>
      </c>
      <c r="BZ78" s="125"/>
      <c r="CA78" s="18" t="s">
        <v>68</v>
      </c>
      <c r="CB78" s="1"/>
    </row>
    <row r="79" spans="1:94" ht="39.75" customHeight="1" x14ac:dyDescent="0.25">
      <c r="A79" s="139" t="s">
        <v>67</v>
      </c>
      <c r="B79" s="120">
        <v>4600082261</v>
      </c>
      <c r="C79" s="26">
        <v>43658</v>
      </c>
      <c r="D79" s="60" t="s">
        <v>6</v>
      </c>
      <c r="E79" s="60" t="s">
        <v>6</v>
      </c>
      <c r="F79" s="60" t="s">
        <v>6</v>
      </c>
      <c r="G79" s="60" t="s">
        <v>6</v>
      </c>
      <c r="H79" s="60" t="s">
        <v>6</v>
      </c>
      <c r="I79" s="48" t="e">
        <f t="shared" ca="1" si="26"/>
        <v>#VALUE!</v>
      </c>
      <c r="J79" s="47" t="e">
        <f t="shared" ca="1" si="27"/>
        <v>#VALUE!</v>
      </c>
      <c r="K79" s="163" t="s">
        <v>885</v>
      </c>
      <c r="L79" s="138">
        <v>43698</v>
      </c>
      <c r="M79" s="138">
        <v>43658</v>
      </c>
      <c r="N79" s="138">
        <v>44512</v>
      </c>
      <c r="O79" s="48">
        <f t="shared" ca="1" si="23"/>
        <v>220</v>
      </c>
      <c r="P79" s="73" t="str">
        <f t="shared" ca="1" si="24"/>
        <v>VIGENTE</v>
      </c>
      <c r="Q79" s="66" t="s">
        <v>485</v>
      </c>
      <c r="R79" s="36" t="s">
        <v>484</v>
      </c>
      <c r="S79" s="28" t="s">
        <v>4</v>
      </c>
      <c r="T79" s="72">
        <v>457991</v>
      </c>
      <c r="U79" s="68" t="s">
        <v>483</v>
      </c>
      <c r="V79" s="118">
        <v>1715</v>
      </c>
      <c r="W79" s="117">
        <v>41542</v>
      </c>
      <c r="X79" s="72">
        <v>27</v>
      </c>
      <c r="Y79" s="80">
        <v>122</v>
      </c>
      <c r="Z79" s="95" t="s">
        <v>11</v>
      </c>
      <c r="AA79" s="95" t="s">
        <v>482</v>
      </c>
      <c r="AB79" s="67">
        <v>583906</v>
      </c>
      <c r="AC79" s="66" t="s">
        <v>884</v>
      </c>
      <c r="AD79" s="65">
        <v>70951240</v>
      </c>
      <c r="AE79" s="31" t="s">
        <v>6</v>
      </c>
      <c r="AF79" s="80">
        <v>3128344421</v>
      </c>
      <c r="AG79" s="30" t="s">
        <v>6</v>
      </c>
      <c r="AH79" s="66" t="s">
        <v>884</v>
      </c>
      <c r="AI79" s="154">
        <v>70951240</v>
      </c>
      <c r="AJ79" s="31" t="s">
        <v>6</v>
      </c>
      <c r="AK79" s="80">
        <v>3128344421</v>
      </c>
      <c r="AL79" s="30" t="s">
        <v>6</v>
      </c>
      <c r="AM79" s="136" t="s">
        <v>883</v>
      </c>
      <c r="AN79" s="31" t="s">
        <v>6</v>
      </c>
      <c r="AO79" s="31" t="s">
        <v>6</v>
      </c>
      <c r="AP79" s="30" t="s">
        <v>6</v>
      </c>
      <c r="AQ79" s="78" t="s">
        <v>70</v>
      </c>
      <c r="AR79" s="28" t="s">
        <v>4</v>
      </c>
      <c r="AS79" s="63" t="s">
        <v>69</v>
      </c>
      <c r="AT79" s="63"/>
      <c r="AU79" s="28"/>
      <c r="AV79" s="63"/>
      <c r="AW79" s="89"/>
      <c r="AX79" s="20"/>
      <c r="AY79" s="26" t="e">
        <f t="shared" si="28"/>
        <v>#VALUE!</v>
      </c>
      <c r="AZ79" s="25"/>
      <c r="BA79" s="25"/>
      <c r="BB79" s="26" t="e">
        <f t="shared" si="29"/>
        <v>#VALUE!</v>
      </c>
      <c r="BC79" s="25"/>
      <c r="BD79" s="25"/>
      <c r="BE79" s="20" t="e">
        <f t="shared" si="30"/>
        <v>#VALUE!</v>
      </c>
      <c r="BF79" s="20"/>
      <c r="BG79" s="20"/>
      <c r="BH79" s="20" t="e">
        <f t="shared" si="22"/>
        <v>#VALUE!</v>
      </c>
      <c r="BI79" s="24"/>
      <c r="BJ79" s="24"/>
      <c r="BK79" s="24" t="e">
        <f t="shared" si="31"/>
        <v>#VALUE!</v>
      </c>
      <c r="BL79" s="24"/>
      <c r="BM79" s="24"/>
      <c r="BN79" s="20" t="e">
        <f t="shared" si="32"/>
        <v>#VALUE!</v>
      </c>
      <c r="BO79" s="24"/>
      <c r="BP79" s="24"/>
      <c r="BQ79" s="20" t="e">
        <f t="shared" si="33"/>
        <v>#VALUE!</v>
      </c>
      <c r="BR79" s="24"/>
      <c r="BS79" s="24"/>
      <c r="BT79" s="20" t="e">
        <f t="shared" si="34"/>
        <v>#VALUE!</v>
      </c>
      <c r="BU79" s="24" t="e">
        <f t="shared" si="25"/>
        <v>#VALUE!</v>
      </c>
      <c r="BV79" s="61" t="e">
        <f t="shared" si="36"/>
        <v>#VALUE!</v>
      </c>
      <c r="BW79" s="21"/>
      <c r="BX79" s="21"/>
      <c r="BY79" s="20" t="e">
        <f t="shared" si="35"/>
        <v>#VALUE!</v>
      </c>
      <c r="BZ79" s="125"/>
      <c r="CA79" s="18" t="s">
        <v>68</v>
      </c>
      <c r="CB79" s="1"/>
    </row>
    <row r="80" spans="1:94" ht="39.75" customHeight="1" x14ac:dyDescent="0.25">
      <c r="A80" s="139" t="s">
        <v>67</v>
      </c>
      <c r="B80" s="120">
        <v>4600082299</v>
      </c>
      <c r="C80" s="26">
        <v>43658</v>
      </c>
      <c r="D80" s="60" t="s">
        <v>6</v>
      </c>
      <c r="E80" s="60" t="s">
        <v>6</v>
      </c>
      <c r="F80" s="60" t="s">
        <v>6</v>
      </c>
      <c r="G80" s="60" t="s">
        <v>6</v>
      </c>
      <c r="H80" s="60" t="s">
        <v>6</v>
      </c>
      <c r="I80" s="48" t="e">
        <f t="shared" ca="1" si="26"/>
        <v>#VALUE!</v>
      </c>
      <c r="J80" s="47" t="e">
        <f t="shared" ca="1" si="27"/>
        <v>#VALUE!</v>
      </c>
      <c r="K80" s="163" t="s">
        <v>882</v>
      </c>
      <c r="L80" s="138">
        <v>43693</v>
      </c>
      <c r="M80" s="138">
        <v>43658</v>
      </c>
      <c r="N80" s="138">
        <v>44512</v>
      </c>
      <c r="O80" s="48">
        <f t="shared" ca="1" si="23"/>
        <v>220</v>
      </c>
      <c r="P80" s="73" t="str">
        <f t="shared" ca="1" si="24"/>
        <v>VIGENTE</v>
      </c>
      <c r="Q80" s="66" t="s">
        <v>485</v>
      </c>
      <c r="R80" s="36" t="s">
        <v>484</v>
      </c>
      <c r="S80" s="28" t="s">
        <v>4</v>
      </c>
      <c r="T80" s="72">
        <v>457991</v>
      </c>
      <c r="U80" s="68" t="s">
        <v>483</v>
      </c>
      <c r="V80" s="118">
        <v>1715</v>
      </c>
      <c r="W80" s="117">
        <v>41542</v>
      </c>
      <c r="X80" s="72">
        <v>27</v>
      </c>
      <c r="Y80" s="80">
        <v>3</v>
      </c>
      <c r="Z80" s="95" t="s">
        <v>11</v>
      </c>
      <c r="AA80" s="95" t="s">
        <v>482</v>
      </c>
      <c r="AB80" s="67">
        <v>2074769</v>
      </c>
      <c r="AC80" s="66" t="s">
        <v>881</v>
      </c>
      <c r="AD80" s="65">
        <v>70515819</v>
      </c>
      <c r="AE80" s="80">
        <v>2850666</v>
      </c>
      <c r="AF80" s="80">
        <v>3104628076</v>
      </c>
      <c r="AG80" s="30" t="s">
        <v>6</v>
      </c>
      <c r="AH80" s="66" t="s">
        <v>881</v>
      </c>
      <c r="AI80" s="154">
        <v>70515819</v>
      </c>
      <c r="AJ80" s="80">
        <v>2850666</v>
      </c>
      <c r="AK80" s="80">
        <v>3104628076</v>
      </c>
      <c r="AL80" s="30" t="s">
        <v>6</v>
      </c>
      <c r="AM80" s="136" t="s">
        <v>836</v>
      </c>
      <c r="AN80" s="31" t="s">
        <v>6</v>
      </c>
      <c r="AO80" s="31" t="s">
        <v>6</v>
      </c>
      <c r="AP80" s="30" t="s">
        <v>6</v>
      </c>
      <c r="AQ80" s="78" t="s">
        <v>5</v>
      </c>
      <c r="AR80" s="28" t="s">
        <v>4</v>
      </c>
      <c r="AS80" s="27" t="s">
        <v>3</v>
      </c>
      <c r="AT80" s="27"/>
      <c r="AU80" s="28"/>
      <c r="AV80" s="63"/>
      <c r="AW80" s="25"/>
      <c r="AX80" s="25"/>
      <c r="AY80" s="26" t="e">
        <f t="shared" si="28"/>
        <v>#VALUE!</v>
      </c>
      <c r="AZ80" s="25"/>
      <c r="BA80" s="25"/>
      <c r="BB80" s="26" t="e">
        <f t="shared" si="29"/>
        <v>#VALUE!</v>
      </c>
      <c r="BC80" s="25"/>
      <c r="BD80" s="25"/>
      <c r="BE80" s="20" t="e">
        <f t="shared" si="30"/>
        <v>#VALUE!</v>
      </c>
      <c r="BF80" s="20"/>
      <c r="BG80" s="20"/>
      <c r="BH80" s="20" t="e">
        <f t="shared" si="22"/>
        <v>#VALUE!</v>
      </c>
      <c r="BI80" s="24"/>
      <c r="BJ80" s="24"/>
      <c r="BK80" s="24" t="e">
        <f t="shared" si="31"/>
        <v>#VALUE!</v>
      </c>
      <c r="BL80" s="24"/>
      <c r="BM80" s="24"/>
      <c r="BN80" s="20" t="e">
        <f t="shared" si="32"/>
        <v>#VALUE!</v>
      </c>
      <c r="BO80" s="24"/>
      <c r="BP80" s="24"/>
      <c r="BQ80" s="20" t="e">
        <f t="shared" si="33"/>
        <v>#VALUE!</v>
      </c>
      <c r="BR80" s="24"/>
      <c r="BS80" s="24"/>
      <c r="BT80" s="20" t="e">
        <f t="shared" si="34"/>
        <v>#VALUE!</v>
      </c>
      <c r="BU80" s="24" t="e">
        <f t="shared" si="25"/>
        <v>#VALUE!</v>
      </c>
      <c r="BV80" s="61" t="e">
        <f t="shared" si="36"/>
        <v>#VALUE!</v>
      </c>
      <c r="BW80" s="21"/>
      <c r="BX80" s="21"/>
      <c r="BY80" s="20" t="e">
        <f t="shared" si="35"/>
        <v>#VALUE!</v>
      </c>
      <c r="BZ80" s="125"/>
      <c r="CA80" s="18" t="s">
        <v>68</v>
      </c>
      <c r="CB80" s="1"/>
    </row>
    <row r="81" spans="1:94" ht="39.75" customHeight="1" x14ac:dyDescent="0.25">
      <c r="A81" s="139" t="s">
        <v>67</v>
      </c>
      <c r="B81" s="120">
        <v>4600082506</v>
      </c>
      <c r="C81" s="26">
        <v>43658</v>
      </c>
      <c r="D81" s="60" t="s">
        <v>6</v>
      </c>
      <c r="E81" s="60" t="s">
        <v>6</v>
      </c>
      <c r="F81" s="60" t="s">
        <v>6</v>
      </c>
      <c r="G81" s="60" t="s">
        <v>6</v>
      </c>
      <c r="H81" s="60" t="s">
        <v>6</v>
      </c>
      <c r="I81" s="48" t="e">
        <f t="shared" ca="1" si="26"/>
        <v>#VALUE!</v>
      </c>
      <c r="J81" s="47" t="e">
        <f t="shared" ca="1" si="27"/>
        <v>#VALUE!</v>
      </c>
      <c r="K81" s="163" t="s">
        <v>880</v>
      </c>
      <c r="L81" s="138">
        <v>43696</v>
      </c>
      <c r="M81" s="138">
        <v>43658</v>
      </c>
      <c r="N81" s="138">
        <v>44512</v>
      </c>
      <c r="O81" s="48">
        <f t="shared" ca="1" si="23"/>
        <v>220</v>
      </c>
      <c r="P81" s="73" t="str">
        <f t="shared" ca="1" si="24"/>
        <v>VIGENTE</v>
      </c>
      <c r="Q81" s="66" t="s">
        <v>485</v>
      </c>
      <c r="R81" s="36" t="s">
        <v>484</v>
      </c>
      <c r="S81" s="28" t="s">
        <v>4</v>
      </c>
      <c r="T81" s="72">
        <v>457991</v>
      </c>
      <c r="U81" s="68" t="s">
        <v>483</v>
      </c>
      <c r="V81" s="118">
        <v>1715</v>
      </c>
      <c r="W81" s="117">
        <v>41542</v>
      </c>
      <c r="X81" s="72">
        <v>27</v>
      </c>
      <c r="Y81" s="80">
        <v>127</v>
      </c>
      <c r="Z81" s="95" t="s">
        <v>11</v>
      </c>
      <c r="AA81" s="95" t="s">
        <v>482</v>
      </c>
      <c r="AB81" s="67">
        <v>73631</v>
      </c>
      <c r="AC81" s="66" t="s">
        <v>787</v>
      </c>
      <c r="AD81" s="65">
        <v>43837114</v>
      </c>
      <c r="AE81" s="31" t="s">
        <v>6</v>
      </c>
      <c r="AF81" s="80">
        <v>3148643442</v>
      </c>
      <c r="AG81" s="171" t="s">
        <v>786</v>
      </c>
      <c r="AH81" s="66" t="s">
        <v>787</v>
      </c>
      <c r="AI81" s="154">
        <v>43837114</v>
      </c>
      <c r="AJ81" s="31" t="s">
        <v>6</v>
      </c>
      <c r="AK81" s="80">
        <v>3148643442</v>
      </c>
      <c r="AL81" s="116" t="s">
        <v>786</v>
      </c>
      <c r="AM81" s="136" t="s">
        <v>836</v>
      </c>
      <c r="AN81" s="31" t="s">
        <v>6</v>
      </c>
      <c r="AO81" s="31" t="s">
        <v>6</v>
      </c>
      <c r="AP81" s="30" t="s">
        <v>6</v>
      </c>
      <c r="AQ81" s="78" t="s">
        <v>5</v>
      </c>
      <c r="AR81" s="28" t="s">
        <v>4</v>
      </c>
      <c r="AS81" s="27" t="s">
        <v>3</v>
      </c>
      <c r="AT81" s="27"/>
      <c r="AU81" s="28"/>
      <c r="AV81" s="63"/>
      <c r="AW81" s="25"/>
      <c r="AX81" s="25"/>
      <c r="AY81" s="26" t="e">
        <f t="shared" si="28"/>
        <v>#VALUE!</v>
      </c>
      <c r="AZ81" s="25"/>
      <c r="BA81" s="25"/>
      <c r="BB81" s="26" t="e">
        <f t="shared" si="29"/>
        <v>#VALUE!</v>
      </c>
      <c r="BC81" s="25"/>
      <c r="BD81" s="25"/>
      <c r="BE81" s="20" t="e">
        <f t="shared" si="30"/>
        <v>#VALUE!</v>
      </c>
      <c r="BF81" s="20"/>
      <c r="BG81" s="20"/>
      <c r="BH81" s="20" t="e">
        <f t="shared" si="22"/>
        <v>#VALUE!</v>
      </c>
      <c r="BI81" s="24"/>
      <c r="BJ81" s="24"/>
      <c r="BK81" s="24" t="e">
        <f t="shared" si="31"/>
        <v>#VALUE!</v>
      </c>
      <c r="BL81" s="24"/>
      <c r="BM81" s="24"/>
      <c r="BN81" s="20" t="e">
        <f t="shared" si="32"/>
        <v>#VALUE!</v>
      </c>
      <c r="BO81" s="24"/>
      <c r="BP81" s="24"/>
      <c r="BQ81" s="20" t="e">
        <f t="shared" si="33"/>
        <v>#VALUE!</v>
      </c>
      <c r="BR81" s="24"/>
      <c r="BS81" s="24"/>
      <c r="BT81" s="20" t="e">
        <f t="shared" si="34"/>
        <v>#VALUE!</v>
      </c>
      <c r="BU81" s="24" t="e">
        <f t="shared" si="25"/>
        <v>#VALUE!</v>
      </c>
      <c r="BV81" s="61" t="e">
        <f t="shared" si="36"/>
        <v>#VALUE!</v>
      </c>
      <c r="BW81" s="21"/>
      <c r="BX81" s="21"/>
      <c r="BY81" s="20" t="e">
        <f t="shared" si="35"/>
        <v>#VALUE!</v>
      </c>
      <c r="BZ81" s="125"/>
      <c r="CA81" s="18" t="s">
        <v>68</v>
      </c>
      <c r="CB81" s="1"/>
    </row>
    <row r="82" spans="1:94" s="170" customFormat="1" ht="39.75" customHeight="1" x14ac:dyDescent="0.25">
      <c r="A82" s="139" t="s">
        <v>67</v>
      </c>
      <c r="B82" s="120">
        <v>4600082284</v>
      </c>
      <c r="C82" s="26">
        <v>43658</v>
      </c>
      <c r="D82" s="60" t="s">
        <v>6</v>
      </c>
      <c r="E82" s="60" t="s">
        <v>6</v>
      </c>
      <c r="F82" s="60" t="s">
        <v>6</v>
      </c>
      <c r="G82" s="60" t="s">
        <v>6</v>
      </c>
      <c r="H82" s="60" t="s">
        <v>6</v>
      </c>
      <c r="I82" s="48" t="e">
        <f t="shared" ca="1" si="26"/>
        <v>#VALUE!</v>
      </c>
      <c r="J82" s="47" t="e">
        <f t="shared" ca="1" si="27"/>
        <v>#VALUE!</v>
      </c>
      <c r="K82" s="163" t="s">
        <v>879</v>
      </c>
      <c r="L82" s="138">
        <v>43693</v>
      </c>
      <c r="M82" s="138">
        <v>43658</v>
      </c>
      <c r="N82" s="138">
        <v>44512</v>
      </c>
      <c r="O82" s="48">
        <f t="shared" ca="1" si="23"/>
        <v>220</v>
      </c>
      <c r="P82" s="73" t="str">
        <f t="shared" ca="1" si="24"/>
        <v>VIGENTE</v>
      </c>
      <c r="Q82" s="66" t="s">
        <v>485</v>
      </c>
      <c r="R82" s="36" t="s">
        <v>484</v>
      </c>
      <c r="S82" s="28" t="s">
        <v>4</v>
      </c>
      <c r="T82" s="72">
        <v>457991</v>
      </c>
      <c r="U82" s="68" t="s">
        <v>483</v>
      </c>
      <c r="V82" s="118">
        <v>1715</v>
      </c>
      <c r="W82" s="117">
        <v>41542</v>
      </c>
      <c r="X82" s="72">
        <v>27</v>
      </c>
      <c r="Y82" s="80">
        <v>8</v>
      </c>
      <c r="Z82" s="95" t="s">
        <v>11</v>
      </c>
      <c r="AA82" s="95" t="s">
        <v>482</v>
      </c>
      <c r="AB82" s="67">
        <v>758040</v>
      </c>
      <c r="AC82" s="66" t="s">
        <v>878</v>
      </c>
      <c r="AD82" s="65">
        <v>4335812</v>
      </c>
      <c r="AE82" s="80">
        <v>2974897</v>
      </c>
      <c r="AF82" s="80">
        <v>3113054611</v>
      </c>
      <c r="AG82" s="171" t="s">
        <v>877</v>
      </c>
      <c r="AH82" s="66" t="s">
        <v>878</v>
      </c>
      <c r="AI82" s="154">
        <v>4335812</v>
      </c>
      <c r="AJ82" s="80">
        <v>2974897</v>
      </c>
      <c r="AK82" s="80">
        <v>3113054611</v>
      </c>
      <c r="AL82" s="116" t="s">
        <v>877</v>
      </c>
      <c r="AM82" s="136" t="s">
        <v>876</v>
      </c>
      <c r="AN82" s="31" t="s">
        <v>6</v>
      </c>
      <c r="AO82" s="31" t="s">
        <v>6</v>
      </c>
      <c r="AP82" s="30" t="s">
        <v>6</v>
      </c>
      <c r="AQ82" s="78" t="s">
        <v>5</v>
      </c>
      <c r="AR82" s="28" t="s">
        <v>4</v>
      </c>
      <c r="AS82" s="27" t="s">
        <v>3</v>
      </c>
      <c r="AT82" s="27"/>
      <c r="AU82" s="28"/>
      <c r="AV82" s="63"/>
      <c r="AW82" s="25"/>
      <c r="AX82" s="25"/>
      <c r="AY82" s="26" t="e">
        <f t="shared" si="28"/>
        <v>#VALUE!</v>
      </c>
      <c r="AZ82" s="25"/>
      <c r="BA82" s="25"/>
      <c r="BB82" s="26" t="e">
        <f t="shared" si="29"/>
        <v>#VALUE!</v>
      </c>
      <c r="BC82" s="25"/>
      <c r="BD82" s="25"/>
      <c r="BE82" s="20" t="e">
        <f t="shared" si="30"/>
        <v>#VALUE!</v>
      </c>
      <c r="BF82" s="20"/>
      <c r="BG82" s="20"/>
      <c r="BH82" s="20" t="e">
        <f t="shared" si="22"/>
        <v>#VALUE!</v>
      </c>
      <c r="BI82" s="24"/>
      <c r="BJ82" s="24"/>
      <c r="BK82" s="24" t="e">
        <f t="shared" si="31"/>
        <v>#VALUE!</v>
      </c>
      <c r="BL82" s="24"/>
      <c r="BM82" s="24"/>
      <c r="BN82" s="20" t="e">
        <f t="shared" si="32"/>
        <v>#VALUE!</v>
      </c>
      <c r="BO82" s="24"/>
      <c r="BP82" s="24"/>
      <c r="BQ82" s="20" t="e">
        <f t="shared" si="33"/>
        <v>#VALUE!</v>
      </c>
      <c r="BR82" s="24"/>
      <c r="BS82" s="24"/>
      <c r="BT82" s="20" t="e">
        <f t="shared" si="34"/>
        <v>#VALUE!</v>
      </c>
      <c r="BU82" s="24" t="e">
        <f t="shared" si="25"/>
        <v>#VALUE!</v>
      </c>
      <c r="BV82" s="61" t="e">
        <f t="shared" si="36"/>
        <v>#VALUE!</v>
      </c>
      <c r="BW82" s="21"/>
      <c r="BX82" s="21"/>
      <c r="BY82" s="20" t="e">
        <f t="shared" si="35"/>
        <v>#VALUE!</v>
      </c>
      <c r="BZ82" s="125"/>
      <c r="CA82" s="18" t="s">
        <v>68</v>
      </c>
      <c r="CB82" s="17"/>
      <c r="CC82" s="17"/>
      <c r="CD82" s="17"/>
      <c r="CE82" s="17"/>
      <c r="CF82" s="17"/>
      <c r="CG82" s="17"/>
      <c r="CH82" s="17"/>
      <c r="CI82" s="17"/>
      <c r="CJ82" s="17"/>
      <c r="CK82" s="17"/>
      <c r="CL82" s="17"/>
      <c r="CM82" s="17"/>
      <c r="CN82" s="17"/>
      <c r="CO82" s="17"/>
      <c r="CP82" s="17"/>
    </row>
    <row r="83" spans="1:94" ht="39.75" customHeight="1" x14ac:dyDescent="0.25">
      <c r="A83" s="139" t="s">
        <v>67</v>
      </c>
      <c r="B83" s="120">
        <v>4600082350</v>
      </c>
      <c r="C83" s="26">
        <v>43658</v>
      </c>
      <c r="D83" s="60" t="s">
        <v>6</v>
      </c>
      <c r="E83" s="60" t="s">
        <v>6</v>
      </c>
      <c r="F83" s="60" t="s">
        <v>6</v>
      </c>
      <c r="G83" s="60" t="s">
        <v>6</v>
      </c>
      <c r="H83" s="60" t="s">
        <v>6</v>
      </c>
      <c r="I83" s="48" t="e">
        <f t="shared" ca="1" si="26"/>
        <v>#VALUE!</v>
      </c>
      <c r="J83" s="47" t="e">
        <f t="shared" ca="1" si="27"/>
        <v>#VALUE!</v>
      </c>
      <c r="K83" s="163" t="s">
        <v>875</v>
      </c>
      <c r="L83" s="138">
        <v>43696</v>
      </c>
      <c r="M83" s="138">
        <v>43658</v>
      </c>
      <c r="N83" s="138">
        <v>44512</v>
      </c>
      <c r="O83" s="48">
        <f t="shared" ca="1" si="23"/>
        <v>220</v>
      </c>
      <c r="P83" s="73" t="str">
        <f t="shared" ca="1" si="24"/>
        <v>VIGENTE</v>
      </c>
      <c r="Q83" s="66" t="s">
        <v>485</v>
      </c>
      <c r="R83" s="36" t="s">
        <v>484</v>
      </c>
      <c r="S83" s="28" t="s">
        <v>4</v>
      </c>
      <c r="T83" s="72">
        <v>457991</v>
      </c>
      <c r="U83" s="68" t="s">
        <v>483</v>
      </c>
      <c r="V83" s="118">
        <v>1715</v>
      </c>
      <c r="W83" s="117">
        <v>41542</v>
      </c>
      <c r="X83" s="72">
        <v>27</v>
      </c>
      <c r="Y83" s="80">
        <v>11</v>
      </c>
      <c r="Z83" s="95" t="s">
        <v>11</v>
      </c>
      <c r="AA83" s="95" t="s">
        <v>482</v>
      </c>
      <c r="AB83" s="67">
        <v>1528707</v>
      </c>
      <c r="AC83" s="66" t="s">
        <v>838</v>
      </c>
      <c r="AD83" s="65">
        <v>70695481</v>
      </c>
      <c r="AE83" s="31" t="s">
        <v>6</v>
      </c>
      <c r="AF83" s="80">
        <v>3104062376</v>
      </c>
      <c r="AG83" s="171" t="s">
        <v>837</v>
      </c>
      <c r="AH83" s="66" t="s">
        <v>838</v>
      </c>
      <c r="AI83" s="154">
        <v>70695481</v>
      </c>
      <c r="AJ83" s="31" t="s">
        <v>6</v>
      </c>
      <c r="AK83" s="80">
        <v>3104062376</v>
      </c>
      <c r="AL83" s="116" t="s">
        <v>837</v>
      </c>
      <c r="AM83" s="136" t="s">
        <v>836</v>
      </c>
      <c r="AN83" s="31" t="s">
        <v>6</v>
      </c>
      <c r="AO83" s="31" t="s">
        <v>6</v>
      </c>
      <c r="AP83" s="30" t="s">
        <v>6</v>
      </c>
      <c r="AQ83" s="78" t="s">
        <v>56</v>
      </c>
      <c r="AR83" s="28" t="s">
        <v>4</v>
      </c>
      <c r="AS83" s="105" t="s">
        <v>55</v>
      </c>
      <c r="AT83" s="105"/>
      <c r="AU83" s="28"/>
      <c r="AV83" s="63"/>
      <c r="AW83" s="25"/>
      <c r="AX83" s="25"/>
      <c r="AY83" s="26" t="e">
        <f t="shared" si="28"/>
        <v>#VALUE!</v>
      </c>
      <c r="AZ83" s="25"/>
      <c r="BA83" s="25"/>
      <c r="BB83" s="26" t="e">
        <f t="shared" si="29"/>
        <v>#VALUE!</v>
      </c>
      <c r="BC83" s="25"/>
      <c r="BD83" s="25"/>
      <c r="BE83" s="20" t="e">
        <f t="shared" si="30"/>
        <v>#VALUE!</v>
      </c>
      <c r="BF83" s="20"/>
      <c r="BG83" s="20"/>
      <c r="BH83" s="20" t="e">
        <f t="shared" si="22"/>
        <v>#VALUE!</v>
      </c>
      <c r="BI83" s="24"/>
      <c r="BJ83" s="24"/>
      <c r="BK83" s="24" t="e">
        <f t="shared" si="31"/>
        <v>#VALUE!</v>
      </c>
      <c r="BL83" s="24"/>
      <c r="BM83" s="24"/>
      <c r="BN83" s="20" t="e">
        <f t="shared" si="32"/>
        <v>#VALUE!</v>
      </c>
      <c r="BO83" s="24"/>
      <c r="BP83" s="24"/>
      <c r="BQ83" s="20" t="e">
        <f t="shared" si="33"/>
        <v>#VALUE!</v>
      </c>
      <c r="BR83" s="24"/>
      <c r="BS83" s="24"/>
      <c r="BT83" s="20" t="e">
        <f t="shared" si="34"/>
        <v>#VALUE!</v>
      </c>
      <c r="BU83" s="24" t="e">
        <f t="shared" si="25"/>
        <v>#VALUE!</v>
      </c>
      <c r="BV83" s="61" t="e">
        <f t="shared" si="36"/>
        <v>#VALUE!</v>
      </c>
      <c r="BW83" s="21"/>
      <c r="BX83" s="21"/>
      <c r="BY83" s="20" t="e">
        <f t="shared" si="35"/>
        <v>#VALUE!</v>
      </c>
      <c r="BZ83" s="19"/>
      <c r="CA83" s="18" t="s">
        <v>68</v>
      </c>
      <c r="CB83" s="1"/>
    </row>
    <row r="84" spans="1:94" s="170" customFormat="1" ht="39.75" customHeight="1" x14ac:dyDescent="0.25">
      <c r="A84" s="139" t="s">
        <v>67</v>
      </c>
      <c r="B84" s="120">
        <v>4600082300</v>
      </c>
      <c r="C84" s="26">
        <v>43658</v>
      </c>
      <c r="D84" s="60" t="s">
        <v>6</v>
      </c>
      <c r="E84" s="60" t="s">
        <v>6</v>
      </c>
      <c r="F84" s="60" t="s">
        <v>6</v>
      </c>
      <c r="G84" s="60" t="s">
        <v>6</v>
      </c>
      <c r="H84" s="60" t="s">
        <v>6</v>
      </c>
      <c r="I84" s="48" t="e">
        <f t="shared" ca="1" si="26"/>
        <v>#VALUE!</v>
      </c>
      <c r="J84" s="47" t="e">
        <f t="shared" ca="1" si="27"/>
        <v>#VALUE!</v>
      </c>
      <c r="K84" s="163" t="s">
        <v>874</v>
      </c>
      <c r="L84" s="138">
        <v>43696</v>
      </c>
      <c r="M84" s="138">
        <v>43658</v>
      </c>
      <c r="N84" s="138">
        <v>44512</v>
      </c>
      <c r="O84" s="48">
        <f t="shared" ca="1" si="23"/>
        <v>220</v>
      </c>
      <c r="P84" s="73" t="str">
        <f t="shared" ca="1" si="24"/>
        <v>VIGENTE</v>
      </c>
      <c r="Q84" s="66" t="s">
        <v>485</v>
      </c>
      <c r="R84" s="36" t="s">
        <v>484</v>
      </c>
      <c r="S84" s="28" t="s">
        <v>4</v>
      </c>
      <c r="T84" s="72">
        <v>457991</v>
      </c>
      <c r="U84" s="68" t="s">
        <v>483</v>
      </c>
      <c r="V84" s="118">
        <v>1715</v>
      </c>
      <c r="W84" s="117">
        <v>41542</v>
      </c>
      <c r="X84" s="72">
        <v>27</v>
      </c>
      <c r="Y84" s="80" t="s">
        <v>873</v>
      </c>
      <c r="Z84" s="95" t="s">
        <v>11</v>
      </c>
      <c r="AA84" s="95" t="s">
        <v>482</v>
      </c>
      <c r="AB84" s="67">
        <v>319658</v>
      </c>
      <c r="AC84" s="66" t="s">
        <v>872</v>
      </c>
      <c r="AD84" s="65">
        <v>70693384</v>
      </c>
      <c r="AE84" s="31" t="s">
        <v>6</v>
      </c>
      <c r="AF84" s="80">
        <v>3123871307</v>
      </c>
      <c r="AG84" s="171" t="s">
        <v>871</v>
      </c>
      <c r="AH84" s="66" t="s">
        <v>872</v>
      </c>
      <c r="AI84" s="154">
        <v>70693384</v>
      </c>
      <c r="AJ84" s="31" t="s">
        <v>6</v>
      </c>
      <c r="AK84" s="80">
        <v>3123871307</v>
      </c>
      <c r="AL84" s="116" t="s">
        <v>871</v>
      </c>
      <c r="AM84" s="136" t="s">
        <v>870</v>
      </c>
      <c r="AN84" s="31" t="s">
        <v>6</v>
      </c>
      <c r="AO84" s="31" t="s">
        <v>6</v>
      </c>
      <c r="AP84" s="30" t="s">
        <v>6</v>
      </c>
      <c r="AQ84" s="78" t="s">
        <v>70</v>
      </c>
      <c r="AR84" s="28" t="s">
        <v>4</v>
      </c>
      <c r="AS84" s="63" t="s">
        <v>69</v>
      </c>
      <c r="AT84" s="63"/>
      <c r="AU84" s="28"/>
      <c r="AV84" s="63"/>
      <c r="AW84" s="89"/>
      <c r="AX84" s="20"/>
      <c r="AY84" s="26" t="e">
        <f t="shared" si="28"/>
        <v>#VALUE!</v>
      </c>
      <c r="AZ84" s="25"/>
      <c r="BA84" s="25"/>
      <c r="BB84" s="26" t="e">
        <f t="shared" si="29"/>
        <v>#VALUE!</v>
      </c>
      <c r="BC84" s="25"/>
      <c r="BD84" s="25"/>
      <c r="BE84" s="20" t="e">
        <f t="shared" si="30"/>
        <v>#VALUE!</v>
      </c>
      <c r="BF84" s="20"/>
      <c r="BG84" s="20"/>
      <c r="BH84" s="20" t="e">
        <f t="shared" si="22"/>
        <v>#VALUE!</v>
      </c>
      <c r="BI84" s="24"/>
      <c r="BJ84" s="24"/>
      <c r="BK84" s="24" t="e">
        <f t="shared" si="31"/>
        <v>#VALUE!</v>
      </c>
      <c r="BL84" s="24"/>
      <c r="BM84" s="24"/>
      <c r="BN84" s="20" t="e">
        <f t="shared" si="32"/>
        <v>#VALUE!</v>
      </c>
      <c r="BO84" s="24"/>
      <c r="BP84" s="24"/>
      <c r="BQ84" s="20" t="e">
        <f t="shared" si="33"/>
        <v>#VALUE!</v>
      </c>
      <c r="BR84" s="24"/>
      <c r="BS84" s="24"/>
      <c r="BT84" s="20" t="e">
        <f t="shared" si="34"/>
        <v>#VALUE!</v>
      </c>
      <c r="BU84" s="24" t="e">
        <f t="shared" si="25"/>
        <v>#VALUE!</v>
      </c>
      <c r="BV84" s="61" t="e">
        <f t="shared" si="36"/>
        <v>#VALUE!</v>
      </c>
      <c r="BW84" s="21"/>
      <c r="BX84" s="21"/>
      <c r="BY84" s="20" t="e">
        <f t="shared" si="35"/>
        <v>#VALUE!</v>
      </c>
      <c r="BZ84" s="125"/>
      <c r="CA84" s="18" t="s">
        <v>68</v>
      </c>
      <c r="CB84" s="17"/>
      <c r="CC84" s="17"/>
      <c r="CD84" s="17"/>
      <c r="CE84" s="17"/>
      <c r="CF84" s="17"/>
      <c r="CG84" s="17"/>
      <c r="CH84" s="17"/>
      <c r="CI84" s="17"/>
      <c r="CJ84" s="17"/>
      <c r="CK84" s="17"/>
      <c r="CL84" s="17"/>
      <c r="CM84" s="17"/>
      <c r="CN84" s="17"/>
      <c r="CO84" s="17"/>
      <c r="CP84" s="17"/>
    </row>
    <row r="85" spans="1:94" ht="39.75" customHeight="1" x14ac:dyDescent="0.25">
      <c r="A85" s="139" t="s">
        <v>67</v>
      </c>
      <c r="B85" s="120">
        <v>4600082307</v>
      </c>
      <c r="C85" s="26">
        <v>43658</v>
      </c>
      <c r="D85" s="60" t="s">
        <v>6</v>
      </c>
      <c r="E85" s="60" t="s">
        <v>6</v>
      </c>
      <c r="F85" s="60" t="s">
        <v>6</v>
      </c>
      <c r="G85" s="60" t="s">
        <v>6</v>
      </c>
      <c r="H85" s="60" t="s">
        <v>6</v>
      </c>
      <c r="I85" s="48" t="e">
        <f t="shared" ca="1" si="26"/>
        <v>#VALUE!</v>
      </c>
      <c r="J85" s="47" t="e">
        <f t="shared" ca="1" si="27"/>
        <v>#VALUE!</v>
      </c>
      <c r="K85" s="163" t="s">
        <v>869</v>
      </c>
      <c r="L85" s="138">
        <v>43693</v>
      </c>
      <c r="M85" s="138">
        <v>43658</v>
      </c>
      <c r="N85" s="138">
        <v>44512</v>
      </c>
      <c r="O85" s="48">
        <f t="shared" ca="1" si="23"/>
        <v>220</v>
      </c>
      <c r="P85" s="73" t="str">
        <f t="shared" ca="1" si="24"/>
        <v>VIGENTE</v>
      </c>
      <c r="Q85" s="66" t="s">
        <v>485</v>
      </c>
      <c r="R85" s="36" t="s">
        <v>484</v>
      </c>
      <c r="S85" s="28" t="s">
        <v>4</v>
      </c>
      <c r="T85" s="72">
        <v>457991</v>
      </c>
      <c r="U85" s="68" t="s">
        <v>483</v>
      </c>
      <c r="V85" s="118">
        <v>1715</v>
      </c>
      <c r="W85" s="117">
        <v>41542</v>
      </c>
      <c r="X85" s="72">
        <v>27</v>
      </c>
      <c r="Y85" s="80">
        <v>9</v>
      </c>
      <c r="Z85" s="95" t="s">
        <v>11</v>
      </c>
      <c r="AA85" s="95" t="s">
        <v>482</v>
      </c>
      <c r="AB85" s="67">
        <v>319658</v>
      </c>
      <c r="AC85" s="66" t="s">
        <v>868</v>
      </c>
      <c r="AD85" s="65">
        <v>21482680</v>
      </c>
      <c r="AE85" s="80">
        <v>2972089</v>
      </c>
      <c r="AF85" s="80">
        <v>2979297</v>
      </c>
      <c r="AG85" s="171" t="s">
        <v>866</v>
      </c>
      <c r="AH85" s="66" t="s">
        <v>867</v>
      </c>
      <c r="AI85" s="154">
        <v>71272916</v>
      </c>
      <c r="AJ85" s="80">
        <v>2979297</v>
      </c>
      <c r="AK85" s="31" t="s">
        <v>6</v>
      </c>
      <c r="AL85" s="116" t="s">
        <v>866</v>
      </c>
      <c r="AM85" s="136" t="s">
        <v>865</v>
      </c>
      <c r="AN85" s="31" t="s">
        <v>6</v>
      </c>
      <c r="AO85" s="31" t="s">
        <v>6</v>
      </c>
      <c r="AP85" s="30" t="s">
        <v>6</v>
      </c>
      <c r="AQ85" s="78" t="s">
        <v>56</v>
      </c>
      <c r="AR85" s="28" t="s">
        <v>4</v>
      </c>
      <c r="AS85" s="105" t="s">
        <v>55</v>
      </c>
      <c r="AT85" s="105"/>
      <c r="AU85" s="28"/>
      <c r="AV85" s="63"/>
      <c r="AW85" s="25"/>
      <c r="AX85" s="25"/>
      <c r="AY85" s="26" t="e">
        <f t="shared" si="28"/>
        <v>#VALUE!</v>
      </c>
      <c r="AZ85" s="25"/>
      <c r="BA85" s="25"/>
      <c r="BB85" s="26" t="e">
        <f t="shared" si="29"/>
        <v>#VALUE!</v>
      </c>
      <c r="BC85" s="25"/>
      <c r="BD85" s="25"/>
      <c r="BE85" s="20" t="e">
        <f t="shared" si="30"/>
        <v>#VALUE!</v>
      </c>
      <c r="BF85" s="20"/>
      <c r="BG85" s="20"/>
      <c r="BH85" s="20" t="e">
        <f t="shared" si="22"/>
        <v>#VALUE!</v>
      </c>
      <c r="BI85" s="24"/>
      <c r="BJ85" s="24"/>
      <c r="BK85" s="24" t="e">
        <f t="shared" si="31"/>
        <v>#VALUE!</v>
      </c>
      <c r="BL85" s="24"/>
      <c r="BM85" s="24"/>
      <c r="BN85" s="20" t="e">
        <f t="shared" si="32"/>
        <v>#VALUE!</v>
      </c>
      <c r="BO85" s="24"/>
      <c r="BP85" s="24"/>
      <c r="BQ85" s="20" t="e">
        <f t="shared" si="33"/>
        <v>#VALUE!</v>
      </c>
      <c r="BR85" s="24"/>
      <c r="BS85" s="24"/>
      <c r="BT85" s="20" t="e">
        <f t="shared" si="34"/>
        <v>#VALUE!</v>
      </c>
      <c r="BU85" s="24" t="e">
        <f t="shared" si="25"/>
        <v>#VALUE!</v>
      </c>
      <c r="BV85" s="61" t="e">
        <f t="shared" si="36"/>
        <v>#VALUE!</v>
      </c>
      <c r="BW85" s="21"/>
      <c r="BX85" s="21"/>
      <c r="BY85" s="20" t="e">
        <f t="shared" si="35"/>
        <v>#VALUE!</v>
      </c>
      <c r="BZ85" s="19"/>
      <c r="CA85" s="18" t="s">
        <v>68</v>
      </c>
      <c r="CB85" s="1"/>
    </row>
    <row r="86" spans="1:94" ht="39.75" customHeight="1" x14ac:dyDescent="0.25">
      <c r="A86" s="139" t="s">
        <v>67</v>
      </c>
      <c r="B86" s="120">
        <v>4600082322</v>
      </c>
      <c r="C86" s="26">
        <v>43658</v>
      </c>
      <c r="D86" s="60" t="s">
        <v>6</v>
      </c>
      <c r="E86" s="60" t="s">
        <v>6</v>
      </c>
      <c r="F86" s="60" t="s">
        <v>6</v>
      </c>
      <c r="G86" s="60" t="s">
        <v>6</v>
      </c>
      <c r="H86" s="60" t="s">
        <v>6</v>
      </c>
      <c r="I86" s="48" t="e">
        <f t="shared" ca="1" si="26"/>
        <v>#VALUE!</v>
      </c>
      <c r="J86" s="47" t="e">
        <f t="shared" ca="1" si="27"/>
        <v>#VALUE!</v>
      </c>
      <c r="K86" s="163" t="s">
        <v>864</v>
      </c>
      <c r="L86" s="138">
        <v>43696</v>
      </c>
      <c r="M86" s="138">
        <v>43658</v>
      </c>
      <c r="N86" s="138">
        <v>44512</v>
      </c>
      <c r="O86" s="48">
        <f t="shared" ca="1" si="23"/>
        <v>220</v>
      </c>
      <c r="P86" s="73" t="str">
        <f t="shared" ca="1" si="24"/>
        <v>VIGENTE</v>
      </c>
      <c r="Q86" s="66" t="s">
        <v>485</v>
      </c>
      <c r="R86" s="36" t="s">
        <v>484</v>
      </c>
      <c r="S86" s="28" t="s">
        <v>4</v>
      </c>
      <c r="T86" s="72">
        <v>457991</v>
      </c>
      <c r="U86" s="68" t="s">
        <v>483</v>
      </c>
      <c r="V86" s="118">
        <v>1715</v>
      </c>
      <c r="W86" s="117">
        <v>41542</v>
      </c>
      <c r="X86" s="72">
        <v>27</v>
      </c>
      <c r="Y86" s="80">
        <v>10</v>
      </c>
      <c r="Z86" s="95" t="s">
        <v>11</v>
      </c>
      <c r="AA86" s="95" t="s">
        <v>482</v>
      </c>
      <c r="AB86" s="67">
        <v>319658</v>
      </c>
      <c r="AC86" s="66" t="s">
        <v>863</v>
      </c>
      <c r="AD86" s="65">
        <v>70692418</v>
      </c>
      <c r="AE86" s="31" t="s">
        <v>6</v>
      </c>
      <c r="AF86" s="80">
        <v>3122099925</v>
      </c>
      <c r="AG86" s="30" t="s">
        <v>6</v>
      </c>
      <c r="AH86" s="66" t="s">
        <v>863</v>
      </c>
      <c r="AI86" s="154">
        <v>70692418</v>
      </c>
      <c r="AJ86" s="31" t="s">
        <v>6</v>
      </c>
      <c r="AK86" s="80">
        <v>3122099925</v>
      </c>
      <c r="AL86" s="30" t="s">
        <v>6</v>
      </c>
      <c r="AM86" s="136" t="s">
        <v>862</v>
      </c>
      <c r="AN86" s="31" t="s">
        <v>6</v>
      </c>
      <c r="AO86" s="31" t="s">
        <v>6</v>
      </c>
      <c r="AP86" s="30" t="s">
        <v>6</v>
      </c>
      <c r="AQ86" s="78" t="s">
        <v>70</v>
      </c>
      <c r="AR86" s="28" t="s">
        <v>4</v>
      </c>
      <c r="AS86" s="63" t="s">
        <v>69</v>
      </c>
      <c r="AT86" s="63"/>
      <c r="AU86" s="28"/>
      <c r="AV86" s="63"/>
      <c r="AW86" s="89"/>
      <c r="AX86" s="20"/>
      <c r="AY86" s="26" t="e">
        <f t="shared" si="28"/>
        <v>#VALUE!</v>
      </c>
      <c r="AZ86" s="25"/>
      <c r="BA86" s="25"/>
      <c r="BB86" s="26" t="e">
        <f t="shared" si="29"/>
        <v>#VALUE!</v>
      </c>
      <c r="BC86" s="25"/>
      <c r="BD86" s="25"/>
      <c r="BE86" s="20" t="e">
        <f t="shared" si="30"/>
        <v>#VALUE!</v>
      </c>
      <c r="BF86" s="20"/>
      <c r="BG86" s="20"/>
      <c r="BH86" s="20" t="e">
        <f t="shared" si="22"/>
        <v>#VALUE!</v>
      </c>
      <c r="BI86" s="24"/>
      <c r="BJ86" s="24"/>
      <c r="BK86" s="24" t="e">
        <f t="shared" si="31"/>
        <v>#VALUE!</v>
      </c>
      <c r="BL86" s="24"/>
      <c r="BM86" s="24"/>
      <c r="BN86" s="20" t="e">
        <f t="shared" si="32"/>
        <v>#VALUE!</v>
      </c>
      <c r="BO86" s="24"/>
      <c r="BP86" s="24"/>
      <c r="BQ86" s="20" t="e">
        <f t="shared" si="33"/>
        <v>#VALUE!</v>
      </c>
      <c r="BR86" s="24"/>
      <c r="BS86" s="24"/>
      <c r="BT86" s="20" t="e">
        <f t="shared" si="34"/>
        <v>#VALUE!</v>
      </c>
      <c r="BU86" s="24" t="e">
        <f t="shared" si="25"/>
        <v>#VALUE!</v>
      </c>
      <c r="BV86" s="61" t="e">
        <f t="shared" si="36"/>
        <v>#VALUE!</v>
      </c>
      <c r="BW86" s="21"/>
      <c r="BX86" s="21"/>
      <c r="BY86" s="20" t="e">
        <f t="shared" si="35"/>
        <v>#VALUE!</v>
      </c>
      <c r="BZ86" s="125"/>
      <c r="CA86" s="18" t="s">
        <v>68</v>
      </c>
      <c r="CB86" s="1"/>
    </row>
    <row r="87" spans="1:94" ht="39.75" customHeight="1" x14ac:dyDescent="0.25">
      <c r="A87" s="139" t="s">
        <v>67</v>
      </c>
      <c r="B87" s="120">
        <v>4600082368</v>
      </c>
      <c r="C87" s="26">
        <v>43658</v>
      </c>
      <c r="D87" s="60" t="s">
        <v>6</v>
      </c>
      <c r="E87" s="60" t="s">
        <v>6</v>
      </c>
      <c r="F87" s="60" t="s">
        <v>6</v>
      </c>
      <c r="G87" s="60" t="s">
        <v>6</v>
      </c>
      <c r="H87" s="60" t="s">
        <v>6</v>
      </c>
      <c r="I87" s="48" t="e">
        <f t="shared" ca="1" si="26"/>
        <v>#VALUE!</v>
      </c>
      <c r="J87" s="47" t="e">
        <f t="shared" ca="1" si="27"/>
        <v>#VALUE!</v>
      </c>
      <c r="K87" s="163" t="s">
        <v>861</v>
      </c>
      <c r="L87" s="138">
        <v>43697</v>
      </c>
      <c r="M87" s="138">
        <v>43658</v>
      </c>
      <c r="N87" s="138">
        <v>44512</v>
      </c>
      <c r="O87" s="48">
        <f t="shared" ca="1" si="23"/>
        <v>220</v>
      </c>
      <c r="P87" s="73" t="str">
        <f t="shared" ca="1" si="24"/>
        <v>VIGENTE</v>
      </c>
      <c r="Q87" s="66" t="s">
        <v>485</v>
      </c>
      <c r="R87" s="36" t="s">
        <v>484</v>
      </c>
      <c r="S87" s="28" t="s">
        <v>4</v>
      </c>
      <c r="T87" s="72">
        <v>457991</v>
      </c>
      <c r="U87" s="68" t="s">
        <v>483</v>
      </c>
      <c r="V87" s="118">
        <v>1715</v>
      </c>
      <c r="W87" s="117">
        <v>41542</v>
      </c>
      <c r="X87" s="72">
        <v>27</v>
      </c>
      <c r="Y87" s="80">
        <v>12</v>
      </c>
      <c r="Z87" s="95" t="s">
        <v>11</v>
      </c>
      <c r="AA87" s="95" t="s">
        <v>482</v>
      </c>
      <c r="AB87" s="67">
        <v>815127</v>
      </c>
      <c r="AC87" s="66" t="s">
        <v>838</v>
      </c>
      <c r="AD87" s="65">
        <v>70695481</v>
      </c>
      <c r="AE87" s="31" t="s">
        <v>6</v>
      </c>
      <c r="AF87" s="80">
        <v>3104062376</v>
      </c>
      <c r="AG87" s="171" t="s">
        <v>837</v>
      </c>
      <c r="AH87" s="66" t="s">
        <v>838</v>
      </c>
      <c r="AI87" s="154">
        <v>70695481</v>
      </c>
      <c r="AJ87" s="31" t="s">
        <v>6</v>
      </c>
      <c r="AK87" s="80">
        <v>3104062376</v>
      </c>
      <c r="AL87" s="116" t="s">
        <v>837</v>
      </c>
      <c r="AM87" s="136" t="s">
        <v>860</v>
      </c>
      <c r="AN87" s="31" t="s">
        <v>6</v>
      </c>
      <c r="AO87" s="31" t="s">
        <v>6</v>
      </c>
      <c r="AP87" s="30" t="s">
        <v>6</v>
      </c>
      <c r="AQ87" s="78" t="s">
        <v>5</v>
      </c>
      <c r="AR87" s="28" t="s">
        <v>4</v>
      </c>
      <c r="AS87" s="27" t="s">
        <v>3</v>
      </c>
      <c r="AT87" s="27"/>
      <c r="AU87" s="28"/>
      <c r="AV87" s="63"/>
      <c r="AW87" s="25"/>
      <c r="AX87" s="25"/>
      <c r="AY87" s="26" t="e">
        <f t="shared" si="28"/>
        <v>#VALUE!</v>
      </c>
      <c r="AZ87" s="25"/>
      <c r="BA87" s="25"/>
      <c r="BB87" s="26" t="e">
        <f t="shared" si="29"/>
        <v>#VALUE!</v>
      </c>
      <c r="BC87" s="25"/>
      <c r="BD87" s="25"/>
      <c r="BE87" s="20" t="e">
        <f t="shared" si="30"/>
        <v>#VALUE!</v>
      </c>
      <c r="BF87" s="20"/>
      <c r="BG87" s="20"/>
      <c r="BH87" s="20" t="e">
        <f t="shared" si="22"/>
        <v>#VALUE!</v>
      </c>
      <c r="BI87" s="24"/>
      <c r="BJ87" s="24"/>
      <c r="BK87" s="24" t="e">
        <f t="shared" si="31"/>
        <v>#VALUE!</v>
      </c>
      <c r="BL87" s="24"/>
      <c r="BM87" s="24"/>
      <c r="BN87" s="20" t="e">
        <f t="shared" si="32"/>
        <v>#VALUE!</v>
      </c>
      <c r="BO87" s="24"/>
      <c r="BP87" s="24"/>
      <c r="BQ87" s="20" t="e">
        <f t="shared" si="33"/>
        <v>#VALUE!</v>
      </c>
      <c r="BR87" s="24"/>
      <c r="BS87" s="24"/>
      <c r="BT87" s="20" t="e">
        <f t="shared" si="34"/>
        <v>#VALUE!</v>
      </c>
      <c r="BU87" s="24" t="e">
        <f t="shared" si="25"/>
        <v>#VALUE!</v>
      </c>
      <c r="BV87" s="61" t="e">
        <f t="shared" si="36"/>
        <v>#VALUE!</v>
      </c>
      <c r="BW87" s="21"/>
      <c r="BX87" s="21"/>
      <c r="BY87" s="20" t="e">
        <f t="shared" si="35"/>
        <v>#VALUE!</v>
      </c>
      <c r="BZ87" s="125"/>
      <c r="CA87" s="18" t="s">
        <v>68</v>
      </c>
    </row>
    <row r="88" spans="1:94" ht="39.75" customHeight="1" x14ac:dyDescent="0.25">
      <c r="A88" s="139" t="s">
        <v>67</v>
      </c>
      <c r="B88" s="120">
        <v>4600082325</v>
      </c>
      <c r="C88" s="26">
        <v>43658</v>
      </c>
      <c r="D88" s="60" t="s">
        <v>6</v>
      </c>
      <c r="E88" s="60" t="s">
        <v>6</v>
      </c>
      <c r="F88" s="60" t="s">
        <v>6</v>
      </c>
      <c r="G88" s="60" t="s">
        <v>6</v>
      </c>
      <c r="H88" s="60" t="s">
        <v>6</v>
      </c>
      <c r="I88" s="48" t="e">
        <f t="shared" ca="1" si="26"/>
        <v>#VALUE!</v>
      </c>
      <c r="J88" s="47" t="e">
        <f t="shared" ca="1" si="27"/>
        <v>#VALUE!</v>
      </c>
      <c r="K88" s="163" t="s">
        <v>859</v>
      </c>
      <c r="L88" s="138">
        <v>43696</v>
      </c>
      <c r="M88" s="138">
        <v>43658</v>
      </c>
      <c r="N88" s="138">
        <v>44512</v>
      </c>
      <c r="O88" s="48">
        <f t="shared" ca="1" si="23"/>
        <v>220</v>
      </c>
      <c r="P88" s="73" t="str">
        <f t="shared" ca="1" si="24"/>
        <v>VIGENTE</v>
      </c>
      <c r="Q88" s="66" t="s">
        <v>485</v>
      </c>
      <c r="R88" s="36" t="s">
        <v>484</v>
      </c>
      <c r="S88" s="28" t="s">
        <v>4</v>
      </c>
      <c r="T88" s="72">
        <v>457991</v>
      </c>
      <c r="U88" s="68" t="s">
        <v>483</v>
      </c>
      <c r="V88" s="118">
        <v>1715</v>
      </c>
      <c r="W88" s="117">
        <v>41542</v>
      </c>
      <c r="X88" s="72">
        <v>27</v>
      </c>
      <c r="Y88" s="80" t="s">
        <v>858</v>
      </c>
      <c r="Z88" s="95" t="s">
        <v>11</v>
      </c>
      <c r="AA88" s="95" t="s">
        <v>482</v>
      </c>
      <c r="AB88" s="67">
        <v>15638000</v>
      </c>
      <c r="AC88" s="66" t="s">
        <v>857</v>
      </c>
      <c r="AD88" s="65">
        <v>12239036</v>
      </c>
      <c r="AE88" s="31" t="s">
        <v>6</v>
      </c>
      <c r="AF88" s="80">
        <v>3136119547</v>
      </c>
      <c r="AG88" s="30" t="s">
        <v>6</v>
      </c>
      <c r="AH88" s="66" t="s">
        <v>856</v>
      </c>
      <c r="AI88" s="154">
        <v>71114433</v>
      </c>
      <c r="AJ88" s="31" t="s">
        <v>6</v>
      </c>
      <c r="AK88" s="80">
        <v>3122886622</v>
      </c>
      <c r="AL88" s="116" t="s">
        <v>855</v>
      </c>
      <c r="AM88" s="136" t="s">
        <v>854</v>
      </c>
      <c r="AN88" s="31" t="s">
        <v>6</v>
      </c>
      <c r="AO88" s="31" t="s">
        <v>6</v>
      </c>
      <c r="AP88" s="30" t="s">
        <v>6</v>
      </c>
      <c r="AQ88" s="78" t="s">
        <v>56</v>
      </c>
      <c r="AR88" s="28" t="s">
        <v>4</v>
      </c>
      <c r="AS88" s="105" t="s">
        <v>55</v>
      </c>
      <c r="AT88" s="105"/>
      <c r="AU88" s="28"/>
      <c r="AV88" s="63"/>
      <c r="AW88" s="25"/>
      <c r="AX88" s="25"/>
      <c r="AY88" s="26" t="e">
        <f t="shared" si="28"/>
        <v>#VALUE!</v>
      </c>
      <c r="AZ88" s="25"/>
      <c r="BA88" s="25"/>
      <c r="BB88" s="26" t="e">
        <f t="shared" si="29"/>
        <v>#VALUE!</v>
      </c>
      <c r="BC88" s="25"/>
      <c r="BD88" s="25"/>
      <c r="BE88" s="20" t="e">
        <f t="shared" si="30"/>
        <v>#VALUE!</v>
      </c>
      <c r="BF88" s="20"/>
      <c r="BG88" s="20"/>
      <c r="BH88" s="20" t="e">
        <f t="shared" si="22"/>
        <v>#VALUE!</v>
      </c>
      <c r="BI88" s="24"/>
      <c r="BJ88" s="24"/>
      <c r="BK88" s="24" t="e">
        <f t="shared" si="31"/>
        <v>#VALUE!</v>
      </c>
      <c r="BL88" s="24"/>
      <c r="BM88" s="24"/>
      <c r="BN88" s="20" t="e">
        <f t="shared" si="32"/>
        <v>#VALUE!</v>
      </c>
      <c r="BO88" s="24"/>
      <c r="BP88" s="24"/>
      <c r="BQ88" s="20" t="e">
        <f t="shared" si="33"/>
        <v>#VALUE!</v>
      </c>
      <c r="BR88" s="24"/>
      <c r="BS88" s="24"/>
      <c r="BT88" s="20" t="e">
        <f t="shared" si="34"/>
        <v>#VALUE!</v>
      </c>
      <c r="BU88" s="24" t="e">
        <f t="shared" si="25"/>
        <v>#VALUE!</v>
      </c>
      <c r="BV88" s="61" t="e">
        <f t="shared" si="36"/>
        <v>#VALUE!</v>
      </c>
      <c r="BW88" s="21"/>
      <c r="BX88" s="21"/>
      <c r="BY88" s="20" t="e">
        <f t="shared" si="35"/>
        <v>#VALUE!</v>
      </c>
      <c r="BZ88" s="19"/>
      <c r="CA88" s="18" t="s">
        <v>68</v>
      </c>
    </row>
    <row r="89" spans="1:94" ht="39.75" customHeight="1" x14ac:dyDescent="0.25">
      <c r="A89" s="139" t="s">
        <v>67</v>
      </c>
      <c r="B89" s="120">
        <v>4600082512</v>
      </c>
      <c r="C89" s="26">
        <v>43658</v>
      </c>
      <c r="D89" s="60" t="s">
        <v>6</v>
      </c>
      <c r="E89" s="60" t="s">
        <v>6</v>
      </c>
      <c r="F89" s="60" t="s">
        <v>6</v>
      </c>
      <c r="G89" s="60" t="s">
        <v>6</v>
      </c>
      <c r="H89" s="60" t="s">
        <v>6</v>
      </c>
      <c r="I89" s="48" t="e">
        <f t="shared" ca="1" si="26"/>
        <v>#VALUE!</v>
      </c>
      <c r="J89" s="47" t="e">
        <f t="shared" ca="1" si="27"/>
        <v>#VALUE!</v>
      </c>
      <c r="K89" s="163" t="s">
        <v>853</v>
      </c>
      <c r="L89" s="138">
        <v>43697</v>
      </c>
      <c r="M89" s="138">
        <v>43658</v>
      </c>
      <c r="N89" s="138">
        <v>44512</v>
      </c>
      <c r="O89" s="48">
        <f t="shared" ca="1" si="23"/>
        <v>220</v>
      </c>
      <c r="P89" s="73" t="str">
        <f t="shared" ca="1" si="24"/>
        <v>VIGENTE</v>
      </c>
      <c r="Q89" s="66" t="s">
        <v>485</v>
      </c>
      <c r="R89" s="36" t="s">
        <v>484</v>
      </c>
      <c r="S89" s="28" t="s">
        <v>4</v>
      </c>
      <c r="T89" s="72">
        <v>457991</v>
      </c>
      <c r="U89" s="68" t="s">
        <v>483</v>
      </c>
      <c r="V89" s="118">
        <v>1715</v>
      </c>
      <c r="W89" s="117">
        <v>41542</v>
      </c>
      <c r="X89" s="72">
        <v>27</v>
      </c>
      <c r="Y89" s="80">
        <v>31</v>
      </c>
      <c r="Z89" s="95" t="s">
        <v>11</v>
      </c>
      <c r="AA89" s="95" t="s">
        <v>482</v>
      </c>
      <c r="AB89" s="67">
        <v>429792</v>
      </c>
      <c r="AC89" s="66" t="s">
        <v>852</v>
      </c>
      <c r="AD89" s="65">
        <v>70905801</v>
      </c>
      <c r="AE89" s="31" t="s">
        <v>6</v>
      </c>
      <c r="AF89" s="80">
        <v>3176669239</v>
      </c>
      <c r="AG89" s="30" t="s">
        <v>6</v>
      </c>
      <c r="AH89" s="66" t="s">
        <v>852</v>
      </c>
      <c r="AI89" s="154">
        <v>70905801</v>
      </c>
      <c r="AJ89" s="31" t="s">
        <v>6</v>
      </c>
      <c r="AK89" s="80">
        <v>3176669239</v>
      </c>
      <c r="AL89" s="30" t="s">
        <v>6</v>
      </c>
      <c r="AM89" s="136" t="s">
        <v>851</v>
      </c>
      <c r="AN89" s="31" t="s">
        <v>6</v>
      </c>
      <c r="AO89" s="31" t="s">
        <v>6</v>
      </c>
      <c r="AP89" s="30" t="s">
        <v>6</v>
      </c>
      <c r="AQ89" s="78" t="s">
        <v>56</v>
      </c>
      <c r="AR89" s="28" t="s">
        <v>4</v>
      </c>
      <c r="AS89" s="105" t="s">
        <v>55</v>
      </c>
      <c r="AT89" s="105"/>
      <c r="AU89" s="28"/>
      <c r="AV89" s="63"/>
      <c r="AW89" s="25"/>
      <c r="AX89" s="25"/>
      <c r="AY89" s="26" t="e">
        <f t="shared" si="28"/>
        <v>#VALUE!</v>
      </c>
      <c r="AZ89" s="25"/>
      <c r="BA89" s="25"/>
      <c r="BB89" s="26" t="e">
        <f t="shared" si="29"/>
        <v>#VALUE!</v>
      </c>
      <c r="BC89" s="25"/>
      <c r="BD89" s="25"/>
      <c r="BE89" s="20" t="e">
        <f t="shared" si="30"/>
        <v>#VALUE!</v>
      </c>
      <c r="BF89" s="20"/>
      <c r="BG89" s="20"/>
      <c r="BH89" s="20" t="e">
        <f t="shared" ref="BH89:BH120" si="37">EDATE($F89,12)</f>
        <v>#VALUE!</v>
      </c>
      <c r="BI89" s="24"/>
      <c r="BJ89" s="24"/>
      <c r="BK89" s="24" t="e">
        <f t="shared" si="31"/>
        <v>#VALUE!</v>
      </c>
      <c r="BL89" s="24"/>
      <c r="BM89" s="24"/>
      <c r="BN89" s="20" t="e">
        <f t="shared" si="32"/>
        <v>#VALUE!</v>
      </c>
      <c r="BO89" s="24"/>
      <c r="BP89" s="24"/>
      <c r="BQ89" s="20" t="e">
        <f t="shared" si="33"/>
        <v>#VALUE!</v>
      </c>
      <c r="BR89" s="24"/>
      <c r="BS89" s="24"/>
      <c r="BT89" s="20" t="e">
        <f t="shared" si="34"/>
        <v>#VALUE!</v>
      </c>
      <c r="BU89" s="24" t="e">
        <f t="shared" si="25"/>
        <v>#VALUE!</v>
      </c>
      <c r="BV89" s="61" t="e">
        <f t="shared" si="36"/>
        <v>#VALUE!</v>
      </c>
      <c r="BW89" s="21"/>
      <c r="BX89" s="21"/>
      <c r="BY89" s="20" t="e">
        <f t="shared" si="35"/>
        <v>#VALUE!</v>
      </c>
      <c r="BZ89" s="19"/>
      <c r="CA89" s="18" t="s">
        <v>68</v>
      </c>
    </row>
    <row r="90" spans="1:94" ht="39.75" customHeight="1" x14ac:dyDescent="0.25">
      <c r="A90" s="139" t="s">
        <v>67</v>
      </c>
      <c r="B90" s="120">
        <v>4600082443</v>
      </c>
      <c r="C90" s="26">
        <v>43658</v>
      </c>
      <c r="D90" s="60" t="s">
        <v>6</v>
      </c>
      <c r="E90" s="60" t="s">
        <v>6</v>
      </c>
      <c r="F90" s="60" t="s">
        <v>6</v>
      </c>
      <c r="G90" s="60" t="s">
        <v>6</v>
      </c>
      <c r="H90" s="60" t="s">
        <v>6</v>
      </c>
      <c r="I90" s="48" t="e">
        <f t="shared" ca="1" si="26"/>
        <v>#VALUE!</v>
      </c>
      <c r="J90" s="47" t="e">
        <f t="shared" ca="1" si="27"/>
        <v>#VALUE!</v>
      </c>
      <c r="K90" s="163" t="s">
        <v>850</v>
      </c>
      <c r="L90" s="138">
        <v>43697</v>
      </c>
      <c r="M90" s="138">
        <v>43658</v>
      </c>
      <c r="N90" s="138">
        <v>44512</v>
      </c>
      <c r="O90" s="48">
        <f t="shared" ref="O90:O113" ca="1" si="38">N90-$DF$1</f>
        <v>220</v>
      </c>
      <c r="P90" s="73" t="str">
        <f t="shared" ref="P90:P113" ca="1" si="39">IF(O90&gt;80,"VIGENTE",IF(O90&lt;1,"VENCIDO",IF(O90&lt;50,"POR VENCERSE","RENOVAR")))</f>
        <v>VIGENTE</v>
      </c>
      <c r="Q90" s="66" t="s">
        <v>485</v>
      </c>
      <c r="R90" s="36" t="s">
        <v>484</v>
      </c>
      <c r="S90" s="28" t="s">
        <v>4</v>
      </c>
      <c r="T90" s="72">
        <v>457991</v>
      </c>
      <c r="U90" s="68" t="s">
        <v>483</v>
      </c>
      <c r="V90" s="118">
        <v>1715</v>
      </c>
      <c r="W90" s="117">
        <v>41542</v>
      </c>
      <c r="X90" s="72">
        <v>27</v>
      </c>
      <c r="Y90" s="80">
        <v>44</v>
      </c>
      <c r="Z90" s="95" t="s">
        <v>11</v>
      </c>
      <c r="AA90" s="95" t="s">
        <v>482</v>
      </c>
      <c r="AB90" s="67">
        <v>655298</v>
      </c>
      <c r="AC90" s="66" t="s">
        <v>849</v>
      </c>
      <c r="AD90" s="65">
        <v>1036631634</v>
      </c>
      <c r="AE90" s="80">
        <v>3103964745</v>
      </c>
      <c r="AF90" s="80">
        <v>3122592265</v>
      </c>
      <c r="AG90" s="171" t="s">
        <v>848</v>
      </c>
      <c r="AH90" s="66" t="s">
        <v>849</v>
      </c>
      <c r="AI90" s="154">
        <v>1036631634</v>
      </c>
      <c r="AJ90" s="80">
        <v>3103964745</v>
      </c>
      <c r="AK90" s="80">
        <v>3122592265</v>
      </c>
      <c r="AL90" s="116" t="s">
        <v>848</v>
      </c>
      <c r="AM90" s="136" t="s">
        <v>836</v>
      </c>
      <c r="AN90" s="31" t="s">
        <v>6</v>
      </c>
      <c r="AO90" s="31" t="s">
        <v>6</v>
      </c>
      <c r="AP90" s="30" t="s">
        <v>6</v>
      </c>
      <c r="AQ90" s="78" t="s">
        <v>5</v>
      </c>
      <c r="AR90" s="28" t="s">
        <v>4</v>
      </c>
      <c r="AS90" s="27" t="s">
        <v>3</v>
      </c>
      <c r="AT90" s="27"/>
      <c r="AU90" s="28"/>
      <c r="AV90" s="63"/>
      <c r="AW90" s="25"/>
      <c r="AX90" s="25"/>
      <c r="AY90" s="26" t="e">
        <f t="shared" si="28"/>
        <v>#VALUE!</v>
      </c>
      <c r="AZ90" s="25"/>
      <c r="BA90" s="25"/>
      <c r="BB90" s="26" t="e">
        <f t="shared" si="29"/>
        <v>#VALUE!</v>
      </c>
      <c r="BC90" s="25"/>
      <c r="BD90" s="25"/>
      <c r="BE90" s="20" t="e">
        <f t="shared" si="30"/>
        <v>#VALUE!</v>
      </c>
      <c r="BF90" s="20"/>
      <c r="BG90" s="20"/>
      <c r="BH90" s="20" t="e">
        <f t="shared" si="37"/>
        <v>#VALUE!</v>
      </c>
      <c r="BI90" s="24"/>
      <c r="BJ90" s="24"/>
      <c r="BK90" s="24" t="e">
        <f t="shared" si="31"/>
        <v>#VALUE!</v>
      </c>
      <c r="BL90" s="24"/>
      <c r="BM90" s="24"/>
      <c r="BN90" s="20" t="e">
        <f t="shared" si="32"/>
        <v>#VALUE!</v>
      </c>
      <c r="BO90" s="24"/>
      <c r="BP90" s="24"/>
      <c r="BQ90" s="20" t="e">
        <f t="shared" si="33"/>
        <v>#VALUE!</v>
      </c>
      <c r="BR90" s="24"/>
      <c r="BS90" s="24"/>
      <c r="BT90" s="20" t="e">
        <f t="shared" si="34"/>
        <v>#VALUE!</v>
      </c>
      <c r="BU90" s="24" t="e">
        <f t="shared" ref="BU90:BU113" si="40">E90-100</f>
        <v>#VALUE!</v>
      </c>
      <c r="BV90" s="61" t="e">
        <f t="shared" si="36"/>
        <v>#VALUE!</v>
      </c>
      <c r="BW90" s="21"/>
      <c r="BX90" s="21"/>
      <c r="BY90" s="20" t="e">
        <f t="shared" si="35"/>
        <v>#VALUE!</v>
      </c>
      <c r="BZ90" s="125"/>
      <c r="CA90" s="18" t="s">
        <v>68</v>
      </c>
    </row>
    <row r="91" spans="1:94" ht="39.75" customHeight="1" x14ac:dyDescent="0.25">
      <c r="A91" s="139" t="s">
        <v>67</v>
      </c>
      <c r="B91" s="120">
        <v>4600082285</v>
      </c>
      <c r="C91" s="26">
        <v>43658</v>
      </c>
      <c r="D91" s="60" t="s">
        <v>6</v>
      </c>
      <c r="E91" s="60" t="s">
        <v>6</v>
      </c>
      <c r="F91" s="60" t="s">
        <v>6</v>
      </c>
      <c r="G91" s="60" t="s">
        <v>6</v>
      </c>
      <c r="H91" s="60" t="s">
        <v>6</v>
      </c>
      <c r="I91" s="48" t="e">
        <f t="shared" ca="1" si="26"/>
        <v>#VALUE!</v>
      </c>
      <c r="J91" s="47" t="e">
        <f t="shared" ca="1" si="27"/>
        <v>#VALUE!</v>
      </c>
      <c r="K91" s="163" t="s">
        <v>847</v>
      </c>
      <c r="L91" s="138">
        <v>43697</v>
      </c>
      <c r="M91" s="138">
        <v>43658</v>
      </c>
      <c r="N91" s="138">
        <v>44512</v>
      </c>
      <c r="O91" s="48">
        <f t="shared" ca="1" si="38"/>
        <v>220</v>
      </c>
      <c r="P91" s="73" t="str">
        <f t="shared" ca="1" si="39"/>
        <v>VIGENTE</v>
      </c>
      <c r="Q91" s="66" t="s">
        <v>485</v>
      </c>
      <c r="R91" s="36" t="s">
        <v>484</v>
      </c>
      <c r="S91" s="28" t="s">
        <v>4</v>
      </c>
      <c r="T91" s="72">
        <v>457991</v>
      </c>
      <c r="U91" s="68" t="s">
        <v>483</v>
      </c>
      <c r="V91" s="118">
        <v>1715</v>
      </c>
      <c r="W91" s="117">
        <v>41542</v>
      </c>
      <c r="X91" s="72">
        <v>27</v>
      </c>
      <c r="Y91" s="80">
        <v>78</v>
      </c>
      <c r="Z91" s="95" t="s">
        <v>11</v>
      </c>
      <c r="AA91" s="95" t="s">
        <v>482</v>
      </c>
      <c r="AB91" s="67">
        <v>607346</v>
      </c>
      <c r="AC91" s="66" t="s">
        <v>690</v>
      </c>
      <c r="AD91" s="65">
        <v>71295365</v>
      </c>
      <c r="AE91" s="31" t="s">
        <v>6</v>
      </c>
      <c r="AF91" s="80">
        <v>3128164986</v>
      </c>
      <c r="AG91" s="30" t="s">
        <v>6</v>
      </c>
      <c r="AH91" s="66" t="s">
        <v>690</v>
      </c>
      <c r="AI91" s="154">
        <v>71295365</v>
      </c>
      <c r="AJ91" s="31" t="s">
        <v>6</v>
      </c>
      <c r="AK91" s="80">
        <v>3128164986</v>
      </c>
      <c r="AL91" s="30" t="s">
        <v>6</v>
      </c>
      <c r="AM91" s="136" t="s">
        <v>836</v>
      </c>
      <c r="AN91" s="31" t="s">
        <v>6</v>
      </c>
      <c r="AO91" s="31" t="s">
        <v>6</v>
      </c>
      <c r="AP91" s="30" t="s">
        <v>6</v>
      </c>
      <c r="AQ91" s="78" t="s">
        <v>56</v>
      </c>
      <c r="AR91" s="28" t="s">
        <v>4</v>
      </c>
      <c r="AS91" s="105" t="s">
        <v>55</v>
      </c>
      <c r="AT91" s="105"/>
      <c r="AU91" s="28"/>
      <c r="AV91" s="63"/>
      <c r="AW91" s="25"/>
      <c r="AX91" s="25"/>
      <c r="AY91" s="26" t="e">
        <f t="shared" si="28"/>
        <v>#VALUE!</v>
      </c>
      <c r="AZ91" s="25"/>
      <c r="BA91" s="25"/>
      <c r="BB91" s="26" t="e">
        <f t="shared" si="29"/>
        <v>#VALUE!</v>
      </c>
      <c r="BC91" s="25"/>
      <c r="BD91" s="25"/>
      <c r="BE91" s="20" t="e">
        <f t="shared" si="30"/>
        <v>#VALUE!</v>
      </c>
      <c r="BF91" s="20"/>
      <c r="BG91" s="20"/>
      <c r="BH91" s="20" t="e">
        <f t="shared" si="37"/>
        <v>#VALUE!</v>
      </c>
      <c r="BI91" s="24"/>
      <c r="BJ91" s="24"/>
      <c r="BK91" s="24" t="e">
        <f t="shared" si="31"/>
        <v>#VALUE!</v>
      </c>
      <c r="BL91" s="24"/>
      <c r="BM91" s="24"/>
      <c r="BN91" s="20" t="e">
        <f t="shared" si="32"/>
        <v>#VALUE!</v>
      </c>
      <c r="BO91" s="24"/>
      <c r="BP91" s="24"/>
      <c r="BQ91" s="20" t="e">
        <f t="shared" si="33"/>
        <v>#VALUE!</v>
      </c>
      <c r="BR91" s="24"/>
      <c r="BS91" s="24"/>
      <c r="BT91" s="20" t="e">
        <f t="shared" si="34"/>
        <v>#VALUE!</v>
      </c>
      <c r="BU91" s="24" t="e">
        <f t="shared" si="40"/>
        <v>#VALUE!</v>
      </c>
      <c r="BV91" s="61" t="e">
        <f t="shared" si="36"/>
        <v>#VALUE!</v>
      </c>
      <c r="BW91" s="21"/>
      <c r="BX91" s="21"/>
      <c r="BY91" s="20" t="e">
        <f t="shared" si="35"/>
        <v>#VALUE!</v>
      </c>
      <c r="BZ91" s="19"/>
      <c r="CA91" s="18" t="s">
        <v>68</v>
      </c>
    </row>
    <row r="92" spans="1:94" ht="39.75" customHeight="1" x14ac:dyDescent="0.25">
      <c r="A92" s="139" t="s">
        <v>67</v>
      </c>
      <c r="B92" s="120">
        <v>4600082445</v>
      </c>
      <c r="C92" s="26">
        <v>43658</v>
      </c>
      <c r="D92" s="60" t="s">
        <v>6</v>
      </c>
      <c r="E92" s="60" t="s">
        <v>6</v>
      </c>
      <c r="F92" s="60" t="s">
        <v>6</v>
      </c>
      <c r="G92" s="60" t="s">
        <v>6</v>
      </c>
      <c r="H92" s="60" t="s">
        <v>6</v>
      </c>
      <c r="I92" s="48" t="e">
        <f t="shared" ca="1" si="26"/>
        <v>#VALUE!</v>
      </c>
      <c r="J92" s="47" t="e">
        <f t="shared" ca="1" si="27"/>
        <v>#VALUE!</v>
      </c>
      <c r="K92" s="163" t="s">
        <v>846</v>
      </c>
      <c r="L92" s="138">
        <v>43697</v>
      </c>
      <c r="M92" s="138">
        <v>43658</v>
      </c>
      <c r="N92" s="138">
        <v>44512</v>
      </c>
      <c r="O92" s="48">
        <f t="shared" ca="1" si="38"/>
        <v>220</v>
      </c>
      <c r="P92" s="73" t="str">
        <f t="shared" ca="1" si="39"/>
        <v>VIGENTE</v>
      </c>
      <c r="Q92" s="66" t="s">
        <v>485</v>
      </c>
      <c r="R92" s="36" t="s">
        <v>484</v>
      </c>
      <c r="S92" s="28" t="s">
        <v>4</v>
      </c>
      <c r="T92" s="72">
        <v>457991</v>
      </c>
      <c r="U92" s="68" t="s">
        <v>483</v>
      </c>
      <c r="V92" s="118">
        <v>1715</v>
      </c>
      <c r="W92" s="117">
        <v>41542</v>
      </c>
      <c r="X92" s="72">
        <v>27</v>
      </c>
      <c r="Y92" s="80">
        <v>80</v>
      </c>
      <c r="Z92" s="95" t="s">
        <v>11</v>
      </c>
      <c r="AA92" s="95" t="s">
        <v>482</v>
      </c>
      <c r="AB92" s="67">
        <v>607346</v>
      </c>
      <c r="AC92" s="66" t="s">
        <v>690</v>
      </c>
      <c r="AD92" s="65">
        <v>71295365</v>
      </c>
      <c r="AE92" s="31" t="s">
        <v>6</v>
      </c>
      <c r="AF92" s="80">
        <v>3128164986</v>
      </c>
      <c r="AG92" s="30" t="s">
        <v>6</v>
      </c>
      <c r="AH92" s="66" t="s">
        <v>690</v>
      </c>
      <c r="AI92" s="154">
        <v>71295365</v>
      </c>
      <c r="AJ92" s="31" t="s">
        <v>6</v>
      </c>
      <c r="AK92" s="80">
        <v>3128164986</v>
      </c>
      <c r="AL92" s="30" t="s">
        <v>6</v>
      </c>
      <c r="AM92" s="136" t="s">
        <v>836</v>
      </c>
      <c r="AN92" s="31" t="s">
        <v>6</v>
      </c>
      <c r="AO92" s="31" t="s">
        <v>6</v>
      </c>
      <c r="AP92" s="30" t="s">
        <v>6</v>
      </c>
      <c r="AQ92" s="78" t="s">
        <v>70</v>
      </c>
      <c r="AR92" s="28" t="s">
        <v>4</v>
      </c>
      <c r="AS92" s="63" t="s">
        <v>69</v>
      </c>
      <c r="AT92" s="63"/>
      <c r="AU92" s="28"/>
      <c r="AV92" s="63"/>
      <c r="AW92" s="89"/>
      <c r="AX92" s="20"/>
      <c r="AY92" s="26" t="e">
        <f t="shared" si="28"/>
        <v>#VALUE!</v>
      </c>
      <c r="AZ92" s="25"/>
      <c r="BA92" s="25"/>
      <c r="BB92" s="26" t="e">
        <f t="shared" si="29"/>
        <v>#VALUE!</v>
      </c>
      <c r="BC92" s="25"/>
      <c r="BD92" s="25"/>
      <c r="BE92" s="20" t="e">
        <f t="shared" si="30"/>
        <v>#VALUE!</v>
      </c>
      <c r="BF92" s="20"/>
      <c r="BG92" s="20"/>
      <c r="BH92" s="20" t="e">
        <f t="shared" si="37"/>
        <v>#VALUE!</v>
      </c>
      <c r="BI92" s="24"/>
      <c r="BJ92" s="24"/>
      <c r="BK92" s="24" t="e">
        <f t="shared" si="31"/>
        <v>#VALUE!</v>
      </c>
      <c r="BL92" s="24"/>
      <c r="BM92" s="24"/>
      <c r="BN92" s="20" t="e">
        <f t="shared" si="32"/>
        <v>#VALUE!</v>
      </c>
      <c r="BO92" s="24"/>
      <c r="BP92" s="24"/>
      <c r="BQ92" s="20" t="e">
        <f t="shared" si="33"/>
        <v>#VALUE!</v>
      </c>
      <c r="BR92" s="24"/>
      <c r="BS92" s="24"/>
      <c r="BT92" s="20" t="e">
        <f t="shared" si="34"/>
        <v>#VALUE!</v>
      </c>
      <c r="BU92" s="24" t="e">
        <f t="shared" si="40"/>
        <v>#VALUE!</v>
      </c>
      <c r="BV92" s="61" t="e">
        <f t="shared" si="36"/>
        <v>#VALUE!</v>
      </c>
      <c r="BW92" s="21"/>
      <c r="BX92" s="21"/>
      <c r="BY92" s="20" t="e">
        <f t="shared" si="35"/>
        <v>#VALUE!</v>
      </c>
      <c r="BZ92" s="125"/>
      <c r="CA92" s="18" t="s">
        <v>68</v>
      </c>
    </row>
    <row r="93" spans="1:94" ht="39.75" customHeight="1" x14ac:dyDescent="0.25">
      <c r="A93" s="139" t="s">
        <v>67</v>
      </c>
      <c r="B93" s="120">
        <v>4600082292</v>
      </c>
      <c r="C93" s="26">
        <v>43658</v>
      </c>
      <c r="D93" s="60" t="s">
        <v>6</v>
      </c>
      <c r="E93" s="60" t="s">
        <v>6</v>
      </c>
      <c r="F93" s="60" t="s">
        <v>6</v>
      </c>
      <c r="G93" s="60" t="s">
        <v>6</v>
      </c>
      <c r="H93" s="60" t="s">
        <v>6</v>
      </c>
      <c r="I93" s="48" t="e">
        <f t="shared" ca="1" si="26"/>
        <v>#VALUE!</v>
      </c>
      <c r="J93" s="47" t="e">
        <f t="shared" ca="1" si="27"/>
        <v>#VALUE!</v>
      </c>
      <c r="K93" s="163" t="s">
        <v>845</v>
      </c>
      <c r="L93" s="138">
        <v>43697</v>
      </c>
      <c r="M93" s="138">
        <v>43658</v>
      </c>
      <c r="N93" s="138">
        <v>44512</v>
      </c>
      <c r="O93" s="48">
        <f t="shared" ca="1" si="38"/>
        <v>220</v>
      </c>
      <c r="P93" s="73" t="str">
        <f t="shared" ca="1" si="39"/>
        <v>VIGENTE</v>
      </c>
      <c r="Q93" s="66" t="s">
        <v>485</v>
      </c>
      <c r="R93" s="36" t="s">
        <v>484</v>
      </c>
      <c r="S93" s="28" t="s">
        <v>4</v>
      </c>
      <c r="T93" s="72">
        <v>457991</v>
      </c>
      <c r="U93" s="68" t="s">
        <v>483</v>
      </c>
      <c r="V93" s="118">
        <v>1715</v>
      </c>
      <c r="W93" s="117">
        <v>41542</v>
      </c>
      <c r="X93" s="72">
        <v>27</v>
      </c>
      <c r="Y93" s="80">
        <v>81</v>
      </c>
      <c r="Z93" s="95" t="s">
        <v>11</v>
      </c>
      <c r="AA93" s="95" t="s">
        <v>482</v>
      </c>
      <c r="AB93" s="67">
        <v>607346</v>
      </c>
      <c r="AC93" s="66" t="s">
        <v>690</v>
      </c>
      <c r="AD93" s="65">
        <v>71295365</v>
      </c>
      <c r="AE93" s="31" t="s">
        <v>6</v>
      </c>
      <c r="AF93" s="80">
        <v>3128164986</v>
      </c>
      <c r="AG93" s="30" t="s">
        <v>6</v>
      </c>
      <c r="AH93" s="66" t="s">
        <v>690</v>
      </c>
      <c r="AI93" s="154">
        <v>71295365</v>
      </c>
      <c r="AJ93" s="31" t="s">
        <v>6</v>
      </c>
      <c r="AK93" s="80">
        <v>3128164986</v>
      </c>
      <c r="AL93" s="30" t="s">
        <v>6</v>
      </c>
      <c r="AM93" s="136" t="s">
        <v>836</v>
      </c>
      <c r="AN93" s="31" t="s">
        <v>6</v>
      </c>
      <c r="AO93" s="31" t="s">
        <v>6</v>
      </c>
      <c r="AP93" s="30" t="s">
        <v>6</v>
      </c>
      <c r="AQ93" s="78" t="s">
        <v>56</v>
      </c>
      <c r="AR93" s="28" t="s">
        <v>4</v>
      </c>
      <c r="AS93" s="105" t="s">
        <v>55</v>
      </c>
      <c r="AT93" s="105"/>
      <c r="AU93" s="28"/>
      <c r="AV93" s="63"/>
      <c r="AW93" s="25"/>
      <c r="AX93" s="25"/>
      <c r="AY93" s="26" t="e">
        <f t="shared" si="28"/>
        <v>#VALUE!</v>
      </c>
      <c r="AZ93" s="25"/>
      <c r="BA93" s="25"/>
      <c r="BB93" s="26" t="e">
        <f t="shared" si="29"/>
        <v>#VALUE!</v>
      </c>
      <c r="BC93" s="25"/>
      <c r="BD93" s="25"/>
      <c r="BE93" s="20" t="e">
        <f t="shared" si="30"/>
        <v>#VALUE!</v>
      </c>
      <c r="BF93" s="20"/>
      <c r="BG93" s="20"/>
      <c r="BH93" s="20" t="e">
        <f t="shared" si="37"/>
        <v>#VALUE!</v>
      </c>
      <c r="BI93" s="24"/>
      <c r="BJ93" s="24"/>
      <c r="BK93" s="24" t="e">
        <f t="shared" si="31"/>
        <v>#VALUE!</v>
      </c>
      <c r="BL93" s="24"/>
      <c r="BM93" s="24"/>
      <c r="BN93" s="20" t="e">
        <f t="shared" si="32"/>
        <v>#VALUE!</v>
      </c>
      <c r="BO93" s="24"/>
      <c r="BP93" s="24"/>
      <c r="BQ93" s="20" t="e">
        <f t="shared" si="33"/>
        <v>#VALUE!</v>
      </c>
      <c r="BR93" s="24"/>
      <c r="BS93" s="24"/>
      <c r="BT93" s="20" t="e">
        <f t="shared" si="34"/>
        <v>#VALUE!</v>
      </c>
      <c r="BU93" s="24" t="e">
        <f t="shared" si="40"/>
        <v>#VALUE!</v>
      </c>
      <c r="BV93" s="61" t="e">
        <f t="shared" si="36"/>
        <v>#VALUE!</v>
      </c>
      <c r="BW93" s="21"/>
      <c r="BX93" s="21"/>
      <c r="BY93" s="20" t="e">
        <f t="shared" si="35"/>
        <v>#VALUE!</v>
      </c>
      <c r="BZ93" s="19"/>
      <c r="CA93" s="18" t="s">
        <v>68</v>
      </c>
    </row>
    <row r="94" spans="1:94" ht="39.75" customHeight="1" x14ac:dyDescent="0.25">
      <c r="A94" s="139" t="s">
        <v>67</v>
      </c>
      <c r="B94" s="120">
        <v>4600082357</v>
      </c>
      <c r="C94" s="26">
        <v>43658</v>
      </c>
      <c r="D94" s="60" t="s">
        <v>6</v>
      </c>
      <c r="E94" s="60" t="s">
        <v>6</v>
      </c>
      <c r="F94" s="60" t="s">
        <v>6</v>
      </c>
      <c r="G94" s="60" t="s">
        <v>6</v>
      </c>
      <c r="H94" s="60" t="s">
        <v>6</v>
      </c>
      <c r="I94" s="48" t="e">
        <f t="shared" ca="1" si="26"/>
        <v>#VALUE!</v>
      </c>
      <c r="J94" s="47" t="e">
        <f t="shared" ca="1" si="27"/>
        <v>#VALUE!</v>
      </c>
      <c r="K94" s="163" t="s">
        <v>844</v>
      </c>
      <c r="L94" s="138">
        <v>43696</v>
      </c>
      <c r="M94" s="138">
        <v>43658</v>
      </c>
      <c r="N94" s="138">
        <v>44512</v>
      </c>
      <c r="O94" s="48">
        <f t="shared" ca="1" si="38"/>
        <v>220</v>
      </c>
      <c r="P94" s="73" t="str">
        <f t="shared" ca="1" si="39"/>
        <v>VIGENTE</v>
      </c>
      <c r="Q94" s="66" t="s">
        <v>485</v>
      </c>
      <c r="R94" s="36" t="s">
        <v>484</v>
      </c>
      <c r="S94" s="28" t="s">
        <v>4</v>
      </c>
      <c r="T94" s="72">
        <v>457991</v>
      </c>
      <c r="U94" s="68" t="s">
        <v>483</v>
      </c>
      <c r="V94" s="118">
        <v>1715</v>
      </c>
      <c r="W94" s="117">
        <v>41542</v>
      </c>
      <c r="X94" s="72">
        <v>27</v>
      </c>
      <c r="Y94" s="80" t="s">
        <v>843</v>
      </c>
      <c r="Z94" s="95" t="s">
        <v>11</v>
      </c>
      <c r="AA94" s="95" t="s">
        <v>482</v>
      </c>
      <c r="AB94" s="67">
        <v>64308</v>
      </c>
      <c r="AC94" s="66" t="s">
        <v>626</v>
      </c>
      <c r="AD94" s="65">
        <v>901249269</v>
      </c>
      <c r="AE94" s="80">
        <v>514553</v>
      </c>
      <c r="AF94" s="80">
        <v>3103992985</v>
      </c>
      <c r="AG94" s="30" t="s">
        <v>6</v>
      </c>
      <c r="AH94" s="66" t="s">
        <v>624</v>
      </c>
      <c r="AI94" s="154">
        <v>70696171</v>
      </c>
      <c r="AJ94" s="80">
        <v>514553</v>
      </c>
      <c r="AK94" s="80">
        <v>3103992985</v>
      </c>
      <c r="AL94" s="30" t="s">
        <v>6</v>
      </c>
      <c r="AM94" s="136" t="s">
        <v>836</v>
      </c>
      <c r="AN94" s="31" t="s">
        <v>6</v>
      </c>
      <c r="AO94" s="31" t="s">
        <v>6</v>
      </c>
      <c r="AP94" s="30" t="s">
        <v>6</v>
      </c>
      <c r="AQ94" s="78" t="s">
        <v>56</v>
      </c>
      <c r="AR94" s="28" t="s">
        <v>4</v>
      </c>
      <c r="AS94" s="105" t="s">
        <v>55</v>
      </c>
      <c r="AT94" s="105"/>
      <c r="AU94" s="28"/>
      <c r="AV94" s="63"/>
      <c r="AW94" s="25"/>
      <c r="AX94" s="25"/>
      <c r="AY94" s="26" t="e">
        <f t="shared" si="28"/>
        <v>#VALUE!</v>
      </c>
      <c r="AZ94" s="25"/>
      <c r="BA94" s="25"/>
      <c r="BB94" s="26" t="e">
        <f t="shared" si="29"/>
        <v>#VALUE!</v>
      </c>
      <c r="BC94" s="25"/>
      <c r="BD94" s="25"/>
      <c r="BE94" s="20" t="e">
        <f t="shared" si="30"/>
        <v>#VALUE!</v>
      </c>
      <c r="BF94" s="20"/>
      <c r="BG94" s="20"/>
      <c r="BH94" s="20" t="e">
        <f t="shared" si="37"/>
        <v>#VALUE!</v>
      </c>
      <c r="BI94" s="24"/>
      <c r="BJ94" s="24"/>
      <c r="BK94" s="24" t="e">
        <f t="shared" si="31"/>
        <v>#VALUE!</v>
      </c>
      <c r="BL94" s="24"/>
      <c r="BM94" s="24"/>
      <c r="BN94" s="20" t="e">
        <f t="shared" si="32"/>
        <v>#VALUE!</v>
      </c>
      <c r="BO94" s="24"/>
      <c r="BP94" s="24"/>
      <c r="BQ94" s="20" t="e">
        <f t="shared" si="33"/>
        <v>#VALUE!</v>
      </c>
      <c r="BR94" s="24"/>
      <c r="BS94" s="24"/>
      <c r="BT94" s="20" t="e">
        <f t="shared" si="34"/>
        <v>#VALUE!</v>
      </c>
      <c r="BU94" s="24" t="e">
        <f t="shared" si="40"/>
        <v>#VALUE!</v>
      </c>
      <c r="BV94" s="61" t="e">
        <f t="shared" si="36"/>
        <v>#VALUE!</v>
      </c>
      <c r="BW94" s="21"/>
      <c r="BX94" s="21"/>
      <c r="BY94" s="20" t="e">
        <f t="shared" si="35"/>
        <v>#VALUE!</v>
      </c>
      <c r="BZ94" s="19"/>
      <c r="CA94" s="18" t="s">
        <v>68</v>
      </c>
    </row>
    <row r="95" spans="1:94" ht="39.75" customHeight="1" x14ac:dyDescent="0.25">
      <c r="A95" s="139" t="s">
        <v>67</v>
      </c>
      <c r="B95" s="120">
        <v>4600082364</v>
      </c>
      <c r="C95" s="26">
        <v>43658</v>
      </c>
      <c r="D95" s="60" t="s">
        <v>6</v>
      </c>
      <c r="E95" s="60" t="s">
        <v>6</v>
      </c>
      <c r="F95" s="60" t="s">
        <v>6</v>
      </c>
      <c r="G95" s="60" t="s">
        <v>6</v>
      </c>
      <c r="H95" s="60" t="s">
        <v>6</v>
      </c>
      <c r="I95" s="48" t="e">
        <f t="shared" ca="1" si="26"/>
        <v>#VALUE!</v>
      </c>
      <c r="J95" s="47" t="e">
        <f t="shared" ca="1" si="27"/>
        <v>#VALUE!</v>
      </c>
      <c r="K95" s="163" t="s">
        <v>842</v>
      </c>
      <c r="L95" s="138">
        <v>43697</v>
      </c>
      <c r="M95" s="138">
        <v>43658</v>
      </c>
      <c r="N95" s="138">
        <v>44512</v>
      </c>
      <c r="O95" s="48">
        <f t="shared" ca="1" si="38"/>
        <v>220</v>
      </c>
      <c r="P95" s="73" t="str">
        <f t="shared" ca="1" si="39"/>
        <v>VIGENTE</v>
      </c>
      <c r="Q95" s="66" t="s">
        <v>485</v>
      </c>
      <c r="R95" s="36" t="s">
        <v>484</v>
      </c>
      <c r="S95" s="28" t="s">
        <v>4</v>
      </c>
      <c r="T95" s="72">
        <v>457991</v>
      </c>
      <c r="U95" s="68" t="s">
        <v>483</v>
      </c>
      <c r="V95" s="118">
        <v>1715</v>
      </c>
      <c r="W95" s="117">
        <v>41542</v>
      </c>
      <c r="X95" s="72">
        <v>27</v>
      </c>
      <c r="Y95" s="80">
        <v>90</v>
      </c>
      <c r="Z95" s="95" t="s">
        <v>11</v>
      </c>
      <c r="AA95" s="95" t="s">
        <v>482</v>
      </c>
      <c r="AB95" s="67">
        <v>360148</v>
      </c>
      <c r="AC95" s="66" t="s">
        <v>832</v>
      </c>
      <c r="AD95" s="65">
        <v>32220329</v>
      </c>
      <c r="AE95" s="31" t="s">
        <v>6</v>
      </c>
      <c r="AF95" s="80">
        <v>3202838847</v>
      </c>
      <c r="AG95" s="171" t="s">
        <v>831</v>
      </c>
      <c r="AH95" s="66" t="s">
        <v>830</v>
      </c>
      <c r="AI95" s="154">
        <v>43401158</v>
      </c>
      <c r="AJ95" s="31" t="s">
        <v>6</v>
      </c>
      <c r="AK95" s="80">
        <v>3145976943</v>
      </c>
      <c r="AL95" s="30" t="s">
        <v>6</v>
      </c>
      <c r="AM95" s="136" t="s">
        <v>829</v>
      </c>
      <c r="AN95" s="31" t="s">
        <v>6</v>
      </c>
      <c r="AO95" s="31" t="s">
        <v>6</v>
      </c>
      <c r="AP95" s="30" t="s">
        <v>6</v>
      </c>
      <c r="AQ95" s="78" t="s">
        <v>70</v>
      </c>
      <c r="AR95" s="28" t="s">
        <v>4</v>
      </c>
      <c r="AS95" s="63" t="s">
        <v>69</v>
      </c>
      <c r="AT95" s="63"/>
      <c r="AU95" s="28"/>
      <c r="AV95" s="63"/>
      <c r="AW95" s="89"/>
      <c r="AX95" s="20"/>
      <c r="AY95" s="26" t="e">
        <f t="shared" si="28"/>
        <v>#VALUE!</v>
      </c>
      <c r="AZ95" s="25"/>
      <c r="BA95" s="25"/>
      <c r="BB95" s="26" t="e">
        <f t="shared" si="29"/>
        <v>#VALUE!</v>
      </c>
      <c r="BC95" s="25"/>
      <c r="BD95" s="25"/>
      <c r="BE95" s="20" t="e">
        <f t="shared" si="30"/>
        <v>#VALUE!</v>
      </c>
      <c r="BF95" s="20"/>
      <c r="BG95" s="20"/>
      <c r="BH95" s="20" t="e">
        <f t="shared" si="37"/>
        <v>#VALUE!</v>
      </c>
      <c r="BI95" s="24"/>
      <c r="BJ95" s="24"/>
      <c r="BK95" s="24" t="e">
        <f t="shared" si="31"/>
        <v>#VALUE!</v>
      </c>
      <c r="BL95" s="24"/>
      <c r="BM95" s="24"/>
      <c r="BN95" s="20" t="e">
        <f t="shared" si="32"/>
        <v>#VALUE!</v>
      </c>
      <c r="BO95" s="24"/>
      <c r="BP95" s="24"/>
      <c r="BQ95" s="20" t="e">
        <f t="shared" si="33"/>
        <v>#VALUE!</v>
      </c>
      <c r="BR95" s="24"/>
      <c r="BS95" s="24"/>
      <c r="BT95" s="20" t="e">
        <f t="shared" si="34"/>
        <v>#VALUE!</v>
      </c>
      <c r="BU95" s="24" t="e">
        <f t="shared" si="40"/>
        <v>#VALUE!</v>
      </c>
      <c r="BV95" s="61" t="e">
        <f t="shared" si="36"/>
        <v>#VALUE!</v>
      </c>
      <c r="BW95" s="21"/>
      <c r="BX95" s="21"/>
      <c r="BY95" s="20" t="e">
        <f t="shared" si="35"/>
        <v>#VALUE!</v>
      </c>
      <c r="BZ95" s="125"/>
      <c r="CA95" s="18" t="s">
        <v>68</v>
      </c>
    </row>
    <row r="96" spans="1:94" ht="39.75" customHeight="1" x14ac:dyDescent="0.25">
      <c r="A96" s="139" t="s">
        <v>67</v>
      </c>
      <c r="B96" s="120">
        <v>4600082507</v>
      </c>
      <c r="C96" s="26">
        <v>43658</v>
      </c>
      <c r="D96" s="60" t="s">
        <v>6</v>
      </c>
      <c r="E96" s="60" t="s">
        <v>6</v>
      </c>
      <c r="F96" s="60" t="s">
        <v>6</v>
      </c>
      <c r="G96" s="60" t="s">
        <v>6</v>
      </c>
      <c r="H96" s="60" t="s">
        <v>6</v>
      </c>
      <c r="I96" s="48" t="e">
        <f t="shared" ca="1" si="26"/>
        <v>#VALUE!</v>
      </c>
      <c r="J96" s="47" t="e">
        <f t="shared" ca="1" si="27"/>
        <v>#VALUE!</v>
      </c>
      <c r="K96" s="163" t="s">
        <v>841</v>
      </c>
      <c r="L96" s="138">
        <v>43697</v>
      </c>
      <c r="M96" s="138">
        <v>43658</v>
      </c>
      <c r="N96" s="138">
        <v>44512</v>
      </c>
      <c r="O96" s="48">
        <f t="shared" ca="1" si="38"/>
        <v>220</v>
      </c>
      <c r="P96" s="73" t="str">
        <f t="shared" ca="1" si="39"/>
        <v>VIGENTE</v>
      </c>
      <c r="Q96" s="66" t="s">
        <v>485</v>
      </c>
      <c r="R96" s="36" t="s">
        <v>484</v>
      </c>
      <c r="S96" s="28" t="s">
        <v>4</v>
      </c>
      <c r="T96" s="72">
        <v>457991</v>
      </c>
      <c r="U96" s="68" t="s">
        <v>483</v>
      </c>
      <c r="V96" s="118">
        <v>1715</v>
      </c>
      <c r="W96" s="117">
        <v>41542</v>
      </c>
      <c r="X96" s="72">
        <v>27</v>
      </c>
      <c r="Y96" s="80">
        <v>105</v>
      </c>
      <c r="Z96" s="95" t="s">
        <v>11</v>
      </c>
      <c r="AA96" s="95" t="s">
        <v>482</v>
      </c>
      <c r="AB96" s="67">
        <v>479487</v>
      </c>
      <c r="AC96" s="66" t="s">
        <v>840</v>
      </c>
      <c r="AD96" s="65">
        <v>43794545</v>
      </c>
      <c r="AE96" s="31" t="s">
        <v>6</v>
      </c>
      <c r="AF96" s="80">
        <v>3117247444</v>
      </c>
      <c r="AG96" s="30" t="s">
        <v>6</v>
      </c>
      <c r="AH96" s="66" t="s">
        <v>840</v>
      </c>
      <c r="AI96" s="154">
        <v>43794545</v>
      </c>
      <c r="AJ96" s="31" t="s">
        <v>6</v>
      </c>
      <c r="AK96" s="80">
        <v>3117247444</v>
      </c>
      <c r="AL96" s="30" t="s">
        <v>6</v>
      </c>
      <c r="AM96" s="136" t="s">
        <v>836</v>
      </c>
      <c r="AN96" s="31" t="s">
        <v>6</v>
      </c>
      <c r="AO96" s="31" t="s">
        <v>6</v>
      </c>
      <c r="AP96" s="30" t="s">
        <v>6</v>
      </c>
      <c r="AQ96" s="78" t="s">
        <v>5</v>
      </c>
      <c r="AR96" s="28" t="s">
        <v>4</v>
      </c>
      <c r="AS96" s="27" t="s">
        <v>3</v>
      </c>
      <c r="AT96" s="27"/>
      <c r="AU96" s="28"/>
      <c r="AV96" s="63"/>
      <c r="AW96" s="25"/>
      <c r="AX96" s="25"/>
      <c r="AY96" s="26" t="e">
        <f t="shared" si="28"/>
        <v>#VALUE!</v>
      </c>
      <c r="AZ96" s="25"/>
      <c r="BA96" s="25"/>
      <c r="BB96" s="26" t="e">
        <f t="shared" si="29"/>
        <v>#VALUE!</v>
      </c>
      <c r="BC96" s="25"/>
      <c r="BD96" s="25"/>
      <c r="BE96" s="20" t="e">
        <f t="shared" si="30"/>
        <v>#VALUE!</v>
      </c>
      <c r="BF96" s="20"/>
      <c r="BG96" s="20"/>
      <c r="BH96" s="20" t="e">
        <f t="shared" si="37"/>
        <v>#VALUE!</v>
      </c>
      <c r="BI96" s="24"/>
      <c r="BJ96" s="24"/>
      <c r="BK96" s="24" t="e">
        <f t="shared" si="31"/>
        <v>#VALUE!</v>
      </c>
      <c r="BL96" s="24"/>
      <c r="BM96" s="24"/>
      <c r="BN96" s="20" t="e">
        <f t="shared" si="32"/>
        <v>#VALUE!</v>
      </c>
      <c r="BO96" s="24"/>
      <c r="BP96" s="24"/>
      <c r="BQ96" s="20" t="e">
        <f t="shared" si="33"/>
        <v>#VALUE!</v>
      </c>
      <c r="BR96" s="24"/>
      <c r="BS96" s="24"/>
      <c r="BT96" s="20" t="e">
        <f t="shared" si="34"/>
        <v>#VALUE!</v>
      </c>
      <c r="BU96" s="24" t="e">
        <f t="shared" si="40"/>
        <v>#VALUE!</v>
      </c>
      <c r="BV96" s="61" t="e">
        <f t="shared" si="36"/>
        <v>#VALUE!</v>
      </c>
      <c r="BW96" s="21"/>
      <c r="BX96" s="21"/>
      <c r="BY96" s="20" t="e">
        <f t="shared" si="35"/>
        <v>#VALUE!</v>
      </c>
      <c r="BZ96" s="125"/>
      <c r="CA96" s="18" t="s">
        <v>68</v>
      </c>
    </row>
    <row r="97" spans="1:79" ht="39.75" customHeight="1" x14ac:dyDescent="0.25">
      <c r="A97" s="139" t="s">
        <v>67</v>
      </c>
      <c r="B97" s="120">
        <v>4600082446</v>
      </c>
      <c r="C97" s="26">
        <v>43658</v>
      </c>
      <c r="D97" s="60" t="s">
        <v>6</v>
      </c>
      <c r="E97" s="60" t="s">
        <v>6</v>
      </c>
      <c r="F97" s="60" t="s">
        <v>6</v>
      </c>
      <c r="G97" s="60" t="s">
        <v>6</v>
      </c>
      <c r="H97" s="60" t="s">
        <v>6</v>
      </c>
      <c r="I97" s="48" t="e">
        <f t="shared" ca="1" si="26"/>
        <v>#VALUE!</v>
      </c>
      <c r="J97" s="47" t="e">
        <f t="shared" ca="1" si="27"/>
        <v>#VALUE!</v>
      </c>
      <c r="K97" s="163" t="s">
        <v>839</v>
      </c>
      <c r="L97" s="138">
        <v>43697</v>
      </c>
      <c r="M97" s="138">
        <v>43658</v>
      </c>
      <c r="N97" s="138">
        <v>44512</v>
      </c>
      <c r="O97" s="48">
        <f t="shared" ca="1" si="38"/>
        <v>220</v>
      </c>
      <c r="P97" s="73" t="str">
        <f t="shared" ca="1" si="39"/>
        <v>VIGENTE</v>
      </c>
      <c r="Q97" s="66" t="s">
        <v>485</v>
      </c>
      <c r="R97" s="36" t="s">
        <v>484</v>
      </c>
      <c r="S97" s="28" t="s">
        <v>4</v>
      </c>
      <c r="T97" s="72">
        <v>457991</v>
      </c>
      <c r="U97" s="68" t="s">
        <v>483</v>
      </c>
      <c r="V97" s="118">
        <v>1715</v>
      </c>
      <c r="W97" s="117">
        <v>41542</v>
      </c>
      <c r="X97" s="72">
        <v>27</v>
      </c>
      <c r="Y97" s="80">
        <v>112</v>
      </c>
      <c r="Z97" s="95" t="s">
        <v>11</v>
      </c>
      <c r="AA97" s="95" t="s">
        <v>482</v>
      </c>
      <c r="AB97" s="67">
        <v>502929</v>
      </c>
      <c r="AC97" s="66" t="s">
        <v>838</v>
      </c>
      <c r="AD97" s="65">
        <v>70695481</v>
      </c>
      <c r="AE97" s="31" t="s">
        <v>6</v>
      </c>
      <c r="AF97" s="80">
        <v>3104062376</v>
      </c>
      <c r="AG97" s="171" t="s">
        <v>837</v>
      </c>
      <c r="AH97" s="66" t="s">
        <v>838</v>
      </c>
      <c r="AI97" s="154">
        <v>70695481</v>
      </c>
      <c r="AJ97" s="31" t="s">
        <v>6</v>
      </c>
      <c r="AK97" s="80">
        <v>3104062376</v>
      </c>
      <c r="AL97" s="116" t="s">
        <v>837</v>
      </c>
      <c r="AM97" s="136" t="s">
        <v>836</v>
      </c>
      <c r="AN97" s="31" t="s">
        <v>6</v>
      </c>
      <c r="AO97" s="31" t="s">
        <v>6</v>
      </c>
      <c r="AP97" s="30" t="s">
        <v>6</v>
      </c>
      <c r="AQ97" s="78" t="s">
        <v>56</v>
      </c>
      <c r="AR97" s="28" t="s">
        <v>4</v>
      </c>
      <c r="AS97" s="105" t="s">
        <v>55</v>
      </c>
      <c r="AT97" s="105"/>
      <c r="AU97" s="28"/>
      <c r="AV97" s="63"/>
      <c r="AW97" s="25"/>
      <c r="AX97" s="25"/>
      <c r="AY97" s="26" t="e">
        <f t="shared" si="28"/>
        <v>#VALUE!</v>
      </c>
      <c r="AZ97" s="25"/>
      <c r="BA97" s="25"/>
      <c r="BB97" s="26" t="e">
        <f t="shared" si="29"/>
        <v>#VALUE!</v>
      </c>
      <c r="BC97" s="25"/>
      <c r="BD97" s="25"/>
      <c r="BE97" s="20" t="e">
        <f t="shared" si="30"/>
        <v>#VALUE!</v>
      </c>
      <c r="BF97" s="20"/>
      <c r="BG97" s="20"/>
      <c r="BH97" s="20" t="e">
        <f t="shared" si="37"/>
        <v>#VALUE!</v>
      </c>
      <c r="BI97" s="24"/>
      <c r="BJ97" s="24"/>
      <c r="BK97" s="24" t="e">
        <f t="shared" si="31"/>
        <v>#VALUE!</v>
      </c>
      <c r="BL97" s="24"/>
      <c r="BM97" s="24"/>
      <c r="BN97" s="20" t="e">
        <f t="shared" si="32"/>
        <v>#VALUE!</v>
      </c>
      <c r="BO97" s="24"/>
      <c r="BP97" s="24"/>
      <c r="BQ97" s="20" t="e">
        <f t="shared" si="33"/>
        <v>#VALUE!</v>
      </c>
      <c r="BR97" s="24"/>
      <c r="BS97" s="24"/>
      <c r="BT97" s="20" t="e">
        <f t="shared" si="34"/>
        <v>#VALUE!</v>
      </c>
      <c r="BU97" s="24" t="e">
        <f t="shared" si="40"/>
        <v>#VALUE!</v>
      </c>
      <c r="BV97" s="61" t="e">
        <f t="shared" si="36"/>
        <v>#VALUE!</v>
      </c>
      <c r="BW97" s="21"/>
      <c r="BX97" s="21"/>
      <c r="BY97" s="20" t="e">
        <f t="shared" si="35"/>
        <v>#VALUE!</v>
      </c>
      <c r="BZ97" s="19"/>
      <c r="CA97" s="18" t="s">
        <v>68</v>
      </c>
    </row>
    <row r="98" spans="1:79" ht="39.75" customHeight="1" x14ac:dyDescent="0.25">
      <c r="A98" s="139" t="s">
        <v>67</v>
      </c>
      <c r="B98" s="120">
        <v>4600082290</v>
      </c>
      <c r="C98" s="26">
        <v>43658</v>
      </c>
      <c r="D98" s="60" t="s">
        <v>6</v>
      </c>
      <c r="E98" s="60" t="s">
        <v>6</v>
      </c>
      <c r="F98" s="60" t="s">
        <v>6</v>
      </c>
      <c r="G98" s="60" t="s">
        <v>6</v>
      </c>
      <c r="H98" s="60" t="s">
        <v>6</v>
      </c>
      <c r="I98" s="48" t="e">
        <f t="shared" ref="I98:I129" ca="1" si="41">E98-$DF$1</f>
        <v>#VALUE!</v>
      </c>
      <c r="J98" s="47" t="e">
        <f t="shared" ref="J98:J129" ca="1" si="42">IF(I98&gt;130,"VIGENTE",IF(I98&lt;1,"TERMINADO",IF(AND(I98&lt;120,I98&gt;110),"TRAMITES",IF(I98&lt;50,"POR VENCERSE","RENOVAR"))))</f>
        <v>#VALUE!</v>
      </c>
      <c r="K98" s="163" t="s">
        <v>835</v>
      </c>
      <c r="L98" s="138">
        <v>43697</v>
      </c>
      <c r="M98" s="138">
        <v>43658</v>
      </c>
      <c r="N98" s="138">
        <v>44512</v>
      </c>
      <c r="O98" s="48">
        <f t="shared" ca="1" si="38"/>
        <v>220</v>
      </c>
      <c r="P98" s="73" t="str">
        <f t="shared" ca="1" si="39"/>
        <v>VIGENTE</v>
      </c>
      <c r="Q98" s="66" t="s">
        <v>485</v>
      </c>
      <c r="R98" s="36" t="s">
        <v>484</v>
      </c>
      <c r="S98" s="28" t="s">
        <v>4</v>
      </c>
      <c r="T98" s="72">
        <v>457991</v>
      </c>
      <c r="U98" s="68" t="s">
        <v>483</v>
      </c>
      <c r="V98" s="118">
        <v>1715</v>
      </c>
      <c r="W98" s="117">
        <v>41542</v>
      </c>
      <c r="X98" s="72">
        <v>27</v>
      </c>
      <c r="Y98" s="80">
        <v>79</v>
      </c>
      <c r="Z98" s="95" t="s">
        <v>11</v>
      </c>
      <c r="AA98" s="95" t="s">
        <v>482</v>
      </c>
      <c r="AB98" s="67">
        <v>479484</v>
      </c>
      <c r="AC98" s="66" t="s">
        <v>690</v>
      </c>
      <c r="AD98" s="65">
        <v>71295365</v>
      </c>
      <c r="AE98" s="31" t="s">
        <v>6</v>
      </c>
      <c r="AF98" s="80">
        <v>3128164986</v>
      </c>
      <c r="AG98" s="30" t="s">
        <v>6</v>
      </c>
      <c r="AH98" s="66" t="s">
        <v>690</v>
      </c>
      <c r="AI98" s="154">
        <v>71295365</v>
      </c>
      <c r="AJ98" s="31" t="s">
        <v>6</v>
      </c>
      <c r="AK98" s="80">
        <v>3128164986</v>
      </c>
      <c r="AL98" s="30" t="s">
        <v>6</v>
      </c>
      <c r="AM98" s="136" t="s">
        <v>834</v>
      </c>
      <c r="AN98" s="31" t="s">
        <v>6</v>
      </c>
      <c r="AO98" s="31" t="s">
        <v>6</v>
      </c>
      <c r="AP98" s="30" t="s">
        <v>6</v>
      </c>
      <c r="AQ98" s="78" t="s">
        <v>5</v>
      </c>
      <c r="AR98" s="28" t="s">
        <v>4</v>
      </c>
      <c r="AS98" s="27" t="s">
        <v>3</v>
      </c>
      <c r="AT98" s="27"/>
      <c r="AU98" s="28"/>
      <c r="AV98" s="63"/>
      <c r="AW98" s="25"/>
      <c r="AX98" s="25"/>
      <c r="AY98" s="26" t="e">
        <f t="shared" si="28"/>
        <v>#VALUE!</v>
      </c>
      <c r="AZ98" s="25"/>
      <c r="BA98" s="25"/>
      <c r="BB98" s="26" t="e">
        <f t="shared" si="29"/>
        <v>#VALUE!</v>
      </c>
      <c r="BC98" s="25"/>
      <c r="BD98" s="25"/>
      <c r="BE98" s="20" t="e">
        <f t="shared" si="30"/>
        <v>#VALUE!</v>
      </c>
      <c r="BF98" s="20"/>
      <c r="BG98" s="20"/>
      <c r="BH98" s="20" t="e">
        <f t="shared" si="37"/>
        <v>#VALUE!</v>
      </c>
      <c r="BI98" s="24"/>
      <c r="BJ98" s="24"/>
      <c r="BK98" s="24" t="e">
        <f t="shared" si="31"/>
        <v>#VALUE!</v>
      </c>
      <c r="BL98" s="24"/>
      <c r="BM98" s="24"/>
      <c r="BN98" s="20" t="e">
        <f t="shared" si="32"/>
        <v>#VALUE!</v>
      </c>
      <c r="BO98" s="24"/>
      <c r="BP98" s="24"/>
      <c r="BQ98" s="20" t="e">
        <f t="shared" si="33"/>
        <v>#VALUE!</v>
      </c>
      <c r="BR98" s="24"/>
      <c r="BS98" s="24"/>
      <c r="BT98" s="20" t="e">
        <f t="shared" si="34"/>
        <v>#VALUE!</v>
      </c>
      <c r="BU98" s="24" t="e">
        <f t="shared" si="40"/>
        <v>#VALUE!</v>
      </c>
      <c r="BV98" s="61" t="e">
        <f t="shared" si="36"/>
        <v>#VALUE!</v>
      </c>
      <c r="BW98" s="21"/>
      <c r="BX98" s="21"/>
      <c r="BY98" s="20" t="e">
        <f t="shared" si="35"/>
        <v>#VALUE!</v>
      </c>
      <c r="BZ98" s="125"/>
      <c r="CA98" s="18" t="s">
        <v>68</v>
      </c>
    </row>
    <row r="99" spans="1:79" ht="39.75" customHeight="1" x14ac:dyDescent="0.25">
      <c r="A99" s="139" t="s">
        <v>67</v>
      </c>
      <c r="B99" s="120">
        <v>4600082363</v>
      </c>
      <c r="C99" s="26">
        <v>43658</v>
      </c>
      <c r="D99" s="60" t="s">
        <v>6</v>
      </c>
      <c r="E99" s="60" t="s">
        <v>6</v>
      </c>
      <c r="F99" s="60" t="s">
        <v>6</v>
      </c>
      <c r="G99" s="60" t="s">
        <v>6</v>
      </c>
      <c r="H99" s="60" t="s">
        <v>6</v>
      </c>
      <c r="I99" s="48" t="e">
        <f t="shared" ca="1" si="41"/>
        <v>#VALUE!</v>
      </c>
      <c r="J99" s="47" t="e">
        <f t="shared" ca="1" si="42"/>
        <v>#VALUE!</v>
      </c>
      <c r="K99" s="163" t="s">
        <v>833</v>
      </c>
      <c r="L99" s="138">
        <v>43697</v>
      </c>
      <c r="M99" s="138">
        <v>43658</v>
      </c>
      <c r="N99" s="138">
        <v>44512</v>
      </c>
      <c r="O99" s="48">
        <f t="shared" ca="1" si="38"/>
        <v>220</v>
      </c>
      <c r="P99" s="73" t="str">
        <f t="shared" ca="1" si="39"/>
        <v>VIGENTE</v>
      </c>
      <c r="Q99" s="66" t="s">
        <v>485</v>
      </c>
      <c r="R99" s="36" t="s">
        <v>484</v>
      </c>
      <c r="S99" s="28" t="s">
        <v>4</v>
      </c>
      <c r="T99" s="72">
        <v>457991</v>
      </c>
      <c r="U99" s="68" t="s">
        <v>483</v>
      </c>
      <c r="V99" s="118">
        <v>1715</v>
      </c>
      <c r="W99" s="117">
        <v>41542</v>
      </c>
      <c r="X99" s="72">
        <v>27</v>
      </c>
      <c r="Y99" s="80">
        <v>83</v>
      </c>
      <c r="Z99" s="95" t="s">
        <v>11</v>
      </c>
      <c r="AA99" s="95" t="s">
        <v>482</v>
      </c>
      <c r="AB99" s="67">
        <v>221629</v>
      </c>
      <c r="AC99" s="66" t="s">
        <v>832</v>
      </c>
      <c r="AD99" s="65">
        <v>32220329</v>
      </c>
      <c r="AE99" s="31" t="s">
        <v>6</v>
      </c>
      <c r="AF99" s="80">
        <v>3202838847</v>
      </c>
      <c r="AG99" s="171" t="s">
        <v>831</v>
      </c>
      <c r="AH99" s="66" t="s">
        <v>830</v>
      </c>
      <c r="AI99" s="154">
        <v>43401158</v>
      </c>
      <c r="AJ99" s="31" t="s">
        <v>6</v>
      </c>
      <c r="AK99" s="80">
        <v>3145976943</v>
      </c>
      <c r="AL99" s="30" t="s">
        <v>6</v>
      </c>
      <c r="AM99" s="136" t="s">
        <v>829</v>
      </c>
      <c r="AN99" s="31" t="s">
        <v>6</v>
      </c>
      <c r="AO99" s="31" t="s">
        <v>6</v>
      </c>
      <c r="AP99" s="30" t="s">
        <v>6</v>
      </c>
      <c r="AQ99" s="78" t="s">
        <v>70</v>
      </c>
      <c r="AR99" s="28" t="s">
        <v>4</v>
      </c>
      <c r="AS99" s="63" t="s">
        <v>69</v>
      </c>
      <c r="AT99" s="63"/>
      <c r="AU99" s="28"/>
      <c r="AV99" s="63"/>
      <c r="AW99" s="89"/>
      <c r="AX99" s="20"/>
      <c r="AY99" s="26" t="e">
        <f t="shared" si="28"/>
        <v>#VALUE!</v>
      </c>
      <c r="AZ99" s="25"/>
      <c r="BA99" s="25"/>
      <c r="BB99" s="26" t="e">
        <f t="shared" si="29"/>
        <v>#VALUE!</v>
      </c>
      <c r="BC99" s="25"/>
      <c r="BD99" s="25"/>
      <c r="BE99" s="20" t="e">
        <f t="shared" si="30"/>
        <v>#VALUE!</v>
      </c>
      <c r="BF99" s="20"/>
      <c r="BG99" s="20"/>
      <c r="BH99" s="20" t="e">
        <f t="shared" si="37"/>
        <v>#VALUE!</v>
      </c>
      <c r="BI99" s="24"/>
      <c r="BJ99" s="24"/>
      <c r="BK99" s="24" t="e">
        <f t="shared" si="31"/>
        <v>#VALUE!</v>
      </c>
      <c r="BL99" s="24"/>
      <c r="BM99" s="24"/>
      <c r="BN99" s="20" t="e">
        <f t="shared" si="32"/>
        <v>#VALUE!</v>
      </c>
      <c r="BO99" s="24"/>
      <c r="BP99" s="24"/>
      <c r="BQ99" s="20" t="e">
        <f t="shared" si="33"/>
        <v>#VALUE!</v>
      </c>
      <c r="BR99" s="24"/>
      <c r="BS99" s="24"/>
      <c r="BT99" s="20" t="e">
        <f t="shared" si="34"/>
        <v>#VALUE!</v>
      </c>
      <c r="BU99" s="24" t="e">
        <f t="shared" si="40"/>
        <v>#VALUE!</v>
      </c>
      <c r="BV99" s="61" t="e">
        <f t="shared" si="36"/>
        <v>#VALUE!</v>
      </c>
      <c r="BW99" s="21"/>
      <c r="BX99" s="21"/>
      <c r="BY99" s="20" t="e">
        <f t="shared" si="35"/>
        <v>#VALUE!</v>
      </c>
      <c r="BZ99" s="125"/>
      <c r="CA99" s="18" t="s">
        <v>68</v>
      </c>
    </row>
    <row r="100" spans="1:79" ht="39.75" customHeight="1" x14ac:dyDescent="0.25">
      <c r="A100" s="139" t="s">
        <v>67</v>
      </c>
      <c r="B100" s="120">
        <v>4600082298</v>
      </c>
      <c r="C100" s="26">
        <v>43658</v>
      </c>
      <c r="D100" s="24">
        <v>43721</v>
      </c>
      <c r="E100" s="24">
        <v>44451</v>
      </c>
      <c r="F100" s="61">
        <v>43721</v>
      </c>
      <c r="G100" s="60" t="s">
        <v>6</v>
      </c>
      <c r="H100" s="60" t="s">
        <v>6</v>
      </c>
      <c r="I100" s="48">
        <f t="shared" ca="1" si="41"/>
        <v>159</v>
      </c>
      <c r="J100" s="47" t="str">
        <f t="shared" ca="1" si="42"/>
        <v>VIGENTE</v>
      </c>
      <c r="K100" s="163" t="s">
        <v>828</v>
      </c>
      <c r="L100" s="138">
        <v>43696</v>
      </c>
      <c r="M100" s="138">
        <v>43658</v>
      </c>
      <c r="N100" s="138">
        <v>44512</v>
      </c>
      <c r="O100" s="48">
        <f t="shared" ca="1" si="38"/>
        <v>220</v>
      </c>
      <c r="P100" s="73" t="str">
        <f t="shared" ca="1" si="39"/>
        <v>VIGENTE</v>
      </c>
      <c r="Q100" s="66" t="s">
        <v>485</v>
      </c>
      <c r="R100" s="36" t="s">
        <v>484</v>
      </c>
      <c r="S100" s="28" t="s">
        <v>4</v>
      </c>
      <c r="T100" s="72">
        <v>457991</v>
      </c>
      <c r="U100" s="68" t="s">
        <v>483</v>
      </c>
      <c r="V100" s="118">
        <v>1715</v>
      </c>
      <c r="W100" s="117">
        <v>41542</v>
      </c>
      <c r="X100" s="72">
        <v>27</v>
      </c>
      <c r="Y100" s="80">
        <v>32</v>
      </c>
      <c r="Z100" s="95" t="s">
        <v>11</v>
      </c>
      <c r="AA100" s="95" t="s">
        <v>482</v>
      </c>
      <c r="AB100" s="67">
        <v>221629</v>
      </c>
      <c r="AC100" s="66" t="s">
        <v>827</v>
      </c>
      <c r="AD100" s="65">
        <v>21872486</v>
      </c>
      <c r="AE100" s="80">
        <v>21872486</v>
      </c>
      <c r="AF100" s="80">
        <v>3128217937</v>
      </c>
      <c r="AG100" s="30" t="s">
        <v>6</v>
      </c>
      <c r="AH100" s="66" t="s">
        <v>827</v>
      </c>
      <c r="AI100" s="154">
        <v>21872486</v>
      </c>
      <c r="AJ100" s="80">
        <v>21872486</v>
      </c>
      <c r="AK100" s="80">
        <v>3128217937</v>
      </c>
      <c r="AL100" s="30" t="s">
        <v>6</v>
      </c>
      <c r="AM100" s="136" t="s">
        <v>826</v>
      </c>
      <c r="AN100" s="31" t="s">
        <v>6</v>
      </c>
      <c r="AO100" s="31" t="s">
        <v>6</v>
      </c>
      <c r="AP100" s="30" t="s">
        <v>6</v>
      </c>
      <c r="AQ100" s="78" t="s">
        <v>56</v>
      </c>
      <c r="AR100" s="28" t="s">
        <v>4</v>
      </c>
      <c r="AS100" s="105" t="s">
        <v>55</v>
      </c>
      <c r="AT100" s="105"/>
      <c r="AU100" s="28"/>
      <c r="AV100" s="63"/>
      <c r="AW100" s="25"/>
      <c r="AX100" s="25"/>
      <c r="AY100" s="26">
        <f t="shared" si="28"/>
        <v>43812</v>
      </c>
      <c r="AZ100" s="25"/>
      <c r="BA100" s="25"/>
      <c r="BB100" s="26">
        <f t="shared" si="29"/>
        <v>43903</v>
      </c>
      <c r="BC100" s="25"/>
      <c r="BD100" s="25"/>
      <c r="BE100" s="20">
        <f t="shared" si="30"/>
        <v>43995</v>
      </c>
      <c r="BF100" s="86" t="s">
        <v>25</v>
      </c>
      <c r="BG100" s="20">
        <v>44104</v>
      </c>
      <c r="BH100" s="20">
        <f t="shared" si="37"/>
        <v>44087</v>
      </c>
      <c r="BI100" s="24"/>
      <c r="BJ100" s="24"/>
      <c r="BK100" s="24">
        <f t="shared" si="31"/>
        <v>44178</v>
      </c>
      <c r="BL100" s="24"/>
      <c r="BM100" s="24"/>
      <c r="BN100" s="20">
        <f t="shared" si="32"/>
        <v>44268</v>
      </c>
      <c r="BO100" s="24"/>
      <c r="BP100" s="24"/>
      <c r="BQ100" s="20">
        <f t="shared" si="33"/>
        <v>44360</v>
      </c>
      <c r="BR100" s="24"/>
      <c r="BS100" s="24"/>
      <c r="BT100" s="20">
        <f t="shared" si="34"/>
        <v>44452</v>
      </c>
      <c r="BU100" s="24">
        <f t="shared" si="40"/>
        <v>44351</v>
      </c>
      <c r="BV100" s="61">
        <f t="shared" si="36"/>
        <v>44391</v>
      </c>
      <c r="BW100" s="21"/>
      <c r="BX100" s="21"/>
      <c r="BY100" s="20">
        <f t="shared" si="35"/>
        <v>44087</v>
      </c>
      <c r="BZ100" s="19"/>
      <c r="CA100" s="18" t="s">
        <v>68</v>
      </c>
    </row>
    <row r="101" spans="1:79" ht="39.75" customHeight="1" x14ac:dyDescent="0.25">
      <c r="A101" s="139" t="s">
        <v>67</v>
      </c>
      <c r="B101" s="120">
        <v>4600082315</v>
      </c>
      <c r="C101" s="26">
        <v>43658</v>
      </c>
      <c r="D101" s="60" t="s">
        <v>6</v>
      </c>
      <c r="E101" s="60" t="s">
        <v>6</v>
      </c>
      <c r="F101" s="60" t="s">
        <v>6</v>
      </c>
      <c r="G101" s="60" t="s">
        <v>6</v>
      </c>
      <c r="H101" s="60" t="s">
        <v>6</v>
      </c>
      <c r="I101" s="48" t="e">
        <f t="shared" ca="1" si="41"/>
        <v>#VALUE!</v>
      </c>
      <c r="J101" s="47" t="e">
        <f t="shared" ca="1" si="42"/>
        <v>#VALUE!</v>
      </c>
      <c r="K101" s="163" t="s">
        <v>825</v>
      </c>
      <c r="L101" s="138">
        <v>43696</v>
      </c>
      <c r="M101" s="138">
        <v>43658</v>
      </c>
      <c r="N101" s="138">
        <v>44512</v>
      </c>
      <c r="O101" s="48">
        <f t="shared" ca="1" si="38"/>
        <v>220</v>
      </c>
      <c r="P101" s="73" t="str">
        <f t="shared" ca="1" si="39"/>
        <v>VIGENTE</v>
      </c>
      <c r="Q101" s="66" t="s">
        <v>485</v>
      </c>
      <c r="R101" s="36" t="s">
        <v>484</v>
      </c>
      <c r="S101" s="28" t="s">
        <v>4</v>
      </c>
      <c r="T101" s="72">
        <v>457991</v>
      </c>
      <c r="U101" s="68" t="s">
        <v>483</v>
      </c>
      <c r="V101" s="118">
        <v>1715</v>
      </c>
      <c r="W101" s="117">
        <v>41542</v>
      </c>
      <c r="X101" s="72">
        <v>27</v>
      </c>
      <c r="Y101" s="80">
        <v>1</v>
      </c>
      <c r="Z101" s="95" t="s">
        <v>11</v>
      </c>
      <c r="AA101" s="95" t="s">
        <v>482</v>
      </c>
      <c r="AB101" s="67">
        <v>1982325</v>
      </c>
      <c r="AC101" s="66" t="s">
        <v>824</v>
      </c>
      <c r="AD101" s="65" t="s">
        <v>823</v>
      </c>
      <c r="AE101" s="80">
        <v>2850705</v>
      </c>
      <c r="AF101" s="31" t="s">
        <v>6</v>
      </c>
      <c r="AG101" s="30" t="s">
        <v>6</v>
      </c>
      <c r="AH101" s="66" t="s">
        <v>822</v>
      </c>
      <c r="AI101" s="154">
        <v>98546449</v>
      </c>
      <c r="AJ101" s="80">
        <v>2850705</v>
      </c>
      <c r="AK101" s="31" t="s">
        <v>6</v>
      </c>
      <c r="AL101" s="30" t="s">
        <v>6</v>
      </c>
      <c r="AM101" s="136" t="s">
        <v>821</v>
      </c>
      <c r="AN101" s="31" t="s">
        <v>6</v>
      </c>
      <c r="AO101" s="31" t="s">
        <v>6</v>
      </c>
      <c r="AP101" s="30" t="s">
        <v>6</v>
      </c>
      <c r="AQ101" s="78" t="s">
        <v>70</v>
      </c>
      <c r="AR101" s="28" t="s">
        <v>4</v>
      </c>
      <c r="AS101" s="63" t="s">
        <v>69</v>
      </c>
      <c r="AT101" s="63"/>
      <c r="AU101" s="28"/>
      <c r="AV101" s="63"/>
      <c r="AW101" s="25"/>
      <c r="AX101" s="25"/>
      <c r="AY101" s="26" t="e">
        <f t="shared" si="28"/>
        <v>#VALUE!</v>
      </c>
      <c r="AZ101" s="25"/>
      <c r="BA101" s="25"/>
      <c r="BB101" s="26" t="e">
        <f t="shared" si="29"/>
        <v>#VALUE!</v>
      </c>
      <c r="BC101" s="25"/>
      <c r="BD101" s="25"/>
      <c r="BE101" s="20" t="e">
        <f t="shared" si="30"/>
        <v>#VALUE!</v>
      </c>
      <c r="BF101" s="20"/>
      <c r="BG101" s="20"/>
      <c r="BH101" s="20" t="e">
        <f t="shared" si="37"/>
        <v>#VALUE!</v>
      </c>
      <c r="BI101" s="24"/>
      <c r="BJ101" s="24"/>
      <c r="BK101" s="24" t="e">
        <f t="shared" si="31"/>
        <v>#VALUE!</v>
      </c>
      <c r="BL101" s="24"/>
      <c r="BM101" s="24"/>
      <c r="BN101" s="20" t="e">
        <f t="shared" si="32"/>
        <v>#VALUE!</v>
      </c>
      <c r="BO101" s="24"/>
      <c r="BP101" s="24"/>
      <c r="BQ101" s="20" t="e">
        <f t="shared" si="33"/>
        <v>#VALUE!</v>
      </c>
      <c r="BR101" s="24"/>
      <c r="BS101" s="24"/>
      <c r="BT101" s="20" t="e">
        <f t="shared" si="34"/>
        <v>#VALUE!</v>
      </c>
      <c r="BU101" s="24" t="e">
        <f t="shared" si="40"/>
        <v>#VALUE!</v>
      </c>
      <c r="BV101" s="61" t="e">
        <f t="shared" si="36"/>
        <v>#VALUE!</v>
      </c>
      <c r="BW101" s="21"/>
      <c r="BX101" s="21"/>
      <c r="BY101" s="20" t="e">
        <f t="shared" si="35"/>
        <v>#VALUE!</v>
      </c>
      <c r="BZ101" s="19"/>
      <c r="CA101" s="18" t="s">
        <v>68</v>
      </c>
    </row>
    <row r="102" spans="1:79" ht="39.75" customHeight="1" x14ac:dyDescent="0.25">
      <c r="A102" s="139" t="s">
        <v>67</v>
      </c>
      <c r="B102" s="120">
        <v>4600082439</v>
      </c>
      <c r="C102" s="26">
        <v>43658</v>
      </c>
      <c r="D102" s="60" t="s">
        <v>6</v>
      </c>
      <c r="E102" s="60" t="s">
        <v>6</v>
      </c>
      <c r="F102" s="60" t="s">
        <v>6</v>
      </c>
      <c r="G102" s="60" t="s">
        <v>6</v>
      </c>
      <c r="H102" s="60" t="s">
        <v>6</v>
      </c>
      <c r="I102" s="48" t="e">
        <f t="shared" ca="1" si="41"/>
        <v>#VALUE!</v>
      </c>
      <c r="J102" s="47" t="e">
        <f t="shared" ca="1" si="42"/>
        <v>#VALUE!</v>
      </c>
      <c r="K102" s="163" t="s">
        <v>820</v>
      </c>
      <c r="L102" s="138">
        <v>43696</v>
      </c>
      <c r="M102" s="138">
        <v>43658</v>
      </c>
      <c r="N102" s="138">
        <v>44512</v>
      </c>
      <c r="O102" s="48">
        <f t="shared" ca="1" si="38"/>
        <v>220</v>
      </c>
      <c r="P102" s="73" t="str">
        <f t="shared" ca="1" si="39"/>
        <v>VIGENTE</v>
      </c>
      <c r="Q102" s="66" t="s">
        <v>485</v>
      </c>
      <c r="R102" s="36" t="s">
        <v>484</v>
      </c>
      <c r="S102" s="28" t="s">
        <v>4</v>
      </c>
      <c r="T102" s="72">
        <v>457991</v>
      </c>
      <c r="U102" s="68" t="s">
        <v>483</v>
      </c>
      <c r="V102" s="118">
        <v>1715</v>
      </c>
      <c r="W102" s="117">
        <v>41542</v>
      </c>
      <c r="X102" s="72">
        <v>27</v>
      </c>
      <c r="Y102" s="80">
        <v>17</v>
      </c>
      <c r="Z102" s="95" t="s">
        <v>11</v>
      </c>
      <c r="AA102" s="95" t="s">
        <v>482</v>
      </c>
      <c r="AB102" s="67">
        <v>897775</v>
      </c>
      <c r="AC102" s="66" t="s">
        <v>736</v>
      </c>
      <c r="AD102" s="65">
        <v>3606420</v>
      </c>
      <c r="AE102" s="31" t="s">
        <v>6</v>
      </c>
      <c r="AF102" s="80">
        <v>3148143105</v>
      </c>
      <c r="AG102" s="30" t="s">
        <v>6</v>
      </c>
      <c r="AH102" s="66" t="s">
        <v>736</v>
      </c>
      <c r="AI102" s="154">
        <v>3606420</v>
      </c>
      <c r="AJ102" s="31" t="s">
        <v>6</v>
      </c>
      <c r="AK102" s="80">
        <v>3148143105</v>
      </c>
      <c r="AL102" s="30" t="s">
        <v>6</v>
      </c>
      <c r="AM102" s="136" t="s">
        <v>751</v>
      </c>
      <c r="AN102" s="31" t="s">
        <v>6</v>
      </c>
      <c r="AO102" s="31" t="s">
        <v>6</v>
      </c>
      <c r="AP102" s="30" t="s">
        <v>6</v>
      </c>
      <c r="AQ102" s="78" t="s">
        <v>5</v>
      </c>
      <c r="AR102" s="28" t="s">
        <v>4</v>
      </c>
      <c r="AS102" s="105" t="s">
        <v>3</v>
      </c>
      <c r="AT102" s="105"/>
      <c r="AU102" s="28"/>
      <c r="AV102" s="63"/>
      <c r="AW102" s="25"/>
      <c r="AX102" s="25"/>
      <c r="AY102" s="26" t="e">
        <f t="shared" si="28"/>
        <v>#VALUE!</v>
      </c>
      <c r="AZ102" s="25"/>
      <c r="BA102" s="25"/>
      <c r="BB102" s="26" t="e">
        <f t="shared" si="29"/>
        <v>#VALUE!</v>
      </c>
      <c r="BC102" s="25"/>
      <c r="BD102" s="25"/>
      <c r="BE102" s="20" t="e">
        <f t="shared" si="30"/>
        <v>#VALUE!</v>
      </c>
      <c r="BF102" s="20"/>
      <c r="BG102" s="20"/>
      <c r="BH102" s="20" t="e">
        <f t="shared" si="37"/>
        <v>#VALUE!</v>
      </c>
      <c r="BI102" s="24"/>
      <c r="BJ102" s="24"/>
      <c r="BK102" s="24" t="e">
        <f t="shared" si="31"/>
        <v>#VALUE!</v>
      </c>
      <c r="BL102" s="24"/>
      <c r="BM102" s="24"/>
      <c r="BN102" s="20" t="e">
        <f t="shared" si="32"/>
        <v>#VALUE!</v>
      </c>
      <c r="BO102" s="24"/>
      <c r="BP102" s="24"/>
      <c r="BQ102" s="20" t="e">
        <f t="shared" si="33"/>
        <v>#VALUE!</v>
      </c>
      <c r="BR102" s="24"/>
      <c r="BS102" s="24"/>
      <c r="BT102" s="20" t="e">
        <f t="shared" si="34"/>
        <v>#VALUE!</v>
      </c>
      <c r="BU102" s="24" t="e">
        <f t="shared" si="40"/>
        <v>#VALUE!</v>
      </c>
      <c r="BV102" s="61" t="e">
        <f t="shared" si="36"/>
        <v>#VALUE!</v>
      </c>
      <c r="BW102" s="21"/>
      <c r="BX102" s="21"/>
      <c r="BY102" s="20" t="e">
        <f t="shared" si="35"/>
        <v>#VALUE!</v>
      </c>
      <c r="BZ102" s="19"/>
      <c r="CA102" s="18" t="s">
        <v>68</v>
      </c>
    </row>
    <row r="103" spans="1:79" ht="39.75" customHeight="1" x14ac:dyDescent="0.25">
      <c r="A103" s="139" t="s">
        <v>67</v>
      </c>
      <c r="B103" s="120">
        <v>4600082440</v>
      </c>
      <c r="C103" s="26">
        <v>43658</v>
      </c>
      <c r="D103" s="60" t="s">
        <v>6</v>
      </c>
      <c r="E103" s="60" t="s">
        <v>6</v>
      </c>
      <c r="F103" s="60" t="s">
        <v>6</v>
      </c>
      <c r="G103" s="60" t="s">
        <v>6</v>
      </c>
      <c r="H103" s="60" t="s">
        <v>6</v>
      </c>
      <c r="I103" s="48" t="e">
        <f t="shared" ca="1" si="41"/>
        <v>#VALUE!</v>
      </c>
      <c r="J103" s="47" t="e">
        <f t="shared" ca="1" si="42"/>
        <v>#VALUE!</v>
      </c>
      <c r="K103" s="163" t="s">
        <v>819</v>
      </c>
      <c r="L103" s="138">
        <v>43696</v>
      </c>
      <c r="M103" s="138">
        <v>43658</v>
      </c>
      <c r="N103" s="138">
        <v>44512</v>
      </c>
      <c r="O103" s="48">
        <f t="shared" ca="1" si="38"/>
        <v>220</v>
      </c>
      <c r="P103" s="73" t="str">
        <f t="shared" ca="1" si="39"/>
        <v>VIGENTE</v>
      </c>
      <c r="Q103" s="66" t="s">
        <v>485</v>
      </c>
      <c r="R103" s="36" t="s">
        <v>484</v>
      </c>
      <c r="S103" s="28" t="s">
        <v>4</v>
      </c>
      <c r="T103" s="72">
        <v>457991</v>
      </c>
      <c r="U103" s="68" t="s">
        <v>483</v>
      </c>
      <c r="V103" s="118">
        <v>1715</v>
      </c>
      <c r="W103" s="117">
        <v>41542</v>
      </c>
      <c r="X103" s="72">
        <v>27</v>
      </c>
      <c r="Y103" s="80">
        <v>24</v>
      </c>
      <c r="Z103" s="95" t="s">
        <v>11</v>
      </c>
      <c r="AA103" s="95" t="s">
        <v>482</v>
      </c>
      <c r="AB103" s="67">
        <v>730641</v>
      </c>
      <c r="AC103" s="66" t="s">
        <v>736</v>
      </c>
      <c r="AD103" s="65">
        <v>3606420</v>
      </c>
      <c r="AE103" s="31" t="s">
        <v>6</v>
      </c>
      <c r="AF103" s="80">
        <v>3148143105</v>
      </c>
      <c r="AG103" s="30" t="s">
        <v>6</v>
      </c>
      <c r="AH103" s="66" t="s">
        <v>736</v>
      </c>
      <c r="AI103" s="154">
        <v>3606420</v>
      </c>
      <c r="AJ103" s="31" t="s">
        <v>6</v>
      </c>
      <c r="AK103" s="80">
        <v>3148143105</v>
      </c>
      <c r="AL103" s="30" t="s">
        <v>6</v>
      </c>
      <c r="AM103" s="136" t="s">
        <v>751</v>
      </c>
      <c r="AN103" s="31" t="s">
        <v>6</v>
      </c>
      <c r="AO103" s="31" t="s">
        <v>6</v>
      </c>
      <c r="AP103" s="30" t="s">
        <v>6</v>
      </c>
      <c r="AQ103" s="78" t="s">
        <v>70</v>
      </c>
      <c r="AR103" s="28" t="s">
        <v>4</v>
      </c>
      <c r="AS103" s="63" t="s">
        <v>69</v>
      </c>
      <c r="AT103" s="63"/>
      <c r="AU103" s="28"/>
      <c r="AV103" s="63"/>
      <c r="AW103" s="25"/>
      <c r="AX103" s="25"/>
      <c r="AY103" s="26" t="e">
        <f t="shared" si="28"/>
        <v>#VALUE!</v>
      </c>
      <c r="AZ103" s="25"/>
      <c r="BA103" s="25"/>
      <c r="BB103" s="26" t="e">
        <f t="shared" si="29"/>
        <v>#VALUE!</v>
      </c>
      <c r="BC103" s="25"/>
      <c r="BD103" s="25"/>
      <c r="BE103" s="20" t="e">
        <f t="shared" si="30"/>
        <v>#VALUE!</v>
      </c>
      <c r="BF103" s="20"/>
      <c r="BG103" s="20"/>
      <c r="BH103" s="20" t="e">
        <f t="shared" si="37"/>
        <v>#VALUE!</v>
      </c>
      <c r="BI103" s="24"/>
      <c r="BJ103" s="24"/>
      <c r="BK103" s="24" t="e">
        <f t="shared" si="31"/>
        <v>#VALUE!</v>
      </c>
      <c r="BL103" s="24"/>
      <c r="BM103" s="24"/>
      <c r="BN103" s="20" t="e">
        <f t="shared" si="32"/>
        <v>#VALUE!</v>
      </c>
      <c r="BO103" s="24"/>
      <c r="BP103" s="24"/>
      <c r="BQ103" s="20" t="e">
        <f t="shared" si="33"/>
        <v>#VALUE!</v>
      </c>
      <c r="BR103" s="24"/>
      <c r="BS103" s="24"/>
      <c r="BT103" s="20" t="e">
        <f t="shared" si="34"/>
        <v>#VALUE!</v>
      </c>
      <c r="BU103" s="24" t="e">
        <f t="shared" si="40"/>
        <v>#VALUE!</v>
      </c>
      <c r="BV103" s="61" t="e">
        <f t="shared" si="36"/>
        <v>#VALUE!</v>
      </c>
      <c r="BW103" s="21"/>
      <c r="BX103" s="21"/>
      <c r="BY103" s="20" t="e">
        <f t="shared" si="35"/>
        <v>#VALUE!</v>
      </c>
      <c r="BZ103" s="19"/>
      <c r="CA103" s="18" t="s">
        <v>68</v>
      </c>
    </row>
    <row r="104" spans="1:79" ht="39.75" customHeight="1" x14ac:dyDescent="0.25">
      <c r="A104" s="139" t="s">
        <v>67</v>
      </c>
      <c r="B104" s="120">
        <v>4600082263</v>
      </c>
      <c r="C104" s="26">
        <v>43658</v>
      </c>
      <c r="D104" s="60" t="s">
        <v>6</v>
      </c>
      <c r="E104" s="60" t="s">
        <v>6</v>
      </c>
      <c r="F104" s="60" t="s">
        <v>6</v>
      </c>
      <c r="G104" s="60" t="s">
        <v>6</v>
      </c>
      <c r="H104" s="60" t="s">
        <v>6</v>
      </c>
      <c r="I104" s="48" t="e">
        <f t="shared" ca="1" si="41"/>
        <v>#VALUE!</v>
      </c>
      <c r="J104" s="47" t="e">
        <f t="shared" ca="1" si="42"/>
        <v>#VALUE!</v>
      </c>
      <c r="K104" s="163" t="s">
        <v>818</v>
      </c>
      <c r="L104" s="138">
        <v>43696</v>
      </c>
      <c r="M104" s="138">
        <v>43658</v>
      </c>
      <c r="N104" s="138">
        <v>44512</v>
      </c>
      <c r="O104" s="48">
        <f t="shared" ca="1" si="38"/>
        <v>220</v>
      </c>
      <c r="P104" s="73" t="str">
        <f t="shared" ca="1" si="39"/>
        <v>VIGENTE</v>
      </c>
      <c r="Q104" s="66" t="s">
        <v>485</v>
      </c>
      <c r="R104" s="36" t="s">
        <v>484</v>
      </c>
      <c r="S104" s="28" t="s">
        <v>4</v>
      </c>
      <c r="T104" s="72">
        <v>457991</v>
      </c>
      <c r="U104" s="68" t="s">
        <v>483</v>
      </c>
      <c r="V104" s="118">
        <v>1715</v>
      </c>
      <c r="W104" s="117">
        <v>41542</v>
      </c>
      <c r="X104" s="72">
        <v>27</v>
      </c>
      <c r="Y104" s="80">
        <v>22</v>
      </c>
      <c r="Z104" s="95" t="s">
        <v>11</v>
      </c>
      <c r="AA104" s="95" t="s">
        <v>482</v>
      </c>
      <c r="AB104" s="67">
        <v>724558</v>
      </c>
      <c r="AC104" s="66" t="s">
        <v>817</v>
      </c>
      <c r="AD104" s="65">
        <v>70729189</v>
      </c>
      <c r="AE104" s="31" t="s">
        <v>6</v>
      </c>
      <c r="AF104" s="80">
        <v>3113108528</v>
      </c>
      <c r="AG104" s="171" t="s">
        <v>816</v>
      </c>
      <c r="AH104" s="66" t="s">
        <v>817</v>
      </c>
      <c r="AI104" s="154">
        <v>70729189</v>
      </c>
      <c r="AJ104" s="31" t="s">
        <v>6</v>
      </c>
      <c r="AK104" s="80">
        <v>3113108528</v>
      </c>
      <c r="AL104" s="116" t="s">
        <v>816</v>
      </c>
      <c r="AM104" s="136" t="s">
        <v>751</v>
      </c>
      <c r="AN104" s="31" t="s">
        <v>6</v>
      </c>
      <c r="AO104" s="31" t="s">
        <v>6</v>
      </c>
      <c r="AP104" s="30" t="s">
        <v>6</v>
      </c>
      <c r="AQ104" s="78" t="s">
        <v>56</v>
      </c>
      <c r="AR104" s="28" t="s">
        <v>4</v>
      </c>
      <c r="AS104" s="105" t="s">
        <v>55</v>
      </c>
      <c r="AT104" s="105"/>
      <c r="AU104" s="28"/>
      <c r="AV104" s="63"/>
      <c r="AW104" s="25"/>
      <c r="AX104" s="25"/>
      <c r="AY104" s="26" t="e">
        <f t="shared" si="28"/>
        <v>#VALUE!</v>
      </c>
      <c r="AZ104" s="25"/>
      <c r="BA104" s="25"/>
      <c r="BB104" s="26" t="e">
        <f t="shared" si="29"/>
        <v>#VALUE!</v>
      </c>
      <c r="BC104" s="25"/>
      <c r="BD104" s="25"/>
      <c r="BE104" s="20" t="e">
        <f t="shared" si="30"/>
        <v>#VALUE!</v>
      </c>
      <c r="BF104" s="20"/>
      <c r="BG104" s="20"/>
      <c r="BH104" s="20" t="e">
        <f t="shared" si="37"/>
        <v>#VALUE!</v>
      </c>
      <c r="BI104" s="24"/>
      <c r="BJ104" s="24"/>
      <c r="BK104" s="24" t="e">
        <f t="shared" si="31"/>
        <v>#VALUE!</v>
      </c>
      <c r="BL104" s="24"/>
      <c r="BM104" s="24"/>
      <c r="BN104" s="20" t="e">
        <f t="shared" si="32"/>
        <v>#VALUE!</v>
      </c>
      <c r="BO104" s="24"/>
      <c r="BP104" s="24"/>
      <c r="BQ104" s="20" t="e">
        <f t="shared" si="33"/>
        <v>#VALUE!</v>
      </c>
      <c r="BR104" s="24"/>
      <c r="BS104" s="24"/>
      <c r="BT104" s="20" t="e">
        <f t="shared" si="34"/>
        <v>#VALUE!</v>
      </c>
      <c r="BU104" s="24" t="e">
        <f t="shared" si="40"/>
        <v>#VALUE!</v>
      </c>
      <c r="BV104" s="61" t="e">
        <f t="shared" si="36"/>
        <v>#VALUE!</v>
      </c>
      <c r="BW104" s="21"/>
      <c r="BX104" s="21"/>
      <c r="BY104" s="20" t="e">
        <f t="shared" si="35"/>
        <v>#VALUE!</v>
      </c>
      <c r="BZ104" s="19"/>
      <c r="CA104" s="18" t="s">
        <v>68</v>
      </c>
    </row>
    <row r="105" spans="1:79" ht="39.75" customHeight="1" x14ac:dyDescent="0.25">
      <c r="A105" s="139" t="s">
        <v>67</v>
      </c>
      <c r="B105" s="120">
        <v>4600082361</v>
      </c>
      <c r="C105" s="26">
        <v>43658</v>
      </c>
      <c r="D105" s="60" t="s">
        <v>6</v>
      </c>
      <c r="E105" s="60" t="s">
        <v>6</v>
      </c>
      <c r="F105" s="60" t="s">
        <v>6</v>
      </c>
      <c r="G105" s="60" t="s">
        <v>6</v>
      </c>
      <c r="H105" s="60" t="s">
        <v>6</v>
      </c>
      <c r="I105" s="48" t="e">
        <f t="shared" ca="1" si="41"/>
        <v>#VALUE!</v>
      </c>
      <c r="J105" s="47" t="e">
        <f t="shared" ca="1" si="42"/>
        <v>#VALUE!</v>
      </c>
      <c r="K105" s="163" t="s">
        <v>815</v>
      </c>
      <c r="L105" s="138">
        <v>43697</v>
      </c>
      <c r="M105" s="138">
        <v>43658</v>
      </c>
      <c r="N105" s="138">
        <v>44512</v>
      </c>
      <c r="O105" s="48">
        <f t="shared" ca="1" si="38"/>
        <v>220</v>
      </c>
      <c r="P105" s="137" t="str">
        <f t="shared" ca="1" si="39"/>
        <v>VIGENTE</v>
      </c>
      <c r="Q105" s="66" t="s">
        <v>485</v>
      </c>
      <c r="R105" s="36" t="s">
        <v>484</v>
      </c>
      <c r="S105" s="28" t="s">
        <v>4</v>
      </c>
      <c r="T105" s="72">
        <v>457991</v>
      </c>
      <c r="U105" s="68" t="s">
        <v>483</v>
      </c>
      <c r="V105" s="118">
        <v>1715</v>
      </c>
      <c r="W105" s="117">
        <v>41542</v>
      </c>
      <c r="X105" s="72">
        <v>27</v>
      </c>
      <c r="Y105" s="80">
        <v>40</v>
      </c>
      <c r="Z105" s="95" t="s">
        <v>11</v>
      </c>
      <c r="AA105" s="95" t="s">
        <v>482</v>
      </c>
      <c r="AB105" s="67">
        <v>562598</v>
      </c>
      <c r="AC105" s="66" t="s">
        <v>814</v>
      </c>
      <c r="AD105" s="65">
        <v>43401163</v>
      </c>
      <c r="AE105" s="80">
        <v>5464192</v>
      </c>
      <c r="AF105" s="31" t="s">
        <v>6</v>
      </c>
      <c r="AG105" s="30" t="s">
        <v>6</v>
      </c>
      <c r="AH105" s="66" t="s">
        <v>814</v>
      </c>
      <c r="AI105" s="154">
        <v>43401163</v>
      </c>
      <c r="AJ105" s="80">
        <v>5464192</v>
      </c>
      <c r="AK105" s="31" t="s">
        <v>6</v>
      </c>
      <c r="AL105" s="30" t="s">
        <v>6</v>
      </c>
      <c r="AM105" s="136" t="s">
        <v>813</v>
      </c>
      <c r="AN105" s="31" t="s">
        <v>6</v>
      </c>
      <c r="AO105" s="31" t="s">
        <v>6</v>
      </c>
      <c r="AP105" s="30" t="s">
        <v>6</v>
      </c>
      <c r="AQ105" s="78" t="s">
        <v>56</v>
      </c>
      <c r="AR105" s="28" t="s">
        <v>4</v>
      </c>
      <c r="AS105" s="105" t="s">
        <v>55</v>
      </c>
      <c r="AT105" s="105"/>
      <c r="AU105" s="28"/>
      <c r="AV105" s="63"/>
      <c r="AW105" s="25"/>
      <c r="AX105" s="25"/>
      <c r="AY105" s="26" t="e">
        <f t="shared" si="28"/>
        <v>#VALUE!</v>
      </c>
      <c r="AZ105" s="25"/>
      <c r="BA105" s="25"/>
      <c r="BB105" s="26" t="e">
        <f t="shared" si="29"/>
        <v>#VALUE!</v>
      </c>
      <c r="BC105" s="25"/>
      <c r="BD105" s="25"/>
      <c r="BE105" s="20" t="e">
        <f t="shared" si="30"/>
        <v>#VALUE!</v>
      </c>
      <c r="BF105" s="20"/>
      <c r="BG105" s="20"/>
      <c r="BH105" s="20" t="e">
        <f t="shared" si="37"/>
        <v>#VALUE!</v>
      </c>
      <c r="BI105" s="24"/>
      <c r="BJ105" s="24"/>
      <c r="BK105" s="24" t="e">
        <f t="shared" si="31"/>
        <v>#VALUE!</v>
      </c>
      <c r="BL105" s="24"/>
      <c r="BM105" s="24"/>
      <c r="BN105" s="20" t="e">
        <f t="shared" si="32"/>
        <v>#VALUE!</v>
      </c>
      <c r="BO105" s="24"/>
      <c r="BP105" s="24"/>
      <c r="BQ105" s="20" t="e">
        <f t="shared" si="33"/>
        <v>#VALUE!</v>
      </c>
      <c r="BR105" s="24"/>
      <c r="BS105" s="24"/>
      <c r="BT105" s="20" t="e">
        <f t="shared" si="34"/>
        <v>#VALUE!</v>
      </c>
      <c r="BU105" s="24" t="e">
        <f t="shared" si="40"/>
        <v>#VALUE!</v>
      </c>
      <c r="BV105" s="61" t="e">
        <f t="shared" si="36"/>
        <v>#VALUE!</v>
      </c>
      <c r="BW105" s="21"/>
      <c r="BX105" s="21"/>
      <c r="BY105" s="20" t="e">
        <f t="shared" si="35"/>
        <v>#VALUE!</v>
      </c>
      <c r="BZ105" s="19"/>
      <c r="CA105" s="18" t="s">
        <v>68</v>
      </c>
    </row>
    <row r="106" spans="1:79" ht="39.75" customHeight="1" x14ac:dyDescent="0.25">
      <c r="A106" s="139" t="s">
        <v>67</v>
      </c>
      <c r="B106" s="120">
        <v>4600082526</v>
      </c>
      <c r="C106" s="26">
        <v>43658</v>
      </c>
      <c r="D106" s="60" t="s">
        <v>6</v>
      </c>
      <c r="E106" s="60" t="s">
        <v>6</v>
      </c>
      <c r="F106" s="60" t="s">
        <v>6</v>
      </c>
      <c r="G106" s="60" t="s">
        <v>6</v>
      </c>
      <c r="H106" s="60" t="s">
        <v>6</v>
      </c>
      <c r="I106" s="48" t="e">
        <f t="shared" ca="1" si="41"/>
        <v>#VALUE!</v>
      </c>
      <c r="J106" s="47" t="e">
        <f t="shared" ca="1" si="42"/>
        <v>#VALUE!</v>
      </c>
      <c r="K106" s="163" t="s">
        <v>812</v>
      </c>
      <c r="L106" s="138">
        <v>43698</v>
      </c>
      <c r="M106" s="138">
        <v>43658</v>
      </c>
      <c r="N106" s="138">
        <v>44512</v>
      </c>
      <c r="O106" s="48">
        <f t="shared" ca="1" si="38"/>
        <v>220</v>
      </c>
      <c r="P106" s="137" t="str">
        <f t="shared" ca="1" si="39"/>
        <v>VIGENTE</v>
      </c>
      <c r="Q106" s="66" t="s">
        <v>485</v>
      </c>
      <c r="R106" s="36" t="s">
        <v>484</v>
      </c>
      <c r="S106" s="28" t="s">
        <v>4</v>
      </c>
      <c r="T106" s="72">
        <v>457991</v>
      </c>
      <c r="U106" s="68" t="s">
        <v>483</v>
      </c>
      <c r="V106" s="118">
        <v>1715</v>
      </c>
      <c r="W106" s="117">
        <v>41542</v>
      </c>
      <c r="X106" s="72">
        <v>27</v>
      </c>
      <c r="Y106" s="80">
        <v>46</v>
      </c>
      <c r="Z106" s="95" t="s">
        <v>11</v>
      </c>
      <c r="AA106" s="95" t="s">
        <v>482</v>
      </c>
      <c r="AB106" s="67">
        <v>1205552</v>
      </c>
      <c r="AC106" s="66" t="s">
        <v>811</v>
      </c>
      <c r="AD106" s="65">
        <v>70288388</v>
      </c>
      <c r="AE106" s="31" t="s">
        <v>6</v>
      </c>
      <c r="AF106" s="80">
        <v>3216102545</v>
      </c>
      <c r="AG106" s="171" t="s">
        <v>810</v>
      </c>
      <c r="AH106" s="66" t="s">
        <v>811</v>
      </c>
      <c r="AI106" s="154">
        <v>70288388</v>
      </c>
      <c r="AJ106" s="31" t="s">
        <v>6</v>
      </c>
      <c r="AK106" s="80">
        <v>3216102545</v>
      </c>
      <c r="AL106" s="116" t="s">
        <v>810</v>
      </c>
      <c r="AM106" s="136" t="s">
        <v>809</v>
      </c>
      <c r="AN106" s="31" t="s">
        <v>6</v>
      </c>
      <c r="AO106" s="31" t="s">
        <v>6</v>
      </c>
      <c r="AP106" s="30" t="s">
        <v>6</v>
      </c>
      <c r="AQ106" s="78" t="s">
        <v>56</v>
      </c>
      <c r="AR106" s="28" t="s">
        <v>4</v>
      </c>
      <c r="AS106" s="105" t="s">
        <v>55</v>
      </c>
      <c r="AT106" s="105"/>
      <c r="AU106" s="28"/>
      <c r="AV106" s="63"/>
      <c r="AW106" s="25"/>
      <c r="AX106" s="25"/>
      <c r="AY106" s="26" t="e">
        <f t="shared" si="28"/>
        <v>#VALUE!</v>
      </c>
      <c r="AZ106" s="25"/>
      <c r="BA106" s="25"/>
      <c r="BB106" s="26" t="e">
        <f t="shared" si="29"/>
        <v>#VALUE!</v>
      </c>
      <c r="BC106" s="25"/>
      <c r="BD106" s="25"/>
      <c r="BE106" s="20" t="e">
        <f t="shared" si="30"/>
        <v>#VALUE!</v>
      </c>
      <c r="BF106" s="20"/>
      <c r="BG106" s="20"/>
      <c r="BH106" s="20" t="e">
        <f t="shared" si="37"/>
        <v>#VALUE!</v>
      </c>
      <c r="BI106" s="24"/>
      <c r="BJ106" s="24"/>
      <c r="BK106" s="24" t="e">
        <f t="shared" si="31"/>
        <v>#VALUE!</v>
      </c>
      <c r="BL106" s="24"/>
      <c r="BM106" s="24"/>
      <c r="BN106" s="20" t="e">
        <f t="shared" si="32"/>
        <v>#VALUE!</v>
      </c>
      <c r="BO106" s="24"/>
      <c r="BP106" s="24"/>
      <c r="BQ106" s="20" t="e">
        <f t="shared" si="33"/>
        <v>#VALUE!</v>
      </c>
      <c r="BR106" s="24"/>
      <c r="BS106" s="24"/>
      <c r="BT106" s="20" t="e">
        <f t="shared" si="34"/>
        <v>#VALUE!</v>
      </c>
      <c r="BU106" s="24" t="e">
        <f t="shared" si="40"/>
        <v>#VALUE!</v>
      </c>
      <c r="BV106" s="61" t="e">
        <f t="shared" si="36"/>
        <v>#VALUE!</v>
      </c>
      <c r="BW106" s="21"/>
      <c r="BX106" s="21"/>
      <c r="BY106" s="20" t="e">
        <f t="shared" si="35"/>
        <v>#VALUE!</v>
      </c>
      <c r="BZ106" s="19"/>
      <c r="CA106" s="18" t="s">
        <v>68</v>
      </c>
    </row>
    <row r="107" spans="1:79" ht="39.75" customHeight="1" x14ac:dyDescent="0.25">
      <c r="A107" s="139" t="s">
        <v>67</v>
      </c>
      <c r="B107" s="120">
        <v>4600082303</v>
      </c>
      <c r="C107" s="26">
        <v>43658</v>
      </c>
      <c r="D107" s="60" t="s">
        <v>6</v>
      </c>
      <c r="E107" s="60" t="s">
        <v>6</v>
      </c>
      <c r="F107" s="60" t="s">
        <v>6</v>
      </c>
      <c r="G107" s="60" t="s">
        <v>6</v>
      </c>
      <c r="H107" s="60" t="s">
        <v>6</v>
      </c>
      <c r="I107" s="48" t="e">
        <f t="shared" ca="1" si="41"/>
        <v>#VALUE!</v>
      </c>
      <c r="J107" s="47" t="e">
        <f t="shared" ca="1" si="42"/>
        <v>#VALUE!</v>
      </c>
      <c r="K107" s="163" t="s">
        <v>808</v>
      </c>
      <c r="L107" s="138">
        <v>43698</v>
      </c>
      <c r="M107" s="138">
        <v>43658</v>
      </c>
      <c r="N107" s="138">
        <v>44512</v>
      </c>
      <c r="O107" s="48">
        <f t="shared" ca="1" si="38"/>
        <v>220</v>
      </c>
      <c r="P107" s="137" t="str">
        <f t="shared" ca="1" si="39"/>
        <v>VIGENTE</v>
      </c>
      <c r="Q107" s="66" t="s">
        <v>485</v>
      </c>
      <c r="R107" s="36" t="s">
        <v>484</v>
      </c>
      <c r="S107" s="28" t="s">
        <v>4</v>
      </c>
      <c r="T107" s="72">
        <v>457991</v>
      </c>
      <c r="U107" s="68" t="s">
        <v>483</v>
      </c>
      <c r="V107" s="118">
        <v>1715</v>
      </c>
      <c r="W107" s="117">
        <v>41542</v>
      </c>
      <c r="X107" s="72">
        <v>27</v>
      </c>
      <c r="Y107" s="80">
        <v>65</v>
      </c>
      <c r="Z107" s="95" t="s">
        <v>11</v>
      </c>
      <c r="AA107" s="95" t="s">
        <v>482</v>
      </c>
      <c r="AB107" s="67">
        <v>235481</v>
      </c>
      <c r="AC107" s="66" t="s">
        <v>807</v>
      </c>
      <c r="AD107" s="65">
        <v>14450325</v>
      </c>
      <c r="AE107" s="31" t="s">
        <v>6</v>
      </c>
      <c r="AF107" s="80">
        <v>3113041981</v>
      </c>
      <c r="AG107" s="171" t="s">
        <v>806</v>
      </c>
      <c r="AH107" s="66" t="s">
        <v>807</v>
      </c>
      <c r="AI107" s="154">
        <v>14450325</v>
      </c>
      <c r="AJ107" s="31" t="s">
        <v>6</v>
      </c>
      <c r="AK107" s="80">
        <v>3113041981</v>
      </c>
      <c r="AL107" s="116" t="s">
        <v>806</v>
      </c>
      <c r="AM107" s="136" t="s">
        <v>805</v>
      </c>
      <c r="AN107" s="31" t="s">
        <v>6</v>
      </c>
      <c r="AO107" s="31" t="s">
        <v>6</v>
      </c>
      <c r="AP107" s="30" t="s">
        <v>6</v>
      </c>
      <c r="AQ107" s="78" t="s">
        <v>70</v>
      </c>
      <c r="AR107" s="28" t="s">
        <v>4</v>
      </c>
      <c r="AS107" s="63" t="s">
        <v>69</v>
      </c>
      <c r="AT107" s="63"/>
      <c r="AU107" s="28"/>
      <c r="AV107" s="63"/>
      <c r="AW107" s="25"/>
      <c r="AX107" s="25"/>
      <c r="AY107" s="26" t="e">
        <f t="shared" si="28"/>
        <v>#VALUE!</v>
      </c>
      <c r="AZ107" s="25"/>
      <c r="BA107" s="25"/>
      <c r="BB107" s="26" t="e">
        <f t="shared" si="29"/>
        <v>#VALUE!</v>
      </c>
      <c r="BC107" s="25"/>
      <c r="BD107" s="25"/>
      <c r="BE107" s="20" t="e">
        <f t="shared" si="30"/>
        <v>#VALUE!</v>
      </c>
      <c r="BF107" s="20"/>
      <c r="BG107" s="20"/>
      <c r="BH107" s="20" t="e">
        <f t="shared" si="37"/>
        <v>#VALUE!</v>
      </c>
      <c r="BI107" s="24"/>
      <c r="BJ107" s="24"/>
      <c r="BK107" s="24" t="e">
        <f t="shared" si="31"/>
        <v>#VALUE!</v>
      </c>
      <c r="BL107" s="24"/>
      <c r="BM107" s="24"/>
      <c r="BN107" s="20" t="e">
        <f t="shared" si="32"/>
        <v>#VALUE!</v>
      </c>
      <c r="BO107" s="24"/>
      <c r="BP107" s="24"/>
      <c r="BQ107" s="20" t="e">
        <f t="shared" si="33"/>
        <v>#VALUE!</v>
      </c>
      <c r="BR107" s="24"/>
      <c r="BS107" s="24"/>
      <c r="BT107" s="20" t="e">
        <f t="shared" si="34"/>
        <v>#VALUE!</v>
      </c>
      <c r="BU107" s="24" t="e">
        <f t="shared" si="40"/>
        <v>#VALUE!</v>
      </c>
      <c r="BV107" s="61" t="e">
        <f t="shared" si="36"/>
        <v>#VALUE!</v>
      </c>
      <c r="BW107" s="21"/>
      <c r="BX107" s="21"/>
      <c r="BY107" s="20" t="e">
        <f t="shared" si="35"/>
        <v>#VALUE!</v>
      </c>
      <c r="BZ107" s="19"/>
      <c r="CA107" s="18" t="s">
        <v>68</v>
      </c>
    </row>
    <row r="108" spans="1:79" ht="39.75" customHeight="1" x14ac:dyDescent="0.25">
      <c r="A108" s="139" t="s">
        <v>67</v>
      </c>
      <c r="B108" s="120">
        <v>4600082312</v>
      </c>
      <c r="C108" s="26">
        <v>43658</v>
      </c>
      <c r="D108" s="60" t="s">
        <v>6</v>
      </c>
      <c r="E108" s="60" t="s">
        <v>6</v>
      </c>
      <c r="F108" s="60" t="s">
        <v>6</v>
      </c>
      <c r="G108" s="60" t="s">
        <v>6</v>
      </c>
      <c r="H108" s="60" t="s">
        <v>6</v>
      </c>
      <c r="I108" s="48" t="e">
        <f t="shared" ca="1" si="41"/>
        <v>#VALUE!</v>
      </c>
      <c r="J108" s="47" t="e">
        <f t="shared" ca="1" si="42"/>
        <v>#VALUE!</v>
      </c>
      <c r="K108" s="163" t="s">
        <v>804</v>
      </c>
      <c r="L108" s="138">
        <v>43698</v>
      </c>
      <c r="M108" s="138">
        <v>43658</v>
      </c>
      <c r="N108" s="138">
        <v>44512</v>
      </c>
      <c r="O108" s="48">
        <f t="shared" ca="1" si="38"/>
        <v>220</v>
      </c>
      <c r="P108" s="137" t="str">
        <f t="shared" ca="1" si="39"/>
        <v>VIGENTE</v>
      </c>
      <c r="Q108" s="66" t="s">
        <v>485</v>
      </c>
      <c r="R108" s="36" t="s">
        <v>484</v>
      </c>
      <c r="S108" s="28" t="s">
        <v>4</v>
      </c>
      <c r="T108" s="72">
        <v>457991</v>
      </c>
      <c r="U108" s="68" t="s">
        <v>483</v>
      </c>
      <c r="V108" s="118">
        <v>1715</v>
      </c>
      <c r="W108" s="117">
        <v>41542</v>
      </c>
      <c r="X108" s="72">
        <v>27</v>
      </c>
      <c r="Y108" s="80">
        <v>66</v>
      </c>
      <c r="Z108" s="95" t="s">
        <v>11</v>
      </c>
      <c r="AA108" s="95" t="s">
        <v>482</v>
      </c>
      <c r="AB108" s="67">
        <v>104117</v>
      </c>
      <c r="AC108" s="66" t="s">
        <v>739</v>
      </c>
      <c r="AD108" s="65">
        <v>1036613794</v>
      </c>
      <c r="AE108" s="80">
        <v>6137569</v>
      </c>
      <c r="AF108" s="80">
        <v>3116173817</v>
      </c>
      <c r="AG108" s="171" t="s">
        <v>802</v>
      </c>
      <c r="AH108" s="66" t="s">
        <v>739</v>
      </c>
      <c r="AI108" s="154">
        <v>1036613794</v>
      </c>
      <c r="AJ108" s="80">
        <v>6137569</v>
      </c>
      <c r="AK108" s="80">
        <v>3116173817</v>
      </c>
      <c r="AL108" s="116" t="s">
        <v>802</v>
      </c>
      <c r="AM108" s="136" t="s">
        <v>801</v>
      </c>
      <c r="AN108" s="31" t="s">
        <v>6</v>
      </c>
      <c r="AO108" s="31" t="s">
        <v>6</v>
      </c>
      <c r="AP108" s="30" t="s">
        <v>6</v>
      </c>
      <c r="AQ108" s="78" t="s">
        <v>70</v>
      </c>
      <c r="AR108" s="28" t="s">
        <v>4</v>
      </c>
      <c r="AS108" s="63" t="s">
        <v>69</v>
      </c>
      <c r="AT108" s="63"/>
      <c r="AU108" s="28"/>
      <c r="AV108" s="63"/>
      <c r="AW108" s="25"/>
      <c r="AX108" s="25"/>
      <c r="AY108" s="26" t="e">
        <f t="shared" si="28"/>
        <v>#VALUE!</v>
      </c>
      <c r="AZ108" s="25"/>
      <c r="BA108" s="25"/>
      <c r="BB108" s="26" t="e">
        <f t="shared" si="29"/>
        <v>#VALUE!</v>
      </c>
      <c r="BC108" s="25"/>
      <c r="BD108" s="25"/>
      <c r="BE108" s="20" t="e">
        <f t="shared" si="30"/>
        <v>#VALUE!</v>
      </c>
      <c r="BF108" s="20"/>
      <c r="BG108" s="20"/>
      <c r="BH108" s="20" t="e">
        <f t="shared" si="37"/>
        <v>#VALUE!</v>
      </c>
      <c r="BI108" s="24"/>
      <c r="BJ108" s="24"/>
      <c r="BK108" s="24" t="e">
        <f t="shared" si="31"/>
        <v>#VALUE!</v>
      </c>
      <c r="BL108" s="24"/>
      <c r="BM108" s="24"/>
      <c r="BN108" s="20" t="e">
        <f t="shared" si="32"/>
        <v>#VALUE!</v>
      </c>
      <c r="BO108" s="24"/>
      <c r="BP108" s="24"/>
      <c r="BQ108" s="20" t="e">
        <f t="shared" si="33"/>
        <v>#VALUE!</v>
      </c>
      <c r="BR108" s="24"/>
      <c r="BS108" s="24"/>
      <c r="BT108" s="20" t="e">
        <f t="shared" si="34"/>
        <v>#VALUE!</v>
      </c>
      <c r="BU108" s="24" t="e">
        <f t="shared" si="40"/>
        <v>#VALUE!</v>
      </c>
      <c r="BV108" s="61" t="e">
        <f t="shared" ref="BV108:BV114" si="43">E108-60</f>
        <v>#VALUE!</v>
      </c>
      <c r="BW108" s="21"/>
      <c r="BX108" s="21"/>
      <c r="BY108" s="20" t="e">
        <f t="shared" si="35"/>
        <v>#VALUE!</v>
      </c>
      <c r="BZ108" s="19"/>
      <c r="CA108" s="18" t="s">
        <v>68</v>
      </c>
    </row>
    <row r="109" spans="1:79" ht="39.75" customHeight="1" x14ac:dyDescent="0.25">
      <c r="A109" s="139" t="s">
        <v>67</v>
      </c>
      <c r="B109" s="120">
        <v>4600082304</v>
      </c>
      <c r="C109" s="26">
        <v>43658</v>
      </c>
      <c r="D109" s="60" t="s">
        <v>6</v>
      </c>
      <c r="E109" s="60" t="s">
        <v>6</v>
      </c>
      <c r="F109" s="60" t="s">
        <v>6</v>
      </c>
      <c r="G109" s="60" t="s">
        <v>6</v>
      </c>
      <c r="H109" s="60" t="s">
        <v>6</v>
      </c>
      <c r="I109" s="48" t="e">
        <f t="shared" ca="1" si="41"/>
        <v>#VALUE!</v>
      </c>
      <c r="J109" s="47" t="e">
        <f t="shared" ca="1" si="42"/>
        <v>#VALUE!</v>
      </c>
      <c r="K109" s="163" t="s">
        <v>803</v>
      </c>
      <c r="L109" s="138">
        <v>43698</v>
      </c>
      <c r="M109" s="138">
        <v>43658</v>
      </c>
      <c r="N109" s="138">
        <v>44512</v>
      </c>
      <c r="O109" s="48">
        <f t="shared" ca="1" si="38"/>
        <v>220</v>
      </c>
      <c r="P109" s="137" t="str">
        <f t="shared" ca="1" si="39"/>
        <v>VIGENTE</v>
      </c>
      <c r="Q109" s="66" t="s">
        <v>485</v>
      </c>
      <c r="R109" s="36" t="s">
        <v>484</v>
      </c>
      <c r="S109" s="28" t="s">
        <v>4</v>
      </c>
      <c r="T109" s="72">
        <v>457991</v>
      </c>
      <c r="U109" s="68" t="s">
        <v>483</v>
      </c>
      <c r="V109" s="118">
        <v>1715</v>
      </c>
      <c r="W109" s="117">
        <v>41542</v>
      </c>
      <c r="X109" s="72">
        <v>27</v>
      </c>
      <c r="Y109" s="80">
        <v>68</v>
      </c>
      <c r="Z109" s="95" t="s">
        <v>11</v>
      </c>
      <c r="AA109" s="95" t="s">
        <v>482</v>
      </c>
      <c r="AB109" s="67">
        <v>533828</v>
      </c>
      <c r="AC109" s="66" t="s">
        <v>739</v>
      </c>
      <c r="AD109" s="65">
        <v>1036613794</v>
      </c>
      <c r="AE109" s="80">
        <v>6137569</v>
      </c>
      <c r="AF109" s="80">
        <v>3116173817</v>
      </c>
      <c r="AG109" s="171" t="s">
        <v>802</v>
      </c>
      <c r="AH109" s="66" t="s">
        <v>739</v>
      </c>
      <c r="AI109" s="154">
        <v>1036613794</v>
      </c>
      <c r="AJ109" s="80">
        <v>6137569</v>
      </c>
      <c r="AK109" s="80">
        <v>3116173817</v>
      </c>
      <c r="AL109" s="116" t="s">
        <v>802</v>
      </c>
      <c r="AM109" s="136" t="s">
        <v>801</v>
      </c>
      <c r="AN109" s="31" t="s">
        <v>6</v>
      </c>
      <c r="AO109" s="31" t="s">
        <v>6</v>
      </c>
      <c r="AP109" s="30" t="s">
        <v>6</v>
      </c>
      <c r="AQ109" s="78" t="s">
        <v>70</v>
      </c>
      <c r="AR109" s="28" t="s">
        <v>4</v>
      </c>
      <c r="AS109" s="63" t="s">
        <v>69</v>
      </c>
      <c r="AT109" s="63"/>
      <c r="AU109" s="28"/>
      <c r="AV109" s="63"/>
      <c r="AW109" s="25"/>
      <c r="AX109" s="25"/>
      <c r="AY109" s="26" t="e">
        <f t="shared" si="28"/>
        <v>#VALUE!</v>
      </c>
      <c r="AZ109" s="25"/>
      <c r="BA109" s="25"/>
      <c r="BB109" s="26" t="e">
        <f t="shared" si="29"/>
        <v>#VALUE!</v>
      </c>
      <c r="BC109" s="25"/>
      <c r="BD109" s="25"/>
      <c r="BE109" s="20" t="e">
        <f t="shared" si="30"/>
        <v>#VALUE!</v>
      </c>
      <c r="BF109" s="20"/>
      <c r="BG109" s="20"/>
      <c r="BH109" s="20" t="e">
        <f t="shared" si="37"/>
        <v>#VALUE!</v>
      </c>
      <c r="BI109" s="24"/>
      <c r="BJ109" s="24"/>
      <c r="BK109" s="24" t="e">
        <f t="shared" si="31"/>
        <v>#VALUE!</v>
      </c>
      <c r="BL109" s="24"/>
      <c r="BM109" s="24"/>
      <c r="BN109" s="20" t="e">
        <f t="shared" si="32"/>
        <v>#VALUE!</v>
      </c>
      <c r="BO109" s="24"/>
      <c r="BP109" s="24"/>
      <c r="BQ109" s="20" t="e">
        <f t="shared" si="33"/>
        <v>#VALUE!</v>
      </c>
      <c r="BR109" s="24"/>
      <c r="BS109" s="24"/>
      <c r="BT109" s="20" t="e">
        <f t="shared" si="34"/>
        <v>#VALUE!</v>
      </c>
      <c r="BU109" s="24" t="e">
        <f t="shared" si="40"/>
        <v>#VALUE!</v>
      </c>
      <c r="BV109" s="61" t="e">
        <f t="shared" si="43"/>
        <v>#VALUE!</v>
      </c>
      <c r="BW109" s="21"/>
      <c r="BX109" s="21"/>
      <c r="BY109" s="20" t="e">
        <f t="shared" si="35"/>
        <v>#VALUE!</v>
      </c>
      <c r="BZ109" s="19"/>
      <c r="CA109" s="18" t="s">
        <v>68</v>
      </c>
    </row>
    <row r="110" spans="1:79" s="2" customFormat="1" ht="39.75" customHeight="1" x14ac:dyDescent="0.25">
      <c r="A110" s="139" t="s">
        <v>67</v>
      </c>
      <c r="B110" s="120">
        <v>4600082295</v>
      </c>
      <c r="C110" s="26">
        <v>43658</v>
      </c>
      <c r="D110" s="60" t="s">
        <v>6</v>
      </c>
      <c r="E110" s="60" t="s">
        <v>6</v>
      </c>
      <c r="F110" s="60" t="s">
        <v>6</v>
      </c>
      <c r="G110" s="60" t="s">
        <v>6</v>
      </c>
      <c r="H110" s="60" t="s">
        <v>6</v>
      </c>
      <c r="I110" s="48" t="e">
        <f t="shared" ca="1" si="41"/>
        <v>#VALUE!</v>
      </c>
      <c r="J110" s="47" t="e">
        <f t="shared" ca="1" si="42"/>
        <v>#VALUE!</v>
      </c>
      <c r="K110" s="163" t="s">
        <v>800</v>
      </c>
      <c r="L110" s="138">
        <v>43696</v>
      </c>
      <c r="M110" s="138">
        <v>43658</v>
      </c>
      <c r="N110" s="138">
        <v>44512</v>
      </c>
      <c r="O110" s="48">
        <f t="shared" ca="1" si="38"/>
        <v>220</v>
      </c>
      <c r="P110" s="137" t="str">
        <f t="shared" ca="1" si="39"/>
        <v>VIGENTE</v>
      </c>
      <c r="Q110" s="66" t="s">
        <v>485</v>
      </c>
      <c r="R110" s="36" t="s">
        <v>484</v>
      </c>
      <c r="S110" s="28" t="s">
        <v>4</v>
      </c>
      <c r="T110" s="72">
        <v>457991</v>
      </c>
      <c r="U110" s="68" t="s">
        <v>483</v>
      </c>
      <c r="V110" s="118">
        <v>1715</v>
      </c>
      <c r="W110" s="117">
        <v>41542</v>
      </c>
      <c r="X110" s="72">
        <v>27</v>
      </c>
      <c r="Y110" s="80">
        <v>54</v>
      </c>
      <c r="Z110" s="95" t="s">
        <v>11</v>
      </c>
      <c r="AA110" s="95" t="s">
        <v>482</v>
      </c>
      <c r="AB110" s="67">
        <v>639312</v>
      </c>
      <c r="AC110" s="66" t="s">
        <v>799</v>
      </c>
      <c r="AD110" s="65">
        <v>70901203</v>
      </c>
      <c r="AE110" s="31" t="s">
        <v>6</v>
      </c>
      <c r="AF110" s="80">
        <v>3198938565</v>
      </c>
      <c r="AG110" s="30" t="s">
        <v>6</v>
      </c>
      <c r="AH110" s="66" t="s">
        <v>799</v>
      </c>
      <c r="AI110" s="154">
        <v>70901203</v>
      </c>
      <c r="AJ110" s="31" t="s">
        <v>6</v>
      </c>
      <c r="AK110" s="80">
        <v>3198938565</v>
      </c>
      <c r="AL110" s="30" t="s">
        <v>6</v>
      </c>
      <c r="AM110" s="136" t="s">
        <v>751</v>
      </c>
      <c r="AN110" s="31" t="s">
        <v>6</v>
      </c>
      <c r="AO110" s="31" t="s">
        <v>6</v>
      </c>
      <c r="AP110" s="30" t="s">
        <v>6</v>
      </c>
      <c r="AQ110" s="78" t="s">
        <v>5</v>
      </c>
      <c r="AR110" s="28" t="s">
        <v>4</v>
      </c>
      <c r="AS110" s="105" t="s">
        <v>3</v>
      </c>
      <c r="AT110" s="105"/>
      <c r="AU110" s="28"/>
      <c r="AV110" s="63"/>
      <c r="AW110" s="25"/>
      <c r="AX110" s="25"/>
      <c r="AY110" s="26" t="e">
        <f t="shared" si="28"/>
        <v>#VALUE!</v>
      </c>
      <c r="AZ110" s="25"/>
      <c r="BA110" s="25"/>
      <c r="BB110" s="26" t="e">
        <f t="shared" si="29"/>
        <v>#VALUE!</v>
      </c>
      <c r="BC110" s="25"/>
      <c r="BD110" s="25"/>
      <c r="BE110" s="20" t="e">
        <f t="shared" si="30"/>
        <v>#VALUE!</v>
      </c>
      <c r="BF110" s="20"/>
      <c r="BG110" s="20"/>
      <c r="BH110" s="20" t="e">
        <f t="shared" si="37"/>
        <v>#VALUE!</v>
      </c>
      <c r="BI110" s="24"/>
      <c r="BJ110" s="24"/>
      <c r="BK110" s="24" t="e">
        <f t="shared" si="31"/>
        <v>#VALUE!</v>
      </c>
      <c r="BL110" s="24"/>
      <c r="BM110" s="24"/>
      <c r="BN110" s="20" t="e">
        <f t="shared" si="32"/>
        <v>#VALUE!</v>
      </c>
      <c r="BO110" s="24"/>
      <c r="BP110" s="24"/>
      <c r="BQ110" s="20" t="e">
        <f t="shared" si="33"/>
        <v>#VALUE!</v>
      </c>
      <c r="BR110" s="24"/>
      <c r="BS110" s="24"/>
      <c r="BT110" s="20" t="e">
        <f t="shared" si="34"/>
        <v>#VALUE!</v>
      </c>
      <c r="BU110" s="24" t="e">
        <f t="shared" si="40"/>
        <v>#VALUE!</v>
      </c>
      <c r="BV110" s="61" t="e">
        <f t="shared" si="43"/>
        <v>#VALUE!</v>
      </c>
      <c r="BW110" s="21"/>
      <c r="BX110" s="21"/>
      <c r="BY110" s="20" t="e">
        <f t="shared" si="35"/>
        <v>#VALUE!</v>
      </c>
      <c r="BZ110" s="19"/>
      <c r="CA110" s="18" t="s">
        <v>68</v>
      </c>
    </row>
    <row r="111" spans="1:79" ht="39.75" customHeight="1" x14ac:dyDescent="0.25">
      <c r="A111" s="139" t="s">
        <v>67</v>
      </c>
      <c r="B111" s="120">
        <v>4600082264</v>
      </c>
      <c r="C111" s="26">
        <v>43658</v>
      </c>
      <c r="D111" s="60" t="s">
        <v>6</v>
      </c>
      <c r="E111" s="60" t="s">
        <v>6</v>
      </c>
      <c r="F111" s="60" t="s">
        <v>6</v>
      </c>
      <c r="G111" s="60" t="s">
        <v>6</v>
      </c>
      <c r="H111" s="60" t="s">
        <v>6</v>
      </c>
      <c r="I111" s="48" t="e">
        <f t="shared" ca="1" si="41"/>
        <v>#VALUE!</v>
      </c>
      <c r="J111" s="47" t="e">
        <f t="shared" ca="1" si="42"/>
        <v>#VALUE!</v>
      </c>
      <c r="K111" s="163" t="s">
        <v>798</v>
      </c>
      <c r="L111" s="138">
        <v>43696</v>
      </c>
      <c r="M111" s="138">
        <v>43658</v>
      </c>
      <c r="N111" s="138">
        <v>44512</v>
      </c>
      <c r="O111" s="48">
        <f t="shared" ca="1" si="38"/>
        <v>220</v>
      </c>
      <c r="P111" s="137" t="str">
        <f t="shared" ca="1" si="39"/>
        <v>VIGENTE</v>
      </c>
      <c r="Q111" s="66" t="s">
        <v>485</v>
      </c>
      <c r="R111" s="36" t="s">
        <v>484</v>
      </c>
      <c r="S111" s="28" t="s">
        <v>4</v>
      </c>
      <c r="T111" s="72">
        <v>457991</v>
      </c>
      <c r="U111" s="68" t="s">
        <v>483</v>
      </c>
      <c r="V111" s="118">
        <v>1715</v>
      </c>
      <c r="W111" s="117">
        <v>41542</v>
      </c>
      <c r="X111" s="72">
        <v>27</v>
      </c>
      <c r="Y111" s="80">
        <v>67</v>
      </c>
      <c r="Z111" s="95" t="s">
        <v>11</v>
      </c>
      <c r="AA111" s="95" t="s">
        <v>482</v>
      </c>
      <c r="AB111" s="67">
        <v>714201</v>
      </c>
      <c r="AC111" s="66" t="s">
        <v>797</v>
      </c>
      <c r="AD111" s="65">
        <v>8163443</v>
      </c>
      <c r="AE111" s="31" t="s">
        <v>6</v>
      </c>
      <c r="AF111" s="80">
        <v>3173668544</v>
      </c>
      <c r="AG111" s="171" t="s">
        <v>796</v>
      </c>
      <c r="AH111" s="66" t="s">
        <v>797</v>
      </c>
      <c r="AI111" s="154">
        <v>8163443</v>
      </c>
      <c r="AJ111" s="31" t="s">
        <v>6</v>
      </c>
      <c r="AK111" s="80">
        <v>3173668544</v>
      </c>
      <c r="AL111" s="116" t="s">
        <v>796</v>
      </c>
      <c r="AM111" s="136" t="s">
        <v>795</v>
      </c>
      <c r="AN111" s="31" t="s">
        <v>6</v>
      </c>
      <c r="AO111" s="31" t="s">
        <v>6</v>
      </c>
      <c r="AP111" s="30" t="s">
        <v>6</v>
      </c>
      <c r="AQ111" s="78" t="s">
        <v>5</v>
      </c>
      <c r="AR111" s="28" t="s">
        <v>4</v>
      </c>
      <c r="AS111" s="105" t="s">
        <v>3</v>
      </c>
      <c r="AT111" s="105"/>
      <c r="AU111" s="28"/>
      <c r="AV111" s="63"/>
      <c r="AW111" s="25"/>
      <c r="AX111" s="25"/>
      <c r="AY111" s="26" t="e">
        <f t="shared" si="28"/>
        <v>#VALUE!</v>
      </c>
      <c r="AZ111" s="25"/>
      <c r="BA111" s="25"/>
      <c r="BB111" s="26" t="e">
        <f t="shared" si="29"/>
        <v>#VALUE!</v>
      </c>
      <c r="BC111" s="25"/>
      <c r="BD111" s="25"/>
      <c r="BE111" s="20" t="e">
        <f t="shared" si="30"/>
        <v>#VALUE!</v>
      </c>
      <c r="BF111" s="20"/>
      <c r="BG111" s="20"/>
      <c r="BH111" s="20" t="e">
        <f t="shared" si="37"/>
        <v>#VALUE!</v>
      </c>
      <c r="BI111" s="24"/>
      <c r="BJ111" s="24"/>
      <c r="BK111" s="24" t="e">
        <f t="shared" si="31"/>
        <v>#VALUE!</v>
      </c>
      <c r="BL111" s="24"/>
      <c r="BM111" s="24"/>
      <c r="BN111" s="20" t="e">
        <f t="shared" si="32"/>
        <v>#VALUE!</v>
      </c>
      <c r="BO111" s="24"/>
      <c r="BP111" s="24"/>
      <c r="BQ111" s="20" t="e">
        <f t="shared" si="33"/>
        <v>#VALUE!</v>
      </c>
      <c r="BR111" s="24"/>
      <c r="BS111" s="24"/>
      <c r="BT111" s="20" t="e">
        <f t="shared" si="34"/>
        <v>#VALUE!</v>
      </c>
      <c r="BU111" s="24" t="e">
        <f t="shared" si="40"/>
        <v>#VALUE!</v>
      </c>
      <c r="BV111" s="61" t="e">
        <f t="shared" si="43"/>
        <v>#VALUE!</v>
      </c>
      <c r="BW111" s="21"/>
      <c r="BX111" s="21"/>
      <c r="BY111" s="20" t="e">
        <f t="shared" si="35"/>
        <v>#VALUE!</v>
      </c>
      <c r="BZ111" s="19"/>
      <c r="CA111" s="18" t="s">
        <v>68</v>
      </c>
    </row>
    <row r="112" spans="1:79" ht="39.75" customHeight="1" x14ac:dyDescent="0.25">
      <c r="A112" s="139" t="s">
        <v>67</v>
      </c>
      <c r="B112" s="120">
        <v>4600082260</v>
      </c>
      <c r="C112" s="26">
        <v>43658</v>
      </c>
      <c r="D112" s="60" t="s">
        <v>6</v>
      </c>
      <c r="E112" s="60" t="s">
        <v>6</v>
      </c>
      <c r="F112" s="60" t="s">
        <v>6</v>
      </c>
      <c r="G112" s="60" t="s">
        <v>6</v>
      </c>
      <c r="H112" s="60" t="s">
        <v>6</v>
      </c>
      <c r="I112" s="48" t="e">
        <f t="shared" ca="1" si="41"/>
        <v>#VALUE!</v>
      </c>
      <c r="J112" s="47" t="e">
        <f t="shared" ca="1" si="42"/>
        <v>#VALUE!</v>
      </c>
      <c r="K112" s="163" t="s">
        <v>794</v>
      </c>
      <c r="L112" s="138">
        <v>43696</v>
      </c>
      <c r="M112" s="138">
        <v>43658</v>
      </c>
      <c r="N112" s="138">
        <v>44512</v>
      </c>
      <c r="O112" s="48">
        <f t="shared" ca="1" si="38"/>
        <v>220</v>
      </c>
      <c r="P112" s="137" t="str">
        <f t="shared" ca="1" si="39"/>
        <v>VIGENTE</v>
      </c>
      <c r="Q112" s="66" t="s">
        <v>485</v>
      </c>
      <c r="R112" s="36" t="s">
        <v>484</v>
      </c>
      <c r="S112" s="28" t="s">
        <v>4</v>
      </c>
      <c r="T112" s="72">
        <v>457991</v>
      </c>
      <c r="U112" s="68" t="s">
        <v>483</v>
      </c>
      <c r="V112" s="118">
        <v>1715</v>
      </c>
      <c r="W112" s="117">
        <v>41542</v>
      </c>
      <c r="X112" s="72">
        <v>27</v>
      </c>
      <c r="Y112" s="80">
        <v>124</v>
      </c>
      <c r="Z112" s="95" t="s">
        <v>11</v>
      </c>
      <c r="AA112" s="95" t="s">
        <v>482</v>
      </c>
      <c r="AB112" s="67">
        <v>388917</v>
      </c>
      <c r="AC112" s="66" t="s">
        <v>793</v>
      </c>
      <c r="AD112" s="65">
        <v>70696560</v>
      </c>
      <c r="AE112" s="31" t="s">
        <v>6</v>
      </c>
      <c r="AF112" s="80">
        <v>3116370056</v>
      </c>
      <c r="AG112" s="171" t="s">
        <v>792</v>
      </c>
      <c r="AH112" s="66" t="s">
        <v>793</v>
      </c>
      <c r="AI112" s="154">
        <v>70696560</v>
      </c>
      <c r="AJ112" s="31" t="s">
        <v>6</v>
      </c>
      <c r="AK112" s="80">
        <v>3116370056</v>
      </c>
      <c r="AL112" s="116" t="s">
        <v>792</v>
      </c>
      <c r="AM112" s="136" t="s">
        <v>791</v>
      </c>
      <c r="AN112" s="31" t="s">
        <v>6</v>
      </c>
      <c r="AO112" s="31" t="s">
        <v>6</v>
      </c>
      <c r="AP112" s="30" t="s">
        <v>6</v>
      </c>
      <c r="AQ112" s="64" t="s">
        <v>70</v>
      </c>
      <c r="AR112" s="28" t="s">
        <v>4</v>
      </c>
      <c r="AS112" s="63" t="s">
        <v>69</v>
      </c>
      <c r="AT112" s="63"/>
      <c r="AU112" s="28"/>
      <c r="AV112" s="63"/>
      <c r="AW112" s="25"/>
      <c r="AX112" s="25"/>
      <c r="AY112" s="26" t="e">
        <f t="shared" si="28"/>
        <v>#VALUE!</v>
      </c>
      <c r="AZ112" s="25"/>
      <c r="BA112" s="25"/>
      <c r="BB112" s="26" t="e">
        <f t="shared" si="29"/>
        <v>#VALUE!</v>
      </c>
      <c r="BC112" s="25"/>
      <c r="BD112" s="25"/>
      <c r="BE112" s="20" t="e">
        <f t="shared" si="30"/>
        <v>#VALUE!</v>
      </c>
      <c r="BF112" s="20"/>
      <c r="BG112" s="20"/>
      <c r="BH112" s="20" t="e">
        <f t="shared" si="37"/>
        <v>#VALUE!</v>
      </c>
      <c r="BI112" s="24"/>
      <c r="BJ112" s="24"/>
      <c r="BK112" s="24" t="e">
        <f t="shared" si="31"/>
        <v>#VALUE!</v>
      </c>
      <c r="BL112" s="24"/>
      <c r="BM112" s="24"/>
      <c r="BN112" s="20" t="e">
        <f t="shared" si="32"/>
        <v>#VALUE!</v>
      </c>
      <c r="BO112" s="24"/>
      <c r="BP112" s="24"/>
      <c r="BQ112" s="20" t="e">
        <f t="shared" si="33"/>
        <v>#VALUE!</v>
      </c>
      <c r="BR112" s="24"/>
      <c r="BS112" s="24"/>
      <c r="BT112" s="20" t="e">
        <f t="shared" si="34"/>
        <v>#VALUE!</v>
      </c>
      <c r="BU112" s="24" t="e">
        <f t="shared" si="40"/>
        <v>#VALUE!</v>
      </c>
      <c r="BV112" s="61" t="e">
        <f t="shared" si="43"/>
        <v>#VALUE!</v>
      </c>
      <c r="BW112" s="21"/>
      <c r="BX112" s="21"/>
      <c r="BY112" s="20" t="e">
        <f t="shared" si="35"/>
        <v>#VALUE!</v>
      </c>
      <c r="BZ112" s="19"/>
      <c r="CA112" s="18" t="s">
        <v>68</v>
      </c>
    </row>
    <row r="113" spans="1:79" ht="39.75" customHeight="1" x14ac:dyDescent="0.25">
      <c r="A113" s="139" t="s">
        <v>67</v>
      </c>
      <c r="B113" s="120">
        <v>4600082505</v>
      </c>
      <c r="C113" s="26">
        <v>43658</v>
      </c>
      <c r="D113" s="60" t="s">
        <v>6</v>
      </c>
      <c r="E113" s="60" t="s">
        <v>6</v>
      </c>
      <c r="F113" s="60" t="s">
        <v>6</v>
      </c>
      <c r="G113" s="60" t="s">
        <v>6</v>
      </c>
      <c r="H113" s="60" t="s">
        <v>6</v>
      </c>
      <c r="I113" s="48" t="e">
        <f t="shared" ca="1" si="41"/>
        <v>#VALUE!</v>
      </c>
      <c r="J113" s="47" t="e">
        <f t="shared" ca="1" si="42"/>
        <v>#VALUE!</v>
      </c>
      <c r="K113" s="163" t="s">
        <v>790</v>
      </c>
      <c r="L113" s="138">
        <v>43696</v>
      </c>
      <c r="M113" s="138">
        <v>43658</v>
      </c>
      <c r="N113" s="138">
        <v>44512</v>
      </c>
      <c r="O113" s="48">
        <f t="shared" ca="1" si="38"/>
        <v>220</v>
      </c>
      <c r="P113" s="137" t="str">
        <f t="shared" ca="1" si="39"/>
        <v>VIGENTE</v>
      </c>
      <c r="Q113" s="66" t="s">
        <v>485</v>
      </c>
      <c r="R113" s="36" t="s">
        <v>484</v>
      </c>
      <c r="S113" s="28" t="s">
        <v>4</v>
      </c>
      <c r="T113" s="72">
        <v>457991</v>
      </c>
      <c r="U113" s="68" t="s">
        <v>483</v>
      </c>
      <c r="V113" s="118">
        <v>1715</v>
      </c>
      <c r="W113" s="117">
        <v>41542</v>
      </c>
      <c r="X113" s="72">
        <v>27</v>
      </c>
      <c r="Y113" s="80">
        <v>39</v>
      </c>
      <c r="Z113" s="95" t="s">
        <v>11</v>
      </c>
      <c r="AA113" s="95" t="s">
        <v>482</v>
      </c>
      <c r="AB113" s="67">
        <v>1239048</v>
      </c>
      <c r="AC113" s="66" t="s">
        <v>789</v>
      </c>
      <c r="AD113" s="65" t="s">
        <v>788</v>
      </c>
      <c r="AE113" s="31" t="s">
        <v>6</v>
      </c>
      <c r="AF113" s="80">
        <v>3148643442</v>
      </c>
      <c r="AG113" s="171" t="s">
        <v>786</v>
      </c>
      <c r="AH113" s="66" t="s">
        <v>787</v>
      </c>
      <c r="AI113" s="154">
        <v>43837114</v>
      </c>
      <c r="AJ113" s="31" t="s">
        <v>6</v>
      </c>
      <c r="AK113" s="80">
        <v>3148643442</v>
      </c>
      <c r="AL113" s="116" t="s">
        <v>786</v>
      </c>
      <c r="AM113" s="136" t="s">
        <v>751</v>
      </c>
      <c r="AN113" s="31" t="s">
        <v>6</v>
      </c>
      <c r="AO113" s="31" t="s">
        <v>6</v>
      </c>
      <c r="AP113" s="30" t="s">
        <v>6</v>
      </c>
      <c r="AQ113" s="64" t="s">
        <v>70</v>
      </c>
      <c r="AR113" s="28" t="s">
        <v>4</v>
      </c>
      <c r="AS113" s="63" t="s">
        <v>69</v>
      </c>
      <c r="AT113" s="63"/>
      <c r="AU113" s="28"/>
      <c r="AV113" s="63"/>
      <c r="AW113" s="25"/>
      <c r="AX113" s="25"/>
      <c r="AY113" s="26" t="e">
        <f t="shared" si="28"/>
        <v>#VALUE!</v>
      </c>
      <c r="AZ113" s="25"/>
      <c r="BA113" s="25"/>
      <c r="BB113" s="26" t="e">
        <f t="shared" si="29"/>
        <v>#VALUE!</v>
      </c>
      <c r="BC113" s="25"/>
      <c r="BD113" s="25"/>
      <c r="BE113" s="20" t="e">
        <f t="shared" si="30"/>
        <v>#VALUE!</v>
      </c>
      <c r="BF113" s="20"/>
      <c r="BG113" s="20"/>
      <c r="BH113" s="20" t="e">
        <f t="shared" si="37"/>
        <v>#VALUE!</v>
      </c>
      <c r="BI113" s="24"/>
      <c r="BJ113" s="24"/>
      <c r="BK113" s="24" t="e">
        <f t="shared" si="31"/>
        <v>#VALUE!</v>
      </c>
      <c r="BL113" s="24"/>
      <c r="BM113" s="24"/>
      <c r="BN113" s="20" t="e">
        <f t="shared" si="32"/>
        <v>#VALUE!</v>
      </c>
      <c r="BO113" s="24"/>
      <c r="BP113" s="24"/>
      <c r="BQ113" s="20" t="e">
        <f t="shared" si="33"/>
        <v>#VALUE!</v>
      </c>
      <c r="BR113" s="24"/>
      <c r="BS113" s="24"/>
      <c r="BT113" s="20" t="e">
        <f t="shared" si="34"/>
        <v>#VALUE!</v>
      </c>
      <c r="BU113" s="24" t="e">
        <f t="shared" si="40"/>
        <v>#VALUE!</v>
      </c>
      <c r="BV113" s="61" t="e">
        <f t="shared" si="43"/>
        <v>#VALUE!</v>
      </c>
      <c r="BW113" s="21"/>
      <c r="BX113" s="21"/>
      <c r="BY113" s="20" t="e">
        <f t="shared" si="35"/>
        <v>#VALUE!</v>
      </c>
      <c r="BZ113" s="19"/>
      <c r="CA113" s="18" t="s">
        <v>68</v>
      </c>
    </row>
    <row r="114" spans="1:79" ht="39.75" hidden="1" customHeight="1" x14ac:dyDescent="0.25">
      <c r="A114" s="53" t="s">
        <v>67</v>
      </c>
      <c r="B114" s="124">
        <v>4600081275</v>
      </c>
      <c r="C114" s="26">
        <v>43704</v>
      </c>
      <c r="D114" s="24">
        <v>43713</v>
      </c>
      <c r="E114" s="24">
        <v>44259</v>
      </c>
      <c r="F114" s="61">
        <v>43713</v>
      </c>
      <c r="G114" s="58" t="s">
        <v>472</v>
      </c>
      <c r="H114" s="24">
        <v>44079</v>
      </c>
      <c r="I114" s="48">
        <f t="shared" ca="1" si="41"/>
        <v>-33</v>
      </c>
      <c r="J114" s="47" t="str">
        <f t="shared" ca="1" si="42"/>
        <v>TERMINADO</v>
      </c>
      <c r="K114" s="101" t="s">
        <v>66</v>
      </c>
      <c r="L114" s="102" t="s">
        <v>66</v>
      </c>
      <c r="M114" s="102" t="s">
        <v>66</v>
      </c>
      <c r="N114" s="102" t="s">
        <v>66</v>
      </c>
      <c r="O114" s="101" t="s">
        <v>66</v>
      </c>
      <c r="P114" s="101" t="s">
        <v>66</v>
      </c>
      <c r="Q114" s="95" t="s">
        <v>785</v>
      </c>
      <c r="R114" s="36" t="s">
        <v>544</v>
      </c>
      <c r="S114" s="28" t="s">
        <v>4</v>
      </c>
      <c r="T114" s="113">
        <v>785952</v>
      </c>
      <c r="U114" s="142" t="s">
        <v>148</v>
      </c>
      <c r="V114" s="127">
        <v>1060</v>
      </c>
      <c r="W114" s="49">
        <v>36713</v>
      </c>
      <c r="X114" s="113">
        <v>16</v>
      </c>
      <c r="Y114" s="122">
        <v>22</v>
      </c>
      <c r="Z114" s="38" t="s">
        <v>147</v>
      </c>
      <c r="AA114" s="38" t="s">
        <v>784</v>
      </c>
      <c r="AB114" s="37">
        <v>5355000</v>
      </c>
      <c r="AC114" s="95" t="s">
        <v>783</v>
      </c>
      <c r="AD114" s="65" t="s">
        <v>782</v>
      </c>
      <c r="AE114" s="122">
        <v>2656085</v>
      </c>
      <c r="AF114" s="31" t="s">
        <v>6</v>
      </c>
      <c r="AG114" s="27" t="s">
        <v>780</v>
      </c>
      <c r="AH114" s="95" t="s">
        <v>781</v>
      </c>
      <c r="AI114" s="154">
        <v>8290325</v>
      </c>
      <c r="AJ114" s="122">
        <v>3116304</v>
      </c>
      <c r="AK114" s="31" t="s">
        <v>6</v>
      </c>
      <c r="AL114" s="169" t="s">
        <v>780</v>
      </c>
      <c r="AM114" s="30" t="s">
        <v>779</v>
      </c>
      <c r="AN114" s="31" t="s">
        <v>6</v>
      </c>
      <c r="AO114" s="31" t="s">
        <v>6</v>
      </c>
      <c r="AP114" s="30" t="s">
        <v>6</v>
      </c>
      <c r="AQ114" s="78" t="s">
        <v>5</v>
      </c>
      <c r="AR114" s="28" t="s">
        <v>4</v>
      </c>
      <c r="AS114" s="27" t="s">
        <v>3</v>
      </c>
      <c r="AT114" s="28" t="s">
        <v>122</v>
      </c>
      <c r="AU114" s="28" t="s">
        <v>121</v>
      </c>
      <c r="AV114" s="63"/>
      <c r="AW114" s="89" t="s">
        <v>28</v>
      </c>
      <c r="AX114" s="20">
        <v>43753</v>
      </c>
      <c r="AY114" s="26">
        <f t="shared" si="28"/>
        <v>43804</v>
      </c>
      <c r="AZ114" s="22" t="s">
        <v>27</v>
      </c>
      <c r="BA114" s="20">
        <v>43905</v>
      </c>
      <c r="BB114" s="26">
        <f t="shared" si="29"/>
        <v>43895</v>
      </c>
      <c r="BC114" s="89" t="s">
        <v>26</v>
      </c>
      <c r="BD114" s="20">
        <v>44012</v>
      </c>
      <c r="BE114" s="20">
        <f t="shared" si="30"/>
        <v>43987</v>
      </c>
      <c r="BF114" s="86" t="s">
        <v>25</v>
      </c>
      <c r="BG114" s="20">
        <v>44088</v>
      </c>
      <c r="BH114" s="24">
        <f t="shared" si="37"/>
        <v>44079</v>
      </c>
      <c r="BI114" s="24"/>
      <c r="BJ114" s="24"/>
      <c r="BK114" s="24">
        <f t="shared" si="31"/>
        <v>44170</v>
      </c>
      <c r="BL114" s="24"/>
      <c r="BM114" s="24"/>
      <c r="BN114" s="20">
        <f t="shared" si="32"/>
        <v>44260</v>
      </c>
      <c r="BO114" s="24"/>
      <c r="BP114" s="24"/>
      <c r="BQ114" s="20">
        <f t="shared" si="33"/>
        <v>44352</v>
      </c>
      <c r="BR114" s="24"/>
      <c r="BS114" s="24"/>
      <c r="BT114" s="20">
        <f t="shared" si="34"/>
        <v>44444</v>
      </c>
      <c r="BU114" s="23">
        <v>202030221005</v>
      </c>
      <c r="BV114" s="61">
        <f t="shared" si="43"/>
        <v>44199</v>
      </c>
      <c r="BW114" s="21"/>
      <c r="BX114" s="21"/>
      <c r="BY114" s="20">
        <f t="shared" si="35"/>
        <v>44079</v>
      </c>
      <c r="BZ114" s="125"/>
      <c r="CA114" s="18" t="s">
        <v>68</v>
      </c>
    </row>
    <row r="115" spans="1:79" ht="39.75" hidden="1" customHeight="1" x14ac:dyDescent="0.25">
      <c r="A115" s="53" t="s">
        <v>67</v>
      </c>
      <c r="B115" s="124">
        <v>4600082165</v>
      </c>
      <c r="C115" s="26">
        <v>43704</v>
      </c>
      <c r="D115" s="24">
        <v>43714</v>
      </c>
      <c r="E115" s="24">
        <v>44259</v>
      </c>
      <c r="F115" s="61">
        <v>43714</v>
      </c>
      <c r="G115" s="58" t="s">
        <v>472</v>
      </c>
      <c r="H115" s="24">
        <v>44079</v>
      </c>
      <c r="I115" s="48">
        <f t="shared" ca="1" si="41"/>
        <v>-33</v>
      </c>
      <c r="J115" s="47" t="str">
        <f t="shared" ca="1" si="42"/>
        <v>TERMINADO</v>
      </c>
      <c r="K115" s="101" t="s">
        <v>66</v>
      </c>
      <c r="L115" s="102" t="s">
        <v>66</v>
      </c>
      <c r="M115" s="102" t="s">
        <v>66</v>
      </c>
      <c r="N115" s="102" t="s">
        <v>66</v>
      </c>
      <c r="O115" s="101" t="s">
        <v>66</v>
      </c>
      <c r="P115" s="101" t="s">
        <v>66</v>
      </c>
      <c r="Q115" s="95" t="s">
        <v>778</v>
      </c>
      <c r="R115" s="36" t="s">
        <v>544</v>
      </c>
      <c r="S115" s="28" t="s">
        <v>4</v>
      </c>
      <c r="T115" s="113">
        <v>785952</v>
      </c>
      <c r="U115" s="142" t="s">
        <v>148</v>
      </c>
      <c r="V115" s="127">
        <v>1060</v>
      </c>
      <c r="W115" s="49">
        <v>36713</v>
      </c>
      <c r="X115" s="113">
        <v>16</v>
      </c>
      <c r="Y115" s="140">
        <v>61</v>
      </c>
      <c r="Z115" s="38" t="s">
        <v>147</v>
      </c>
      <c r="AA115" s="38" t="s">
        <v>722</v>
      </c>
      <c r="AB115" s="37">
        <v>95200</v>
      </c>
      <c r="AC115" s="95" t="s">
        <v>777</v>
      </c>
      <c r="AD115" s="65">
        <v>32442400</v>
      </c>
      <c r="AE115" s="122">
        <v>2334395</v>
      </c>
      <c r="AF115" s="31" t="s">
        <v>6</v>
      </c>
      <c r="AG115" s="30" t="s">
        <v>6</v>
      </c>
      <c r="AH115" s="95" t="s">
        <v>777</v>
      </c>
      <c r="AI115" s="154">
        <v>32442400</v>
      </c>
      <c r="AJ115" s="122">
        <v>2334395</v>
      </c>
      <c r="AK115" s="31" t="s">
        <v>6</v>
      </c>
      <c r="AL115" s="30" t="s">
        <v>6</v>
      </c>
      <c r="AM115" s="30" t="s">
        <v>6</v>
      </c>
      <c r="AN115" s="31" t="s">
        <v>6</v>
      </c>
      <c r="AO115" s="31" t="s">
        <v>6</v>
      </c>
      <c r="AP115" s="30" t="s">
        <v>6</v>
      </c>
      <c r="AQ115" s="78" t="s">
        <v>56</v>
      </c>
      <c r="AR115" s="28" t="s">
        <v>4</v>
      </c>
      <c r="AS115" s="105" t="s">
        <v>55</v>
      </c>
      <c r="AT115" s="105"/>
      <c r="AU115" s="28"/>
      <c r="AV115" s="63"/>
      <c r="AW115" s="89" t="s">
        <v>28</v>
      </c>
      <c r="AX115" s="20">
        <v>43812</v>
      </c>
      <c r="AY115" s="26">
        <f t="shared" si="28"/>
        <v>43805</v>
      </c>
      <c r="AZ115" s="89" t="s">
        <v>27</v>
      </c>
      <c r="BA115" s="25" t="s">
        <v>3223</v>
      </c>
      <c r="BB115" s="26">
        <f t="shared" si="29"/>
        <v>43896</v>
      </c>
      <c r="BC115" s="89" t="s">
        <v>26</v>
      </c>
      <c r="BD115" s="20">
        <v>44012</v>
      </c>
      <c r="BE115" s="20">
        <f t="shared" si="30"/>
        <v>43988</v>
      </c>
      <c r="BF115" s="20"/>
      <c r="BG115" s="20"/>
      <c r="BH115" s="20">
        <f t="shared" si="37"/>
        <v>44080</v>
      </c>
      <c r="BI115" s="24"/>
      <c r="BJ115" s="24"/>
      <c r="BK115" s="24">
        <f t="shared" si="31"/>
        <v>44171</v>
      </c>
      <c r="BL115" s="24"/>
      <c r="BM115" s="24"/>
      <c r="BN115" s="20">
        <f t="shared" si="32"/>
        <v>44261</v>
      </c>
      <c r="BO115" s="24"/>
      <c r="BP115" s="24"/>
      <c r="BQ115" s="20">
        <f t="shared" si="33"/>
        <v>44353</v>
      </c>
      <c r="BR115" s="24"/>
      <c r="BS115" s="24"/>
      <c r="BT115" s="20">
        <f t="shared" si="34"/>
        <v>44445</v>
      </c>
      <c r="BU115" s="24">
        <f>E115-100</f>
        <v>44159</v>
      </c>
      <c r="BV115" s="22" t="s">
        <v>2</v>
      </c>
      <c r="BW115" s="21"/>
      <c r="BX115" s="21"/>
      <c r="BY115" s="20">
        <f t="shared" si="35"/>
        <v>44080</v>
      </c>
      <c r="BZ115" s="19"/>
      <c r="CA115" s="18" t="s">
        <v>68</v>
      </c>
    </row>
    <row r="116" spans="1:79" ht="39.75" hidden="1" customHeight="1" x14ac:dyDescent="0.25">
      <c r="A116" s="53" t="s">
        <v>67</v>
      </c>
      <c r="B116" s="124">
        <v>4600082187</v>
      </c>
      <c r="C116" s="26">
        <v>43704</v>
      </c>
      <c r="D116" s="24">
        <v>43713</v>
      </c>
      <c r="E116" s="24">
        <v>44259</v>
      </c>
      <c r="F116" s="61">
        <v>43713</v>
      </c>
      <c r="G116" s="58" t="s">
        <v>472</v>
      </c>
      <c r="H116" s="24">
        <v>44079</v>
      </c>
      <c r="I116" s="48">
        <f t="shared" ca="1" si="41"/>
        <v>-33</v>
      </c>
      <c r="J116" s="47" t="str">
        <f t="shared" ca="1" si="42"/>
        <v>TERMINADO</v>
      </c>
      <c r="K116" s="101" t="s">
        <v>66</v>
      </c>
      <c r="L116" s="102" t="s">
        <v>66</v>
      </c>
      <c r="M116" s="102" t="s">
        <v>66</v>
      </c>
      <c r="N116" s="102" t="s">
        <v>66</v>
      </c>
      <c r="O116" s="101" t="s">
        <v>66</v>
      </c>
      <c r="P116" s="101" t="s">
        <v>66</v>
      </c>
      <c r="Q116" s="95" t="s">
        <v>776</v>
      </c>
      <c r="R116" s="36" t="s">
        <v>544</v>
      </c>
      <c r="S116" s="28" t="s">
        <v>4</v>
      </c>
      <c r="T116" s="113">
        <v>785952</v>
      </c>
      <c r="U116" s="142" t="s">
        <v>148</v>
      </c>
      <c r="V116" s="127">
        <v>1060</v>
      </c>
      <c r="W116" s="49">
        <v>36713</v>
      </c>
      <c r="X116" s="113">
        <v>16</v>
      </c>
      <c r="Y116" s="140">
        <v>67</v>
      </c>
      <c r="Z116" s="38" t="s">
        <v>147</v>
      </c>
      <c r="AA116" s="38" t="s">
        <v>722</v>
      </c>
      <c r="AB116" s="37">
        <v>261800</v>
      </c>
      <c r="AC116" s="95" t="s">
        <v>775</v>
      </c>
      <c r="AD116" s="65">
        <v>43074825</v>
      </c>
      <c r="AE116" s="31" t="s">
        <v>6</v>
      </c>
      <c r="AF116" s="80">
        <v>3016149980</v>
      </c>
      <c r="AG116" s="171" t="s">
        <v>600</v>
      </c>
      <c r="AH116" s="95" t="s">
        <v>775</v>
      </c>
      <c r="AI116" s="154">
        <v>43074825</v>
      </c>
      <c r="AJ116" s="31" t="s">
        <v>6</v>
      </c>
      <c r="AK116" s="80">
        <v>3016149980</v>
      </c>
      <c r="AL116" s="116" t="s">
        <v>600</v>
      </c>
      <c r="AM116" s="30" t="s">
        <v>774</v>
      </c>
      <c r="AN116" s="31" t="s">
        <v>6</v>
      </c>
      <c r="AO116" s="31" t="s">
        <v>6</v>
      </c>
      <c r="AP116" s="30" t="s">
        <v>6</v>
      </c>
      <c r="AQ116" s="78" t="s">
        <v>5</v>
      </c>
      <c r="AR116" s="28" t="s">
        <v>4</v>
      </c>
      <c r="AS116" s="27" t="s">
        <v>3</v>
      </c>
      <c r="AT116" s="28" t="s">
        <v>122</v>
      </c>
      <c r="AU116" s="28" t="s">
        <v>121</v>
      </c>
      <c r="AV116" s="63"/>
      <c r="AW116" s="89" t="s">
        <v>28</v>
      </c>
      <c r="AX116" s="20">
        <v>43809</v>
      </c>
      <c r="AY116" s="26">
        <f t="shared" si="28"/>
        <v>43804</v>
      </c>
      <c r="AZ116" s="89" t="s">
        <v>27</v>
      </c>
      <c r="BA116" s="20">
        <v>43889</v>
      </c>
      <c r="BB116" s="26">
        <f t="shared" si="29"/>
        <v>43895</v>
      </c>
      <c r="BC116" s="89" t="s">
        <v>26</v>
      </c>
      <c r="BD116" s="20">
        <v>44012</v>
      </c>
      <c r="BE116" s="20">
        <f t="shared" si="30"/>
        <v>43987</v>
      </c>
      <c r="BF116" s="20"/>
      <c r="BG116" s="20"/>
      <c r="BH116" s="24">
        <f t="shared" si="37"/>
        <v>44079</v>
      </c>
      <c r="BI116" s="24"/>
      <c r="BJ116" s="24"/>
      <c r="BK116" s="24">
        <f t="shared" si="31"/>
        <v>44170</v>
      </c>
      <c r="BL116" s="24"/>
      <c r="BM116" s="24"/>
      <c r="BN116" s="20">
        <f t="shared" si="32"/>
        <v>44260</v>
      </c>
      <c r="BO116" s="24"/>
      <c r="BP116" s="24"/>
      <c r="BQ116" s="20">
        <f t="shared" si="33"/>
        <v>44352</v>
      </c>
      <c r="BR116" s="24"/>
      <c r="BS116" s="24"/>
      <c r="BT116" s="20">
        <f t="shared" si="34"/>
        <v>44444</v>
      </c>
      <c r="BU116" s="23">
        <v>202030221319</v>
      </c>
      <c r="BV116" s="61">
        <f>E116-60</f>
        <v>44199</v>
      </c>
      <c r="BW116" s="21"/>
      <c r="BX116" s="21"/>
      <c r="BY116" s="20">
        <f t="shared" si="35"/>
        <v>44079</v>
      </c>
      <c r="BZ116" s="125"/>
      <c r="CA116" s="18" t="s">
        <v>68</v>
      </c>
    </row>
    <row r="117" spans="1:79" ht="39.75" hidden="1" customHeight="1" x14ac:dyDescent="0.25">
      <c r="A117" s="53" t="s">
        <v>67</v>
      </c>
      <c r="B117" s="124">
        <v>4600082389</v>
      </c>
      <c r="C117" s="26">
        <v>43704</v>
      </c>
      <c r="D117" s="24">
        <v>43739</v>
      </c>
      <c r="E117" s="24">
        <v>44284</v>
      </c>
      <c r="F117" s="61">
        <v>43739</v>
      </c>
      <c r="G117" s="58" t="s">
        <v>472</v>
      </c>
      <c r="H117" s="24">
        <v>44104</v>
      </c>
      <c r="I117" s="48">
        <f t="shared" ca="1" si="41"/>
        <v>-8</v>
      </c>
      <c r="J117" s="47" t="str">
        <f t="shared" ca="1" si="42"/>
        <v>TERMINADO</v>
      </c>
      <c r="K117" s="101" t="s">
        <v>66</v>
      </c>
      <c r="L117" s="102" t="s">
        <v>66</v>
      </c>
      <c r="M117" s="102" t="s">
        <v>66</v>
      </c>
      <c r="N117" s="102" t="s">
        <v>66</v>
      </c>
      <c r="O117" s="101" t="s">
        <v>66</v>
      </c>
      <c r="P117" s="101" t="s">
        <v>66</v>
      </c>
      <c r="Q117" s="95" t="s">
        <v>768</v>
      </c>
      <c r="R117" s="36" t="s">
        <v>544</v>
      </c>
      <c r="S117" s="28" t="s">
        <v>4</v>
      </c>
      <c r="T117" s="113">
        <v>785952</v>
      </c>
      <c r="U117" s="142" t="s">
        <v>148</v>
      </c>
      <c r="V117" s="127">
        <v>1060</v>
      </c>
      <c r="W117" s="49">
        <v>36713</v>
      </c>
      <c r="X117" s="113">
        <v>16</v>
      </c>
      <c r="Y117" s="140">
        <v>71</v>
      </c>
      <c r="Z117" s="38" t="s">
        <v>147</v>
      </c>
      <c r="AA117" s="38" t="s">
        <v>767</v>
      </c>
      <c r="AB117" s="37">
        <v>261800</v>
      </c>
      <c r="AC117" s="95" t="s">
        <v>766</v>
      </c>
      <c r="AD117" s="65">
        <v>43799883</v>
      </c>
      <c r="AE117" s="31" t="s">
        <v>6</v>
      </c>
      <c r="AF117" s="80">
        <v>3046064963</v>
      </c>
      <c r="AG117" s="171" t="s">
        <v>765</v>
      </c>
      <c r="AH117" s="95" t="s">
        <v>766</v>
      </c>
      <c r="AI117" s="154">
        <v>43799883</v>
      </c>
      <c r="AJ117" s="31" t="s">
        <v>6</v>
      </c>
      <c r="AK117" s="80">
        <v>3046064963</v>
      </c>
      <c r="AL117" s="116" t="s">
        <v>765</v>
      </c>
      <c r="AM117" s="30" t="s">
        <v>764</v>
      </c>
      <c r="AN117" s="31" t="s">
        <v>6</v>
      </c>
      <c r="AO117" s="31" t="s">
        <v>6</v>
      </c>
      <c r="AP117" s="30" t="s">
        <v>6</v>
      </c>
      <c r="AQ117" s="64" t="s">
        <v>70</v>
      </c>
      <c r="AR117" s="28" t="s">
        <v>4</v>
      </c>
      <c r="AS117" s="63" t="s">
        <v>69</v>
      </c>
      <c r="AT117" s="28" t="s">
        <v>122</v>
      </c>
      <c r="AU117" s="28" t="s">
        <v>121</v>
      </c>
      <c r="AV117" s="63"/>
      <c r="AW117" s="89" t="s">
        <v>28</v>
      </c>
      <c r="AX117" s="20">
        <v>43840</v>
      </c>
      <c r="AY117" s="26">
        <f t="shared" si="28"/>
        <v>43831</v>
      </c>
      <c r="AZ117" s="701"/>
      <c r="BA117" s="701"/>
      <c r="BB117" s="26">
        <f t="shared" si="29"/>
        <v>43922</v>
      </c>
      <c r="BC117" s="89" t="s">
        <v>27</v>
      </c>
      <c r="BD117" s="20">
        <v>44012</v>
      </c>
      <c r="BE117" s="20">
        <f t="shared" si="30"/>
        <v>44013</v>
      </c>
      <c r="BF117" s="86" t="s">
        <v>25</v>
      </c>
      <c r="BG117" s="20">
        <v>44118</v>
      </c>
      <c r="BH117" s="20">
        <f t="shared" si="37"/>
        <v>44105</v>
      </c>
      <c r="BI117" s="24"/>
      <c r="BJ117" s="24"/>
      <c r="BK117" s="24">
        <f t="shared" si="31"/>
        <v>44197</v>
      </c>
      <c r="BL117" s="24"/>
      <c r="BM117" s="24"/>
      <c r="BN117" s="20">
        <f t="shared" si="32"/>
        <v>44287</v>
      </c>
      <c r="BO117" s="24"/>
      <c r="BP117" s="24"/>
      <c r="BQ117" s="20">
        <f t="shared" si="33"/>
        <v>44378</v>
      </c>
      <c r="BR117" s="24"/>
      <c r="BS117" s="24"/>
      <c r="BT117" s="20">
        <f t="shared" si="34"/>
        <v>44470</v>
      </c>
      <c r="BU117" s="23">
        <v>202030268395</v>
      </c>
      <c r="BV117" s="22" t="s">
        <v>2</v>
      </c>
      <c r="BW117" s="21"/>
      <c r="BX117" s="21"/>
      <c r="BY117" s="20">
        <f t="shared" si="35"/>
        <v>44105</v>
      </c>
      <c r="BZ117" s="19"/>
      <c r="CA117" s="18" t="s">
        <v>68</v>
      </c>
    </row>
    <row r="118" spans="1:79" ht="39.75" hidden="1" customHeight="1" x14ac:dyDescent="0.25">
      <c r="A118" s="53" t="s">
        <v>67</v>
      </c>
      <c r="B118" s="124">
        <v>4600082206</v>
      </c>
      <c r="C118" s="26">
        <v>43704</v>
      </c>
      <c r="D118" s="24">
        <v>43739</v>
      </c>
      <c r="E118" s="24">
        <v>44284</v>
      </c>
      <c r="F118" s="61">
        <v>43739</v>
      </c>
      <c r="G118" s="58" t="s">
        <v>472</v>
      </c>
      <c r="H118" s="24">
        <v>44104</v>
      </c>
      <c r="I118" s="48">
        <f t="shared" ca="1" si="41"/>
        <v>-8</v>
      </c>
      <c r="J118" s="47" t="str">
        <f t="shared" ca="1" si="42"/>
        <v>TERMINADO</v>
      </c>
      <c r="K118" s="101" t="s">
        <v>66</v>
      </c>
      <c r="L118" s="102" t="s">
        <v>66</v>
      </c>
      <c r="M118" s="102" t="s">
        <v>66</v>
      </c>
      <c r="N118" s="102" t="s">
        <v>66</v>
      </c>
      <c r="O118" s="101" t="s">
        <v>66</v>
      </c>
      <c r="P118" s="101" t="s">
        <v>66</v>
      </c>
      <c r="Q118" s="95" t="s">
        <v>763</v>
      </c>
      <c r="R118" s="36" t="s">
        <v>544</v>
      </c>
      <c r="S118" s="28" t="s">
        <v>4</v>
      </c>
      <c r="T118" s="113">
        <v>785952</v>
      </c>
      <c r="U118" s="142" t="s">
        <v>148</v>
      </c>
      <c r="V118" s="127">
        <v>1060</v>
      </c>
      <c r="W118" s="49">
        <v>36713</v>
      </c>
      <c r="X118" s="113">
        <v>16</v>
      </c>
      <c r="Y118" s="140">
        <v>75</v>
      </c>
      <c r="Z118" s="38" t="s">
        <v>147</v>
      </c>
      <c r="AA118" s="38" t="s">
        <v>762</v>
      </c>
      <c r="AB118" s="37">
        <v>261800</v>
      </c>
      <c r="AC118" s="95" t="s">
        <v>761</v>
      </c>
      <c r="AD118" s="65">
        <v>43008099</v>
      </c>
      <c r="AE118" s="31" t="s">
        <v>6</v>
      </c>
      <c r="AF118" s="80">
        <v>3116289976</v>
      </c>
      <c r="AG118" s="171" t="s">
        <v>760</v>
      </c>
      <c r="AH118" s="95" t="s">
        <v>759</v>
      </c>
      <c r="AI118" s="154">
        <v>1128415817</v>
      </c>
      <c r="AJ118" s="31" t="s">
        <v>6</v>
      </c>
      <c r="AK118" s="80">
        <v>3207395394</v>
      </c>
      <c r="AL118" s="116" t="s">
        <v>758</v>
      </c>
      <c r="AM118" s="30" t="s">
        <v>757</v>
      </c>
      <c r="AN118" s="31" t="s">
        <v>6</v>
      </c>
      <c r="AO118" s="31" t="s">
        <v>6</v>
      </c>
      <c r="AP118" s="30" t="s">
        <v>6</v>
      </c>
      <c r="AQ118" s="64" t="s">
        <v>70</v>
      </c>
      <c r="AR118" s="28" t="s">
        <v>4</v>
      </c>
      <c r="AS118" s="63" t="s">
        <v>69</v>
      </c>
      <c r="AT118" s="28" t="s">
        <v>122</v>
      </c>
      <c r="AU118" s="28" t="s">
        <v>121</v>
      </c>
      <c r="AV118" s="63"/>
      <c r="AW118" s="89" t="s">
        <v>28</v>
      </c>
      <c r="AX118" s="20">
        <v>43840</v>
      </c>
      <c r="AY118" s="26">
        <f t="shared" si="28"/>
        <v>43831</v>
      </c>
      <c r="AZ118" s="498" t="s">
        <v>27</v>
      </c>
      <c r="BA118" s="701" t="s">
        <v>3228</v>
      </c>
      <c r="BB118" s="26">
        <f t="shared" si="29"/>
        <v>43922</v>
      </c>
      <c r="BC118" s="89" t="s">
        <v>26</v>
      </c>
      <c r="BD118" s="20">
        <v>44012</v>
      </c>
      <c r="BE118" s="20">
        <f t="shared" si="30"/>
        <v>44013</v>
      </c>
      <c r="BF118" s="86" t="s">
        <v>25</v>
      </c>
      <c r="BG118" s="20">
        <v>44118</v>
      </c>
      <c r="BH118" s="20">
        <f t="shared" si="37"/>
        <v>44105</v>
      </c>
      <c r="BI118" s="24"/>
      <c r="BJ118" s="24"/>
      <c r="BK118" s="24">
        <f t="shared" si="31"/>
        <v>44197</v>
      </c>
      <c r="BL118" s="24"/>
      <c r="BM118" s="24"/>
      <c r="BN118" s="20">
        <f t="shared" si="32"/>
        <v>44287</v>
      </c>
      <c r="BO118" s="24"/>
      <c r="BP118" s="24"/>
      <c r="BQ118" s="20">
        <f t="shared" si="33"/>
        <v>44378</v>
      </c>
      <c r="BR118" s="24"/>
      <c r="BS118" s="24"/>
      <c r="BT118" s="20">
        <f t="shared" si="34"/>
        <v>44470</v>
      </c>
      <c r="BU118" s="23">
        <v>202030267200</v>
      </c>
      <c r="BV118" s="22" t="s">
        <v>2</v>
      </c>
      <c r="BW118" s="21"/>
      <c r="BX118" s="21"/>
      <c r="BY118" s="20">
        <f t="shared" si="35"/>
        <v>44105</v>
      </c>
      <c r="BZ118" s="19"/>
      <c r="CA118" s="18" t="s">
        <v>68</v>
      </c>
    </row>
    <row r="119" spans="1:79" ht="39.75" customHeight="1" x14ac:dyDescent="0.25">
      <c r="A119" s="139" t="s">
        <v>67</v>
      </c>
      <c r="B119" s="120">
        <v>4600082257</v>
      </c>
      <c r="C119" s="26">
        <v>43658</v>
      </c>
      <c r="D119" s="60" t="s">
        <v>6</v>
      </c>
      <c r="E119" s="60" t="s">
        <v>6</v>
      </c>
      <c r="F119" s="60" t="s">
        <v>6</v>
      </c>
      <c r="G119" s="60" t="s">
        <v>6</v>
      </c>
      <c r="H119" s="60" t="s">
        <v>6</v>
      </c>
      <c r="I119" s="48" t="e">
        <f t="shared" ca="1" si="41"/>
        <v>#VALUE!</v>
      </c>
      <c r="J119" s="47" t="e">
        <f t="shared" ca="1" si="42"/>
        <v>#VALUE!</v>
      </c>
      <c r="K119" s="163" t="s">
        <v>756</v>
      </c>
      <c r="L119" s="138">
        <v>43698</v>
      </c>
      <c r="M119" s="138">
        <v>43658</v>
      </c>
      <c r="N119" s="138">
        <v>44512</v>
      </c>
      <c r="O119" s="48">
        <f t="shared" ref="O119:O128" ca="1" si="44">N119-$DF$1</f>
        <v>220</v>
      </c>
      <c r="P119" s="137" t="str">
        <f t="shared" ref="P119:P128" ca="1" si="45">IF(O119&gt;80,"VIGENTE",IF(O119&lt;1,"VENCIDO",IF(O119&lt;50,"POR VENCERSE","RENOVAR")))</f>
        <v>VIGENTE</v>
      </c>
      <c r="Q119" s="66" t="s">
        <v>485</v>
      </c>
      <c r="R119" s="36" t="s">
        <v>484</v>
      </c>
      <c r="S119" s="28" t="s">
        <v>4</v>
      </c>
      <c r="T119" s="72">
        <v>457991</v>
      </c>
      <c r="U119" s="68" t="s">
        <v>483</v>
      </c>
      <c r="V119" s="118">
        <v>1715</v>
      </c>
      <c r="W119" s="117">
        <v>41542</v>
      </c>
      <c r="X119" s="72">
        <v>27</v>
      </c>
      <c r="Y119" s="148">
        <v>104</v>
      </c>
      <c r="Z119" s="95" t="s">
        <v>11</v>
      </c>
      <c r="AA119" s="95" t="s">
        <v>482</v>
      </c>
      <c r="AB119" s="67">
        <v>383589</v>
      </c>
      <c r="AC119" s="66" t="s">
        <v>755</v>
      </c>
      <c r="AD119" s="65">
        <v>70692994</v>
      </c>
      <c r="AE119" s="31" t="s">
        <v>6</v>
      </c>
      <c r="AF119" s="80">
        <v>3123048857</v>
      </c>
      <c r="AG119" s="171" t="s">
        <v>754</v>
      </c>
      <c r="AH119" s="66" t="s">
        <v>755</v>
      </c>
      <c r="AI119" s="154">
        <v>70692994</v>
      </c>
      <c r="AJ119" s="31" t="s">
        <v>6</v>
      </c>
      <c r="AK119" s="80">
        <v>3123048857</v>
      </c>
      <c r="AL119" s="116" t="s">
        <v>754</v>
      </c>
      <c r="AM119" s="136" t="s">
        <v>751</v>
      </c>
      <c r="AN119" s="31" t="s">
        <v>6</v>
      </c>
      <c r="AO119" s="31" t="s">
        <v>6</v>
      </c>
      <c r="AP119" s="30" t="s">
        <v>6</v>
      </c>
      <c r="AQ119" s="78" t="s">
        <v>56</v>
      </c>
      <c r="AR119" s="28" t="s">
        <v>4</v>
      </c>
      <c r="AS119" s="105" t="s">
        <v>55</v>
      </c>
      <c r="AT119" s="105"/>
      <c r="AU119" s="28"/>
      <c r="AV119" s="63"/>
      <c r="AW119" s="25"/>
      <c r="AX119" s="25"/>
      <c r="AY119" s="26" t="e">
        <f t="shared" si="28"/>
        <v>#VALUE!</v>
      </c>
      <c r="AZ119" s="25"/>
      <c r="BA119" s="25"/>
      <c r="BB119" s="26" t="e">
        <f t="shared" si="29"/>
        <v>#VALUE!</v>
      </c>
      <c r="BC119" s="25"/>
      <c r="BD119" s="25"/>
      <c r="BE119" s="20" t="e">
        <f t="shared" si="30"/>
        <v>#VALUE!</v>
      </c>
      <c r="BF119" s="20"/>
      <c r="BG119" s="20"/>
      <c r="BH119" s="20" t="e">
        <f t="shared" si="37"/>
        <v>#VALUE!</v>
      </c>
      <c r="BI119" s="24"/>
      <c r="BJ119" s="24"/>
      <c r="BK119" s="24" t="e">
        <f t="shared" si="31"/>
        <v>#VALUE!</v>
      </c>
      <c r="BL119" s="24"/>
      <c r="BM119" s="24"/>
      <c r="BN119" s="20" t="e">
        <f t="shared" si="32"/>
        <v>#VALUE!</v>
      </c>
      <c r="BO119" s="24"/>
      <c r="BP119" s="24"/>
      <c r="BQ119" s="20" t="e">
        <f t="shared" si="33"/>
        <v>#VALUE!</v>
      </c>
      <c r="BR119" s="24"/>
      <c r="BS119" s="24"/>
      <c r="BT119" s="20" t="e">
        <f t="shared" si="34"/>
        <v>#VALUE!</v>
      </c>
      <c r="BU119" s="24" t="e">
        <f t="shared" ref="BU119:BU128" si="46">E119-100</f>
        <v>#VALUE!</v>
      </c>
      <c r="BV119" s="61" t="e">
        <f t="shared" ref="BV119:BV128" si="47">E119-60</f>
        <v>#VALUE!</v>
      </c>
      <c r="BW119" s="21"/>
      <c r="BX119" s="21"/>
      <c r="BY119" s="20" t="e">
        <f t="shared" si="35"/>
        <v>#VALUE!</v>
      </c>
      <c r="BZ119" s="19"/>
      <c r="CA119" s="18" t="s">
        <v>68</v>
      </c>
    </row>
    <row r="120" spans="1:79" ht="39.75" customHeight="1" x14ac:dyDescent="0.25">
      <c r="A120" s="139" t="s">
        <v>67</v>
      </c>
      <c r="B120" s="120">
        <v>4600082441</v>
      </c>
      <c r="C120" s="26">
        <v>43658</v>
      </c>
      <c r="D120" s="60" t="s">
        <v>6</v>
      </c>
      <c r="E120" s="60" t="s">
        <v>6</v>
      </c>
      <c r="F120" s="60" t="s">
        <v>6</v>
      </c>
      <c r="G120" s="60" t="s">
        <v>6</v>
      </c>
      <c r="H120" s="60" t="s">
        <v>6</v>
      </c>
      <c r="I120" s="48" t="e">
        <f t="shared" ca="1" si="41"/>
        <v>#VALUE!</v>
      </c>
      <c r="J120" s="47" t="e">
        <f t="shared" ca="1" si="42"/>
        <v>#VALUE!</v>
      </c>
      <c r="K120" s="163" t="s">
        <v>753</v>
      </c>
      <c r="L120" s="138">
        <v>43693</v>
      </c>
      <c r="M120" s="138">
        <v>43658</v>
      </c>
      <c r="N120" s="138">
        <v>44512</v>
      </c>
      <c r="O120" s="48">
        <f t="shared" ca="1" si="44"/>
        <v>220</v>
      </c>
      <c r="P120" s="137" t="str">
        <f t="shared" ca="1" si="45"/>
        <v>VIGENTE</v>
      </c>
      <c r="Q120" s="66" t="s">
        <v>485</v>
      </c>
      <c r="R120" s="36" t="s">
        <v>484</v>
      </c>
      <c r="S120" s="28" t="s">
        <v>4</v>
      </c>
      <c r="T120" s="72">
        <v>457991</v>
      </c>
      <c r="U120" s="68" t="s">
        <v>483</v>
      </c>
      <c r="V120" s="118">
        <v>1715</v>
      </c>
      <c r="W120" s="117">
        <v>41542</v>
      </c>
      <c r="X120" s="72">
        <v>27</v>
      </c>
      <c r="Y120" s="80">
        <v>103</v>
      </c>
      <c r="Z120" s="95" t="s">
        <v>11</v>
      </c>
      <c r="AA120" s="95" t="s">
        <v>482</v>
      </c>
      <c r="AB120" s="67">
        <v>1014163</v>
      </c>
      <c r="AC120" s="66" t="s">
        <v>752</v>
      </c>
      <c r="AD120" s="65">
        <v>72041598</v>
      </c>
      <c r="AE120" s="31" t="s">
        <v>6</v>
      </c>
      <c r="AF120" s="80">
        <v>3205793494</v>
      </c>
      <c r="AG120" s="30" t="s">
        <v>6</v>
      </c>
      <c r="AH120" s="66" t="s">
        <v>752</v>
      </c>
      <c r="AI120" s="154">
        <v>72041598</v>
      </c>
      <c r="AJ120" s="31" t="s">
        <v>6</v>
      </c>
      <c r="AK120" s="80">
        <v>3205793494</v>
      </c>
      <c r="AL120" s="30" t="s">
        <v>6</v>
      </c>
      <c r="AM120" s="136" t="s">
        <v>751</v>
      </c>
      <c r="AN120" s="31" t="s">
        <v>6</v>
      </c>
      <c r="AO120" s="31" t="s">
        <v>6</v>
      </c>
      <c r="AP120" s="30" t="s">
        <v>6</v>
      </c>
      <c r="AQ120" s="64" t="s">
        <v>70</v>
      </c>
      <c r="AR120" s="28" t="s">
        <v>4</v>
      </c>
      <c r="AS120" s="63" t="s">
        <v>69</v>
      </c>
      <c r="AT120" s="63"/>
      <c r="AU120" s="28"/>
      <c r="AV120" s="63"/>
      <c r="AW120" s="25"/>
      <c r="AX120" s="25"/>
      <c r="AY120" s="26" t="e">
        <f t="shared" si="28"/>
        <v>#VALUE!</v>
      </c>
      <c r="AZ120" s="25"/>
      <c r="BA120" s="25"/>
      <c r="BB120" s="26" t="e">
        <f t="shared" si="29"/>
        <v>#VALUE!</v>
      </c>
      <c r="BC120" s="25"/>
      <c r="BD120" s="25"/>
      <c r="BE120" s="20" t="e">
        <f t="shared" si="30"/>
        <v>#VALUE!</v>
      </c>
      <c r="BF120" s="20"/>
      <c r="BG120" s="20"/>
      <c r="BH120" s="20" t="e">
        <f t="shared" si="37"/>
        <v>#VALUE!</v>
      </c>
      <c r="BI120" s="24"/>
      <c r="BJ120" s="24"/>
      <c r="BK120" s="24" t="e">
        <f t="shared" si="31"/>
        <v>#VALUE!</v>
      </c>
      <c r="BL120" s="24"/>
      <c r="BM120" s="24"/>
      <c r="BN120" s="20" t="e">
        <f t="shared" si="32"/>
        <v>#VALUE!</v>
      </c>
      <c r="BO120" s="24"/>
      <c r="BP120" s="24"/>
      <c r="BQ120" s="20" t="e">
        <f t="shared" si="33"/>
        <v>#VALUE!</v>
      </c>
      <c r="BR120" s="24"/>
      <c r="BS120" s="24"/>
      <c r="BT120" s="20" t="e">
        <f t="shared" si="34"/>
        <v>#VALUE!</v>
      </c>
      <c r="BU120" s="24" t="e">
        <f t="shared" si="46"/>
        <v>#VALUE!</v>
      </c>
      <c r="BV120" s="61" t="e">
        <f t="shared" si="47"/>
        <v>#VALUE!</v>
      </c>
      <c r="BW120" s="21"/>
      <c r="BX120" s="21"/>
      <c r="BY120" s="20" t="e">
        <f t="shared" si="35"/>
        <v>#VALUE!</v>
      </c>
      <c r="BZ120" s="19"/>
      <c r="CA120" s="18" t="s">
        <v>68</v>
      </c>
    </row>
    <row r="121" spans="1:79" ht="39.75" customHeight="1" x14ac:dyDescent="0.25">
      <c r="A121" s="139" t="s">
        <v>67</v>
      </c>
      <c r="B121" s="120">
        <v>4600082450</v>
      </c>
      <c r="C121" s="26">
        <v>43658</v>
      </c>
      <c r="D121" s="60" t="s">
        <v>6</v>
      </c>
      <c r="E121" s="60" t="s">
        <v>6</v>
      </c>
      <c r="F121" s="60" t="s">
        <v>6</v>
      </c>
      <c r="G121" s="60" t="s">
        <v>6</v>
      </c>
      <c r="H121" s="60" t="s">
        <v>6</v>
      </c>
      <c r="I121" s="48" t="e">
        <f t="shared" ca="1" si="41"/>
        <v>#VALUE!</v>
      </c>
      <c r="J121" s="47" t="e">
        <f t="shared" ca="1" si="42"/>
        <v>#VALUE!</v>
      </c>
      <c r="K121" s="163" t="s">
        <v>750</v>
      </c>
      <c r="L121" s="138">
        <v>43698</v>
      </c>
      <c r="M121" s="138">
        <v>43658</v>
      </c>
      <c r="N121" s="138">
        <v>44512</v>
      </c>
      <c r="O121" s="48">
        <f t="shared" ca="1" si="44"/>
        <v>220</v>
      </c>
      <c r="P121" s="137" t="str">
        <f t="shared" ca="1" si="45"/>
        <v>VIGENTE</v>
      </c>
      <c r="Q121" s="66" t="s">
        <v>485</v>
      </c>
      <c r="R121" s="36" t="s">
        <v>484</v>
      </c>
      <c r="S121" s="28" t="s">
        <v>4</v>
      </c>
      <c r="T121" s="72">
        <v>457991</v>
      </c>
      <c r="U121" s="68" t="s">
        <v>483</v>
      </c>
      <c r="V121" s="118">
        <v>1715</v>
      </c>
      <c r="W121" s="117">
        <v>41542</v>
      </c>
      <c r="X121" s="72">
        <v>27</v>
      </c>
      <c r="Y121" s="80">
        <v>77</v>
      </c>
      <c r="Z121" s="95" t="s">
        <v>11</v>
      </c>
      <c r="AA121" s="95" t="s">
        <v>482</v>
      </c>
      <c r="AB121" s="67">
        <v>389499</v>
      </c>
      <c r="AC121" s="66" t="s">
        <v>749</v>
      </c>
      <c r="AD121" s="65">
        <v>70694466</v>
      </c>
      <c r="AE121" s="31" t="s">
        <v>6</v>
      </c>
      <c r="AF121" s="80">
        <v>3042417014</v>
      </c>
      <c r="AG121" s="30" t="s">
        <v>6</v>
      </c>
      <c r="AH121" s="66" t="s">
        <v>749</v>
      </c>
      <c r="AI121" s="154">
        <v>70694466</v>
      </c>
      <c r="AJ121" s="31" t="s">
        <v>6</v>
      </c>
      <c r="AK121" s="80">
        <v>3042417014</v>
      </c>
      <c r="AL121" s="30" t="s">
        <v>6</v>
      </c>
      <c r="AM121" s="136" t="s">
        <v>748</v>
      </c>
      <c r="AN121" s="31" t="s">
        <v>6</v>
      </c>
      <c r="AO121" s="31" t="s">
        <v>6</v>
      </c>
      <c r="AP121" s="30" t="s">
        <v>6</v>
      </c>
      <c r="AQ121" s="64" t="s">
        <v>70</v>
      </c>
      <c r="AR121" s="28" t="s">
        <v>4</v>
      </c>
      <c r="AS121" s="63" t="s">
        <v>69</v>
      </c>
      <c r="AT121" s="63"/>
      <c r="AU121" s="28"/>
      <c r="AV121" s="63"/>
      <c r="AW121" s="25"/>
      <c r="AX121" s="25"/>
      <c r="AY121" s="26" t="e">
        <f t="shared" si="28"/>
        <v>#VALUE!</v>
      </c>
      <c r="AZ121" s="25"/>
      <c r="BA121" s="25"/>
      <c r="BB121" s="26" t="e">
        <f t="shared" si="29"/>
        <v>#VALUE!</v>
      </c>
      <c r="BC121" s="25"/>
      <c r="BD121" s="25"/>
      <c r="BE121" s="20" t="e">
        <f t="shared" si="30"/>
        <v>#VALUE!</v>
      </c>
      <c r="BF121" s="20"/>
      <c r="BG121" s="20"/>
      <c r="BH121" s="20" t="e">
        <f t="shared" ref="BH121:BH152" si="48">EDATE($F121,12)</f>
        <v>#VALUE!</v>
      </c>
      <c r="BI121" s="24"/>
      <c r="BJ121" s="24"/>
      <c r="BK121" s="24" t="e">
        <f t="shared" si="31"/>
        <v>#VALUE!</v>
      </c>
      <c r="BL121" s="24"/>
      <c r="BM121" s="24"/>
      <c r="BN121" s="20" t="e">
        <f t="shared" si="32"/>
        <v>#VALUE!</v>
      </c>
      <c r="BO121" s="24"/>
      <c r="BP121" s="24"/>
      <c r="BQ121" s="20" t="e">
        <f t="shared" si="33"/>
        <v>#VALUE!</v>
      </c>
      <c r="BR121" s="24"/>
      <c r="BS121" s="24"/>
      <c r="BT121" s="20" t="e">
        <f t="shared" si="34"/>
        <v>#VALUE!</v>
      </c>
      <c r="BU121" s="24" t="e">
        <f t="shared" si="46"/>
        <v>#VALUE!</v>
      </c>
      <c r="BV121" s="61" t="e">
        <f t="shared" si="47"/>
        <v>#VALUE!</v>
      </c>
      <c r="BW121" s="21"/>
      <c r="BX121" s="21"/>
      <c r="BY121" s="20" t="e">
        <f t="shared" si="35"/>
        <v>#VALUE!</v>
      </c>
      <c r="BZ121" s="19"/>
      <c r="CA121" s="18" t="s">
        <v>68</v>
      </c>
    </row>
    <row r="122" spans="1:79" ht="39.75" customHeight="1" x14ac:dyDescent="0.25">
      <c r="A122" s="139" t="s">
        <v>67</v>
      </c>
      <c r="B122" s="120">
        <v>4600082258</v>
      </c>
      <c r="C122" s="26">
        <v>43658</v>
      </c>
      <c r="D122" s="60" t="s">
        <v>6</v>
      </c>
      <c r="E122" s="60" t="s">
        <v>6</v>
      </c>
      <c r="F122" s="60" t="s">
        <v>6</v>
      </c>
      <c r="G122" s="60" t="s">
        <v>6</v>
      </c>
      <c r="H122" s="60" t="s">
        <v>6</v>
      </c>
      <c r="I122" s="48" t="e">
        <f t="shared" ca="1" si="41"/>
        <v>#VALUE!</v>
      </c>
      <c r="J122" s="47" t="e">
        <f t="shared" ca="1" si="42"/>
        <v>#VALUE!</v>
      </c>
      <c r="K122" s="163" t="s">
        <v>747</v>
      </c>
      <c r="L122" s="138">
        <v>43693</v>
      </c>
      <c r="M122" s="138">
        <v>43658</v>
      </c>
      <c r="N122" s="138">
        <v>44512</v>
      </c>
      <c r="O122" s="48">
        <f t="shared" ca="1" si="44"/>
        <v>220</v>
      </c>
      <c r="P122" s="137" t="str">
        <f t="shared" ca="1" si="45"/>
        <v>VIGENTE</v>
      </c>
      <c r="Q122" s="66" t="s">
        <v>485</v>
      </c>
      <c r="R122" s="36" t="s">
        <v>484</v>
      </c>
      <c r="S122" s="28" t="s">
        <v>4</v>
      </c>
      <c r="T122" s="72">
        <v>457991</v>
      </c>
      <c r="U122" s="68" t="s">
        <v>483</v>
      </c>
      <c r="V122" s="118">
        <v>1715</v>
      </c>
      <c r="W122" s="117">
        <v>41542</v>
      </c>
      <c r="X122" s="72">
        <v>27</v>
      </c>
      <c r="Y122" s="80">
        <v>76</v>
      </c>
      <c r="Z122" s="95" t="s">
        <v>11</v>
      </c>
      <c r="AA122" s="95" t="s">
        <v>482</v>
      </c>
      <c r="AB122" s="67">
        <v>1255784</v>
      </c>
      <c r="AC122" s="66" t="s">
        <v>746</v>
      </c>
      <c r="AD122" s="65">
        <v>15351888</v>
      </c>
      <c r="AE122" s="31" t="s">
        <v>6</v>
      </c>
      <c r="AF122" s="80">
        <v>3147995437</v>
      </c>
      <c r="AG122" s="171" t="s">
        <v>745</v>
      </c>
      <c r="AH122" s="66" t="s">
        <v>746</v>
      </c>
      <c r="AI122" s="154">
        <v>15351888</v>
      </c>
      <c r="AJ122" s="31" t="s">
        <v>6</v>
      </c>
      <c r="AK122" s="80">
        <v>3147995437</v>
      </c>
      <c r="AL122" s="116" t="s">
        <v>745</v>
      </c>
      <c r="AM122" s="136" t="s">
        <v>744</v>
      </c>
      <c r="AN122" s="31" t="s">
        <v>6</v>
      </c>
      <c r="AO122" s="31" t="s">
        <v>6</v>
      </c>
      <c r="AP122" s="30" t="s">
        <v>6</v>
      </c>
      <c r="AQ122" s="78" t="s">
        <v>5</v>
      </c>
      <c r="AR122" s="28" t="s">
        <v>4</v>
      </c>
      <c r="AS122" s="27" t="s">
        <v>3</v>
      </c>
      <c r="AT122" s="27"/>
      <c r="AU122" s="28"/>
      <c r="AV122" s="63"/>
      <c r="AW122" s="25"/>
      <c r="AX122" s="25"/>
      <c r="AY122" s="26" t="e">
        <f t="shared" si="28"/>
        <v>#VALUE!</v>
      </c>
      <c r="AZ122" s="25"/>
      <c r="BA122" s="25"/>
      <c r="BB122" s="26" t="e">
        <f t="shared" si="29"/>
        <v>#VALUE!</v>
      </c>
      <c r="BC122" s="25"/>
      <c r="BD122" s="25"/>
      <c r="BE122" s="20" t="e">
        <f t="shared" si="30"/>
        <v>#VALUE!</v>
      </c>
      <c r="BF122" s="20"/>
      <c r="BG122" s="20"/>
      <c r="BH122" s="24" t="e">
        <f t="shared" si="48"/>
        <v>#VALUE!</v>
      </c>
      <c r="BI122" s="24"/>
      <c r="BJ122" s="24"/>
      <c r="BK122" s="24" t="e">
        <f t="shared" si="31"/>
        <v>#VALUE!</v>
      </c>
      <c r="BL122" s="24"/>
      <c r="BM122" s="24"/>
      <c r="BN122" s="20" t="e">
        <f t="shared" si="32"/>
        <v>#VALUE!</v>
      </c>
      <c r="BO122" s="24"/>
      <c r="BP122" s="24"/>
      <c r="BQ122" s="20" t="e">
        <f t="shared" si="33"/>
        <v>#VALUE!</v>
      </c>
      <c r="BR122" s="24"/>
      <c r="BS122" s="24"/>
      <c r="BT122" s="20" t="e">
        <f t="shared" si="34"/>
        <v>#VALUE!</v>
      </c>
      <c r="BU122" s="24" t="e">
        <f t="shared" si="46"/>
        <v>#VALUE!</v>
      </c>
      <c r="BV122" s="61" t="e">
        <f t="shared" si="47"/>
        <v>#VALUE!</v>
      </c>
      <c r="BW122" s="21"/>
      <c r="BX122" s="21"/>
      <c r="BY122" s="20" t="e">
        <f t="shared" si="35"/>
        <v>#VALUE!</v>
      </c>
      <c r="BZ122" s="125"/>
      <c r="CA122" s="18" t="s">
        <v>68</v>
      </c>
    </row>
    <row r="123" spans="1:79" ht="39.75" customHeight="1" x14ac:dyDescent="0.25">
      <c r="A123" s="139" t="s">
        <v>67</v>
      </c>
      <c r="B123" s="120">
        <v>4600082267</v>
      </c>
      <c r="C123" s="26">
        <v>43658</v>
      </c>
      <c r="D123" s="60" t="s">
        <v>6</v>
      </c>
      <c r="E123" s="60" t="s">
        <v>6</v>
      </c>
      <c r="F123" s="60" t="s">
        <v>6</v>
      </c>
      <c r="G123" s="60" t="s">
        <v>6</v>
      </c>
      <c r="H123" s="60" t="s">
        <v>6</v>
      </c>
      <c r="I123" s="48" t="e">
        <f t="shared" ca="1" si="41"/>
        <v>#VALUE!</v>
      </c>
      <c r="J123" s="47" t="e">
        <f t="shared" ca="1" si="42"/>
        <v>#VALUE!</v>
      </c>
      <c r="K123" s="163" t="s">
        <v>743</v>
      </c>
      <c r="L123" s="138">
        <v>43693</v>
      </c>
      <c r="M123" s="138">
        <v>43658</v>
      </c>
      <c r="N123" s="138">
        <v>44512</v>
      </c>
      <c r="O123" s="48">
        <f t="shared" ca="1" si="44"/>
        <v>220</v>
      </c>
      <c r="P123" s="137" t="str">
        <f t="shared" ca="1" si="45"/>
        <v>VIGENTE</v>
      </c>
      <c r="Q123" s="66" t="s">
        <v>485</v>
      </c>
      <c r="R123" s="36" t="s">
        <v>484</v>
      </c>
      <c r="S123" s="28" t="s">
        <v>4</v>
      </c>
      <c r="T123" s="72">
        <v>457991</v>
      </c>
      <c r="U123" s="68" t="s">
        <v>483</v>
      </c>
      <c r="V123" s="118">
        <v>1715</v>
      </c>
      <c r="W123" s="117">
        <v>41542</v>
      </c>
      <c r="X123" s="72">
        <v>27</v>
      </c>
      <c r="Y123" s="80">
        <v>73</v>
      </c>
      <c r="Z123" s="95" t="s">
        <v>11</v>
      </c>
      <c r="AA123" s="95" t="s">
        <v>482</v>
      </c>
      <c r="AB123" s="67">
        <v>223361</v>
      </c>
      <c r="AC123" s="66" t="s">
        <v>742</v>
      </c>
      <c r="AD123" s="65">
        <v>3529103</v>
      </c>
      <c r="AE123" s="80">
        <v>5463458</v>
      </c>
      <c r="AF123" s="80">
        <v>3128859418</v>
      </c>
      <c r="AG123" s="30" t="s">
        <v>6</v>
      </c>
      <c r="AH123" s="66" t="s">
        <v>742</v>
      </c>
      <c r="AI123" s="154">
        <v>3529103</v>
      </c>
      <c r="AJ123" s="80">
        <v>5463458</v>
      </c>
      <c r="AK123" s="80">
        <v>3128859418</v>
      </c>
      <c r="AL123" s="30" t="s">
        <v>6</v>
      </c>
      <c r="AM123" s="136" t="s">
        <v>741</v>
      </c>
      <c r="AN123" s="31" t="s">
        <v>6</v>
      </c>
      <c r="AO123" s="31" t="s">
        <v>6</v>
      </c>
      <c r="AP123" s="30" t="s">
        <v>6</v>
      </c>
      <c r="AQ123" s="78" t="s">
        <v>5</v>
      </c>
      <c r="AR123" s="28" t="s">
        <v>4</v>
      </c>
      <c r="AS123" s="27" t="s">
        <v>3</v>
      </c>
      <c r="AT123" s="27"/>
      <c r="AU123" s="28"/>
      <c r="AV123" s="63"/>
      <c r="AW123" s="25"/>
      <c r="AX123" s="25"/>
      <c r="AY123" s="26" t="e">
        <f t="shared" si="28"/>
        <v>#VALUE!</v>
      </c>
      <c r="AZ123" s="25"/>
      <c r="BA123" s="25"/>
      <c r="BB123" s="26" t="e">
        <f t="shared" si="29"/>
        <v>#VALUE!</v>
      </c>
      <c r="BC123" s="25"/>
      <c r="BD123" s="25"/>
      <c r="BE123" s="20" t="e">
        <f t="shared" si="30"/>
        <v>#VALUE!</v>
      </c>
      <c r="BF123" s="20"/>
      <c r="BG123" s="20"/>
      <c r="BH123" s="24" t="e">
        <f t="shared" si="48"/>
        <v>#VALUE!</v>
      </c>
      <c r="BI123" s="24"/>
      <c r="BJ123" s="24"/>
      <c r="BK123" s="24" t="e">
        <f t="shared" si="31"/>
        <v>#VALUE!</v>
      </c>
      <c r="BL123" s="24"/>
      <c r="BM123" s="24"/>
      <c r="BN123" s="20" t="e">
        <f t="shared" si="32"/>
        <v>#VALUE!</v>
      </c>
      <c r="BO123" s="24"/>
      <c r="BP123" s="24"/>
      <c r="BQ123" s="20" t="e">
        <f t="shared" si="33"/>
        <v>#VALUE!</v>
      </c>
      <c r="BR123" s="24"/>
      <c r="BS123" s="24"/>
      <c r="BT123" s="20" t="e">
        <f t="shared" si="34"/>
        <v>#VALUE!</v>
      </c>
      <c r="BU123" s="24" t="e">
        <f t="shared" si="46"/>
        <v>#VALUE!</v>
      </c>
      <c r="BV123" s="61" t="e">
        <f t="shared" si="47"/>
        <v>#VALUE!</v>
      </c>
      <c r="BW123" s="21"/>
      <c r="BX123" s="21"/>
      <c r="BY123" s="20" t="e">
        <f t="shared" si="35"/>
        <v>#VALUE!</v>
      </c>
      <c r="BZ123" s="125"/>
      <c r="CA123" s="18" t="s">
        <v>68</v>
      </c>
    </row>
    <row r="124" spans="1:79" ht="39.75" customHeight="1" x14ac:dyDescent="0.25">
      <c r="A124" s="139" t="s">
        <v>67</v>
      </c>
      <c r="B124" s="120">
        <v>4600082305</v>
      </c>
      <c r="C124" s="26">
        <v>43658</v>
      </c>
      <c r="D124" s="60" t="s">
        <v>6</v>
      </c>
      <c r="E124" s="60" t="s">
        <v>6</v>
      </c>
      <c r="F124" s="60" t="s">
        <v>6</v>
      </c>
      <c r="G124" s="60" t="s">
        <v>6</v>
      </c>
      <c r="H124" s="60" t="s">
        <v>6</v>
      </c>
      <c r="I124" s="48" t="e">
        <f t="shared" ca="1" si="41"/>
        <v>#VALUE!</v>
      </c>
      <c r="J124" s="47" t="e">
        <f t="shared" ca="1" si="42"/>
        <v>#VALUE!</v>
      </c>
      <c r="K124" s="163" t="s">
        <v>740</v>
      </c>
      <c r="L124" s="138">
        <v>43698</v>
      </c>
      <c r="M124" s="138">
        <v>43658</v>
      </c>
      <c r="N124" s="138">
        <v>44512</v>
      </c>
      <c r="O124" s="48">
        <f t="shared" ca="1" si="44"/>
        <v>220</v>
      </c>
      <c r="P124" s="137" t="str">
        <f t="shared" ca="1" si="45"/>
        <v>VIGENTE</v>
      </c>
      <c r="Q124" s="66" t="s">
        <v>485</v>
      </c>
      <c r="R124" s="36" t="s">
        <v>484</v>
      </c>
      <c r="S124" s="28" t="s">
        <v>4</v>
      </c>
      <c r="T124" s="72">
        <v>457991</v>
      </c>
      <c r="U124" s="68" t="s">
        <v>483</v>
      </c>
      <c r="V124" s="118">
        <v>1715</v>
      </c>
      <c r="W124" s="117">
        <v>41542</v>
      </c>
      <c r="X124" s="72">
        <v>27</v>
      </c>
      <c r="Y124" s="80">
        <v>69</v>
      </c>
      <c r="Z124" s="95" t="s">
        <v>11</v>
      </c>
      <c r="AA124" s="95" t="s">
        <v>482</v>
      </c>
      <c r="AB124" s="67">
        <v>351624</v>
      </c>
      <c r="AC124" s="66" t="s">
        <v>739</v>
      </c>
      <c r="AD124" s="65">
        <v>1036613794</v>
      </c>
      <c r="AE124" s="80">
        <v>6137569</v>
      </c>
      <c r="AF124" s="80">
        <v>3116173817</v>
      </c>
      <c r="AG124" s="30" t="s">
        <v>6</v>
      </c>
      <c r="AH124" s="66" t="s">
        <v>739</v>
      </c>
      <c r="AI124" s="154">
        <v>1036613794</v>
      </c>
      <c r="AJ124" s="80">
        <v>6137569</v>
      </c>
      <c r="AK124" s="80">
        <v>3116173817</v>
      </c>
      <c r="AL124" s="30" t="s">
        <v>6</v>
      </c>
      <c r="AM124" s="136" t="s">
        <v>738</v>
      </c>
      <c r="AN124" s="31" t="s">
        <v>6</v>
      </c>
      <c r="AO124" s="31" t="s">
        <v>6</v>
      </c>
      <c r="AP124" s="30" t="s">
        <v>6</v>
      </c>
      <c r="AQ124" s="78" t="s">
        <v>56</v>
      </c>
      <c r="AR124" s="28" t="s">
        <v>4</v>
      </c>
      <c r="AS124" s="105" t="s">
        <v>55</v>
      </c>
      <c r="AT124" s="105"/>
      <c r="AU124" s="28"/>
      <c r="AV124" s="63"/>
      <c r="AW124" s="25"/>
      <c r="AX124" s="25"/>
      <c r="AY124" s="26" t="e">
        <f t="shared" si="28"/>
        <v>#VALUE!</v>
      </c>
      <c r="AZ124" s="25"/>
      <c r="BA124" s="25"/>
      <c r="BB124" s="26" t="e">
        <f t="shared" si="29"/>
        <v>#VALUE!</v>
      </c>
      <c r="BC124" s="25"/>
      <c r="BD124" s="25"/>
      <c r="BE124" s="20" t="e">
        <f t="shared" si="30"/>
        <v>#VALUE!</v>
      </c>
      <c r="BF124" s="20"/>
      <c r="BG124" s="20"/>
      <c r="BH124" s="20" t="e">
        <f t="shared" si="48"/>
        <v>#VALUE!</v>
      </c>
      <c r="BI124" s="24"/>
      <c r="BJ124" s="24"/>
      <c r="BK124" s="24" t="e">
        <f t="shared" si="31"/>
        <v>#VALUE!</v>
      </c>
      <c r="BL124" s="24"/>
      <c r="BM124" s="24"/>
      <c r="BN124" s="20" t="e">
        <f t="shared" si="32"/>
        <v>#VALUE!</v>
      </c>
      <c r="BO124" s="24"/>
      <c r="BP124" s="24"/>
      <c r="BQ124" s="20" t="e">
        <f t="shared" si="33"/>
        <v>#VALUE!</v>
      </c>
      <c r="BR124" s="24"/>
      <c r="BS124" s="24"/>
      <c r="BT124" s="20" t="e">
        <f t="shared" si="34"/>
        <v>#VALUE!</v>
      </c>
      <c r="BU124" s="24" t="e">
        <f t="shared" si="46"/>
        <v>#VALUE!</v>
      </c>
      <c r="BV124" s="61" t="e">
        <f t="shared" si="47"/>
        <v>#VALUE!</v>
      </c>
      <c r="BW124" s="21"/>
      <c r="BX124" s="21"/>
      <c r="BY124" s="20" t="e">
        <f t="shared" si="35"/>
        <v>#VALUE!</v>
      </c>
      <c r="BZ124" s="19"/>
      <c r="CA124" s="18" t="s">
        <v>68</v>
      </c>
    </row>
    <row r="125" spans="1:79" ht="39.75" customHeight="1" x14ac:dyDescent="0.25">
      <c r="A125" s="139" t="s">
        <v>67</v>
      </c>
      <c r="B125" s="120">
        <v>4600082340</v>
      </c>
      <c r="C125" s="26">
        <v>43658</v>
      </c>
      <c r="D125" s="60" t="s">
        <v>6</v>
      </c>
      <c r="E125" s="60" t="s">
        <v>6</v>
      </c>
      <c r="F125" s="60" t="s">
        <v>6</v>
      </c>
      <c r="G125" s="60" t="s">
        <v>6</v>
      </c>
      <c r="H125" s="60" t="s">
        <v>6</v>
      </c>
      <c r="I125" s="48" t="e">
        <f t="shared" ca="1" si="41"/>
        <v>#VALUE!</v>
      </c>
      <c r="J125" s="47" t="e">
        <f t="shared" ca="1" si="42"/>
        <v>#VALUE!</v>
      </c>
      <c r="K125" s="163" t="s">
        <v>737</v>
      </c>
      <c r="L125" s="138">
        <v>43693</v>
      </c>
      <c r="M125" s="138">
        <v>43658</v>
      </c>
      <c r="N125" s="138">
        <v>44512</v>
      </c>
      <c r="O125" s="48">
        <f t="shared" ca="1" si="44"/>
        <v>220</v>
      </c>
      <c r="P125" s="137" t="str">
        <f t="shared" ca="1" si="45"/>
        <v>VIGENTE</v>
      </c>
      <c r="Q125" s="66" t="s">
        <v>485</v>
      </c>
      <c r="R125" s="36" t="s">
        <v>484</v>
      </c>
      <c r="S125" s="28" t="s">
        <v>4</v>
      </c>
      <c r="T125" s="72">
        <v>457991</v>
      </c>
      <c r="U125" s="68" t="s">
        <v>483</v>
      </c>
      <c r="V125" s="118">
        <v>1715</v>
      </c>
      <c r="W125" s="117">
        <v>41542</v>
      </c>
      <c r="X125" s="72">
        <v>27</v>
      </c>
      <c r="Y125" s="80">
        <v>16</v>
      </c>
      <c r="Z125" s="95" t="s">
        <v>11</v>
      </c>
      <c r="AA125" s="95" t="s">
        <v>482</v>
      </c>
      <c r="AB125" s="67">
        <v>970839</v>
      </c>
      <c r="AC125" s="66" t="s">
        <v>736</v>
      </c>
      <c r="AD125" s="65">
        <v>3606420</v>
      </c>
      <c r="AE125" s="31" t="s">
        <v>6</v>
      </c>
      <c r="AF125" s="80">
        <v>3148143105</v>
      </c>
      <c r="AG125" s="30" t="s">
        <v>6</v>
      </c>
      <c r="AH125" s="66" t="s">
        <v>736</v>
      </c>
      <c r="AI125" s="154">
        <v>3606420</v>
      </c>
      <c r="AJ125" s="31" t="s">
        <v>6</v>
      </c>
      <c r="AK125" s="80">
        <v>3148143105</v>
      </c>
      <c r="AL125" s="30" t="s">
        <v>6</v>
      </c>
      <c r="AM125" s="136" t="s">
        <v>617</v>
      </c>
      <c r="AN125" s="31" t="s">
        <v>6</v>
      </c>
      <c r="AO125" s="31" t="s">
        <v>6</v>
      </c>
      <c r="AP125" s="30" t="s">
        <v>6</v>
      </c>
      <c r="AQ125" s="78" t="s">
        <v>56</v>
      </c>
      <c r="AR125" s="28" t="s">
        <v>4</v>
      </c>
      <c r="AS125" s="105" t="s">
        <v>55</v>
      </c>
      <c r="AT125" s="105"/>
      <c r="AU125" s="28"/>
      <c r="AV125" s="63"/>
      <c r="AW125" s="25"/>
      <c r="AX125" s="25"/>
      <c r="AY125" s="26" t="e">
        <f t="shared" si="28"/>
        <v>#VALUE!</v>
      </c>
      <c r="AZ125" s="25"/>
      <c r="BA125" s="25"/>
      <c r="BB125" s="26" t="e">
        <f t="shared" si="29"/>
        <v>#VALUE!</v>
      </c>
      <c r="BC125" s="25"/>
      <c r="BD125" s="25"/>
      <c r="BE125" s="20" t="e">
        <f t="shared" si="30"/>
        <v>#VALUE!</v>
      </c>
      <c r="BF125" s="20"/>
      <c r="BG125" s="20"/>
      <c r="BH125" s="20" t="e">
        <f t="shared" si="48"/>
        <v>#VALUE!</v>
      </c>
      <c r="BI125" s="24"/>
      <c r="BJ125" s="24"/>
      <c r="BK125" s="24" t="e">
        <f t="shared" si="31"/>
        <v>#VALUE!</v>
      </c>
      <c r="BL125" s="24"/>
      <c r="BM125" s="24"/>
      <c r="BN125" s="20" t="e">
        <f t="shared" si="32"/>
        <v>#VALUE!</v>
      </c>
      <c r="BO125" s="24"/>
      <c r="BP125" s="24"/>
      <c r="BQ125" s="20" t="e">
        <f t="shared" si="33"/>
        <v>#VALUE!</v>
      </c>
      <c r="BR125" s="24"/>
      <c r="BS125" s="24"/>
      <c r="BT125" s="20" t="e">
        <f t="shared" si="34"/>
        <v>#VALUE!</v>
      </c>
      <c r="BU125" s="24" t="e">
        <f t="shared" si="46"/>
        <v>#VALUE!</v>
      </c>
      <c r="BV125" s="61" t="e">
        <f t="shared" si="47"/>
        <v>#VALUE!</v>
      </c>
      <c r="BW125" s="21"/>
      <c r="BX125" s="21"/>
      <c r="BY125" s="20" t="e">
        <f t="shared" si="35"/>
        <v>#VALUE!</v>
      </c>
      <c r="BZ125" s="19"/>
      <c r="CA125" s="18" t="s">
        <v>68</v>
      </c>
    </row>
    <row r="126" spans="1:79" ht="39.75" customHeight="1" x14ac:dyDescent="0.25">
      <c r="A126" s="139" t="s">
        <v>67</v>
      </c>
      <c r="B126" s="120">
        <v>4600082516</v>
      </c>
      <c r="C126" s="26">
        <v>43658</v>
      </c>
      <c r="D126" s="60" t="s">
        <v>6</v>
      </c>
      <c r="E126" s="60" t="s">
        <v>6</v>
      </c>
      <c r="F126" s="60" t="s">
        <v>6</v>
      </c>
      <c r="G126" s="60" t="s">
        <v>6</v>
      </c>
      <c r="H126" s="60" t="s">
        <v>6</v>
      </c>
      <c r="I126" s="48" t="e">
        <f t="shared" ca="1" si="41"/>
        <v>#VALUE!</v>
      </c>
      <c r="J126" s="47" t="e">
        <f t="shared" ca="1" si="42"/>
        <v>#VALUE!</v>
      </c>
      <c r="K126" s="163" t="s">
        <v>735</v>
      </c>
      <c r="L126" s="138">
        <v>43698</v>
      </c>
      <c r="M126" s="138">
        <v>43658</v>
      </c>
      <c r="N126" s="138">
        <v>44512</v>
      </c>
      <c r="O126" s="48">
        <f t="shared" ca="1" si="44"/>
        <v>220</v>
      </c>
      <c r="P126" s="137" t="str">
        <f t="shared" ca="1" si="45"/>
        <v>VIGENTE</v>
      </c>
      <c r="Q126" s="66" t="s">
        <v>485</v>
      </c>
      <c r="R126" s="36" t="s">
        <v>484</v>
      </c>
      <c r="S126" s="28" t="s">
        <v>4</v>
      </c>
      <c r="T126" s="72">
        <v>457991</v>
      </c>
      <c r="U126" s="68" t="s">
        <v>483</v>
      </c>
      <c r="V126" s="118">
        <v>1715</v>
      </c>
      <c r="W126" s="117">
        <v>41542</v>
      </c>
      <c r="X126" s="72">
        <v>27</v>
      </c>
      <c r="Y126" s="80">
        <v>86</v>
      </c>
      <c r="Z126" s="95" t="s">
        <v>11</v>
      </c>
      <c r="AA126" s="95" t="s">
        <v>482</v>
      </c>
      <c r="AB126" s="67">
        <v>415553</v>
      </c>
      <c r="AC126" s="66" t="s">
        <v>734</v>
      </c>
      <c r="AD126" s="65" t="s">
        <v>733</v>
      </c>
      <c r="AE126" s="31" t="s">
        <v>6</v>
      </c>
      <c r="AF126" s="80">
        <v>3146815323</v>
      </c>
      <c r="AG126" s="30" t="s">
        <v>6</v>
      </c>
      <c r="AH126" s="66" t="s">
        <v>732</v>
      </c>
      <c r="AI126" s="154">
        <v>16351824</v>
      </c>
      <c r="AJ126" s="31" t="s">
        <v>6</v>
      </c>
      <c r="AK126" s="80">
        <v>3146815323</v>
      </c>
      <c r="AL126" s="30" t="s">
        <v>6</v>
      </c>
      <c r="AM126" s="136" t="s">
        <v>731</v>
      </c>
      <c r="AN126" s="31" t="s">
        <v>6</v>
      </c>
      <c r="AO126" s="31" t="s">
        <v>6</v>
      </c>
      <c r="AP126" s="30" t="s">
        <v>6</v>
      </c>
      <c r="AQ126" s="64" t="s">
        <v>70</v>
      </c>
      <c r="AR126" s="28" t="s">
        <v>4</v>
      </c>
      <c r="AS126" s="63" t="s">
        <v>69</v>
      </c>
      <c r="AT126" s="63"/>
      <c r="AU126" s="28"/>
      <c r="AV126" s="63"/>
      <c r="AW126" s="25"/>
      <c r="AX126" s="25"/>
      <c r="AY126" s="26" t="e">
        <f t="shared" si="28"/>
        <v>#VALUE!</v>
      </c>
      <c r="AZ126" s="25"/>
      <c r="BA126" s="25"/>
      <c r="BB126" s="26" t="e">
        <f t="shared" si="29"/>
        <v>#VALUE!</v>
      </c>
      <c r="BC126" s="25"/>
      <c r="BD126" s="25"/>
      <c r="BE126" s="20" t="e">
        <f t="shared" si="30"/>
        <v>#VALUE!</v>
      </c>
      <c r="BF126" s="20"/>
      <c r="BG126" s="20"/>
      <c r="BH126" s="20" t="e">
        <f t="shared" si="48"/>
        <v>#VALUE!</v>
      </c>
      <c r="BI126" s="24"/>
      <c r="BJ126" s="24"/>
      <c r="BK126" s="24" t="e">
        <f t="shared" si="31"/>
        <v>#VALUE!</v>
      </c>
      <c r="BL126" s="24"/>
      <c r="BM126" s="24"/>
      <c r="BN126" s="20" t="e">
        <f t="shared" si="32"/>
        <v>#VALUE!</v>
      </c>
      <c r="BO126" s="24"/>
      <c r="BP126" s="24"/>
      <c r="BQ126" s="20" t="e">
        <f t="shared" si="33"/>
        <v>#VALUE!</v>
      </c>
      <c r="BR126" s="24"/>
      <c r="BS126" s="24"/>
      <c r="BT126" s="20" t="e">
        <f t="shared" si="34"/>
        <v>#VALUE!</v>
      </c>
      <c r="BU126" s="24" t="e">
        <f t="shared" si="46"/>
        <v>#VALUE!</v>
      </c>
      <c r="BV126" s="61" t="e">
        <f t="shared" si="47"/>
        <v>#VALUE!</v>
      </c>
      <c r="BW126" s="21"/>
      <c r="BX126" s="21"/>
      <c r="BY126" s="20" t="e">
        <f t="shared" si="35"/>
        <v>#VALUE!</v>
      </c>
      <c r="BZ126" s="19"/>
      <c r="CA126" s="18" t="s">
        <v>68</v>
      </c>
    </row>
    <row r="127" spans="1:79" ht="39.75" customHeight="1" x14ac:dyDescent="0.25">
      <c r="A127" s="139" t="s">
        <v>67</v>
      </c>
      <c r="B127" s="120">
        <v>4600082366</v>
      </c>
      <c r="C127" s="26">
        <v>43658</v>
      </c>
      <c r="D127" s="60" t="s">
        <v>6</v>
      </c>
      <c r="E127" s="60" t="s">
        <v>6</v>
      </c>
      <c r="F127" s="60" t="s">
        <v>6</v>
      </c>
      <c r="G127" s="60" t="s">
        <v>6</v>
      </c>
      <c r="H127" s="60" t="s">
        <v>6</v>
      </c>
      <c r="I127" s="48" t="e">
        <f t="shared" ca="1" si="41"/>
        <v>#VALUE!</v>
      </c>
      <c r="J127" s="47" t="e">
        <f t="shared" ca="1" si="42"/>
        <v>#VALUE!</v>
      </c>
      <c r="K127" s="163" t="s">
        <v>730</v>
      </c>
      <c r="L127" s="138">
        <v>43698</v>
      </c>
      <c r="M127" s="138">
        <v>43658</v>
      </c>
      <c r="N127" s="138">
        <v>44512</v>
      </c>
      <c r="O127" s="48">
        <f t="shared" ca="1" si="44"/>
        <v>220</v>
      </c>
      <c r="P127" s="137" t="str">
        <f t="shared" ca="1" si="45"/>
        <v>VIGENTE</v>
      </c>
      <c r="Q127" s="66" t="s">
        <v>485</v>
      </c>
      <c r="R127" s="36" t="s">
        <v>484</v>
      </c>
      <c r="S127" s="28" t="s">
        <v>4</v>
      </c>
      <c r="T127" s="72">
        <v>457991</v>
      </c>
      <c r="U127" s="68" t="s">
        <v>483</v>
      </c>
      <c r="V127" s="118">
        <v>1715</v>
      </c>
      <c r="W127" s="117">
        <v>41542</v>
      </c>
      <c r="X127" s="72">
        <v>27</v>
      </c>
      <c r="Y127" s="80">
        <v>74</v>
      </c>
      <c r="Z127" s="95" t="s">
        <v>11</v>
      </c>
      <c r="AA127" s="95" t="s">
        <v>482</v>
      </c>
      <c r="AB127" s="67">
        <v>207778</v>
      </c>
      <c r="AC127" s="66" t="s">
        <v>729</v>
      </c>
      <c r="AD127" s="65">
        <v>70696761</v>
      </c>
      <c r="AE127" s="31" t="s">
        <v>6</v>
      </c>
      <c r="AF127" s="80">
        <v>3146205382</v>
      </c>
      <c r="AG127" s="30" t="s">
        <v>6</v>
      </c>
      <c r="AH127" s="66" t="s">
        <v>729</v>
      </c>
      <c r="AI127" s="154">
        <v>70696761</v>
      </c>
      <c r="AJ127" s="31" t="s">
        <v>6</v>
      </c>
      <c r="AK127" s="80">
        <v>3146205382</v>
      </c>
      <c r="AL127" s="30" t="s">
        <v>6</v>
      </c>
      <c r="AM127" s="136" t="s">
        <v>728</v>
      </c>
      <c r="AN127" s="31" t="s">
        <v>6</v>
      </c>
      <c r="AO127" s="31" t="s">
        <v>6</v>
      </c>
      <c r="AP127" s="30" t="s">
        <v>6</v>
      </c>
      <c r="AQ127" s="64" t="s">
        <v>70</v>
      </c>
      <c r="AR127" s="28" t="s">
        <v>4</v>
      </c>
      <c r="AS127" s="63" t="s">
        <v>69</v>
      </c>
      <c r="AT127" s="63"/>
      <c r="AU127" s="28"/>
      <c r="AV127" s="63"/>
      <c r="AW127" s="25"/>
      <c r="AX127" s="25"/>
      <c r="AY127" s="26" t="e">
        <f t="shared" si="28"/>
        <v>#VALUE!</v>
      </c>
      <c r="AZ127" s="25"/>
      <c r="BA127" s="25"/>
      <c r="BB127" s="26" t="e">
        <f t="shared" si="29"/>
        <v>#VALUE!</v>
      </c>
      <c r="BC127" s="25"/>
      <c r="BD127" s="25"/>
      <c r="BE127" s="20" t="e">
        <f t="shared" si="30"/>
        <v>#VALUE!</v>
      </c>
      <c r="BF127" s="20"/>
      <c r="BG127" s="20"/>
      <c r="BH127" s="20" t="e">
        <f t="shared" si="48"/>
        <v>#VALUE!</v>
      </c>
      <c r="BI127" s="24"/>
      <c r="BJ127" s="24"/>
      <c r="BK127" s="24" t="e">
        <f t="shared" si="31"/>
        <v>#VALUE!</v>
      </c>
      <c r="BL127" s="24"/>
      <c r="BM127" s="24"/>
      <c r="BN127" s="20" t="e">
        <f t="shared" si="32"/>
        <v>#VALUE!</v>
      </c>
      <c r="BO127" s="24"/>
      <c r="BP127" s="24"/>
      <c r="BQ127" s="20" t="e">
        <f t="shared" si="33"/>
        <v>#VALUE!</v>
      </c>
      <c r="BR127" s="24"/>
      <c r="BS127" s="24"/>
      <c r="BT127" s="20" t="e">
        <f t="shared" si="34"/>
        <v>#VALUE!</v>
      </c>
      <c r="BU127" s="24" t="e">
        <f t="shared" si="46"/>
        <v>#VALUE!</v>
      </c>
      <c r="BV127" s="61" t="e">
        <f t="shared" si="47"/>
        <v>#VALUE!</v>
      </c>
      <c r="BW127" s="21"/>
      <c r="BX127" s="21"/>
      <c r="BY127" s="20" t="e">
        <f t="shared" si="35"/>
        <v>#VALUE!</v>
      </c>
      <c r="BZ127" s="19"/>
      <c r="CA127" s="18" t="s">
        <v>68</v>
      </c>
    </row>
    <row r="128" spans="1:79" ht="39.75" customHeight="1" x14ac:dyDescent="0.25">
      <c r="A128" s="139" t="s">
        <v>67</v>
      </c>
      <c r="B128" s="120">
        <v>4600082509</v>
      </c>
      <c r="C128" s="26">
        <v>43658</v>
      </c>
      <c r="D128" s="60" t="s">
        <v>6</v>
      </c>
      <c r="E128" s="60" t="s">
        <v>6</v>
      </c>
      <c r="F128" s="60" t="s">
        <v>6</v>
      </c>
      <c r="G128" s="60" t="s">
        <v>6</v>
      </c>
      <c r="H128" s="60" t="s">
        <v>6</v>
      </c>
      <c r="I128" s="48" t="e">
        <f t="shared" ca="1" si="41"/>
        <v>#VALUE!</v>
      </c>
      <c r="J128" s="47" t="e">
        <f t="shared" ca="1" si="42"/>
        <v>#VALUE!</v>
      </c>
      <c r="K128" s="163" t="s">
        <v>727</v>
      </c>
      <c r="L128" s="138">
        <v>43696</v>
      </c>
      <c r="M128" s="138">
        <v>43658</v>
      </c>
      <c r="N128" s="138">
        <v>44512</v>
      </c>
      <c r="O128" s="48">
        <f t="shared" ca="1" si="44"/>
        <v>220</v>
      </c>
      <c r="P128" s="137" t="str">
        <f t="shared" ca="1" si="45"/>
        <v>VIGENTE</v>
      </c>
      <c r="Q128" s="66" t="s">
        <v>485</v>
      </c>
      <c r="R128" s="36" t="s">
        <v>484</v>
      </c>
      <c r="S128" s="28" t="s">
        <v>4</v>
      </c>
      <c r="T128" s="72">
        <v>457991</v>
      </c>
      <c r="U128" s="68" t="s">
        <v>483</v>
      </c>
      <c r="V128" s="118">
        <v>1715</v>
      </c>
      <c r="W128" s="117">
        <v>41542</v>
      </c>
      <c r="X128" s="72">
        <v>27</v>
      </c>
      <c r="Y128" s="80">
        <v>33</v>
      </c>
      <c r="Z128" s="95" t="s">
        <v>11</v>
      </c>
      <c r="AA128" s="95" t="s">
        <v>482</v>
      </c>
      <c r="AB128" s="67">
        <v>1205558</v>
      </c>
      <c r="AC128" s="66" t="s">
        <v>726</v>
      </c>
      <c r="AD128" s="65">
        <v>21481921</v>
      </c>
      <c r="AE128" s="31" t="s">
        <v>6</v>
      </c>
      <c r="AF128" s="80">
        <v>3176669244</v>
      </c>
      <c r="AG128" s="171" t="s">
        <v>725</v>
      </c>
      <c r="AH128" s="66" t="s">
        <v>726</v>
      </c>
      <c r="AI128" s="154">
        <v>21481921</v>
      </c>
      <c r="AJ128" s="31" t="s">
        <v>6</v>
      </c>
      <c r="AK128" s="80">
        <v>3176669244</v>
      </c>
      <c r="AL128" s="116" t="s">
        <v>725</v>
      </c>
      <c r="AM128" s="136" t="s">
        <v>724</v>
      </c>
      <c r="AN128" s="31" t="s">
        <v>6</v>
      </c>
      <c r="AO128" s="31" t="s">
        <v>6</v>
      </c>
      <c r="AP128" s="30" t="s">
        <v>6</v>
      </c>
      <c r="AQ128" s="64" t="s">
        <v>70</v>
      </c>
      <c r="AR128" s="28" t="s">
        <v>4</v>
      </c>
      <c r="AS128" s="63" t="s">
        <v>69</v>
      </c>
      <c r="AT128" s="63"/>
      <c r="AU128" s="28"/>
      <c r="AV128" s="63"/>
      <c r="AW128" s="25"/>
      <c r="AX128" s="25"/>
      <c r="AY128" s="26" t="e">
        <f t="shared" si="28"/>
        <v>#VALUE!</v>
      </c>
      <c r="AZ128" s="25"/>
      <c r="BA128" s="25"/>
      <c r="BB128" s="26" t="e">
        <f t="shared" si="29"/>
        <v>#VALUE!</v>
      </c>
      <c r="BC128" s="25"/>
      <c r="BD128" s="25"/>
      <c r="BE128" s="20" t="e">
        <f t="shared" si="30"/>
        <v>#VALUE!</v>
      </c>
      <c r="BF128" s="20"/>
      <c r="BG128" s="20"/>
      <c r="BH128" s="20" t="e">
        <f t="shared" si="48"/>
        <v>#VALUE!</v>
      </c>
      <c r="BI128" s="24"/>
      <c r="BJ128" s="24"/>
      <c r="BK128" s="24" t="e">
        <f t="shared" si="31"/>
        <v>#VALUE!</v>
      </c>
      <c r="BL128" s="24"/>
      <c r="BM128" s="24"/>
      <c r="BN128" s="20" t="e">
        <f t="shared" si="32"/>
        <v>#VALUE!</v>
      </c>
      <c r="BO128" s="24"/>
      <c r="BP128" s="24"/>
      <c r="BQ128" s="20" t="e">
        <f t="shared" si="33"/>
        <v>#VALUE!</v>
      </c>
      <c r="BR128" s="24"/>
      <c r="BS128" s="24"/>
      <c r="BT128" s="20" t="e">
        <f t="shared" si="34"/>
        <v>#VALUE!</v>
      </c>
      <c r="BU128" s="24" t="e">
        <f t="shared" si="46"/>
        <v>#VALUE!</v>
      </c>
      <c r="BV128" s="61" t="e">
        <f t="shared" si="47"/>
        <v>#VALUE!</v>
      </c>
      <c r="BW128" s="21"/>
      <c r="BX128" s="21"/>
      <c r="BY128" s="20" t="e">
        <f t="shared" si="35"/>
        <v>#VALUE!</v>
      </c>
      <c r="BZ128" s="19"/>
      <c r="CA128" s="18" t="s">
        <v>68</v>
      </c>
    </row>
    <row r="129" spans="1:79" ht="39.75" hidden="1" customHeight="1" x14ac:dyDescent="0.25">
      <c r="A129" s="53" t="s">
        <v>67</v>
      </c>
      <c r="B129" s="124">
        <v>4600082283</v>
      </c>
      <c r="C129" s="26">
        <v>43710</v>
      </c>
      <c r="D129" s="24">
        <v>43712</v>
      </c>
      <c r="E129" s="24">
        <v>44259</v>
      </c>
      <c r="F129" s="61">
        <v>43712</v>
      </c>
      <c r="G129" s="58" t="s">
        <v>472</v>
      </c>
      <c r="H129" s="24">
        <v>44079</v>
      </c>
      <c r="I129" s="48">
        <f t="shared" ca="1" si="41"/>
        <v>-33</v>
      </c>
      <c r="J129" s="47" t="str">
        <f t="shared" ca="1" si="42"/>
        <v>TERMINADO</v>
      </c>
      <c r="K129" s="101" t="s">
        <v>66</v>
      </c>
      <c r="L129" s="102" t="s">
        <v>66</v>
      </c>
      <c r="M129" s="102" t="s">
        <v>66</v>
      </c>
      <c r="N129" s="102" t="s">
        <v>66</v>
      </c>
      <c r="O129" s="101" t="s">
        <v>66</v>
      </c>
      <c r="P129" s="101" t="s">
        <v>66</v>
      </c>
      <c r="Q129" s="95" t="s">
        <v>717</v>
      </c>
      <c r="R129" s="36" t="s">
        <v>544</v>
      </c>
      <c r="S129" s="28" t="s">
        <v>4</v>
      </c>
      <c r="T129" s="113">
        <v>785952</v>
      </c>
      <c r="U129" s="142" t="s">
        <v>148</v>
      </c>
      <c r="V129" s="127">
        <v>1060</v>
      </c>
      <c r="W129" s="49">
        <v>36713</v>
      </c>
      <c r="X129" s="113">
        <v>16</v>
      </c>
      <c r="Y129" s="140">
        <v>64</v>
      </c>
      <c r="Z129" s="38" t="s">
        <v>147</v>
      </c>
      <c r="AA129" s="38" t="s">
        <v>716</v>
      </c>
      <c r="AB129" s="37">
        <v>95200</v>
      </c>
      <c r="AC129" s="95" t="s">
        <v>715</v>
      </c>
      <c r="AD129" s="65">
        <v>32538123</v>
      </c>
      <c r="AE129" s="31" t="s">
        <v>6</v>
      </c>
      <c r="AF129" s="80">
        <v>3205364183</v>
      </c>
      <c r="AG129" s="171" t="s">
        <v>713</v>
      </c>
      <c r="AH129" s="95" t="s">
        <v>714</v>
      </c>
      <c r="AI129" s="154">
        <v>71381314</v>
      </c>
      <c r="AJ129" s="31" t="s">
        <v>6</v>
      </c>
      <c r="AK129" s="80">
        <v>3177503696</v>
      </c>
      <c r="AL129" s="116" t="s">
        <v>713</v>
      </c>
      <c r="AM129" s="30" t="s">
        <v>712</v>
      </c>
      <c r="AN129" s="31" t="s">
        <v>6</v>
      </c>
      <c r="AO129" s="31" t="s">
        <v>6</v>
      </c>
      <c r="AP129" s="30" t="s">
        <v>6</v>
      </c>
      <c r="AQ129" s="78" t="s">
        <v>56</v>
      </c>
      <c r="AR129" s="28" t="s">
        <v>4</v>
      </c>
      <c r="AS129" s="105" t="s">
        <v>55</v>
      </c>
      <c r="AT129" s="28" t="s">
        <v>122</v>
      </c>
      <c r="AU129" s="28" t="s">
        <v>121</v>
      </c>
      <c r="AV129" s="63"/>
      <c r="AW129" s="89" t="s">
        <v>28</v>
      </c>
      <c r="AX129" s="20">
        <v>43812</v>
      </c>
      <c r="AY129" s="26">
        <f t="shared" si="28"/>
        <v>43803</v>
      </c>
      <c r="AZ129" s="89" t="s">
        <v>27</v>
      </c>
      <c r="BA129" s="20">
        <v>43921</v>
      </c>
      <c r="BB129" s="26">
        <f t="shared" si="29"/>
        <v>43894</v>
      </c>
      <c r="BC129" s="89" t="s">
        <v>26</v>
      </c>
      <c r="BD129" s="20">
        <v>44012</v>
      </c>
      <c r="BE129" s="20">
        <f t="shared" si="30"/>
        <v>43986</v>
      </c>
      <c r="BF129" s="20"/>
      <c r="BG129" s="20"/>
      <c r="BH129" s="20">
        <f t="shared" si="48"/>
        <v>44078</v>
      </c>
      <c r="BI129" s="24"/>
      <c r="BJ129" s="24"/>
      <c r="BK129" s="24">
        <f t="shared" si="31"/>
        <v>44169</v>
      </c>
      <c r="BL129" s="24"/>
      <c r="BM129" s="24"/>
      <c r="BN129" s="20">
        <f t="shared" si="32"/>
        <v>44259</v>
      </c>
      <c r="BO129" s="24"/>
      <c r="BP129" s="24"/>
      <c r="BQ129" s="20">
        <f t="shared" si="33"/>
        <v>44351</v>
      </c>
      <c r="BR129" s="24"/>
      <c r="BS129" s="24"/>
      <c r="BT129" s="20">
        <f t="shared" si="34"/>
        <v>44443</v>
      </c>
      <c r="BU129" s="23">
        <v>202030221361</v>
      </c>
      <c r="BV129" s="22" t="s">
        <v>2</v>
      </c>
      <c r="BW129" s="21"/>
      <c r="BX129" s="21"/>
      <c r="BY129" s="20">
        <f t="shared" si="35"/>
        <v>44078</v>
      </c>
      <c r="BZ129" s="19"/>
      <c r="CA129" s="18" t="s">
        <v>68</v>
      </c>
    </row>
    <row r="130" spans="1:79" ht="39.75" hidden="1" customHeight="1" x14ac:dyDescent="0.25">
      <c r="A130" s="53" t="s">
        <v>67</v>
      </c>
      <c r="B130" s="124">
        <v>4600082388</v>
      </c>
      <c r="C130" s="26">
        <v>43710</v>
      </c>
      <c r="D130" s="24">
        <v>43713</v>
      </c>
      <c r="E130" s="24">
        <v>44259</v>
      </c>
      <c r="F130" s="61">
        <v>43713</v>
      </c>
      <c r="G130" s="58" t="s">
        <v>472</v>
      </c>
      <c r="H130" s="24">
        <v>44079</v>
      </c>
      <c r="I130" s="48">
        <f t="shared" ref="I130:I142" ca="1" si="49">E130-$DF$1</f>
        <v>-33</v>
      </c>
      <c r="J130" s="47" t="str">
        <f t="shared" ref="J130:J142" ca="1" si="50">IF(I130&gt;130,"VIGENTE",IF(I130&lt;1,"TERMINADO",IF(AND(I130&lt;120,I130&gt;110),"TRAMITES",IF(I130&lt;50,"POR VENCERSE","RENOVAR"))))</f>
        <v>TERMINADO</v>
      </c>
      <c r="K130" s="101" t="s">
        <v>66</v>
      </c>
      <c r="L130" s="102" t="s">
        <v>66</v>
      </c>
      <c r="M130" s="102" t="s">
        <v>66</v>
      </c>
      <c r="N130" s="102" t="s">
        <v>66</v>
      </c>
      <c r="O130" s="101" t="s">
        <v>66</v>
      </c>
      <c r="P130" s="101" t="s">
        <v>66</v>
      </c>
      <c r="Q130" s="95" t="s">
        <v>711</v>
      </c>
      <c r="R130" s="36" t="s">
        <v>544</v>
      </c>
      <c r="S130" s="28" t="s">
        <v>4</v>
      </c>
      <c r="T130" s="113">
        <v>785952</v>
      </c>
      <c r="U130" s="142" t="s">
        <v>148</v>
      </c>
      <c r="V130" s="127">
        <v>1060</v>
      </c>
      <c r="W130" s="49">
        <v>36713</v>
      </c>
      <c r="X130" s="113">
        <v>16</v>
      </c>
      <c r="Y130" s="140">
        <v>68</v>
      </c>
      <c r="Z130" s="38" t="s">
        <v>147</v>
      </c>
      <c r="AA130" s="38" t="s">
        <v>710</v>
      </c>
      <c r="AB130" s="37">
        <v>261800</v>
      </c>
      <c r="AC130" s="95" t="s">
        <v>709</v>
      </c>
      <c r="AD130" s="65">
        <v>8283908</v>
      </c>
      <c r="AE130" s="80">
        <v>2535940</v>
      </c>
      <c r="AF130" s="31" t="s">
        <v>6</v>
      </c>
      <c r="AG130" s="171" t="s">
        <v>600</v>
      </c>
      <c r="AH130" s="95" t="s">
        <v>709</v>
      </c>
      <c r="AI130" s="154">
        <v>8283908</v>
      </c>
      <c r="AJ130" s="80">
        <v>2535940</v>
      </c>
      <c r="AK130" s="31" t="s">
        <v>6</v>
      </c>
      <c r="AL130" s="116" t="s">
        <v>600</v>
      </c>
      <c r="AM130" s="30" t="s">
        <v>708</v>
      </c>
      <c r="AN130" s="31" t="s">
        <v>6</v>
      </c>
      <c r="AO130" s="31" t="s">
        <v>6</v>
      </c>
      <c r="AP130" s="30" t="s">
        <v>6</v>
      </c>
      <c r="AQ130" s="78" t="s">
        <v>5</v>
      </c>
      <c r="AR130" s="28" t="s">
        <v>4</v>
      </c>
      <c r="AS130" s="27" t="s">
        <v>3</v>
      </c>
      <c r="AT130" s="28" t="s">
        <v>122</v>
      </c>
      <c r="AU130" s="28" t="s">
        <v>121</v>
      </c>
      <c r="AV130" s="63"/>
      <c r="AW130" s="89" t="s">
        <v>28</v>
      </c>
      <c r="AX130" s="20">
        <v>43809</v>
      </c>
      <c r="AY130" s="26">
        <f t="shared" si="28"/>
        <v>43804</v>
      </c>
      <c r="AZ130" s="89" t="s">
        <v>27</v>
      </c>
      <c r="BA130" s="20">
        <v>43895</v>
      </c>
      <c r="BB130" s="26">
        <f t="shared" si="29"/>
        <v>43895</v>
      </c>
      <c r="BC130" s="89" t="s">
        <v>26</v>
      </c>
      <c r="BD130" s="20">
        <v>44012</v>
      </c>
      <c r="BE130" s="20">
        <f t="shared" si="30"/>
        <v>43987</v>
      </c>
      <c r="BF130" s="86" t="s">
        <v>25</v>
      </c>
      <c r="BG130" s="20">
        <v>44083</v>
      </c>
      <c r="BH130" s="24">
        <f t="shared" si="48"/>
        <v>44079</v>
      </c>
      <c r="BI130" s="24"/>
      <c r="BJ130" s="24"/>
      <c r="BK130" s="24">
        <f t="shared" si="31"/>
        <v>44170</v>
      </c>
      <c r="BL130" s="24"/>
      <c r="BM130" s="24"/>
      <c r="BN130" s="20">
        <f t="shared" si="32"/>
        <v>44260</v>
      </c>
      <c r="BO130" s="24"/>
      <c r="BP130" s="24"/>
      <c r="BQ130" s="20">
        <f t="shared" si="33"/>
        <v>44352</v>
      </c>
      <c r="BR130" s="24"/>
      <c r="BS130" s="24"/>
      <c r="BT130" s="20">
        <f t="shared" si="34"/>
        <v>44444</v>
      </c>
      <c r="BU130" s="23">
        <v>20030221361</v>
      </c>
      <c r="BV130" s="61">
        <f>E130-60</f>
        <v>44199</v>
      </c>
      <c r="BW130" s="21"/>
      <c r="BX130" s="21"/>
      <c r="BY130" s="20">
        <f t="shared" si="35"/>
        <v>44079</v>
      </c>
      <c r="BZ130" s="125"/>
      <c r="CA130" s="18" t="s">
        <v>68</v>
      </c>
    </row>
    <row r="131" spans="1:79" ht="39.75" hidden="1" customHeight="1" x14ac:dyDescent="0.25">
      <c r="A131" s="53" t="s">
        <v>67</v>
      </c>
      <c r="B131" s="124">
        <v>4600081277</v>
      </c>
      <c r="C131" s="26">
        <v>43710</v>
      </c>
      <c r="D131" s="24">
        <v>43713</v>
      </c>
      <c r="E131" s="24">
        <v>44259</v>
      </c>
      <c r="F131" s="61">
        <v>43713</v>
      </c>
      <c r="G131" s="58" t="s">
        <v>3230</v>
      </c>
      <c r="H131" s="24">
        <v>44179</v>
      </c>
      <c r="I131" s="48">
        <f t="shared" ca="1" si="49"/>
        <v>-33</v>
      </c>
      <c r="J131" s="47" t="str">
        <f t="shared" ca="1" si="50"/>
        <v>TERMINADO</v>
      </c>
      <c r="K131" s="101" t="s">
        <v>66</v>
      </c>
      <c r="L131" s="102" t="s">
        <v>66</v>
      </c>
      <c r="M131" s="102" t="s">
        <v>66</v>
      </c>
      <c r="N131" s="102" t="s">
        <v>66</v>
      </c>
      <c r="O131" s="101" t="s">
        <v>66</v>
      </c>
      <c r="P131" s="101" t="s">
        <v>66</v>
      </c>
      <c r="Q131" s="95" t="s">
        <v>707</v>
      </c>
      <c r="R131" s="36" t="s">
        <v>544</v>
      </c>
      <c r="S131" s="28" t="s">
        <v>4</v>
      </c>
      <c r="T131" s="113">
        <v>785952</v>
      </c>
      <c r="U131" s="142" t="s">
        <v>148</v>
      </c>
      <c r="V131" s="127">
        <v>1060</v>
      </c>
      <c r="W131" s="49">
        <v>36713</v>
      </c>
      <c r="X131" s="113">
        <v>16</v>
      </c>
      <c r="Y131" s="140">
        <v>12</v>
      </c>
      <c r="Z131" s="38" t="s">
        <v>147</v>
      </c>
      <c r="AA131" s="38" t="s">
        <v>583</v>
      </c>
      <c r="AB131" s="37">
        <v>733040</v>
      </c>
      <c r="AC131" s="95" t="s">
        <v>706</v>
      </c>
      <c r="AD131" s="65">
        <v>4410541</v>
      </c>
      <c r="AE131" s="80">
        <v>2337148</v>
      </c>
      <c r="AF131" s="80">
        <v>2339959</v>
      </c>
      <c r="AG131" s="171" t="s">
        <v>705</v>
      </c>
      <c r="AH131" s="95" t="s">
        <v>706</v>
      </c>
      <c r="AI131" s="154">
        <v>4410541</v>
      </c>
      <c r="AJ131" s="80">
        <v>2337148</v>
      </c>
      <c r="AK131" s="80">
        <v>2339959</v>
      </c>
      <c r="AL131" s="116" t="s">
        <v>705</v>
      </c>
      <c r="AM131" s="30" t="s">
        <v>704</v>
      </c>
      <c r="AN131" s="31" t="s">
        <v>6</v>
      </c>
      <c r="AO131" s="31" t="s">
        <v>6</v>
      </c>
      <c r="AP131" s="30" t="s">
        <v>6</v>
      </c>
      <c r="AQ131" s="78" t="s">
        <v>5</v>
      </c>
      <c r="AR131" s="28" t="s">
        <v>4</v>
      </c>
      <c r="AS131" s="27" t="s">
        <v>3</v>
      </c>
      <c r="AT131" s="28" t="s">
        <v>122</v>
      </c>
      <c r="AU131" s="28" t="s">
        <v>121</v>
      </c>
      <c r="AV131" s="63"/>
      <c r="AW131" s="89" t="s">
        <v>28</v>
      </c>
      <c r="AX131" s="20">
        <v>43809</v>
      </c>
      <c r="AY131" s="26">
        <f t="shared" si="28"/>
        <v>43804</v>
      </c>
      <c r="AZ131" s="22" t="s">
        <v>27</v>
      </c>
      <c r="BA131" s="20">
        <v>43895</v>
      </c>
      <c r="BB131" s="26">
        <f t="shared" si="29"/>
        <v>43895</v>
      </c>
      <c r="BC131" s="89" t="s">
        <v>26</v>
      </c>
      <c r="BD131" s="20">
        <v>44012</v>
      </c>
      <c r="BE131" s="20">
        <f t="shared" si="30"/>
        <v>43987</v>
      </c>
      <c r="BF131" s="86" t="s">
        <v>25</v>
      </c>
      <c r="BG131" s="20">
        <v>44083</v>
      </c>
      <c r="BH131" s="24">
        <f t="shared" si="48"/>
        <v>44079</v>
      </c>
      <c r="BI131" s="24"/>
      <c r="BJ131" s="24"/>
      <c r="BK131" s="24">
        <f t="shared" si="31"/>
        <v>44170</v>
      </c>
      <c r="BL131" s="24"/>
      <c r="BM131" s="24"/>
      <c r="BN131" s="20">
        <f t="shared" si="32"/>
        <v>44260</v>
      </c>
      <c r="BO131" s="24"/>
      <c r="BP131" s="24"/>
      <c r="BQ131" s="20">
        <f t="shared" si="33"/>
        <v>44352</v>
      </c>
      <c r="BR131" s="24"/>
      <c r="BS131" s="24"/>
      <c r="BT131" s="20">
        <f t="shared" si="34"/>
        <v>44444</v>
      </c>
      <c r="BU131" s="23">
        <v>202030221400</v>
      </c>
      <c r="BV131" s="61">
        <f>E131-60</f>
        <v>44199</v>
      </c>
      <c r="BW131" s="21"/>
      <c r="BX131" s="21"/>
      <c r="BY131" s="20">
        <f t="shared" si="35"/>
        <v>44079</v>
      </c>
      <c r="BZ131" s="125"/>
      <c r="CA131" s="18" t="s">
        <v>68</v>
      </c>
    </row>
    <row r="132" spans="1:79" ht="39.75" hidden="1" customHeight="1" x14ac:dyDescent="0.25">
      <c r="A132" s="139" t="s">
        <v>67</v>
      </c>
      <c r="B132" s="120">
        <v>4600081111</v>
      </c>
      <c r="C132" s="26">
        <v>43707</v>
      </c>
      <c r="D132" s="24">
        <v>43718</v>
      </c>
      <c r="E132" s="24">
        <v>44264</v>
      </c>
      <c r="F132" s="61">
        <v>43718</v>
      </c>
      <c r="G132" s="58" t="s">
        <v>472</v>
      </c>
      <c r="H132" s="24">
        <v>44079</v>
      </c>
      <c r="I132" s="48">
        <f t="shared" ca="1" si="49"/>
        <v>-28</v>
      </c>
      <c r="J132" s="47" t="str">
        <f t="shared" ca="1" si="50"/>
        <v>TERMINADO</v>
      </c>
      <c r="K132" s="101" t="s">
        <v>66</v>
      </c>
      <c r="L132" s="102" t="s">
        <v>66</v>
      </c>
      <c r="M132" s="102" t="s">
        <v>66</v>
      </c>
      <c r="N132" s="102" t="s">
        <v>66</v>
      </c>
      <c r="O132" s="101" t="s">
        <v>66</v>
      </c>
      <c r="P132" s="101" t="s">
        <v>66</v>
      </c>
      <c r="Q132" s="66" t="s">
        <v>700</v>
      </c>
      <c r="R132" s="100" t="s">
        <v>76</v>
      </c>
      <c r="S132" s="28" t="s">
        <v>4</v>
      </c>
      <c r="T132" s="72">
        <v>5245178</v>
      </c>
      <c r="U132" s="118">
        <v>10060480003</v>
      </c>
      <c r="V132" s="118">
        <v>3161</v>
      </c>
      <c r="W132" s="117">
        <v>38635</v>
      </c>
      <c r="X132" s="72">
        <v>26</v>
      </c>
      <c r="Y132" s="146">
        <v>140</v>
      </c>
      <c r="Z132" s="95" t="s">
        <v>224</v>
      </c>
      <c r="AA132" s="95" t="s">
        <v>656</v>
      </c>
      <c r="AB132" s="67">
        <v>221686</v>
      </c>
      <c r="AC132" s="66" t="s">
        <v>703</v>
      </c>
      <c r="AD132" s="65">
        <v>15669791</v>
      </c>
      <c r="AE132" s="31">
        <v>5233052</v>
      </c>
      <c r="AF132" s="31">
        <v>3194574735</v>
      </c>
      <c r="AG132" s="63" t="s">
        <v>701</v>
      </c>
      <c r="AH132" s="66" t="s">
        <v>702</v>
      </c>
      <c r="AI132" s="154">
        <v>15669791</v>
      </c>
      <c r="AJ132" s="31">
        <v>5233052</v>
      </c>
      <c r="AK132" s="31">
        <v>3194574735</v>
      </c>
      <c r="AL132" s="115" t="s">
        <v>701</v>
      </c>
      <c r="AM132" s="66" t="s">
        <v>700</v>
      </c>
      <c r="AN132" s="31" t="s">
        <v>6</v>
      </c>
      <c r="AO132" s="31" t="s">
        <v>6</v>
      </c>
      <c r="AP132" s="30" t="s">
        <v>6</v>
      </c>
      <c r="AQ132" s="78" t="s">
        <v>5</v>
      </c>
      <c r="AR132" s="28" t="s">
        <v>4</v>
      </c>
      <c r="AS132" s="27" t="s">
        <v>3</v>
      </c>
      <c r="AT132" s="28" t="s">
        <v>122</v>
      </c>
      <c r="AU132" s="28" t="s">
        <v>121</v>
      </c>
      <c r="AV132" s="63"/>
      <c r="AW132" s="89" t="s">
        <v>28</v>
      </c>
      <c r="AX132" s="20">
        <v>43809</v>
      </c>
      <c r="AY132" s="26">
        <f t="shared" si="28"/>
        <v>43809</v>
      </c>
      <c r="AZ132" s="22" t="s">
        <v>27</v>
      </c>
      <c r="BA132" s="20">
        <v>43895</v>
      </c>
      <c r="BB132" s="26">
        <f t="shared" si="29"/>
        <v>43900</v>
      </c>
      <c r="BC132" s="89" t="s">
        <v>26</v>
      </c>
      <c r="BD132" s="20">
        <v>44012</v>
      </c>
      <c r="BE132" s="20">
        <f t="shared" si="30"/>
        <v>43992</v>
      </c>
      <c r="BF132" s="86" t="s">
        <v>25</v>
      </c>
      <c r="BG132" s="20">
        <v>44083</v>
      </c>
      <c r="BH132" s="24">
        <f t="shared" si="48"/>
        <v>44084</v>
      </c>
      <c r="BI132" s="24"/>
      <c r="BJ132" s="24"/>
      <c r="BK132" s="24">
        <f t="shared" si="31"/>
        <v>44175</v>
      </c>
      <c r="BL132" s="24"/>
      <c r="BM132" s="24"/>
      <c r="BN132" s="20">
        <f t="shared" si="32"/>
        <v>44265</v>
      </c>
      <c r="BO132" s="24"/>
      <c r="BP132" s="24"/>
      <c r="BQ132" s="20">
        <f t="shared" si="33"/>
        <v>44357</v>
      </c>
      <c r="BR132" s="24"/>
      <c r="BS132" s="24"/>
      <c r="BT132" s="20">
        <f t="shared" si="34"/>
        <v>44449</v>
      </c>
      <c r="BU132" s="23">
        <v>202030217447</v>
      </c>
      <c r="BV132" s="61">
        <f>E132-60</f>
        <v>44204</v>
      </c>
      <c r="BW132" s="21"/>
      <c r="BX132" s="21"/>
      <c r="BY132" s="20">
        <f t="shared" si="35"/>
        <v>44084</v>
      </c>
      <c r="BZ132" s="125"/>
      <c r="CA132" s="18" t="s">
        <v>68</v>
      </c>
    </row>
    <row r="133" spans="1:79" ht="39.75" customHeight="1" x14ac:dyDescent="0.25">
      <c r="A133" s="139" t="s">
        <v>67</v>
      </c>
      <c r="B133" s="120">
        <v>4600082294</v>
      </c>
      <c r="C133" s="26">
        <v>43658</v>
      </c>
      <c r="D133" s="60" t="s">
        <v>6</v>
      </c>
      <c r="E133" s="60" t="s">
        <v>6</v>
      </c>
      <c r="F133" s="60" t="s">
        <v>6</v>
      </c>
      <c r="G133" s="60" t="s">
        <v>6</v>
      </c>
      <c r="H133" s="60" t="s">
        <v>6</v>
      </c>
      <c r="I133" s="48" t="e">
        <f t="shared" ca="1" si="49"/>
        <v>#VALUE!</v>
      </c>
      <c r="J133" s="47" t="e">
        <f t="shared" ca="1" si="50"/>
        <v>#VALUE!</v>
      </c>
      <c r="K133" s="163" t="s">
        <v>691</v>
      </c>
      <c r="L133" s="138">
        <v>43698</v>
      </c>
      <c r="M133" s="138">
        <v>43658</v>
      </c>
      <c r="N133" s="138">
        <v>44512</v>
      </c>
      <c r="O133" s="48">
        <f ca="1">N133-$DF$1</f>
        <v>220</v>
      </c>
      <c r="P133" s="137" t="str">
        <f ca="1">IF(O133&gt;80,"VIGENTE",IF(O133&lt;1,"VENCIDO",IF(O133&lt;50,"POR VENCERSE","RENOVAR")))</f>
        <v>VIGENTE</v>
      </c>
      <c r="Q133" s="66" t="s">
        <v>485</v>
      </c>
      <c r="R133" s="36" t="s">
        <v>484</v>
      </c>
      <c r="S133" s="28" t="s">
        <v>4</v>
      </c>
      <c r="T133" s="72">
        <v>457991</v>
      </c>
      <c r="U133" s="68" t="s">
        <v>483</v>
      </c>
      <c r="V133" s="118">
        <v>1715</v>
      </c>
      <c r="W133" s="117">
        <v>41542</v>
      </c>
      <c r="X133" s="72">
        <v>27</v>
      </c>
      <c r="Y133" s="148">
        <v>82</v>
      </c>
      <c r="Z133" s="95" t="s">
        <v>11</v>
      </c>
      <c r="AA133" s="95" t="s">
        <v>482</v>
      </c>
      <c r="AB133" s="67">
        <v>415553</v>
      </c>
      <c r="AC133" s="66" t="s">
        <v>690</v>
      </c>
      <c r="AD133" s="65">
        <v>71295365</v>
      </c>
      <c r="AE133" s="31" t="s">
        <v>6</v>
      </c>
      <c r="AF133" s="80">
        <v>3128164986</v>
      </c>
      <c r="AG133" s="30" t="s">
        <v>6</v>
      </c>
      <c r="AH133" s="66" t="s">
        <v>690</v>
      </c>
      <c r="AI133" s="154">
        <v>71295365</v>
      </c>
      <c r="AJ133" s="31" t="s">
        <v>6</v>
      </c>
      <c r="AK133" s="80">
        <v>3128164986</v>
      </c>
      <c r="AL133" s="30" t="s">
        <v>6</v>
      </c>
      <c r="AM133" s="136" t="s">
        <v>689</v>
      </c>
      <c r="AN133" s="31" t="s">
        <v>6</v>
      </c>
      <c r="AO133" s="31" t="s">
        <v>6</v>
      </c>
      <c r="AP133" s="30" t="s">
        <v>6</v>
      </c>
      <c r="AQ133" s="78" t="s">
        <v>5</v>
      </c>
      <c r="AR133" s="28" t="s">
        <v>4</v>
      </c>
      <c r="AS133" s="27" t="s">
        <v>3</v>
      </c>
      <c r="AT133" s="27"/>
      <c r="AU133" s="28"/>
      <c r="AV133" s="63"/>
      <c r="AW133" s="25"/>
      <c r="AX133" s="25"/>
      <c r="AY133" s="26" t="e">
        <f t="shared" si="28"/>
        <v>#VALUE!</v>
      </c>
      <c r="AZ133" s="25"/>
      <c r="BA133" s="25"/>
      <c r="BB133" s="26" t="e">
        <f t="shared" si="29"/>
        <v>#VALUE!</v>
      </c>
      <c r="BC133" s="25"/>
      <c r="BD133" s="25"/>
      <c r="BE133" s="20" t="e">
        <f t="shared" si="30"/>
        <v>#VALUE!</v>
      </c>
      <c r="BF133" s="20"/>
      <c r="BG133" s="20"/>
      <c r="BH133" s="24" t="e">
        <f t="shared" si="48"/>
        <v>#VALUE!</v>
      </c>
      <c r="BI133" s="24"/>
      <c r="BJ133" s="24"/>
      <c r="BK133" s="24" t="e">
        <f t="shared" si="31"/>
        <v>#VALUE!</v>
      </c>
      <c r="BL133" s="24"/>
      <c r="BM133" s="24"/>
      <c r="BN133" s="20" t="e">
        <f t="shared" si="32"/>
        <v>#VALUE!</v>
      </c>
      <c r="BO133" s="24"/>
      <c r="BP133" s="24"/>
      <c r="BQ133" s="20" t="e">
        <f t="shared" si="33"/>
        <v>#VALUE!</v>
      </c>
      <c r="BR133" s="24"/>
      <c r="BS133" s="24"/>
      <c r="BT133" s="20" t="e">
        <f t="shared" si="34"/>
        <v>#VALUE!</v>
      </c>
      <c r="BU133" s="24" t="e">
        <f>E133-100</f>
        <v>#VALUE!</v>
      </c>
      <c r="BV133" s="61" t="e">
        <f>E133-60</f>
        <v>#VALUE!</v>
      </c>
      <c r="BW133" s="21"/>
      <c r="BX133" s="21"/>
      <c r="BY133" s="20" t="e">
        <f t="shared" si="35"/>
        <v>#VALUE!</v>
      </c>
      <c r="BZ133" s="125"/>
      <c r="CA133" s="18" t="s">
        <v>68</v>
      </c>
    </row>
    <row r="134" spans="1:79" ht="39.75" hidden="1" customHeight="1" x14ac:dyDescent="0.25">
      <c r="A134" s="104" t="s">
        <v>67</v>
      </c>
      <c r="B134" s="107">
        <v>4600082517</v>
      </c>
      <c r="C134" s="26">
        <v>43710</v>
      </c>
      <c r="D134" s="24">
        <v>43739</v>
      </c>
      <c r="E134" s="24">
        <v>44469</v>
      </c>
      <c r="F134" s="61">
        <v>43739</v>
      </c>
      <c r="G134" s="58" t="s">
        <v>472</v>
      </c>
      <c r="H134" s="24">
        <v>44104</v>
      </c>
      <c r="I134" s="48">
        <f t="shared" ca="1" si="49"/>
        <v>177</v>
      </c>
      <c r="J134" s="47" t="str">
        <f t="shared" ca="1" si="50"/>
        <v>VIGENTE</v>
      </c>
      <c r="K134" s="101" t="s">
        <v>66</v>
      </c>
      <c r="L134" s="102" t="s">
        <v>66</v>
      </c>
      <c r="M134" s="102" t="s">
        <v>66</v>
      </c>
      <c r="N134" s="102" t="s">
        <v>66</v>
      </c>
      <c r="O134" s="101" t="s">
        <v>66</v>
      </c>
      <c r="P134" s="101" t="s">
        <v>66</v>
      </c>
      <c r="Q134" s="82" t="s">
        <v>685</v>
      </c>
      <c r="R134" s="100" t="s">
        <v>76</v>
      </c>
      <c r="S134" s="28" t="s">
        <v>4</v>
      </c>
      <c r="T134" s="99">
        <v>768119</v>
      </c>
      <c r="U134" s="98">
        <v>10140270001</v>
      </c>
      <c r="V134" s="96">
        <v>1</v>
      </c>
      <c r="W134" s="97" t="s">
        <v>663</v>
      </c>
      <c r="X134" s="106" t="s">
        <v>662</v>
      </c>
      <c r="Y134" s="80" t="s">
        <v>688</v>
      </c>
      <c r="Z134" s="38" t="s">
        <v>116</v>
      </c>
      <c r="AA134" s="38" t="s">
        <v>660</v>
      </c>
      <c r="AB134" s="94">
        <v>154137</v>
      </c>
      <c r="AC134" s="82" t="s">
        <v>687</v>
      </c>
      <c r="AD134" s="65">
        <v>1035876326</v>
      </c>
      <c r="AE134" s="31" t="s">
        <v>6</v>
      </c>
      <c r="AF134" s="80">
        <v>3122906804</v>
      </c>
      <c r="AG134" s="63" t="s">
        <v>686</v>
      </c>
      <c r="AH134" s="82" t="s">
        <v>687</v>
      </c>
      <c r="AI134" s="154">
        <v>1035876326</v>
      </c>
      <c r="AJ134" s="31" t="s">
        <v>6</v>
      </c>
      <c r="AK134" s="80">
        <v>3122906804</v>
      </c>
      <c r="AL134" s="115" t="s">
        <v>686</v>
      </c>
      <c r="AM134" s="30" t="s">
        <v>685</v>
      </c>
      <c r="AN134" s="31" t="s">
        <v>6</v>
      </c>
      <c r="AO134" s="31" t="s">
        <v>6</v>
      </c>
      <c r="AP134" s="30" t="s">
        <v>6</v>
      </c>
      <c r="AQ134" s="78" t="s">
        <v>56</v>
      </c>
      <c r="AR134" s="28" t="s">
        <v>4</v>
      </c>
      <c r="AS134" s="105" t="s">
        <v>55</v>
      </c>
      <c r="AT134" s="28" t="s">
        <v>122</v>
      </c>
      <c r="AU134" s="28" t="s">
        <v>121</v>
      </c>
      <c r="AV134" s="63"/>
      <c r="AW134" s="89" t="s">
        <v>28</v>
      </c>
      <c r="AX134" s="20">
        <v>43860</v>
      </c>
      <c r="AY134" s="26">
        <f t="shared" si="28"/>
        <v>43831</v>
      </c>
      <c r="AZ134" s="25"/>
      <c r="BA134" s="25"/>
      <c r="BB134" s="26">
        <f t="shared" si="29"/>
        <v>43922</v>
      </c>
      <c r="BC134" s="89" t="s">
        <v>26</v>
      </c>
      <c r="BD134" s="20">
        <v>44043</v>
      </c>
      <c r="BE134" s="20">
        <f t="shared" si="30"/>
        <v>44013</v>
      </c>
      <c r="BF134" s="86" t="s">
        <v>25</v>
      </c>
      <c r="BG134" s="20">
        <v>44104</v>
      </c>
      <c r="BH134" s="20">
        <f t="shared" si="48"/>
        <v>44105</v>
      </c>
      <c r="BI134" s="24"/>
      <c r="BJ134" s="24"/>
      <c r="BK134" s="24">
        <f t="shared" si="31"/>
        <v>44197</v>
      </c>
      <c r="BL134" s="24"/>
      <c r="BM134" s="24"/>
      <c r="BN134" s="20">
        <f t="shared" si="32"/>
        <v>44287</v>
      </c>
      <c r="BO134" s="24"/>
      <c r="BP134" s="24"/>
      <c r="BQ134" s="20">
        <f t="shared" si="33"/>
        <v>44378</v>
      </c>
      <c r="BR134" s="24"/>
      <c r="BS134" s="24"/>
      <c r="BT134" s="20">
        <f t="shared" si="34"/>
        <v>44470</v>
      </c>
      <c r="BU134" s="24">
        <f>E134-100</f>
        <v>44369</v>
      </c>
      <c r="BV134" s="22" t="s">
        <v>2</v>
      </c>
      <c r="BW134" s="21"/>
      <c r="BX134" s="21"/>
      <c r="BY134" s="20">
        <f t="shared" si="35"/>
        <v>44105</v>
      </c>
      <c r="BZ134" s="19"/>
      <c r="CA134" s="18" t="s">
        <v>68</v>
      </c>
    </row>
    <row r="135" spans="1:79" ht="39.75" hidden="1" customHeight="1" x14ac:dyDescent="0.25">
      <c r="A135" s="53" t="s">
        <v>67</v>
      </c>
      <c r="B135" s="124">
        <v>4600082442</v>
      </c>
      <c r="C135" s="26">
        <v>43700</v>
      </c>
      <c r="D135" s="24">
        <v>43712</v>
      </c>
      <c r="E135" s="24">
        <v>44258</v>
      </c>
      <c r="F135" s="61">
        <v>43712</v>
      </c>
      <c r="G135" s="58" t="s">
        <v>472</v>
      </c>
      <c r="H135" s="24">
        <v>44078</v>
      </c>
      <c r="I135" s="48">
        <f t="shared" ca="1" si="49"/>
        <v>-34</v>
      </c>
      <c r="J135" s="47" t="str">
        <f t="shared" ca="1" si="50"/>
        <v>TERMINADO</v>
      </c>
      <c r="K135" s="145" t="s">
        <v>684</v>
      </c>
      <c r="L135" s="102">
        <v>43639</v>
      </c>
      <c r="M135" s="102">
        <v>43639</v>
      </c>
      <c r="N135" s="102">
        <v>44187</v>
      </c>
      <c r="O135" s="156">
        <f ca="1">N135-$DF$1</f>
        <v>-105</v>
      </c>
      <c r="P135" s="73" t="str">
        <f ca="1">IF(O135&gt;80,"VIGENTE",IF(O135&lt;1,"VENCIDO",IF(O135&lt;50,"POR VENCERSE","RENOVAR")))</f>
        <v>VENCIDO</v>
      </c>
      <c r="Q135" s="95" t="s">
        <v>683</v>
      </c>
      <c r="R135" s="100" t="s">
        <v>76</v>
      </c>
      <c r="S135" s="28" t="s">
        <v>4</v>
      </c>
      <c r="T135" s="113" t="s">
        <v>635</v>
      </c>
      <c r="U135" s="68" t="s">
        <v>483</v>
      </c>
      <c r="V135" s="71" t="s">
        <v>634</v>
      </c>
      <c r="W135" s="71" t="s">
        <v>634</v>
      </c>
      <c r="X135" s="141" t="s">
        <v>633</v>
      </c>
      <c r="Y135" s="68" t="s">
        <v>6</v>
      </c>
      <c r="Z135" s="95" t="s">
        <v>11</v>
      </c>
      <c r="AA135" s="38" t="s">
        <v>632</v>
      </c>
      <c r="AB135" s="37">
        <v>2980950</v>
      </c>
      <c r="AC135" s="95" t="s">
        <v>682</v>
      </c>
      <c r="AD135" s="65">
        <v>43563019</v>
      </c>
      <c r="AE135" s="31" t="s">
        <v>6</v>
      </c>
      <c r="AF135" s="80">
        <v>3113408825</v>
      </c>
      <c r="AG135" s="171" t="s">
        <v>681</v>
      </c>
      <c r="AH135" s="95" t="s">
        <v>682</v>
      </c>
      <c r="AI135" s="154">
        <v>43563019</v>
      </c>
      <c r="AJ135" s="31" t="s">
        <v>6</v>
      </c>
      <c r="AK135" s="80">
        <v>3113408825</v>
      </c>
      <c r="AL135" s="116" t="s">
        <v>681</v>
      </c>
      <c r="AM135" s="30" t="s">
        <v>680</v>
      </c>
      <c r="AN135" s="31" t="s">
        <v>6</v>
      </c>
      <c r="AO135" s="31" t="s">
        <v>6</v>
      </c>
      <c r="AP135" s="30" t="s">
        <v>6</v>
      </c>
      <c r="AQ135" s="78" t="s">
        <v>56</v>
      </c>
      <c r="AR135" s="28" t="s">
        <v>4</v>
      </c>
      <c r="AS135" s="105" t="s">
        <v>55</v>
      </c>
      <c r="AT135" s="105"/>
      <c r="AU135" s="28"/>
      <c r="AV135" s="63"/>
      <c r="AW135" s="89" t="s">
        <v>28</v>
      </c>
      <c r="AX135" s="20">
        <v>44178</v>
      </c>
      <c r="AY135" s="26">
        <f t="shared" si="28"/>
        <v>43803</v>
      </c>
      <c r="AZ135" s="89" t="s">
        <v>27</v>
      </c>
      <c r="BA135" s="20">
        <v>43979</v>
      </c>
      <c r="BB135" s="26">
        <f t="shared" si="29"/>
        <v>43894</v>
      </c>
      <c r="BC135" s="25"/>
      <c r="BD135" s="25"/>
      <c r="BE135" s="20">
        <f t="shared" si="30"/>
        <v>43986</v>
      </c>
      <c r="BF135" s="86" t="s">
        <v>25</v>
      </c>
      <c r="BG135" s="20">
        <v>44077</v>
      </c>
      <c r="BH135" s="20">
        <f t="shared" si="48"/>
        <v>44078</v>
      </c>
      <c r="BI135" s="24"/>
      <c r="BJ135" s="24"/>
      <c r="BK135" s="24">
        <f t="shared" si="31"/>
        <v>44169</v>
      </c>
      <c r="BL135" s="24"/>
      <c r="BM135" s="24"/>
      <c r="BN135" s="20">
        <f t="shared" si="32"/>
        <v>44259</v>
      </c>
      <c r="BO135" s="24"/>
      <c r="BP135" s="24"/>
      <c r="BQ135" s="20">
        <f t="shared" si="33"/>
        <v>44351</v>
      </c>
      <c r="BR135" s="24"/>
      <c r="BS135" s="24"/>
      <c r="BT135" s="20">
        <f t="shared" si="34"/>
        <v>44443</v>
      </c>
      <c r="BU135" s="24">
        <f>E135-100</f>
        <v>44158</v>
      </c>
      <c r="BV135" s="22" t="s">
        <v>2</v>
      </c>
      <c r="BW135" s="21"/>
      <c r="BX135" s="21"/>
      <c r="BY135" s="20">
        <f t="shared" si="35"/>
        <v>44078</v>
      </c>
      <c r="BZ135" s="19"/>
      <c r="CA135" s="18" t="s">
        <v>68</v>
      </c>
    </row>
    <row r="136" spans="1:79" ht="39.75" hidden="1" customHeight="1" x14ac:dyDescent="0.25">
      <c r="A136" s="53" t="s">
        <v>67</v>
      </c>
      <c r="B136" s="124">
        <v>4600082164</v>
      </c>
      <c r="C136" s="26">
        <v>43714</v>
      </c>
      <c r="D136" s="24">
        <v>43732</v>
      </c>
      <c r="E136" s="24">
        <v>44278</v>
      </c>
      <c r="F136" s="61">
        <v>43732</v>
      </c>
      <c r="G136" s="58" t="s">
        <v>472</v>
      </c>
      <c r="H136" s="24">
        <v>44098</v>
      </c>
      <c r="I136" s="48">
        <f t="shared" ca="1" si="49"/>
        <v>-14</v>
      </c>
      <c r="J136" s="47" t="str">
        <f t="shared" ca="1" si="50"/>
        <v>TERMINADO</v>
      </c>
      <c r="K136" s="101" t="s">
        <v>66</v>
      </c>
      <c r="L136" s="102" t="s">
        <v>66</v>
      </c>
      <c r="M136" s="102" t="s">
        <v>66</v>
      </c>
      <c r="N136" s="102" t="s">
        <v>66</v>
      </c>
      <c r="O136" s="101" t="s">
        <v>66</v>
      </c>
      <c r="P136" s="101" t="s">
        <v>66</v>
      </c>
      <c r="Q136" s="95" t="s">
        <v>679</v>
      </c>
      <c r="R136" s="36" t="s">
        <v>544</v>
      </c>
      <c r="S136" s="28" t="s">
        <v>4</v>
      </c>
      <c r="T136" s="113">
        <v>785952</v>
      </c>
      <c r="U136" s="142" t="s">
        <v>148</v>
      </c>
      <c r="V136" s="127">
        <v>1060</v>
      </c>
      <c r="W136" s="49">
        <v>36713</v>
      </c>
      <c r="X136" s="113">
        <v>16</v>
      </c>
      <c r="Y136" s="122">
        <v>60</v>
      </c>
      <c r="Z136" s="38" t="s">
        <v>147</v>
      </c>
      <c r="AA136" s="38" t="s">
        <v>678</v>
      </c>
      <c r="AB136" s="37">
        <v>95200</v>
      </c>
      <c r="AC136" s="95" t="s">
        <v>677</v>
      </c>
      <c r="AD136" s="65">
        <v>43036998</v>
      </c>
      <c r="AE136" s="31" t="s">
        <v>6</v>
      </c>
      <c r="AF136" s="80">
        <v>3112706936</v>
      </c>
      <c r="AG136" s="171" t="s">
        <v>606</v>
      </c>
      <c r="AH136" s="95" t="s">
        <v>677</v>
      </c>
      <c r="AI136" s="154">
        <v>43036998</v>
      </c>
      <c r="AJ136" s="31" t="s">
        <v>6</v>
      </c>
      <c r="AK136" s="80">
        <v>3112706936</v>
      </c>
      <c r="AL136" s="116" t="s">
        <v>606</v>
      </c>
      <c r="AM136" s="30" t="s">
        <v>676</v>
      </c>
      <c r="AN136" s="31" t="s">
        <v>6</v>
      </c>
      <c r="AO136" s="31" t="s">
        <v>6</v>
      </c>
      <c r="AP136" s="30" t="s">
        <v>6</v>
      </c>
      <c r="AQ136" s="78" t="s">
        <v>5</v>
      </c>
      <c r="AR136" s="28" t="s">
        <v>4</v>
      </c>
      <c r="AS136" s="27" t="s">
        <v>3</v>
      </c>
      <c r="AT136" s="28" t="s">
        <v>122</v>
      </c>
      <c r="AU136" s="28" t="s">
        <v>121</v>
      </c>
      <c r="AV136" s="63"/>
      <c r="AW136" s="89" t="s">
        <v>28</v>
      </c>
      <c r="AX136" s="20">
        <v>43762</v>
      </c>
      <c r="AY136" s="26">
        <f t="shared" si="28"/>
        <v>43823</v>
      </c>
      <c r="AZ136" s="89" t="s">
        <v>27</v>
      </c>
      <c r="BA136" s="20">
        <v>43895</v>
      </c>
      <c r="BB136" s="26">
        <f t="shared" si="29"/>
        <v>43914</v>
      </c>
      <c r="BC136" s="89" t="s">
        <v>26</v>
      </c>
      <c r="BD136" s="20">
        <v>44012</v>
      </c>
      <c r="BE136" s="20">
        <f t="shared" si="30"/>
        <v>44006</v>
      </c>
      <c r="BF136" s="86" t="s">
        <v>25</v>
      </c>
      <c r="BG136" s="20">
        <v>44090</v>
      </c>
      <c r="BH136" s="24">
        <f t="shared" si="48"/>
        <v>44098</v>
      </c>
      <c r="BI136" s="24"/>
      <c r="BJ136" s="24"/>
      <c r="BK136" s="24">
        <f t="shared" si="31"/>
        <v>44189</v>
      </c>
      <c r="BL136" s="24"/>
      <c r="BM136" s="24"/>
      <c r="BN136" s="20">
        <f t="shared" si="32"/>
        <v>44279</v>
      </c>
      <c r="BO136" s="24"/>
      <c r="BP136" s="24"/>
      <c r="BQ136" s="20">
        <f t="shared" si="33"/>
        <v>44371</v>
      </c>
      <c r="BR136" s="24"/>
      <c r="BS136" s="24"/>
      <c r="BT136" s="20">
        <f t="shared" si="34"/>
        <v>44463</v>
      </c>
      <c r="BU136" s="23">
        <v>202030221541</v>
      </c>
      <c r="BV136" s="61">
        <f>E136-60</f>
        <v>44218</v>
      </c>
      <c r="BW136" s="21"/>
      <c r="BX136" s="21"/>
      <c r="BY136" s="20">
        <f t="shared" si="35"/>
        <v>44098</v>
      </c>
      <c r="BZ136" s="19" t="s">
        <v>675</v>
      </c>
      <c r="CA136" s="18" t="s">
        <v>68</v>
      </c>
    </row>
    <row r="137" spans="1:79" ht="39.75" hidden="1" customHeight="1" x14ac:dyDescent="0.25">
      <c r="A137" s="53" t="s">
        <v>67</v>
      </c>
      <c r="B137" s="167">
        <v>4600082332</v>
      </c>
      <c r="C137" s="103">
        <v>43678</v>
      </c>
      <c r="D137" s="24">
        <v>43717</v>
      </c>
      <c r="E137" s="24">
        <v>44263</v>
      </c>
      <c r="F137" s="61">
        <v>43717</v>
      </c>
      <c r="G137" s="58" t="s">
        <v>472</v>
      </c>
      <c r="H137" s="24">
        <v>44082</v>
      </c>
      <c r="I137" s="48">
        <f t="shared" ca="1" si="49"/>
        <v>-29</v>
      </c>
      <c r="J137" s="47" t="str">
        <f t="shared" ca="1" si="50"/>
        <v>TERMINADO</v>
      </c>
      <c r="K137" s="101" t="s">
        <v>66</v>
      </c>
      <c r="L137" s="102" t="s">
        <v>66</v>
      </c>
      <c r="M137" s="102" t="s">
        <v>66</v>
      </c>
      <c r="N137" s="102" t="s">
        <v>66</v>
      </c>
      <c r="O137" s="101" t="s">
        <v>66</v>
      </c>
      <c r="P137" s="101" t="s">
        <v>66</v>
      </c>
      <c r="Q137" s="82" t="s">
        <v>649</v>
      </c>
      <c r="R137" s="36" t="s">
        <v>653</v>
      </c>
      <c r="S137" s="28" t="s">
        <v>4</v>
      </c>
      <c r="T137" s="106">
        <v>5245455</v>
      </c>
      <c r="U137" s="83">
        <v>10060480003</v>
      </c>
      <c r="V137" s="83">
        <v>3161</v>
      </c>
      <c r="W137" s="168">
        <v>38635</v>
      </c>
      <c r="X137" s="99">
        <v>26</v>
      </c>
      <c r="Y137" s="80">
        <v>102</v>
      </c>
      <c r="Z137" s="95" t="s">
        <v>224</v>
      </c>
      <c r="AA137" s="95" t="s">
        <v>652</v>
      </c>
      <c r="AB137" s="94">
        <v>222793</v>
      </c>
      <c r="AC137" s="165" t="s">
        <v>651</v>
      </c>
      <c r="AD137" s="65">
        <v>43904293</v>
      </c>
      <c r="AE137" s="80">
        <v>5964758</v>
      </c>
      <c r="AF137" s="80">
        <v>3107759793</v>
      </c>
      <c r="AG137" s="171" t="s">
        <v>650</v>
      </c>
      <c r="AH137" s="165" t="s">
        <v>651</v>
      </c>
      <c r="AI137" s="154">
        <v>43904293</v>
      </c>
      <c r="AJ137" s="80">
        <v>5964758</v>
      </c>
      <c r="AK137" s="80">
        <v>3107759793</v>
      </c>
      <c r="AL137" s="116" t="s">
        <v>650</v>
      </c>
      <c r="AM137" s="30" t="s">
        <v>649</v>
      </c>
      <c r="AN137" s="31" t="s">
        <v>6</v>
      </c>
      <c r="AO137" s="31" t="s">
        <v>6</v>
      </c>
      <c r="AP137" s="30" t="s">
        <v>6</v>
      </c>
      <c r="AQ137" s="78" t="s">
        <v>5</v>
      </c>
      <c r="AR137" s="28" t="s">
        <v>4</v>
      </c>
      <c r="AS137" s="105" t="s">
        <v>3</v>
      </c>
      <c r="AT137" s="105"/>
      <c r="AU137" s="28"/>
      <c r="AV137" s="63"/>
      <c r="AW137" s="89" t="s">
        <v>28</v>
      </c>
      <c r="AX137" s="20">
        <v>43809</v>
      </c>
      <c r="AY137" s="26">
        <f t="shared" ref="AY137:AY200" si="51">EDATE($F137,3)</f>
        <v>43808</v>
      </c>
      <c r="AZ137" s="89" t="s">
        <v>27</v>
      </c>
      <c r="BA137" s="20">
        <v>43900</v>
      </c>
      <c r="BB137" s="26">
        <f t="shared" ref="BB137:BB200" si="52">EDATE($F137,6)</f>
        <v>43899</v>
      </c>
      <c r="BC137" s="25"/>
      <c r="BD137" s="25"/>
      <c r="BE137" s="20">
        <f t="shared" ref="BE137:BE200" si="53">EDATE($F137,9)</f>
        <v>43991</v>
      </c>
      <c r="BF137" s="86" t="s">
        <v>25</v>
      </c>
      <c r="BG137" s="20">
        <v>44083</v>
      </c>
      <c r="BH137" s="24">
        <f t="shared" si="48"/>
        <v>44083</v>
      </c>
      <c r="BI137" s="24"/>
      <c r="BJ137" s="24"/>
      <c r="BK137" s="24">
        <f t="shared" ref="BK137:BK200" si="54">EDATE($F137,15)</f>
        <v>44174</v>
      </c>
      <c r="BL137" s="24"/>
      <c r="BM137" s="24"/>
      <c r="BN137" s="20">
        <f t="shared" ref="BN137:BN200" si="55">EDATE($F137,18)</f>
        <v>44264</v>
      </c>
      <c r="BO137" s="24"/>
      <c r="BP137" s="24"/>
      <c r="BQ137" s="20">
        <f t="shared" ref="BQ137:BQ200" si="56">EDATE($F137,21)</f>
        <v>44356</v>
      </c>
      <c r="BR137" s="24"/>
      <c r="BS137" s="24"/>
      <c r="BT137" s="20">
        <f t="shared" ref="BT137:BT200" si="57">EDATE($F137,24)</f>
        <v>44448</v>
      </c>
      <c r="BU137" s="23">
        <v>202030217225</v>
      </c>
      <c r="BV137" s="61">
        <f>E137-60</f>
        <v>44203</v>
      </c>
      <c r="BW137" s="21"/>
      <c r="BX137" s="21"/>
      <c r="BY137" s="20">
        <f t="shared" ref="BY137:BY200" si="58">EDATE($F137,12)</f>
        <v>44083</v>
      </c>
      <c r="BZ137" s="19"/>
      <c r="CA137" s="18" t="s">
        <v>0</v>
      </c>
    </row>
    <row r="138" spans="1:79" ht="39.75" hidden="1" customHeight="1" x14ac:dyDescent="0.25">
      <c r="A138" s="53" t="s">
        <v>67</v>
      </c>
      <c r="B138" s="167">
        <v>4600082244</v>
      </c>
      <c r="C138" s="103">
        <v>43675</v>
      </c>
      <c r="D138" s="24">
        <v>43724</v>
      </c>
      <c r="E138" s="24">
        <v>44270</v>
      </c>
      <c r="F138" s="61">
        <v>43724</v>
      </c>
      <c r="G138" s="58" t="s">
        <v>472</v>
      </c>
      <c r="H138" s="24">
        <v>44089</v>
      </c>
      <c r="I138" s="48">
        <f t="shared" ca="1" si="49"/>
        <v>-22</v>
      </c>
      <c r="J138" s="47" t="str">
        <f t="shared" ca="1" si="50"/>
        <v>TERMINADO</v>
      </c>
      <c r="K138" s="166">
        <v>10010746</v>
      </c>
      <c r="L138" s="102">
        <v>43676</v>
      </c>
      <c r="M138" s="102">
        <v>43676</v>
      </c>
      <c r="N138" s="102">
        <v>44165</v>
      </c>
      <c r="O138" s="156">
        <f ca="1">N138-$DF$1</f>
        <v>-127</v>
      </c>
      <c r="P138" s="73" t="str">
        <f ca="1">IF(O138&gt;80,"VIGENTE",IF(O138&lt;1,"VENCIDO",IF(O138&lt;50,"POR VENCERSE","RENOVAR")))</f>
        <v>VENCIDO</v>
      </c>
      <c r="Q138" s="95" t="s">
        <v>648</v>
      </c>
      <c r="R138" s="100" t="s">
        <v>76</v>
      </c>
      <c r="S138" s="28" t="s">
        <v>4</v>
      </c>
      <c r="T138" s="113" t="s">
        <v>635</v>
      </c>
      <c r="U138" s="68" t="s">
        <v>483</v>
      </c>
      <c r="V138" s="71" t="s">
        <v>634</v>
      </c>
      <c r="W138" s="71" t="s">
        <v>634</v>
      </c>
      <c r="X138" s="141" t="s">
        <v>633</v>
      </c>
      <c r="Y138" s="68">
        <v>4</v>
      </c>
      <c r="Z138" s="95" t="s">
        <v>11</v>
      </c>
      <c r="AA138" s="38" t="s">
        <v>632</v>
      </c>
      <c r="AB138" s="37">
        <v>2422840</v>
      </c>
      <c r="AC138" s="165" t="s">
        <v>645</v>
      </c>
      <c r="AD138" s="65">
        <v>70726436</v>
      </c>
      <c r="AE138" s="31" t="s">
        <v>6</v>
      </c>
      <c r="AF138" s="80">
        <v>3225891717</v>
      </c>
      <c r="AG138" s="171" t="s">
        <v>643</v>
      </c>
      <c r="AH138" s="165" t="s">
        <v>644</v>
      </c>
      <c r="AI138" s="154">
        <v>70726436</v>
      </c>
      <c r="AJ138" s="31" t="s">
        <v>6</v>
      </c>
      <c r="AK138" s="80">
        <v>3225891717</v>
      </c>
      <c r="AL138" s="116" t="s">
        <v>643</v>
      </c>
      <c r="AM138" s="30" t="s">
        <v>642</v>
      </c>
      <c r="AN138" s="31" t="s">
        <v>6</v>
      </c>
      <c r="AO138" s="31" t="s">
        <v>6</v>
      </c>
      <c r="AP138" s="30" t="s">
        <v>6</v>
      </c>
      <c r="AQ138" s="78" t="s">
        <v>56</v>
      </c>
      <c r="AR138" s="28" t="s">
        <v>4</v>
      </c>
      <c r="AS138" s="105" t="s">
        <v>55</v>
      </c>
      <c r="AT138" s="105"/>
      <c r="AU138" s="28"/>
      <c r="AV138" s="63"/>
      <c r="AW138" s="89" t="s">
        <v>28</v>
      </c>
      <c r="AX138" s="20">
        <v>44178</v>
      </c>
      <c r="AY138" s="26">
        <f t="shared" si="51"/>
        <v>43815</v>
      </c>
      <c r="AZ138" s="89" t="s">
        <v>27</v>
      </c>
      <c r="BA138" s="20">
        <v>43979</v>
      </c>
      <c r="BB138" s="26">
        <f t="shared" si="52"/>
        <v>43906</v>
      </c>
      <c r="BC138" s="25"/>
      <c r="BD138" s="25"/>
      <c r="BE138" s="20">
        <f t="shared" si="53"/>
        <v>43998</v>
      </c>
      <c r="BF138" s="20"/>
      <c r="BG138" s="20"/>
      <c r="BH138" s="20">
        <f t="shared" si="48"/>
        <v>44090</v>
      </c>
      <c r="BI138" s="24"/>
      <c r="BJ138" s="24"/>
      <c r="BK138" s="24">
        <f t="shared" si="54"/>
        <v>44181</v>
      </c>
      <c r="BL138" s="24"/>
      <c r="BM138" s="24"/>
      <c r="BN138" s="20">
        <f t="shared" si="55"/>
        <v>44271</v>
      </c>
      <c r="BO138" s="24"/>
      <c r="BP138" s="24"/>
      <c r="BQ138" s="20">
        <f t="shared" si="56"/>
        <v>44363</v>
      </c>
      <c r="BR138" s="24"/>
      <c r="BS138" s="24"/>
      <c r="BT138" s="20">
        <f t="shared" si="57"/>
        <v>44455</v>
      </c>
      <c r="BU138" s="24">
        <f t="shared" ref="BU138:BU145" si="59">E138-100</f>
        <v>44170</v>
      </c>
      <c r="BV138" s="22" t="s">
        <v>2</v>
      </c>
      <c r="BW138" s="21"/>
      <c r="BX138" s="21"/>
      <c r="BY138" s="20">
        <f t="shared" si="58"/>
        <v>44090</v>
      </c>
      <c r="BZ138" s="19"/>
      <c r="CA138" s="18" t="s">
        <v>68</v>
      </c>
    </row>
    <row r="139" spans="1:79" ht="39.75" hidden="1" customHeight="1" x14ac:dyDescent="0.25">
      <c r="A139" s="53" t="s">
        <v>67</v>
      </c>
      <c r="B139" s="167">
        <v>4600082158</v>
      </c>
      <c r="C139" s="103">
        <v>43675</v>
      </c>
      <c r="D139" s="24">
        <v>43724</v>
      </c>
      <c r="E139" s="24">
        <v>44270</v>
      </c>
      <c r="F139" s="61">
        <v>43724</v>
      </c>
      <c r="G139" s="58" t="s">
        <v>472</v>
      </c>
      <c r="H139" s="24">
        <v>44089</v>
      </c>
      <c r="I139" s="48">
        <f t="shared" ca="1" si="49"/>
        <v>-22</v>
      </c>
      <c r="J139" s="47" t="str">
        <f t="shared" ca="1" si="50"/>
        <v>TERMINADO</v>
      </c>
      <c r="K139" s="166" t="s">
        <v>647</v>
      </c>
      <c r="L139" s="102">
        <v>43676</v>
      </c>
      <c r="M139" s="102">
        <v>43676</v>
      </c>
      <c r="N139" s="102">
        <v>44165</v>
      </c>
      <c r="O139" s="156">
        <f ca="1">N139-$DF$1</f>
        <v>-127</v>
      </c>
      <c r="P139" s="73" t="str">
        <f ca="1">IF(O139&gt;80,"VIGENTE",IF(O139&lt;1,"VENCIDO",IF(O139&lt;50,"POR VENCERSE","RENOVAR")))</f>
        <v>VENCIDO</v>
      </c>
      <c r="Q139" s="95" t="s">
        <v>646</v>
      </c>
      <c r="R139" s="100" t="s">
        <v>76</v>
      </c>
      <c r="S139" s="28" t="s">
        <v>4</v>
      </c>
      <c r="T139" s="113" t="s">
        <v>635</v>
      </c>
      <c r="U139" s="68" t="s">
        <v>483</v>
      </c>
      <c r="V139" s="71" t="s">
        <v>634</v>
      </c>
      <c r="W139" s="71" t="s">
        <v>634</v>
      </c>
      <c r="X139" s="141" t="s">
        <v>633</v>
      </c>
      <c r="Y139" s="68">
        <v>3</v>
      </c>
      <c r="Z139" s="95" t="s">
        <v>11</v>
      </c>
      <c r="AA139" s="38" t="s">
        <v>632</v>
      </c>
      <c r="AB139" s="37">
        <v>2984520</v>
      </c>
      <c r="AC139" s="165" t="s">
        <v>645</v>
      </c>
      <c r="AD139" s="65">
        <v>70726436</v>
      </c>
      <c r="AE139" s="31" t="s">
        <v>6</v>
      </c>
      <c r="AF139" s="80">
        <v>3225891717</v>
      </c>
      <c r="AG139" s="171" t="s">
        <v>643</v>
      </c>
      <c r="AH139" s="165" t="s">
        <v>644</v>
      </c>
      <c r="AI139" s="154">
        <v>70726436</v>
      </c>
      <c r="AJ139" s="31" t="s">
        <v>6</v>
      </c>
      <c r="AK139" s="80">
        <v>3225891717</v>
      </c>
      <c r="AL139" s="116" t="s">
        <v>643</v>
      </c>
      <c r="AM139" s="30" t="s">
        <v>642</v>
      </c>
      <c r="AN139" s="31" t="s">
        <v>6</v>
      </c>
      <c r="AO139" s="31" t="s">
        <v>6</v>
      </c>
      <c r="AP139" s="30" t="s">
        <v>6</v>
      </c>
      <c r="AQ139" s="78" t="s">
        <v>56</v>
      </c>
      <c r="AR139" s="28" t="s">
        <v>4</v>
      </c>
      <c r="AS139" s="105" t="s">
        <v>55</v>
      </c>
      <c r="AT139" s="105"/>
      <c r="AU139" s="28"/>
      <c r="AV139" s="63"/>
      <c r="AW139" s="89" t="s">
        <v>28</v>
      </c>
      <c r="AX139" s="20">
        <v>44178</v>
      </c>
      <c r="AY139" s="26">
        <f t="shared" si="51"/>
        <v>43815</v>
      </c>
      <c r="BB139" s="26">
        <f t="shared" si="52"/>
        <v>43906</v>
      </c>
      <c r="BC139" s="89" t="s">
        <v>26</v>
      </c>
      <c r="BD139" s="20">
        <v>43979</v>
      </c>
      <c r="BE139" s="20">
        <f t="shared" si="53"/>
        <v>43998</v>
      </c>
      <c r="BF139" s="86" t="s">
        <v>25</v>
      </c>
      <c r="BG139" s="20">
        <v>44089</v>
      </c>
      <c r="BH139" s="20">
        <f t="shared" si="48"/>
        <v>44090</v>
      </c>
      <c r="BI139" s="24"/>
      <c r="BJ139" s="24"/>
      <c r="BK139" s="24">
        <f t="shared" si="54"/>
        <v>44181</v>
      </c>
      <c r="BL139" s="24"/>
      <c r="BM139" s="24"/>
      <c r="BN139" s="20">
        <f t="shared" si="55"/>
        <v>44271</v>
      </c>
      <c r="BO139" s="24"/>
      <c r="BP139" s="24"/>
      <c r="BQ139" s="20">
        <f t="shared" si="56"/>
        <v>44363</v>
      </c>
      <c r="BR139" s="24"/>
      <c r="BS139" s="24"/>
      <c r="BT139" s="20">
        <f t="shared" si="57"/>
        <v>44455</v>
      </c>
      <c r="BU139" s="24">
        <f t="shared" si="59"/>
        <v>44170</v>
      </c>
      <c r="BV139" s="22" t="s">
        <v>2</v>
      </c>
      <c r="BW139" s="21"/>
      <c r="BX139" s="21"/>
      <c r="BY139" s="20">
        <f t="shared" si="58"/>
        <v>44090</v>
      </c>
      <c r="BZ139" s="19"/>
      <c r="CA139" s="18" t="s">
        <v>68</v>
      </c>
    </row>
    <row r="140" spans="1:79" ht="39.75" customHeight="1" x14ac:dyDescent="0.25">
      <c r="A140" s="139" t="s">
        <v>67</v>
      </c>
      <c r="B140" s="120">
        <v>4600082372</v>
      </c>
      <c r="C140" s="26">
        <v>43658</v>
      </c>
      <c r="D140" s="60" t="s">
        <v>6</v>
      </c>
      <c r="E140" s="60" t="s">
        <v>6</v>
      </c>
      <c r="F140" s="60" t="s">
        <v>6</v>
      </c>
      <c r="G140" s="60" t="s">
        <v>6</v>
      </c>
      <c r="H140" s="60" t="s">
        <v>6</v>
      </c>
      <c r="I140" s="48" t="e">
        <f t="shared" ca="1" si="49"/>
        <v>#VALUE!</v>
      </c>
      <c r="J140" s="47" t="e">
        <f t="shared" ca="1" si="50"/>
        <v>#VALUE!</v>
      </c>
      <c r="K140" s="145" t="s">
        <v>641</v>
      </c>
      <c r="L140" s="102">
        <v>43713</v>
      </c>
      <c r="M140" s="102">
        <v>43658</v>
      </c>
      <c r="N140" s="102">
        <v>44512</v>
      </c>
      <c r="O140" s="48">
        <f ca="1">N140-$DF$1</f>
        <v>220</v>
      </c>
      <c r="P140" s="73" t="str">
        <f ca="1">IF(O140&gt;80,"VIGENTE",IF(O140&lt;1,"VENCIDO",IF(O140&lt;50,"POR VENCERSE","RENOVAR")))</f>
        <v>VIGENTE</v>
      </c>
      <c r="Q140" s="66" t="s">
        <v>485</v>
      </c>
      <c r="R140" s="36" t="s">
        <v>484</v>
      </c>
      <c r="S140" s="28" t="s">
        <v>4</v>
      </c>
      <c r="T140" s="72">
        <v>457991</v>
      </c>
      <c r="U140" s="68" t="s">
        <v>483</v>
      </c>
      <c r="V140" s="118">
        <v>1715</v>
      </c>
      <c r="W140" s="117">
        <v>41542</v>
      </c>
      <c r="X140" s="72">
        <v>27</v>
      </c>
      <c r="Y140" s="80">
        <v>72</v>
      </c>
      <c r="Z140" s="95" t="s">
        <v>11</v>
      </c>
      <c r="AA140" s="95" t="s">
        <v>482</v>
      </c>
      <c r="AB140" s="67">
        <v>1255783</v>
      </c>
      <c r="AC140" s="66" t="s">
        <v>640</v>
      </c>
      <c r="AD140" s="65">
        <v>70695956</v>
      </c>
      <c r="AE140" s="31" t="s">
        <v>6</v>
      </c>
      <c r="AF140" s="80">
        <v>3218005373</v>
      </c>
      <c r="AG140" s="171" t="s">
        <v>639</v>
      </c>
      <c r="AH140" s="66" t="s">
        <v>640</v>
      </c>
      <c r="AI140" s="154">
        <v>70695956</v>
      </c>
      <c r="AJ140" s="31" t="s">
        <v>6</v>
      </c>
      <c r="AK140" s="80">
        <v>3218005373</v>
      </c>
      <c r="AL140" s="116" t="s">
        <v>639</v>
      </c>
      <c r="AM140" s="136" t="s">
        <v>638</v>
      </c>
      <c r="AN140" s="31" t="s">
        <v>6</v>
      </c>
      <c r="AO140" s="31" t="s">
        <v>6</v>
      </c>
      <c r="AP140" s="30" t="s">
        <v>6</v>
      </c>
      <c r="AQ140" s="78" t="s">
        <v>56</v>
      </c>
      <c r="AR140" s="28" t="s">
        <v>4</v>
      </c>
      <c r="AS140" s="105" t="s">
        <v>55</v>
      </c>
      <c r="AT140" s="105"/>
      <c r="AU140" s="28"/>
      <c r="AV140" s="63"/>
      <c r="AW140" s="699"/>
      <c r="AX140" s="25"/>
      <c r="AY140" s="26" t="e">
        <f t="shared" si="51"/>
        <v>#VALUE!</v>
      </c>
      <c r="AZ140" s="25"/>
      <c r="BA140" s="25"/>
      <c r="BB140" s="26" t="e">
        <f t="shared" si="52"/>
        <v>#VALUE!</v>
      </c>
      <c r="BC140" s="25"/>
      <c r="BD140" s="25"/>
      <c r="BE140" s="20" t="e">
        <f t="shared" si="53"/>
        <v>#VALUE!</v>
      </c>
      <c r="BF140" s="20"/>
      <c r="BG140" s="20"/>
      <c r="BH140" s="20" t="e">
        <f t="shared" si="48"/>
        <v>#VALUE!</v>
      </c>
      <c r="BI140" s="24"/>
      <c r="BJ140" s="24"/>
      <c r="BK140" s="24" t="e">
        <f t="shared" si="54"/>
        <v>#VALUE!</v>
      </c>
      <c r="BL140" s="24"/>
      <c r="BM140" s="24"/>
      <c r="BN140" s="20" t="e">
        <f t="shared" si="55"/>
        <v>#VALUE!</v>
      </c>
      <c r="BO140" s="24"/>
      <c r="BP140" s="24"/>
      <c r="BQ140" s="20" t="e">
        <f t="shared" si="56"/>
        <v>#VALUE!</v>
      </c>
      <c r="BR140" s="24"/>
      <c r="BS140" s="24"/>
      <c r="BT140" s="20" t="e">
        <f t="shared" si="57"/>
        <v>#VALUE!</v>
      </c>
      <c r="BU140" s="24" t="e">
        <f t="shared" si="59"/>
        <v>#VALUE!</v>
      </c>
      <c r="BV140" s="61" t="e">
        <f>E140-60</f>
        <v>#VALUE!</v>
      </c>
      <c r="BW140" s="21"/>
      <c r="BX140" s="21"/>
      <c r="BY140" s="20" t="e">
        <f t="shared" si="58"/>
        <v>#VALUE!</v>
      </c>
      <c r="BZ140" s="19"/>
      <c r="CA140" s="18" t="s">
        <v>68</v>
      </c>
    </row>
    <row r="141" spans="1:79" ht="39.75" hidden="1" customHeight="1" x14ac:dyDescent="0.25">
      <c r="A141" s="53" t="s">
        <v>67</v>
      </c>
      <c r="B141" s="167">
        <v>4600082467</v>
      </c>
      <c r="C141" s="103">
        <v>43720</v>
      </c>
      <c r="D141" s="24">
        <v>43739</v>
      </c>
      <c r="E141" s="24">
        <v>44285</v>
      </c>
      <c r="F141" s="61">
        <v>43739</v>
      </c>
      <c r="G141" s="58" t="s">
        <v>472</v>
      </c>
      <c r="H141" s="24">
        <v>44105</v>
      </c>
      <c r="I141" s="48">
        <f t="shared" ca="1" si="49"/>
        <v>-7</v>
      </c>
      <c r="J141" s="47" t="str">
        <f t="shared" ca="1" si="50"/>
        <v>TERMINADO</v>
      </c>
      <c r="K141" s="166" t="s">
        <v>637</v>
      </c>
      <c r="L141" s="102">
        <v>43720</v>
      </c>
      <c r="M141" s="102">
        <v>43720</v>
      </c>
      <c r="N141" s="102">
        <v>44208</v>
      </c>
      <c r="O141" s="156">
        <f ca="1">N141-$DF$1</f>
        <v>-84</v>
      </c>
      <c r="P141" s="73" t="str">
        <f ca="1">IF(O141&gt;80,"VIGENTE",IF(O141&lt;1,"VENCIDO",IF(O141&lt;50,"POR VENCERSE","RENOVAR")))</f>
        <v>VENCIDO</v>
      </c>
      <c r="Q141" s="95" t="s">
        <v>636</v>
      </c>
      <c r="R141" s="100" t="s">
        <v>76</v>
      </c>
      <c r="S141" s="28" t="s">
        <v>4</v>
      </c>
      <c r="T141" s="113" t="s">
        <v>635</v>
      </c>
      <c r="U141" s="68" t="s">
        <v>483</v>
      </c>
      <c r="V141" s="71" t="s">
        <v>634</v>
      </c>
      <c r="W141" s="71" t="s">
        <v>634</v>
      </c>
      <c r="X141" s="141" t="s">
        <v>633</v>
      </c>
      <c r="Y141" s="68">
        <v>1</v>
      </c>
      <c r="Z141" s="95" t="s">
        <v>11</v>
      </c>
      <c r="AA141" s="38" t="s">
        <v>632</v>
      </c>
      <c r="AB141" s="37">
        <v>2422840</v>
      </c>
      <c r="AC141" s="165" t="s">
        <v>631</v>
      </c>
      <c r="AD141" s="65">
        <v>1020428752</v>
      </c>
      <c r="AE141" s="31" t="s">
        <v>6</v>
      </c>
      <c r="AF141" s="80">
        <v>3205166194</v>
      </c>
      <c r="AG141" s="171" t="s">
        <v>630</v>
      </c>
      <c r="AH141" s="165" t="s">
        <v>631</v>
      </c>
      <c r="AI141" s="154">
        <v>1020428752</v>
      </c>
      <c r="AJ141" s="31" t="s">
        <v>6</v>
      </c>
      <c r="AK141" s="80">
        <v>3205166194</v>
      </c>
      <c r="AL141" s="116" t="s">
        <v>630</v>
      </c>
      <c r="AM141" s="30" t="s">
        <v>629</v>
      </c>
      <c r="AN141" s="31" t="s">
        <v>6</v>
      </c>
      <c r="AO141" s="31" t="s">
        <v>6</v>
      </c>
      <c r="AP141" s="30" t="s">
        <v>6</v>
      </c>
      <c r="AQ141" s="78" t="s">
        <v>56</v>
      </c>
      <c r="AR141" s="28" t="s">
        <v>4</v>
      </c>
      <c r="AS141" s="105" t="s">
        <v>55</v>
      </c>
      <c r="AT141" s="105"/>
      <c r="AU141" s="28"/>
      <c r="AV141" s="63"/>
      <c r="AW141" s="89" t="s">
        <v>28</v>
      </c>
      <c r="AX141" s="20">
        <v>43812</v>
      </c>
      <c r="AY141" s="26">
        <f t="shared" si="51"/>
        <v>43831</v>
      </c>
      <c r="AZ141" s="89" t="s">
        <v>27</v>
      </c>
      <c r="BA141" s="20">
        <v>43921</v>
      </c>
      <c r="BB141" s="26">
        <f t="shared" si="52"/>
        <v>43922</v>
      </c>
      <c r="BC141" s="89" t="s">
        <v>26</v>
      </c>
      <c r="BD141" s="20">
        <v>44043</v>
      </c>
      <c r="BE141" s="20">
        <f t="shared" si="53"/>
        <v>44013</v>
      </c>
      <c r="BF141" s="86" t="s">
        <v>25</v>
      </c>
      <c r="BG141" s="20">
        <v>44096</v>
      </c>
      <c r="BH141" s="20">
        <f t="shared" si="48"/>
        <v>44105</v>
      </c>
      <c r="BI141" s="24"/>
      <c r="BJ141" s="24"/>
      <c r="BK141" s="24">
        <f t="shared" si="54"/>
        <v>44197</v>
      </c>
      <c r="BL141" s="24"/>
      <c r="BM141" s="24"/>
      <c r="BN141" s="20">
        <f t="shared" si="55"/>
        <v>44287</v>
      </c>
      <c r="BO141" s="24"/>
      <c r="BP141" s="24"/>
      <c r="BQ141" s="20">
        <f t="shared" si="56"/>
        <v>44378</v>
      </c>
      <c r="BR141" s="24"/>
      <c r="BS141" s="24"/>
      <c r="BT141" s="20">
        <f t="shared" si="57"/>
        <v>44470</v>
      </c>
      <c r="BU141" s="24">
        <f t="shared" si="59"/>
        <v>44185</v>
      </c>
      <c r="BV141" s="22" t="s">
        <v>2</v>
      </c>
      <c r="BW141" s="21"/>
      <c r="BX141" s="21"/>
      <c r="BY141" s="20">
        <f t="shared" si="58"/>
        <v>44105</v>
      </c>
      <c r="BZ141" s="19"/>
      <c r="CA141" s="18" t="s">
        <v>68</v>
      </c>
    </row>
    <row r="142" spans="1:79" ht="39.75" customHeight="1" x14ac:dyDescent="0.25">
      <c r="A142" s="139" t="s">
        <v>67</v>
      </c>
      <c r="B142" s="120">
        <v>4600082359</v>
      </c>
      <c r="C142" s="26">
        <v>43658</v>
      </c>
      <c r="D142" s="60" t="s">
        <v>6</v>
      </c>
      <c r="E142" s="60" t="s">
        <v>6</v>
      </c>
      <c r="F142" s="60" t="s">
        <v>6</v>
      </c>
      <c r="G142" s="60" t="s">
        <v>6</v>
      </c>
      <c r="H142" s="60" t="s">
        <v>6</v>
      </c>
      <c r="I142" s="48" t="e">
        <f t="shared" ca="1" si="49"/>
        <v>#VALUE!</v>
      </c>
      <c r="J142" s="47" t="e">
        <f t="shared" ca="1" si="50"/>
        <v>#VALUE!</v>
      </c>
      <c r="K142" s="163" t="s">
        <v>628</v>
      </c>
      <c r="L142" s="138">
        <v>43696</v>
      </c>
      <c r="M142" s="138">
        <v>43658</v>
      </c>
      <c r="N142" s="138">
        <v>44512</v>
      </c>
      <c r="O142" s="48">
        <f ca="1">N142-$DF$1</f>
        <v>220</v>
      </c>
      <c r="P142" s="137" t="str">
        <f ca="1">IF(O142&gt;80,"VIGENTE",IF(O142&lt;1,"VENCIDO",IF(O142&lt;50,"POR VENCERSE","RENOVAR")))</f>
        <v>VIGENTE</v>
      </c>
      <c r="Q142" s="66" t="s">
        <v>485</v>
      </c>
      <c r="R142" s="36" t="s">
        <v>484</v>
      </c>
      <c r="S142" s="28" t="s">
        <v>4</v>
      </c>
      <c r="T142" s="72">
        <v>457991</v>
      </c>
      <c r="U142" s="68" t="s">
        <v>483</v>
      </c>
      <c r="V142" s="118">
        <v>1715</v>
      </c>
      <c r="W142" s="117">
        <v>41542</v>
      </c>
      <c r="X142" s="72">
        <v>27</v>
      </c>
      <c r="Y142" s="80" t="s">
        <v>627</v>
      </c>
      <c r="Z142" s="95" t="s">
        <v>11</v>
      </c>
      <c r="AA142" s="95" t="s">
        <v>482</v>
      </c>
      <c r="AB142" s="67">
        <v>383589</v>
      </c>
      <c r="AC142" s="66" t="s">
        <v>626</v>
      </c>
      <c r="AD142" s="65" t="s">
        <v>625</v>
      </c>
      <c r="AE142" s="31" t="s">
        <v>6</v>
      </c>
      <c r="AF142" s="80">
        <v>3103992985</v>
      </c>
      <c r="AG142" s="30" t="s">
        <v>6</v>
      </c>
      <c r="AH142" s="66" t="s">
        <v>624</v>
      </c>
      <c r="AI142" s="154">
        <v>70696171</v>
      </c>
      <c r="AJ142" s="31" t="s">
        <v>6</v>
      </c>
      <c r="AK142" s="80">
        <v>3103992985</v>
      </c>
      <c r="AL142" s="30" t="s">
        <v>6</v>
      </c>
      <c r="AM142" s="136" t="s">
        <v>531</v>
      </c>
      <c r="AN142" s="31" t="s">
        <v>6</v>
      </c>
      <c r="AO142" s="31" t="s">
        <v>6</v>
      </c>
      <c r="AP142" s="30" t="s">
        <v>6</v>
      </c>
      <c r="AQ142" s="64" t="s">
        <v>70</v>
      </c>
      <c r="AR142" s="28" t="s">
        <v>4</v>
      </c>
      <c r="AS142" s="63" t="s">
        <v>69</v>
      </c>
      <c r="AT142" s="63"/>
      <c r="AU142" s="28"/>
      <c r="AV142" s="63"/>
      <c r="AW142" s="25"/>
      <c r="AX142" s="25"/>
      <c r="AY142" s="26" t="e">
        <f t="shared" si="51"/>
        <v>#VALUE!</v>
      </c>
      <c r="AZ142" s="25"/>
      <c r="BA142" s="25"/>
      <c r="BB142" s="26" t="e">
        <f t="shared" si="52"/>
        <v>#VALUE!</v>
      </c>
      <c r="BC142" s="25"/>
      <c r="BD142" s="25"/>
      <c r="BE142" s="20" t="e">
        <f t="shared" si="53"/>
        <v>#VALUE!</v>
      </c>
      <c r="BF142" s="20"/>
      <c r="BG142" s="20"/>
      <c r="BH142" s="20" t="e">
        <f t="shared" si="48"/>
        <v>#VALUE!</v>
      </c>
      <c r="BI142" s="24"/>
      <c r="BJ142" s="24"/>
      <c r="BK142" s="24" t="e">
        <f t="shared" si="54"/>
        <v>#VALUE!</v>
      </c>
      <c r="BL142" s="24"/>
      <c r="BM142" s="24"/>
      <c r="BN142" s="20" t="e">
        <f t="shared" si="55"/>
        <v>#VALUE!</v>
      </c>
      <c r="BO142" s="24"/>
      <c r="BP142" s="24"/>
      <c r="BQ142" s="20" t="e">
        <f t="shared" si="56"/>
        <v>#VALUE!</v>
      </c>
      <c r="BR142" s="24"/>
      <c r="BS142" s="24"/>
      <c r="BT142" s="20" t="e">
        <f t="shared" si="57"/>
        <v>#VALUE!</v>
      </c>
      <c r="BU142" s="24" t="e">
        <f t="shared" si="59"/>
        <v>#VALUE!</v>
      </c>
      <c r="BV142" s="61" t="e">
        <f>E142-60</f>
        <v>#VALUE!</v>
      </c>
      <c r="BW142" s="21"/>
      <c r="BX142" s="21"/>
      <c r="BY142" s="20" t="e">
        <f t="shared" si="58"/>
        <v>#VALUE!</v>
      </c>
      <c r="BZ142" s="19"/>
      <c r="CA142" s="18" t="s">
        <v>68</v>
      </c>
    </row>
    <row r="143" spans="1:79" ht="39.75" customHeight="1" x14ac:dyDescent="0.25">
      <c r="A143" s="139" t="s">
        <v>67</v>
      </c>
      <c r="B143" s="120">
        <v>4600082270</v>
      </c>
      <c r="C143" s="26">
        <v>43658</v>
      </c>
      <c r="D143" s="60" t="s">
        <v>6</v>
      </c>
      <c r="E143" s="60" t="s">
        <v>6</v>
      </c>
      <c r="F143" s="60" t="s">
        <v>6</v>
      </c>
      <c r="G143" s="60" t="s">
        <v>6</v>
      </c>
      <c r="H143" s="60" t="s">
        <v>6</v>
      </c>
      <c r="I143" s="48" t="e">
        <v>#VALUE!</v>
      </c>
      <c r="J143" s="47" t="e">
        <v>#VALUE!</v>
      </c>
      <c r="K143" s="163" t="s">
        <v>623</v>
      </c>
      <c r="L143" s="138">
        <v>43696</v>
      </c>
      <c r="M143" s="138">
        <v>43658</v>
      </c>
      <c r="N143" s="138">
        <v>44512</v>
      </c>
      <c r="O143" s="48">
        <v>780</v>
      </c>
      <c r="P143" s="137" t="s">
        <v>447</v>
      </c>
      <c r="Q143" s="66" t="s">
        <v>485</v>
      </c>
      <c r="R143" s="36" t="s">
        <v>484</v>
      </c>
      <c r="S143" s="28" t="s">
        <v>4</v>
      </c>
      <c r="T143" s="72">
        <v>457991</v>
      </c>
      <c r="U143" s="68" t="s">
        <v>483</v>
      </c>
      <c r="V143" s="118">
        <v>1715</v>
      </c>
      <c r="W143" s="117">
        <v>41542</v>
      </c>
      <c r="X143" s="72">
        <v>27</v>
      </c>
      <c r="Y143" s="80" t="s">
        <v>622</v>
      </c>
      <c r="Z143" s="95" t="s">
        <v>11</v>
      </c>
      <c r="AA143" s="95" t="s">
        <v>482</v>
      </c>
      <c r="AB143" s="67">
        <v>383589</v>
      </c>
      <c r="AC143" s="66" t="s">
        <v>621</v>
      </c>
      <c r="AD143" s="65">
        <v>70696160</v>
      </c>
      <c r="AE143" s="31" t="s">
        <v>6</v>
      </c>
      <c r="AF143" s="80">
        <v>3218153824</v>
      </c>
      <c r="AG143" s="171" t="s">
        <v>620</v>
      </c>
      <c r="AH143" s="66" t="s">
        <v>621</v>
      </c>
      <c r="AI143" s="154">
        <v>70696160</v>
      </c>
      <c r="AJ143" s="31" t="s">
        <v>6</v>
      </c>
      <c r="AK143" s="80">
        <v>3218153824</v>
      </c>
      <c r="AL143" s="116" t="s">
        <v>620</v>
      </c>
      <c r="AM143" s="30" t="s">
        <v>6</v>
      </c>
      <c r="AN143" s="31" t="s">
        <v>6</v>
      </c>
      <c r="AO143" s="31" t="s">
        <v>6</v>
      </c>
      <c r="AP143" s="30" t="s">
        <v>6</v>
      </c>
      <c r="AQ143" s="64" t="s">
        <v>70</v>
      </c>
      <c r="AR143" s="28" t="s">
        <v>4</v>
      </c>
      <c r="AS143" s="63" t="s">
        <v>69</v>
      </c>
      <c r="AT143" s="63"/>
      <c r="AU143" s="28"/>
      <c r="AV143" s="63"/>
      <c r="AW143" s="25"/>
      <c r="AX143" s="25"/>
      <c r="AY143" s="26" t="e">
        <f t="shared" si="51"/>
        <v>#VALUE!</v>
      </c>
      <c r="AZ143" s="25"/>
      <c r="BA143" s="25"/>
      <c r="BB143" s="26" t="e">
        <f t="shared" si="52"/>
        <v>#VALUE!</v>
      </c>
      <c r="BC143" s="25"/>
      <c r="BD143" s="25"/>
      <c r="BE143" s="20" t="e">
        <f t="shared" si="53"/>
        <v>#VALUE!</v>
      </c>
      <c r="BF143" s="20"/>
      <c r="BG143" s="20"/>
      <c r="BH143" s="20" t="e">
        <f t="shared" si="48"/>
        <v>#VALUE!</v>
      </c>
      <c r="BI143" s="24"/>
      <c r="BJ143" s="24"/>
      <c r="BK143" s="24" t="e">
        <f t="shared" si="54"/>
        <v>#VALUE!</v>
      </c>
      <c r="BL143" s="24"/>
      <c r="BM143" s="24"/>
      <c r="BN143" s="20" t="e">
        <f t="shared" si="55"/>
        <v>#VALUE!</v>
      </c>
      <c r="BO143" s="24"/>
      <c r="BP143" s="24"/>
      <c r="BQ143" s="20" t="e">
        <f t="shared" si="56"/>
        <v>#VALUE!</v>
      </c>
      <c r="BR143" s="24"/>
      <c r="BS143" s="24"/>
      <c r="BT143" s="20" t="e">
        <f t="shared" si="57"/>
        <v>#VALUE!</v>
      </c>
      <c r="BU143" s="24" t="e">
        <f t="shared" si="59"/>
        <v>#VALUE!</v>
      </c>
      <c r="BV143" s="61" t="e">
        <f>E143-60</f>
        <v>#VALUE!</v>
      </c>
      <c r="BW143" s="21"/>
      <c r="BX143" s="21"/>
      <c r="BY143" s="20" t="e">
        <f t="shared" si="58"/>
        <v>#VALUE!</v>
      </c>
      <c r="BZ143" s="19"/>
      <c r="CA143" s="18" t="s">
        <v>68</v>
      </c>
    </row>
    <row r="144" spans="1:79" ht="39.75" customHeight="1" x14ac:dyDescent="0.25">
      <c r="A144" s="139" t="s">
        <v>67</v>
      </c>
      <c r="B144" s="120">
        <v>4600082338</v>
      </c>
      <c r="C144" s="26">
        <v>43658</v>
      </c>
      <c r="D144" s="60" t="s">
        <v>6</v>
      </c>
      <c r="E144" s="60" t="s">
        <v>6</v>
      </c>
      <c r="F144" s="60" t="s">
        <v>6</v>
      </c>
      <c r="G144" s="60" t="s">
        <v>6</v>
      </c>
      <c r="H144" s="60" t="s">
        <v>6</v>
      </c>
      <c r="I144" s="48" t="e">
        <v>#VALUE!</v>
      </c>
      <c r="J144" s="47" t="e">
        <v>#VALUE!</v>
      </c>
      <c r="K144" s="163" t="s">
        <v>619</v>
      </c>
      <c r="L144" s="138">
        <v>43696</v>
      </c>
      <c r="M144" s="138">
        <v>43658</v>
      </c>
      <c r="N144" s="138">
        <v>44512</v>
      </c>
      <c r="O144" s="48">
        <v>780</v>
      </c>
      <c r="P144" s="137" t="s">
        <v>447</v>
      </c>
      <c r="Q144" s="66" t="s">
        <v>485</v>
      </c>
      <c r="R144" s="36" t="s">
        <v>484</v>
      </c>
      <c r="S144" s="28" t="s">
        <v>4</v>
      </c>
      <c r="T144" s="72">
        <v>457991</v>
      </c>
      <c r="U144" s="68" t="s">
        <v>483</v>
      </c>
      <c r="V144" s="118">
        <v>1715</v>
      </c>
      <c r="W144" s="117">
        <v>41542</v>
      </c>
      <c r="X144" s="72">
        <v>27</v>
      </c>
      <c r="Y144" s="80">
        <v>19</v>
      </c>
      <c r="Z144" s="95" t="s">
        <v>11</v>
      </c>
      <c r="AA144" s="95" t="s">
        <v>482</v>
      </c>
      <c r="AB144" s="67">
        <v>983625</v>
      </c>
      <c r="AC144" s="66" t="s">
        <v>618</v>
      </c>
      <c r="AD144" s="65">
        <v>70694099</v>
      </c>
      <c r="AE144" s="31" t="s">
        <v>6</v>
      </c>
      <c r="AF144" s="80">
        <v>3008384810</v>
      </c>
      <c r="AG144" s="30" t="s">
        <v>6</v>
      </c>
      <c r="AH144" s="66" t="s">
        <v>618</v>
      </c>
      <c r="AI144" s="154">
        <v>70694099</v>
      </c>
      <c r="AJ144" s="31" t="s">
        <v>6</v>
      </c>
      <c r="AK144" s="80">
        <v>3008384810</v>
      </c>
      <c r="AL144" s="30" t="s">
        <v>6</v>
      </c>
      <c r="AM144" s="136" t="s">
        <v>617</v>
      </c>
      <c r="AN144" s="31" t="s">
        <v>6</v>
      </c>
      <c r="AO144" s="31" t="s">
        <v>6</v>
      </c>
      <c r="AP144" s="30" t="s">
        <v>6</v>
      </c>
      <c r="AQ144" s="78" t="s">
        <v>5</v>
      </c>
      <c r="AR144" s="28" t="s">
        <v>4</v>
      </c>
      <c r="AS144" s="105" t="s">
        <v>3</v>
      </c>
      <c r="AT144" s="105"/>
      <c r="AU144" s="28"/>
      <c r="AV144" s="63"/>
      <c r="AW144" s="25"/>
      <c r="AX144" s="25"/>
      <c r="AY144" s="26" t="e">
        <f t="shared" si="51"/>
        <v>#VALUE!</v>
      </c>
      <c r="AZ144" s="25"/>
      <c r="BA144" s="25"/>
      <c r="BB144" s="26" t="e">
        <f t="shared" si="52"/>
        <v>#VALUE!</v>
      </c>
      <c r="BC144" s="25"/>
      <c r="BD144" s="25"/>
      <c r="BE144" s="20" t="e">
        <f t="shared" si="53"/>
        <v>#VALUE!</v>
      </c>
      <c r="BF144" s="20"/>
      <c r="BG144" s="20"/>
      <c r="BH144" s="20" t="e">
        <f t="shared" si="48"/>
        <v>#VALUE!</v>
      </c>
      <c r="BI144" s="24"/>
      <c r="BJ144" s="24"/>
      <c r="BK144" s="24" t="e">
        <f t="shared" si="54"/>
        <v>#VALUE!</v>
      </c>
      <c r="BL144" s="24"/>
      <c r="BM144" s="24"/>
      <c r="BN144" s="20" t="e">
        <f t="shared" si="55"/>
        <v>#VALUE!</v>
      </c>
      <c r="BO144" s="24"/>
      <c r="BP144" s="24"/>
      <c r="BQ144" s="20" t="e">
        <f t="shared" si="56"/>
        <v>#VALUE!</v>
      </c>
      <c r="BR144" s="24"/>
      <c r="BS144" s="24"/>
      <c r="BT144" s="20" t="e">
        <f t="shared" si="57"/>
        <v>#VALUE!</v>
      </c>
      <c r="BU144" s="24" t="e">
        <f t="shared" si="59"/>
        <v>#VALUE!</v>
      </c>
      <c r="BV144" s="61" t="e">
        <f>E144-60</f>
        <v>#VALUE!</v>
      </c>
      <c r="BW144" s="21"/>
      <c r="BX144" s="21"/>
      <c r="BY144" s="20" t="e">
        <f t="shared" si="58"/>
        <v>#VALUE!</v>
      </c>
      <c r="BZ144" s="19"/>
      <c r="CA144" s="18" t="s">
        <v>68</v>
      </c>
    </row>
    <row r="145" spans="1:80" ht="39.75" customHeight="1" x14ac:dyDescent="0.25">
      <c r="A145" s="139" t="s">
        <v>67</v>
      </c>
      <c r="B145" s="120">
        <v>4600082515</v>
      </c>
      <c r="C145" s="26">
        <v>43658</v>
      </c>
      <c r="D145" s="60" t="s">
        <v>6</v>
      </c>
      <c r="E145" s="60" t="s">
        <v>6</v>
      </c>
      <c r="F145" s="60" t="s">
        <v>6</v>
      </c>
      <c r="G145" s="60" t="s">
        <v>6</v>
      </c>
      <c r="H145" s="60" t="s">
        <v>6</v>
      </c>
      <c r="I145" s="48" t="e">
        <v>#VALUE!</v>
      </c>
      <c r="J145" s="47" t="e">
        <v>#VALUE!</v>
      </c>
      <c r="K145" s="163" t="s">
        <v>616</v>
      </c>
      <c r="L145" s="138">
        <v>43714</v>
      </c>
      <c r="M145" s="138">
        <v>43658</v>
      </c>
      <c r="N145" s="138">
        <v>44512</v>
      </c>
      <c r="O145" s="48">
        <v>780</v>
      </c>
      <c r="P145" s="137" t="s">
        <v>447</v>
      </c>
      <c r="Q145" s="66" t="s">
        <v>485</v>
      </c>
      <c r="R145" s="36" t="s">
        <v>484</v>
      </c>
      <c r="S145" s="28" t="s">
        <v>4</v>
      </c>
      <c r="T145" s="72">
        <v>457991</v>
      </c>
      <c r="U145" s="68" t="s">
        <v>483</v>
      </c>
      <c r="V145" s="118">
        <v>1715</v>
      </c>
      <c r="W145" s="117">
        <v>41542</v>
      </c>
      <c r="X145" s="72">
        <v>27</v>
      </c>
      <c r="Y145" s="80">
        <v>14</v>
      </c>
      <c r="Z145" s="95" t="s">
        <v>11</v>
      </c>
      <c r="AA145" s="95" t="s">
        <v>482</v>
      </c>
      <c r="AB145" s="67">
        <v>1137973</v>
      </c>
      <c r="AC145" s="66" t="s">
        <v>615</v>
      </c>
      <c r="AD145" s="65">
        <v>15435332</v>
      </c>
      <c r="AE145" s="31" t="s">
        <v>6</v>
      </c>
      <c r="AF145" s="80">
        <v>3135151948</v>
      </c>
      <c r="AG145" s="171" t="s">
        <v>614</v>
      </c>
      <c r="AH145" s="66" t="s">
        <v>615</v>
      </c>
      <c r="AI145" s="154">
        <v>15435332</v>
      </c>
      <c r="AJ145" s="31" t="s">
        <v>6</v>
      </c>
      <c r="AK145" s="80">
        <v>3135151948</v>
      </c>
      <c r="AL145" s="116" t="s">
        <v>614</v>
      </c>
      <c r="AM145" s="136" t="s">
        <v>613</v>
      </c>
      <c r="AN145" s="31" t="s">
        <v>6</v>
      </c>
      <c r="AO145" s="31" t="s">
        <v>6</v>
      </c>
      <c r="AP145" s="30" t="s">
        <v>6</v>
      </c>
      <c r="AQ145" s="78" t="s">
        <v>5</v>
      </c>
      <c r="AR145" s="28" t="s">
        <v>4</v>
      </c>
      <c r="AS145" s="105" t="s">
        <v>3</v>
      </c>
      <c r="AT145" s="105"/>
      <c r="AU145" s="28"/>
      <c r="AV145" s="63"/>
      <c r="AW145" s="25"/>
      <c r="AX145" s="25"/>
      <c r="AY145" s="26" t="e">
        <f t="shared" si="51"/>
        <v>#VALUE!</v>
      </c>
      <c r="AZ145" s="25"/>
      <c r="BA145" s="25"/>
      <c r="BB145" s="26" t="e">
        <f t="shared" si="52"/>
        <v>#VALUE!</v>
      </c>
      <c r="BC145" s="25"/>
      <c r="BD145" s="25"/>
      <c r="BE145" s="20" t="e">
        <f t="shared" si="53"/>
        <v>#VALUE!</v>
      </c>
      <c r="BF145" s="20"/>
      <c r="BG145" s="20"/>
      <c r="BH145" s="20" t="e">
        <f t="shared" si="48"/>
        <v>#VALUE!</v>
      </c>
      <c r="BI145" s="24"/>
      <c r="BJ145" s="24"/>
      <c r="BK145" s="24" t="e">
        <f t="shared" si="54"/>
        <v>#VALUE!</v>
      </c>
      <c r="BL145" s="24"/>
      <c r="BM145" s="24"/>
      <c r="BN145" s="20" t="e">
        <f t="shared" si="55"/>
        <v>#VALUE!</v>
      </c>
      <c r="BO145" s="24"/>
      <c r="BP145" s="24"/>
      <c r="BQ145" s="20" t="e">
        <f t="shared" si="56"/>
        <v>#VALUE!</v>
      </c>
      <c r="BR145" s="24"/>
      <c r="BS145" s="24"/>
      <c r="BT145" s="20" t="e">
        <f t="shared" si="57"/>
        <v>#VALUE!</v>
      </c>
      <c r="BU145" s="24" t="e">
        <f t="shared" si="59"/>
        <v>#VALUE!</v>
      </c>
      <c r="BV145" s="61" t="e">
        <f>E145-60</f>
        <v>#VALUE!</v>
      </c>
      <c r="BW145" s="21"/>
      <c r="BX145" s="21"/>
      <c r="BY145" s="20" t="e">
        <f t="shared" si="58"/>
        <v>#VALUE!</v>
      </c>
      <c r="BZ145" s="19"/>
      <c r="CA145" s="18" t="s">
        <v>68</v>
      </c>
    </row>
    <row r="146" spans="1:80" ht="39.75" hidden="1" customHeight="1" x14ac:dyDescent="0.25">
      <c r="A146" s="53" t="s">
        <v>67</v>
      </c>
      <c r="B146" s="124">
        <v>4600082207</v>
      </c>
      <c r="C146" s="26">
        <v>43735</v>
      </c>
      <c r="D146" s="24">
        <v>43739</v>
      </c>
      <c r="E146" s="24">
        <v>44284</v>
      </c>
      <c r="F146" s="61">
        <v>43739</v>
      </c>
      <c r="G146" s="58" t="s">
        <v>472</v>
      </c>
      <c r="H146" s="24">
        <v>44104</v>
      </c>
      <c r="I146" s="48">
        <f t="shared" ref="I146:I152" ca="1" si="60">E146-$DF$1</f>
        <v>-8</v>
      </c>
      <c r="J146" s="47" t="str">
        <f t="shared" ref="J146:J152" ca="1" si="61">IF(I146&gt;130,"VIGENTE",IF(I146&lt;1,"TERMINADO",IF(AND(I146&lt;120,I146&gt;110),"TRAMITES",IF(I146&lt;50,"POR VENCERSE","RENOVAR"))))</f>
        <v>TERMINADO</v>
      </c>
      <c r="K146" s="101" t="s">
        <v>66</v>
      </c>
      <c r="L146" s="102" t="s">
        <v>66</v>
      </c>
      <c r="M146" s="102" t="s">
        <v>66</v>
      </c>
      <c r="N146" s="102" t="s">
        <v>66</v>
      </c>
      <c r="O146" s="101" t="s">
        <v>66</v>
      </c>
      <c r="P146" s="101" t="s">
        <v>66</v>
      </c>
      <c r="Q146" s="95" t="s">
        <v>604</v>
      </c>
      <c r="R146" s="36" t="s">
        <v>544</v>
      </c>
      <c r="S146" s="28" t="s">
        <v>4</v>
      </c>
      <c r="T146" s="113">
        <v>785952</v>
      </c>
      <c r="U146" s="142" t="s">
        <v>148</v>
      </c>
      <c r="V146" s="127">
        <v>1060</v>
      </c>
      <c r="W146" s="49">
        <v>36713</v>
      </c>
      <c r="X146" s="113">
        <v>16</v>
      </c>
      <c r="Y146" s="140">
        <v>76</v>
      </c>
      <c r="Z146" s="38" t="s">
        <v>147</v>
      </c>
      <c r="AA146" s="38" t="s">
        <v>603</v>
      </c>
      <c r="AB146" s="37">
        <v>261800</v>
      </c>
      <c r="AC146" s="95" t="s">
        <v>602</v>
      </c>
      <c r="AD146" s="65">
        <v>21451555</v>
      </c>
      <c r="AE146" s="31" t="s">
        <v>6</v>
      </c>
      <c r="AF146" s="80">
        <v>3216382348</v>
      </c>
      <c r="AG146" s="171" t="s">
        <v>600</v>
      </c>
      <c r="AH146" s="95" t="s">
        <v>601</v>
      </c>
      <c r="AI146" s="154">
        <v>32522619</v>
      </c>
      <c r="AJ146" s="31" t="s">
        <v>6</v>
      </c>
      <c r="AK146" s="80">
        <v>3216382348</v>
      </c>
      <c r="AL146" s="116" t="s">
        <v>600</v>
      </c>
      <c r="AM146" s="30" t="s">
        <v>599</v>
      </c>
      <c r="AN146" s="31" t="s">
        <v>6</v>
      </c>
      <c r="AO146" s="31" t="s">
        <v>6</v>
      </c>
      <c r="AP146" s="30" t="s">
        <v>6</v>
      </c>
      <c r="AQ146" s="64" t="s">
        <v>70</v>
      </c>
      <c r="AR146" s="28" t="s">
        <v>4</v>
      </c>
      <c r="AS146" s="63" t="s">
        <v>69</v>
      </c>
      <c r="AT146" s="28" t="s">
        <v>122</v>
      </c>
      <c r="AU146" s="28" t="s">
        <v>121</v>
      </c>
      <c r="AV146" s="63"/>
      <c r="AW146" s="89" t="s">
        <v>28</v>
      </c>
      <c r="AX146" s="20">
        <v>43840</v>
      </c>
      <c r="AY146" s="26">
        <f t="shared" si="51"/>
        <v>43831</v>
      </c>
      <c r="AZ146" s="89" t="s">
        <v>27</v>
      </c>
      <c r="BA146" s="20">
        <v>44012</v>
      </c>
      <c r="BB146" s="26">
        <f t="shared" si="52"/>
        <v>43922</v>
      </c>
      <c r="BC146" s="89" t="s">
        <v>26</v>
      </c>
      <c r="BD146" s="20">
        <v>44042</v>
      </c>
      <c r="BE146" s="20">
        <f t="shared" si="53"/>
        <v>44013</v>
      </c>
      <c r="BF146" s="86" t="s">
        <v>25</v>
      </c>
      <c r="BG146" s="20">
        <v>44123</v>
      </c>
      <c r="BH146" s="24">
        <f t="shared" si="48"/>
        <v>44105</v>
      </c>
      <c r="BI146" s="24"/>
      <c r="BJ146" s="24"/>
      <c r="BK146" s="24">
        <f t="shared" si="54"/>
        <v>44197</v>
      </c>
      <c r="BL146" s="24"/>
      <c r="BM146" s="24"/>
      <c r="BN146" s="20">
        <f t="shared" si="55"/>
        <v>44287</v>
      </c>
      <c r="BO146" s="24"/>
      <c r="BP146" s="24"/>
      <c r="BQ146" s="20">
        <f t="shared" si="56"/>
        <v>44378</v>
      </c>
      <c r="BR146" s="24"/>
      <c r="BS146" s="24"/>
      <c r="BT146" s="20">
        <f t="shared" si="57"/>
        <v>44470</v>
      </c>
      <c r="BU146" s="23">
        <v>202030268361</v>
      </c>
      <c r="BV146" s="22" t="s">
        <v>2</v>
      </c>
      <c r="BW146" s="21"/>
      <c r="BX146" s="21"/>
      <c r="BY146" s="20">
        <f t="shared" si="58"/>
        <v>44105</v>
      </c>
      <c r="BZ146" s="19"/>
      <c r="CA146" s="18" t="s">
        <v>68</v>
      </c>
      <c r="CB146" s="1"/>
    </row>
    <row r="147" spans="1:80" ht="39.75" hidden="1" customHeight="1" x14ac:dyDescent="0.25">
      <c r="A147" s="53" t="s">
        <v>67</v>
      </c>
      <c r="B147" s="124">
        <v>4600082166</v>
      </c>
      <c r="C147" s="26">
        <v>43735</v>
      </c>
      <c r="D147" s="24">
        <v>43739</v>
      </c>
      <c r="E147" s="24">
        <v>44284</v>
      </c>
      <c r="F147" s="61">
        <v>43739</v>
      </c>
      <c r="G147" s="58" t="s">
        <v>472</v>
      </c>
      <c r="H147" s="24">
        <v>44104</v>
      </c>
      <c r="I147" s="48">
        <f t="shared" ca="1" si="60"/>
        <v>-8</v>
      </c>
      <c r="J147" s="47" t="str">
        <f t="shared" ca="1" si="61"/>
        <v>TERMINADO</v>
      </c>
      <c r="K147" s="101" t="s">
        <v>66</v>
      </c>
      <c r="L147" s="102" t="s">
        <v>66</v>
      </c>
      <c r="M147" s="102" t="s">
        <v>66</v>
      </c>
      <c r="N147" s="102" t="s">
        <v>66</v>
      </c>
      <c r="O147" s="101" t="s">
        <v>66</v>
      </c>
      <c r="P147" s="101" t="s">
        <v>66</v>
      </c>
      <c r="Q147" s="95" t="s">
        <v>598</v>
      </c>
      <c r="R147" s="36" t="s">
        <v>544</v>
      </c>
      <c r="S147" s="28" t="s">
        <v>4</v>
      </c>
      <c r="T147" s="113">
        <v>785952</v>
      </c>
      <c r="U147" s="142" t="s">
        <v>148</v>
      </c>
      <c r="V147" s="127">
        <v>1060</v>
      </c>
      <c r="W147" s="49">
        <v>36713</v>
      </c>
      <c r="X147" s="113">
        <v>16</v>
      </c>
      <c r="Y147" s="140">
        <v>62</v>
      </c>
      <c r="Z147" s="38" t="s">
        <v>147</v>
      </c>
      <c r="AA147" s="38" t="s">
        <v>583</v>
      </c>
      <c r="AB147" s="37">
        <v>95200</v>
      </c>
      <c r="AC147" s="95" t="s">
        <v>597</v>
      </c>
      <c r="AD147" s="65">
        <v>20618157</v>
      </c>
      <c r="AE147" s="31" t="s">
        <v>6</v>
      </c>
      <c r="AF147" s="80">
        <v>3177845511</v>
      </c>
      <c r="AG147" s="171" t="s">
        <v>596</v>
      </c>
      <c r="AH147" s="95" t="s">
        <v>595</v>
      </c>
      <c r="AI147" s="154">
        <v>71386722</v>
      </c>
      <c r="AJ147" s="31" t="s">
        <v>6</v>
      </c>
      <c r="AK147" s="80">
        <v>3146682393</v>
      </c>
      <c r="AL147" s="30" t="s">
        <v>6</v>
      </c>
      <c r="AM147" s="30" t="s">
        <v>594</v>
      </c>
      <c r="AN147" s="31" t="s">
        <v>6</v>
      </c>
      <c r="AO147" s="31" t="s">
        <v>6</v>
      </c>
      <c r="AP147" s="30" t="s">
        <v>6</v>
      </c>
      <c r="AQ147" s="64" t="s">
        <v>70</v>
      </c>
      <c r="AR147" s="28" t="s">
        <v>4</v>
      </c>
      <c r="AS147" s="63" t="s">
        <v>69</v>
      </c>
      <c r="AT147" s="28" t="s">
        <v>122</v>
      </c>
      <c r="AU147" s="28" t="s">
        <v>121</v>
      </c>
      <c r="AV147" s="63"/>
      <c r="AW147" s="89" t="s">
        <v>28</v>
      </c>
      <c r="AX147" s="20">
        <v>43840</v>
      </c>
      <c r="AY147" s="26">
        <f t="shared" si="51"/>
        <v>43831</v>
      </c>
      <c r="AZ147" s="498" t="s">
        <v>27</v>
      </c>
      <c r="BA147" s="701" t="s">
        <v>3229</v>
      </c>
      <c r="BB147" s="26">
        <f t="shared" si="52"/>
        <v>43922</v>
      </c>
      <c r="BC147" s="89" t="s">
        <v>26</v>
      </c>
      <c r="BD147" s="20">
        <v>44042</v>
      </c>
      <c r="BE147" s="20">
        <f t="shared" si="53"/>
        <v>44013</v>
      </c>
      <c r="BF147" s="86" t="s">
        <v>25</v>
      </c>
      <c r="BG147" s="20">
        <v>44123</v>
      </c>
      <c r="BH147" s="24">
        <f t="shared" si="48"/>
        <v>44105</v>
      </c>
      <c r="BI147" s="24"/>
      <c r="BJ147" s="24"/>
      <c r="BK147" s="24">
        <f t="shared" si="54"/>
        <v>44197</v>
      </c>
      <c r="BL147" s="24"/>
      <c r="BM147" s="24"/>
      <c r="BN147" s="20">
        <f t="shared" si="55"/>
        <v>44287</v>
      </c>
      <c r="BO147" s="24"/>
      <c r="BP147" s="24"/>
      <c r="BQ147" s="20">
        <f t="shared" si="56"/>
        <v>44378</v>
      </c>
      <c r="BR147" s="24"/>
      <c r="BS147" s="24"/>
      <c r="BT147" s="20">
        <f t="shared" si="57"/>
        <v>44470</v>
      </c>
      <c r="BU147" s="23">
        <v>202030263809</v>
      </c>
      <c r="BV147" s="22" t="s">
        <v>2</v>
      </c>
      <c r="BW147" s="21"/>
      <c r="BX147" s="21"/>
      <c r="BY147" s="20">
        <f t="shared" si="58"/>
        <v>44105</v>
      </c>
      <c r="BZ147" s="19"/>
      <c r="CA147" s="18" t="s">
        <v>68</v>
      </c>
      <c r="CB147" s="1"/>
    </row>
    <row r="148" spans="1:80" ht="39.75" hidden="1" customHeight="1" x14ac:dyDescent="0.25">
      <c r="A148" s="53" t="s">
        <v>67</v>
      </c>
      <c r="B148" s="124">
        <v>4600082193</v>
      </c>
      <c r="C148" s="26">
        <v>43734</v>
      </c>
      <c r="D148" s="24">
        <v>43752</v>
      </c>
      <c r="E148" s="24">
        <v>44268</v>
      </c>
      <c r="F148" s="61">
        <v>43752</v>
      </c>
      <c r="G148" s="58" t="s">
        <v>472</v>
      </c>
      <c r="H148" s="24">
        <v>44118</v>
      </c>
      <c r="I148" s="48">
        <f t="shared" ca="1" si="60"/>
        <v>-24</v>
      </c>
      <c r="J148" s="47" t="str">
        <f t="shared" ca="1" si="61"/>
        <v>TERMINADO</v>
      </c>
      <c r="K148" s="101" t="s">
        <v>66</v>
      </c>
      <c r="L148" s="102" t="s">
        <v>66</v>
      </c>
      <c r="M148" s="102" t="s">
        <v>66</v>
      </c>
      <c r="N148" s="102" t="s">
        <v>66</v>
      </c>
      <c r="O148" s="101" t="s">
        <v>66</v>
      </c>
      <c r="P148" s="101" t="s">
        <v>66</v>
      </c>
      <c r="Q148" s="95" t="s">
        <v>593</v>
      </c>
      <c r="R148" s="36" t="s">
        <v>544</v>
      </c>
      <c r="S148" s="28" t="s">
        <v>4</v>
      </c>
      <c r="T148" s="113">
        <v>785952</v>
      </c>
      <c r="U148" s="142" t="s">
        <v>148</v>
      </c>
      <c r="V148" s="127">
        <v>1060</v>
      </c>
      <c r="W148" s="49">
        <v>36713</v>
      </c>
      <c r="X148" s="113">
        <v>16</v>
      </c>
      <c r="Y148" s="140">
        <v>73</v>
      </c>
      <c r="Z148" s="38" t="s">
        <v>147</v>
      </c>
      <c r="AA148" s="38" t="s">
        <v>583</v>
      </c>
      <c r="AB148" s="37">
        <v>261800</v>
      </c>
      <c r="AC148" s="95" t="s">
        <v>592</v>
      </c>
      <c r="AD148" s="65">
        <v>21401926</v>
      </c>
      <c r="AE148" s="31" t="s">
        <v>6</v>
      </c>
      <c r="AF148" s="80">
        <v>3147804906</v>
      </c>
      <c r="AG148" s="171" t="s">
        <v>591</v>
      </c>
      <c r="AH148" s="95" t="s">
        <v>590</v>
      </c>
      <c r="AI148" s="154">
        <v>42798317</v>
      </c>
      <c r="AJ148" s="80">
        <v>2790365</v>
      </c>
      <c r="AK148" s="31" t="s">
        <v>6</v>
      </c>
      <c r="AL148" s="30" t="s">
        <v>6</v>
      </c>
      <c r="AM148" s="30" t="s">
        <v>589</v>
      </c>
      <c r="AN148" s="31" t="s">
        <v>6</v>
      </c>
      <c r="AO148" s="31" t="s">
        <v>6</v>
      </c>
      <c r="AP148" s="30" t="s">
        <v>6</v>
      </c>
      <c r="AQ148" s="78" t="s">
        <v>5</v>
      </c>
      <c r="AR148" s="28" t="s">
        <v>4</v>
      </c>
      <c r="AS148" s="27" t="s">
        <v>3</v>
      </c>
      <c r="AT148" s="28" t="s">
        <v>122</v>
      </c>
      <c r="AU148" s="28" t="s">
        <v>121</v>
      </c>
      <c r="AV148" s="63"/>
      <c r="AW148" s="89" t="s">
        <v>28</v>
      </c>
      <c r="AX148" s="20">
        <v>43844</v>
      </c>
      <c r="AY148" s="26">
        <f t="shared" si="51"/>
        <v>43844</v>
      </c>
      <c r="AZ148" s="701"/>
      <c r="BA148" s="701"/>
      <c r="BB148" s="26">
        <f t="shared" si="52"/>
        <v>43935</v>
      </c>
      <c r="BC148" s="89" t="s">
        <v>26</v>
      </c>
      <c r="BD148" s="20">
        <v>44012</v>
      </c>
      <c r="BE148" s="20">
        <f t="shared" si="53"/>
        <v>44026</v>
      </c>
      <c r="BF148" s="86" t="s">
        <v>25</v>
      </c>
      <c r="BG148" s="20">
        <v>44114</v>
      </c>
      <c r="BH148" s="24">
        <f t="shared" si="48"/>
        <v>44118</v>
      </c>
      <c r="BI148" s="24"/>
      <c r="BJ148" s="24"/>
      <c r="BK148" s="24">
        <f t="shared" si="54"/>
        <v>44210</v>
      </c>
      <c r="BL148" s="24"/>
      <c r="BM148" s="24"/>
      <c r="BN148" s="20">
        <f t="shared" si="55"/>
        <v>44300</v>
      </c>
      <c r="BO148" s="24"/>
      <c r="BP148" s="24"/>
      <c r="BQ148" s="20">
        <f t="shared" si="56"/>
        <v>44391</v>
      </c>
      <c r="BR148" s="24"/>
      <c r="BS148" s="24"/>
      <c r="BT148" s="20">
        <f t="shared" si="57"/>
        <v>44483</v>
      </c>
      <c r="BU148" s="23">
        <v>20030222139</v>
      </c>
      <c r="BV148" s="61" t="s">
        <v>2</v>
      </c>
      <c r="BW148" s="21"/>
      <c r="BX148" s="21"/>
      <c r="BY148" s="20">
        <f t="shared" si="58"/>
        <v>44118</v>
      </c>
      <c r="BZ148" s="19"/>
      <c r="CA148" s="18" t="s">
        <v>68</v>
      </c>
      <c r="CB148" s="1"/>
    </row>
    <row r="149" spans="1:80" ht="39.75" hidden="1" customHeight="1" x14ac:dyDescent="0.25">
      <c r="A149" s="53" t="s">
        <v>67</v>
      </c>
      <c r="B149" s="124">
        <v>4600082174</v>
      </c>
      <c r="C149" s="26">
        <v>43740</v>
      </c>
      <c r="D149" s="24">
        <v>43741</v>
      </c>
      <c r="E149" s="24">
        <v>44288</v>
      </c>
      <c r="F149" s="61">
        <v>43741</v>
      </c>
      <c r="G149" s="58" t="s">
        <v>472</v>
      </c>
      <c r="H149" s="24">
        <v>44107</v>
      </c>
      <c r="I149" s="48">
        <f t="shared" ca="1" si="60"/>
        <v>-4</v>
      </c>
      <c r="J149" s="47" t="str">
        <f t="shared" ca="1" si="61"/>
        <v>TERMINADO</v>
      </c>
      <c r="K149" s="101" t="s">
        <v>66</v>
      </c>
      <c r="L149" s="102" t="s">
        <v>66</v>
      </c>
      <c r="M149" s="102" t="s">
        <v>66</v>
      </c>
      <c r="N149" s="102" t="s">
        <v>66</v>
      </c>
      <c r="O149" s="101" t="s">
        <v>66</v>
      </c>
      <c r="P149" s="101" t="s">
        <v>66</v>
      </c>
      <c r="Q149" s="95" t="s">
        <v>584</v>
      </c>
      <c r="R149" s="36" t="s">
        <v>544</v>
      </c>
      <c r="S149" s="28" t="s">
        <v>4</v>
      </c>
      <c r="T149" s="113">
        <v>785952</v>
      </c>
      <c r="U149" s="142" t="s">
        <v>148</v>
      </c>
      <c r="V149" s="127">
        <v>1060</v>
      </c>
      <c r="W149" s="49">
        <v>36713</v>
      </c>
      <c r="X149" s="113">
        <v>16</v>
      </c>
      <c r="Y149" s="122">
        <v>63</v>
      </c>
      <c r="Z149" s="38" t="s">
        <v>147</v>
      </c>
      <c r="AA149" s="38" t="s">
        <v>583</v>
      </c>
      <c r="AB149" s="37">
        <v>95200</v>
      </c>
      <c r="AC149" s="95" t="s">
        <v>582</v>
      </c>
      <c r="AD149" s="65">
        <v>43532385</v>
      </c>
      <c r="AE149" s="31" t="s">
        <v>6</v>
      </c>
      <c r="AF149" s="80">
        <v>3106566729</v>
      </c>
      <c r="AG149" s="171" t="s">
        <v>580</v>
      </c>
      <c r="AH149" s="95" t="s">
        <v>581</v>
      </c>
      <c r="AI149" s="154">
        <v>43532385</v>
      </c>
      <c r="AJ149" s="31" t="s">
        <v>6</v>
      </c>
      <c r="AK149" s="80">
        <v>3106566729</v>
      </c>
      <c r="AL149" s="116" t="s">
        <v>580</v>
      </c>
      <c r="AM149" s="30" t="s">
        <v>579</v>
      </c>
      <c r="AN149" s="31" t="s">
        <v>6</v>
      </c>
      <c r="AO149" s="31" t="s">
        <v>6</v>
      </c>
      <c r="AP149" s="30" t="s">
        <v>6</v>
      </c>
      <c r="AQ149" s="64" t="s">
        <v>70</v>
      </c>
      <c r="AR149" s="28" t="s">
        <v>4</v>
      </c>
      <c r="AS149" s="63" t="s">
        <v>69</v>
      </c>
      <c r="AT149" s="28" t="s">
        <v>122</v>
      </c>
      <c r="AU149" s="28" t="s">
        <v>121</v>
      </c>
      <c r="AV149" s="63"/>
      <c r="AW149" s="89" t="s">
        <v>28</v>
      </c>
      <c r="AX149" s="20">
        <v>43840</v>
      </c>
      <c r="AY149" s="26">
        <f t="shared" si="51"/>
        <v>43833</v>
      </c>
      <c r="AZ149" s="89" t="s">
        <v>27</v>
      </c>
      <c r="BA149" s="20">
        <v>43936</v>
      </c>
      <c r="BB149" s="26">
        <f t="shared" si="52"/>
        <v>43924</v>
      </c>
      <c r="BC149" s="89" t="s">
        <v>26</v>
      </c>
      <c r="BD149" s="20">
        <v>44012</v>
      </c>
      <c r="BE149" s="20">
        <f t="shared" si="53"/>
        <v>44015</v>
      </c>
      <c r="BF149" s="86" t="s">
        <v>25</v>
      </c>
      <c r="BG149" s="20">
        <v>44106</v>
      </c>
      <c r="BH149" s="24">
        <f t="shared" si="48"/>
        <v>44107</v>
      </c>
      <c r="BI149" s="24"/>
      <c r="BJ149" s="24"/>
      <c r="BK149" s="24">
        <f t="shared" si="54"/>
        <v>44199</v>
      </c>
      <c r="BL149" s="24"/>
      <c r="BM149" s="24"/>
      <c r="BN149" s="20">
        <f t="shared" si="55"/>
        <v>44289</v>
      </c>
      <c r="BO149" s="24"/>
      <c r="BP149" s="24"/>
      <c r="BQ149" s="20">
        <f t="shared" si="56"/>
        <v>44380</v>
      </c>
      <c r="BR149" s="24"/>
      <c r="BS149" s="24"/>
      <c r="BT149" s="20">
        <f t="shared" si="57"/>
        <v>44472</v>
      </c>
      <c r="BU149" s="23">
        <v>202030268209</v>
      </c>
      <c r="BV149" s="22" t="s">
        <v>2</v>
      </c>
      <c r="BW149" s="21"/>
      <c r="BX149" s="21"/>
      <c r="BY149" s="20">
        <f t="shared" si="58"/>
        <v>44107</v>
      </c>
      <c r="BZ149" s="19"/>
      <c r="CA149" s="18" t="s">
        <v>68</v>
      </c>
      <c r="CB149" s="1"/>
    </row>
    <row r="150" spans="1:80" ht="39.75" hidden="1" customHeight="1" x14ac:dyDescent="0.25">
      <c r="A150" s="53" t="s">
        <v>67</v>
      </c>
      <c r="B150" s="124">
        <v>4600081675</v>
      </c>
      <c r="C150" s="26">
        <v>43735</v>
      </c>
      <c r="D150" s="60" t="s">
        <v>6</v>
      </c>
      <c r="E150" s="60" t="s">
        <v>6</v>
      </c>
      <c r="F150" s="60" t="s">
        <v>6</v>
      </c>
      <c r="G150" s="60" t="s">
        <v>6</v>
      </c>
      <c r="H150" s="60" t="s">
        <v>6</v>
      </c>
      <c r="I150" s="48" t="e">
        <f t="shared" ca="1" si="60"/>
        <v>#VALUE!</v>
      </c>
      <c r="J150" s="47" t="e">
        <f t="shared" ca="1" si="61"/>
        <v>#VALUE!</v>
      </c>
      <c r="K150" s="101" t="s">
        <v>66</v>
      </c>
      <c r="L150" s="102" t="s">
        <v>66</v>
      </c>
      <c r="M150" s="102" t="s">
        <v>66</v>
      </c>
      <c r="N150" s="102" t="s">
        <v>66</v>
      </c>
      <c r="O150" s="101" t="s">
        <v>66</v>
      </c>
      <c r="P150" s="101" t="s">
        <v>66</v>
      </c>
      <c r="Q150" s="95" t="s">
        <v>273</v>
      </c>
      <c r="R150" s="36" t="s">
        <v>544</v>
      </c>
      <c r="S150" s="28" t="s">
        <v>4</v>
      </c>
      <c r="T150" s="113">
        <v>785952</v>
      </c>
      <c r="U150" s="142" t="s">
        <v>148</v>
      </c>
      <c r="V150" s="127">
        <v>1060</v>
      </c>
      <c r="W150" s="49">
        <v>36713</v>
      </c>
      <c r="X150" s="113">
        <v>16</v>
      </c>
      <c r="Y150" s="146" t="s">
        <v>6</v>
      </c>
      <c r="Z150" s="38" t="s">
        <v>147</v>
      </c>
      <c r="AA150" s="38" t="s">
        <v>574</v>
      </c>
      <c r="AB150" s="37">
        <v>261800</v>
      </c>
      <c r="AC150" s="95" t="s">
        <v>573</v>
      </c>
      <c r="AD150" s="65">
        <v>71314501</v>
      </c>
      <c r="AE150" s="80">
        <v>2613251</v>
      </c>
      <c r="AF150" s="80">
        <v>3008847270</v>
      </c>
      <c r="AG150" s="171" t="s">
        <v>572</v>
      </c>
      <c r="AH150" s="95" t="s">
        <v>573</v>
      </c>
      <c r="AI150" s="154">
        <v>71314501</v>
      </c>
      <c r="AJ150" s="80">
        <v>2613251</v>
      </c>
      <c r="AK150" s="80">
        <v>3008847270</v>
      </c>
      <c r="AL150" s="116" t="s">
        <v>572</v>
      </c>
      <c r="AM150" s="30" t="s">
        <v>571</v>
      </c>
      <c r="AN150" s="31" t="s">
        <v>6</v>
      </c>
      <c r="AO150" s="31" t="s">
        <v>6</v>
      </c>
      <c r="AP150" s="30" t="s">
        <v>6</v>
      </c>
      <c r="AQ150" s="78" t="s">
        <v>56</v>
      </c>
      <c r="AR150" s="28" t="s">
        <v>4</v>
      </c>
      <c r="AS150" s="105" t="s">
        <v>55</v>
      </c>
      <c r="AT150" s="28" t="s">
        <v>122</v>
      </c>
      <c r="AU150" s="28" t="s">
        <v>121</v>
      </c>
      <c r="AV150" s="63"/>
      <c r="AW150" s="25"/>
      <c r="AX150" s="25"/>
      <c r="AY150" s="26" t="e">
        <f t="shared" si="51"/>
        <v>#VALUE!</v>
      </c>
      <c r="AZ150" s="25"/>
      <c r="BA150" s="25"/>
      <c r="BB150" s="26" t="e">
        <f t="shared" si="52"/>
        <v>#VALUE!</v>
      </c>
      <c r="BC150" s="25"/>
      <c r="BD150" s="25"/>
      <c r="BE150" s="20" t="e">
        <f t="shared" si="53"/>
        <v>#VALUE!</v>
      </c>
      <c r="BF150" s="20"/>
      <c r="BG150" s="20"/>
      <c r="BH150" s="20" t="e">
        <f t="shared" si="48"/>
        <v>#VALUE!</v>
      </c>
      <c r="BI150" s="24"/>
      <c r="BJ150" s="24"/>
      <c r="BK150" s="24" t="e">
        <f t="shared" si="54"/>
        <v>#VALUE!</v>
      </c>
      <c r="BL150" s="24"/>
      <c r="BM150" s="24"/>
      <c r="BN150" s="20" t="e">
        <f t="shared" si="55"/>
        <v>#VALUE!</v>
      </c>
      <c r="BO150" s="24"/>
      <c r="BP150" s="24"/>
      <c r="BQ150" s="20" t="e">
        <f t="shared" si="56"/>
        <v>#VALUE!</v>
      </c>
      <c r="BR150" s="24"/>
      <c r="BS150" s="24"/>
      <c r="BT150" s="20" t="e">
        <f t="shared" si="57"/>
        <v>#VALUE!</v>
      </c>
      <c r="BU150" s="24" t="e">
        <f>E150-100</f>
        <v>#VALUE!</v>
      </c>
      <c r="BV150" s="61" t="e">
        <f>E150-60</f>
        <v>#VALUE!</v>
      </c>
      <c r="BW150" s="21"/>
      <c r="BX150" s="21"/>
      <c r="BY150" s="20" t="e">
        <f t="shared" si="58"/>
        <v>#VALUE!</v>
      </c>
      <c r="BZ150" s="164" t="s">
        <v>570</v>
      </c>
      <c r="CA150" s="18" t="s">
        <v>68</v>
      </c>
    </row>
    <row r="151" spans="1:80" ht="39.75" customHeight="1" x14ac:dyDescent="0.25">
      <c r="A151" s="139" t="s">
        <v>67</v>
      </c>
      <c r="B151" s="120">
        <v>4600082527</v>
      </c>
      <c r="C151" s="26">
        <v>43658</v>
      </c>
      <c r="D151" s="60" t="s">
        <v>6</v>
      </c>
      <c r="E151" s="60" t="s">
        <v>6</v>
      </c>
      <c r="F151" s="60" t="s">
        <v>6</v>
      </c>
      <c r="G151" s="60" t="s">
        <v>6</v>
      </c>
      <c r="H151" s="60" t="s">
        <v>6</v>
      </c>
      <c r="I151" s="48" t="e">
        <f t="shared" ca="1" si="60"/>
        <v>#VALUE!</v>
      </c>
      <c r="J151" s="47" t="e">
        <f t="shared" ca="1" si="61"/>
        <v>#VALUE!</v>
      </c>
      <c r="K151" s="163" t="s">
        <v>563</v>
      </c>
      <c r="L151" s="138">
        <v>43720</v>
      </c>
      <c r="M151" s="138">
        <v>43658</v>
      </c>
      <c r="N151" s="138">
        <v>44512</v>
      </c>
      <c r="O151" s="48">
        <f ca="1">N151-$DF$1</f>
        <v>220</v>
      </c>
      <c r="P151" s="137" t="str">
        <f ca="1">IF(O151&gt;80,"VIGENTE",IF(O151&lt;1,"VENCIDO",IF(O151&lt;50,"POR VENCERSE","RENOVAR")))</f>
        <v>VIGENTE</v>
      </c>
      <c r="Q151" s="66" t="s">
        <v>485</v>
      </c>
      <c r="R151" s="36" t="s">
        <v>484</v>
      </c>
      <c r="S151" s="28" t="s">
        <v>4</v>
      </c>
      <c r="T151" s="72">
        <v>457991</v>
      </c>
      <c r="U151" s="68" t="s">
        <v>483</v>
      </c>
      <c r="V151" s="118">
        <v>1715</v>
      </c>
      <c r="W151" s="117">
        <v>41542</v>
      </c>
      <c r="X151" s="72">
        <v>27</v>
      </c>
      <c r="Y151" s="148" t="s">
        <v>562</v>
      </c>
      <c r="Z151" s="95" t="s">
        <v>11</v>
      </c>
      <c r="AA151" s="95" t="s">
        <v>482</v>
      </c>
      <c r="AB151" s="67">
        <v>1436783</v>
      </c>
      <c r="AC151" s="66" t="s">
        <v>561</v>
      </c>
      <c r="AD151" s="65">
        <v>70195946</v>
      </c>
      <c r="AE151" s="31" t="s">
        <v>6</v>
      </c>
      <c r="AF151" s="80">
        <v>3117620055</v>
      </c>
      <c r="AG151" s="171" t="s">
        <v>560</v>
      </c>
      <c r="AH151" s="66" t="s">
        <v>561</v>
      </c>
      <c r="AI151" s="154">
        <v>70195946</v>
      </c>
      <c r="AJ151" s="31" t="s">
        <v>6</v>
      </c>
      <c r="AK151" s="80">
        <v>3117620055</v>
      </c>
      <c r="AL151" s="116" t="s">
        <v>560</v>
      </c>
      <c r="AM151" s="136" t="s">
        <v>559</v>
      </c>
      <c r="AN151" s="31" t="s">
        <v>6</v>
      </c>
      <c r="AO151" s="31" t="s">
        <v>6</v>
      </c>
      <c r="AP151" s="30" t="s">
        <v>6</v>
      </c>
      <c r="AQ151" s="78" t="s">
        <v>56</v>
      </c>
      <c r="AR151" s="28" t="s">
        <v>4</v>
      </c>
      <c r="AS151" s="105" t="s">
        <v>55</v>
      </c>
      <c r="AT151" s="105"/>
      <c r="AU151" s="28"/>
      <c r="AV151" s="63"/>
      <c r="AW151" s="25"/>
      <c r="AX151" s="25"/>
      <c r="AY151" s="26" t="e">
        <f t="shared" si="51"/>
        <v>#VALUE!</v>
      </c>
      <c r="AZ151" s="25"/>
      <c r="BA151" s="25"/>
      <c r="BB151" s="26" t="e">
        <f t="shared" si="52"/>
        <v>#VALUE!</v>
      </c>
      <c r="BC151" s="25"/>
      <c r="BD151" s="25"/>
      <c r="BE151" s="20" t="e">
        <f t="shared" si="53"/>
        <v>#VALUE!</v>
      </c>
      <c r="BF151" s="20"/>
      <c r="BG151" s="20"/>
      <c r="BH151" s="20" t="e">
        <f t="shared" si="48"/>
        <v>#VALUE!</v>
      </c>
      <c r="BI151" s="24"/>
      <c r="BJ151" s="24"/>
      <c r="BK151" s="24" t="e">
        <f t="shared" si="54"/>
        <v>#VALUE!</v>
      </c>
      <c r="BL151" s="24"/>
      <c r="BM151" s="24"/>
      <c r="BN151" s="20" t="e">
        <f t="shared" si="55"/>
        <v>#VALUE!</v>
      </c>
      <c r="BO151" s="24"/>
      <c r="BP151" s="24"/>
      <c r="BQ151" s="20" t="e">
        <f t="shared" si="56"/>
        <v>#VALUE!</v>
      </c>
      <c r="BR151" s="24"/>
      <c r="BS151" s="24"/>
      <c r="BT151" s="20" t="e">
        <f t="shared" si="57"/>
        <v>#VALUE!</v>
      </c>
      <c r="BU151" s="24" t="e">
        <f>E151-100</f>
        <v>#VALUE!</v>
      </c>
      <c r="BV151" s="61" t="e">
        <f>E151-60</f>
        <v>#VALUE!</v>
      </c>
      <c r="BW151" s="21"/>
      <c r="BX151" s="21"/>
      <c r="BY151" s="20" t="e">
        <f t="shared" si="58"/>
        <v>#VALUE!</v>
      </c>
      <c r="BZ151" s="19"/>
      <c r="CA151" s="18" t="s">
        <v>68</v>
      </c>
    </row>
    <row r="152" spans="1:80" ht="39.75" customHeight="1" x14ac:dyDescent="0.25">
      <c r="A152" s="139" t="s">
        <v>67</v>
      </c>
      <c r="B152" s="120">
        <v>4600082528</v>
      </c>
      <c r="C152" s="26">
        <v>43658</v>
      </c>
      <c r="D152" s="60" t="s">
        <v>6</v>
      </c>
      <c r="E152" s="60" t="s">
        <v>6</v>
      </c>
      <c r="F152" s="60" t="s">
        <v>6</v>
      </c>
      <c r="G152" s="60" t="s">
        <v>6</v>
      </c>
      <c r="H152" s="60" t="s">
        <v>6</v>
      </c>
      <c r="I152" s="48" t="e">
        <f t="shared" ca="1" si="60"/>
        <v>#VALUE!</v>
      </c>
      <c r="J152" s="47" t="e">
        <f t="shared" ca="1" si="61"/>
        <v>#VALUE!</v>
      </c>
      <c r="K152" s="163" t="s">
        <v>558</v>
      </c>
      <c r="L152" s="138">
        <v>43720</v>
      </c>
      <c r="M152" s="138">
        <v>43658</v>
      </c>
      <c r="N152" s="138">
        <v>44512</v>
      </c>
      <c r="O152" s="48">
        <f ca="1">N152-$DF$1</f>
        <v>220</v>
      </c>
      <c r="P152" s="137" t="str">
        <f ca="1">IF(O152&gt;80,"VIGENTE",IF(O152&lt;1,"VENCIDO",IF(O152&lt;50,"POR VENCERSE","RENOVAR")))</f>
        <v>VIGENTE</v>
      </c>
      <c r="Q152" s="66" t="s">
        <v>485</v>
      </c>
      <c r="R152" s="36" t="s">
        <v>484</v>
      </c>
      <c r="S152" s="28" t="s">
        <v>4</v>
      </c>
      <c r="T152" s="72">
        <v>457991</v>
      </c>
      <c r="U152" s="68" t="s">
        <v>483</v>
      </c>
      <c r="V152" s="118">
        <v>1715</v>
      </c>
      <c r="W152" s="117">
        <v>41542</v>
      </c>
      <c r="X152" s="72">
        <v>27</v>
      </c>
      <c r="Y152" s="80">
        <v>63</v>
      </c>
      <c r="Z152" s="95" t="s">
        <v>11</v>
      </c>
      <c r="AA152" s="95" t="s">
        <v>482</v>
      </c>
      <c r="AB152" s="67">
        <v>879509</v>
      </c>
      <c r="AC152" s="66" t="s">
        <v>557</v>
      </c>
      <c r="AD152" s="65">
        <v>32445938</v>
      </c>
      <c r="AE152" s="80">
        <v>3726814</v>
      </c>
      <c r="AF152" s="80">
        <v>3006381525</v>
      </c>
      <c r="AG152" s="171" t="s">
        <v>555</v>
      </c>
      <c r="AH152" s="66" t="s">
        <v>556</v>
      </c>
      <c r="AI152" s="154">
        <v>32445938</v>
      </c>
      <c r="AJ152" s="80">
        <v>3726814</v>
      </c>
      <c r="AK152" s="80">
        <v>3006381525</v>
      </c>
      <c r="AL152" s="116" t="s">
        <v>555</v>
      </c>
      <c r="AM152" s="136" t="s">
        <v>554</v>
      </c>
      <c r="AN152" s="31" t="s">
        <v>6</v>
      </c>
      <c r="AO152" s="31" t="s">
        <v>6</v>
      </c>
      <c r="AP152" s="30" t="s">
        <v>6</v>
      </c>
      <c r="AQ152" s="78" t="s">
        <v>56</v>
      </c>
      <c r="AR152" s="28" t="s">
        <v>4</v>
      </c>
      <c r="AS152" s="105" t="s">
        <v>55</v>
      </c>
      <c r="AT152" s="105"/>
      <c r="AU152" s="28"/>
      <c r="AV152" s="63"/>
      <c r="AW152" s="25"/>
      <c r="AX152" s="25"/>
      <c r="AY152" s="26" t="e">
        <f t="shared" si="51"/>
        <v>#VALUE!</v>
      </c>
      <c r="AZ152" s="25"/>
      <c r="BA152" s="25"/>
      <c r="BB152" s="26" t="e">
        <f t="shared" si="52"/>
        <v>#VALUE!</v>
      </c>
      <c r="BC152" s="25"/>
      <c r="BD152" s="25"/>
      <c r="BE152" s="20" t="e">
        <f t="shared" si="53"/>
        <v>#VALUE!</v>
      </c>
      <c r="BF152" s="20"/>
      <c r="BG152" s="20"/>
      <c r="BH152" s="20" t="e">
        <f t="shared" si="48"/>
        <v>#VALUE!</v>
      </c>
      <c r="BI152" s="24"/>
      <c r="BJ152" s="24"/>
      <c r="BK152" s="24" t="e">
        <f t="shared" si="54"/>
        <v>#VALUE!</v>
      </c>
      <c r="BL152" s="24"/>
      <c r="BM152" s="24"/>
      <c r="BN152" s="20" t="e">
        <f t="shared" si="55"/>
        <v>#VALUE!</v>
      </c>
      <c r="BO152" s="24"/>
      <c r="BP152" s="24"/>
      <c r="BQ152" s="20" t="e">
        <f t="shared" si="56"/>
        <v>#VALUE!</v>
      </c>
      <c r="BR152" s="24"/>
      <c r="BS152" s="24"/>
      <c r="BT152" s="20" t="e">
        <f t="shared" si="57"/>
        <v>#VALUE!</v>
      </c>
      <c r="BU152" s="24" t="e">
        <f>E152-100</f>
        <v>#VALUE!</v>
      </c>
      <c r="BV152" s="61" t="e">
        <f>E152-60</f>
        <v>#VALUE!</v>
      </c>
      <c r="BW152" s="21"/>
      <c r="BX152" s="21"/>
      <c r="BY152" s="20" t="e">
        <f t="shared" si="58"/>
        <v>#VALUE!</v>
      </c>
      <c r="BZ152" s="19"/>
      <c r="CA152" s="18" t="s">
        <v>68</v>
      </c>
    </row>
    <row r="153" spans="1:80" ht="39.75" hidden="1" customHeight="1" x14ac:dyDescent="0.25">
      <c r="A153" s="139" t="s">
        <v>67</v>
      </c>
      <c r="B153" s="120">
        <v>4600080135</v>
      </c>
      <c r="C153" s="26">
        <v>43684</v>
      </c>
      <c r="D153" s="24">
        <v>44136</v>
      </c>
      <c r="E153" s="24">
        <v>44285</v>
      </c>
      <c r="F153" s="61">
        <v>43770</v>
      </c>
      <c r="G153" s="58" t="s">
        <v>472</v>
      </c>
      <c r="H153" s="24">
        <v>44134</v>
      </c>
      <c r="I153" s="48">
        <f ca="1">E153-Mayorista!$DF$1</f>
        <v>-7</v>
      </c>
      <c r="J153" s="47" t="str">
        <f ca="1">IF(I153&gt;80,"VIGENTE",IF(I153&lt;1,"TERMINADO",IF(I153&lt;50,"POR VENCERSE","RENOVAR")))</f>
        <v>TERMINADO</v>
      </c>
      <c r="K153" s="75">
        <v>10007152</v>
      </c>
      <c r="L153" s="102">
        <v>43746</v>
      </c>
      <c r="M153" s="102">
        <v>43678</v>
      </c>
      <c r="N153" s="102">
        <v>44166</v>
      </c>
      <c r="O153" s="48">
        <f ca="1">N153-$DF$1</f>
        <v>-126</v>
      </c>
      <c r="P153" s="137" t="str">
        <f ca="1">IF(O153&gt;80,"VIGENTE",IF(O153&lt;1,"VENCIDO",IF(O153&lt;50,"POR VENCERSE","RENOVAR")))</f>
        <v>VENCIDO</v>
      </c>
      <c r="Q153" s="95" t="s">
        <v>539</v>
      </c>
      <c r="R153" s="36" t="s">
        <v>456</v>
      </c>
      <c r="S153" s="28" t="s">
        <v>4</v>
      </c>
      <c r="T153" s="113">
        <v>5410666</v>
      </c>
      <c r="U153" s="142" t="s">
        <v>538</v>
      </c>
      <c r="V153" s="127">
        <v>671</v>
      </c>
      <c r="W153" s="49">
        <v>42179</v>
      </c>
      <c r="X153" s="113">
        <v>24</v>
      </c>
      <c r="Y153" s="140">
        <v>1</v>
      </c>
      <c r="Z153" s="38" t="s">
        <v>401</v>
      </c>
      <c r="AA153" s="38" t="s">
        <v>537</v>
      </c>
      <c r="AB153" s="37">
        <v>448202</v>
      </c>
      <c r="AC153" s="95" t="s">
        <v>536</v>
      </c>
      <c r="AD153" s="65">
        <v>3493572</v>
      </c>
      <c r="AE153" s="31">
        <v>3892013</v>
      </c>
      <c r="AF153" s="80" t="s">
        <v>6</v>
      </c>
      <c r="AG153" s="30" t="s">
        <v>6</v>
      </c>
      <c r="AH153" s="95" t="s">
        <v>536</v>
      </c>
      <c r="AI153" s="154">
        <v>3493572</v>
      </c>
      <c r="AJ153" s="31">
        <v>3892013</v>
      </c>
      <c r="AK153" s="80" t="s">
        <v>6</v>
      </c>
      <c r="AL153" s="73" t="s">
        <v>6</v>
      </c>
      <c r="AM153" s="30" t="s">
        <v>535</v>
      </c>
      <c r="AN153" s="31" t="s">
        <v>6</v>
      </c>
      <c r="AO153" s="31" t="s">
        <v>6</v>
      </c>
      <c r="AP153" s="30" t="s">
        <v>6</v>
      </c>
      <c r="AQ153" s="78" t="s">
        <v>5</v>
      </c>
      <c r="AR153" s="28" t="s">
        <v>4</v>
      </c>
      <c r="AS153" s="105" t="s">
        <v>311</v>
      </c>
      <c r="AT153" s="28" t="s">
        <v>122</v>
      </c>
      <c r="AU153" s="28" t="s">
        <v>121</v>
      </c>
      <c r="AV153" s="63"/>
      <c r="AW153" s="89" t="s">
        <v>28</v>
      </c>
      <c r="AX153" s="20">
        <v>43840</v>
      </c>
      <c r="AY153" s="26">
        <f t="shared" si="51"/>
        <v>43862</v>
      </c>
      <c r="AZ153" s="22" t="s">
        <v>27</v>
      </c>
      <c r="BA153" s="20">
        <v>43931</v>
      </c>
      <c r="BB153" s="26">
        <f t="shared" si="52"/>
        <v>43952</v>
      </c>
      <c r="BC153" s="89" t="s">
        <v>26</v>
      </c>
      <c r="BD153" s="20">
        <v>44014</v>
      </c>
      <c r="BE153" s="20">
        <f t="shared" si="53"/>
        <v>44044</v>
      </c>
      <c r="BF153" s="86" t="s">
        <v>25</v>
      </c>
      <c r="BG153" s="20">
        <v>44123</v>
      </c>
      <c r="BH153" s="20">
        <f t="shared" ref="BH153:BH184" si="62">EDATE($F153,12)</f>
        <v>44136</v>
      </c>
      <c r="BI153" s="24"/>
      <c r="BJ153" s="24"/>
      <c r="BK153" s="24">
        <f t="shared" si="54"/>
        <v>44228</v>
      </c>
      <c r="BL153" s="24"/>
      <c r="BM153" s="24"/>
      <c r="BN153" s="20">
        <f t="shared" si="55"/>
        <v>44317</v>
      </c>
      <c r="BO153" s="24"/>
      <c r="BP153" s="24"/>
      <c r="BQ153" s="20">
        <f t="shared" si="56"/>
        <v>44409</v>
      </c>
      <c r="BR153" s="24"/>
      <c r="BS153" s="24"/>
      <c r="BT153" s="20">
        <f t="shared" si="57"/>
        <v>44501</v>
      </c>
      <c r="BU153" s="23">
        <v>202030256103</v>
      </c>
      <c r="BV153" s="61" t="s">
        <v>2</v>
      </c>
      <c r="BW153" s="21"/>
      <c r="BX153" s="21"/>
      <c r="BY153" s="20">
        <f t="shared" si="58"/>
        <v>44136</v>
      </c>
      <c r="BZ153" s="19"/>
      <c r="CA153" s="18" t="s">
        <v>68</v>
      </c>
    </row>
    <row r="154" spans="1:80" ht="39.75" customHeight="1" x14ac:dyDescent="0.25">
      <c r="A154" s="139" t="s">
        <v>67</v>
      </c>
      <c r="B154" s="120">
        <v>4600082320</v>
      </c>
      <c r="C154" s="26">
        <v>43658</v>
      </c>
      <c r="D154" s="24" t="s">
        <v>6</v>
      </c>
      <c r="E154" s="24" t="s">
        <v>6</v>
      </c>
      <c r="F154" s="24" t="s">
        <v>6</v>
      </c>
      <c r="G154" s="24" t="s">
        <v>6</v>
      </c>
      <c r="H154" s="24" t="s">
        <v>6</v>
      </c>
      <c r="I154" s="48" t="e">
        <f t="shared" ref="I154:I193" ca="1" si="63">E154-$DF$1</f>
        <v>#VALUE!</v>
      </c>
      <c r="J154" s="47" t="e">
        <f t="shared" ref="J154:J193" ca="1" si="64">IF(I154&gt;130,"VIGENTE",IF(I154&lt;1,"TERMINADO",IF(AND(I154&lt;120,I154&gt;110),"TRAMITES",IF(I154&lt;50,"POR VENCERSE","RENOVAR"))))</f>
        <v>#VALUE!</v>
      </c>
      <c r="K154" s="75" t="s">
        <v>534</v>
      </c>
      <c r="L154" s="138">
        <v>43693</v>
      </c>
      <c r="M154" s="138">
        <v>43658</v>
      </c>
      <c r="N154" s="138">
        <v>44512</v>
      </c>
      <c r="O154" s="48">
        <f ca="1">N154-$DF$1</f>
        <v>220</v>
      </c>
      <c r="P154" s="137" t="str">
        <f ca="1">IF(O154&gt;80,"VIGENTE",IF(O154&lt;1,"VENCIDO",IF(O154&lt;50,"POR VENCERSE","RENOVAR")))</f>
        <v>VIGENTE</v>
      </c>
      <c r="Q154" s="66" t="s">
        <v>485</v>
      </c>
      <c r="R154" s="36" t="s">
        <v>484</v>
      </c>
      <c r="S154" s="28" t="s">
        <v>4</v>
      </c>
      <c r="T154" s="72">
        <v>457991</v>
      </c>
      <c r="U154" s="68" t="s">
        <v>483</v>
      </c>
      <c r="V154" s="118">
        <v>1715</v>
      </c>
      <c r="W154" s="117">
        <v>41542</v>
      </c>
      <c r="X154" s="72">
        <v>27</v>
      </c>
      <c r="Y154" s="148" t="s">
        <v>533</v>
      </c>
      <c r="Z154" s="95" t="s">
        <v>11</v>
      </c>
      <c r="AA154" s="95" t="s">
        <v>482</v>
      </c>
      <c r="AB154" s="67">
        <v>1180436</v>
      </c>
      <c r="AC154" s="66" t="s">
        <v>532</v>
      </c>
      <c r="AD154" s="65">
        <v>70691567</v>
      </c>
      <c r="AE154" s="31" t="s">
        <v>6</v>
      </c>
      <c r="AF154" s="80">
        <v>3128067846</v>
      </c>
      <c r="AG154" s="30" t="s">
        <v>6</v>
      </c>
      <c r="AH154" s="66" t="s">
        <v>532</v>
      </c>
      <c r="AI154" s="154">
        <v>70691567</v>
      </c>
      <c r="AJ154" s="31" t="s">
        <v>6</v>
      </c>
      <c r="AK154" s="80">
        <v>3128067846</v>
      </c>
      <c r="AL154" s="73" t="s">
        <v>6</v>
      </c>
      <c r="AM154" s="136" t="s">
        <v>531</v>
      </c>
      <c r="AN154" s="31" t="s">
        <v>6</v>
      </c>
      <c r="AO154" s="31" t="s">
        <v>6</v>
      </c>
      <c r="AP154" s="30" t="s">
        <v>6</v>
      </c>
      <c r="AQ154" s="78" t="s">
        <v>5</v>
      </c>
      <c r="AR154" s="28" t="s">
        <v>4</v>
      </c>
      <c r="AS154" s="105" t="s">
        <v>3</v>
      </c>
      <c r="AT154" s="105"/>
      <c r="AU154" s="28"/>
      <c r="AV154" s="63"/>
      <c r="AW154" s="25"/>
      <c r="AX154" s="25"/>
      <c r="AY154" s="26" t="e">
        <f t="shared" si="51"/>
        <v>#VALUE!</v>
      </c>
      <c r="AZ154" s="25"/>
      <c r="BA154" s="25"/>
      <c r="BB154" s="26" t="e">
        <f t="shared" si="52"/>
        <v>#VALUE!</v>
      </c>
      <c r="BC154" s="25"/>
      <c r="BD154" s="25"/>
      <c r="BE154" s="20" t="e">
        <f t="shared" si="53"/>
        <v>#VALUE!</v>
      </c>
      <c r="BF154" s="20"/>
      <c r="BG154" s="20"/>
      <c r="BH154" s="20" t="e">
        <f t="shared" si="62"/>
        <v>#VALUE!</v>
      </c>
      <c r="BI154" s="24"/>
      <c r="BJ154" s="24"/>
      <c r="BK154" s="24" t="e">
        <f t="shared" si="54"/>
        <v>#VALUE!</v>
      </c>
      <c r="BL154" s="24"/>
      <c r="BM154" s="24"/>
      <c r="BN154" s="20" t="e">
        <f t="shared" si="55"/>
        <v>#VALUE!</v>
      </c>
      <c r="BO154" s="24"/>
      <c r="BP154" s="24"/>
      <c r="BQ154" s="20" t="e">
        <f t="shared" si="56"/>
        <v>#VALUE!</v>
      </c>
      <c r="BR154" s="24"/>
      <c r="BS154" s="24"/>
      <c r="BT154" s="20" t="e">
        <f t="shared" si="57"/>
        <v>#VALUE!</v>
      </c>
      <c r="BU154" s="24" t="e">
        <f>E154-100</f>
        <v>#VALUE!</v>
      </c>
      <c r="BV154" s="61" t="e">
        <f>E154-60</f>
        <v>#VALUE!</v>
      </c>
      <c r="BW154" s="21"/>
      <c r="BX154" s="21"/>
      <c r="BY154" s="20" t="e">
        <f t="shared" si="58"/>
        <v>#VALUE!</v>
      </c>
      <c r="BZ154" s="19"/>
      <c r="CA154" s="18" t="s">
        <v>68</v>
      </c>
    </row>
    <row r="155" spans="1:80" ht="39.75" hidden="1" customHeight="1" x14ac:dyDescent="0.25">
      <c r="A155" s="53" t="s">
        <v>530</v>
      </c>
      <c r="B155" s="120">
        <v>4600082514</v>
      </c>
      <c r="C155" s="24">
        <v>43741</v>
      </c>
      <c r="D155" s="24">
        <v>44136</v>
      </c>
      <c r="E155" s="24">
        <v>44285</v>
      </c>
      <c r="F155" s="61">
        <v>43770</v>
      </c>
      <c r="G155" s="58" t="s">
        <v>472</v>
      </c>
      <c r="H155" s="24">
        <v>44134</v>
      </c>
      <c r="I155" s="48">
        <f t="shared" ca="1" si="63"/>
        <v>-7</v>
      </c>
      <c r="J155" s="47" t="str">
        <f t="shared" ca="1" si="64"/>
        <v>TERMINADO</v>
      </c>
      <c r="K155" s="75">
        <v>2489851</v>
      </c>
      <c r="L155" s="161">
        <v>43763</v>
      </c>
      <c r="M155" s="24">
        <v>43741</v>
      </c>
      <c r="N155" s="24">
        <v>44230</v>
      </c>
      <c r="O155" s="48">
        <f ca="1">N155-$DF$1</f>
        <v>-62</v>
      </c>
      <c r="P155" s="137" t="str">
        <f ca="1">IF(O155&gt;80,"VIGENTE",IF(O155&lt;1,"VENCIDO",IF(O155&lt;50,"POR VENCERSE","RENOVAR")))</f>
        <v>VENCIDO</v>
      </c>
      <c r="Q155" s="100" t="s">
        <v>529</v>
      </c>
      <c r="R155" s="100" t="s">
        <v>355</v>
      </c>
      <c r="S155" s="28" t="s">
        <v>4</v>
      </c>
      <c r="T155" s="119">
        <v>93223</v>
      </c>
      <c r="U155" s="71">
        <v>10100030004</v>
      </c>
      <c r="V155" s="118">
        <v>3070</v>
      </c>
      <c r="W155" s="117">
        <v>34272</v>
      </c>
      <c r="X155" s="72">
        <v>12</v>
      </c>
      <c r="Y155" s="68" t="s">
        <v>6</v>
      </c>
      <c r="Z155" s="38" t="s">
        <v>11</v>
      </c>
      <c r="AA155" s="38" t="s">
        <v>528</v>
      </c>
      <c r="AB155" s="94">
        <v>5313350</v>
      </c>
      <c r="AC155" s="100" t="s">
        <v>527</v>
      </c>
      <c r="AD155" s="65">
        <v>890922113</v>
      </c>
      <c r="AE155" s="68">
        <v>3811513</v>
      </c>
      <c r="AF155" s="31">
        <v>3104264900</v>
      </c>
      <c r="AG155" s="171" t="s">
        <v>525</v>
      </c>
      <c r="AH155" s="160" t="s">
        <v>526</v>
      </c>
      <c r="AI155" s="154">
        <v>8239346</v>
      </c>
      <c r="AJ155" s="68">
        <v>3811513</v>
      </c>
      <c r="AK155" s="31">
        <v>3104264900</v>
      </c>
      <c r="AL155" s="116" t="s">
        <v>525</v>
      </c>
      <c r="AM155" s="156" t="s">
        <v>524</v>
      </c>
      <c r="AN155" s="31" t="s">
        <v>6</v>
      </c>
      <c r="AO155" s="31" t="s">
        <v>6</v>
      </c>
      <c r="AP155" s="30" t="s">
        <v>6</v>
      </c>
      <c r="AQ155" s="64" t="s">
        <v>5</v>
      </c>
      <c r="AR155" s="95" t="s">
        <v>4</v>
      </c>
      <c r="AS155" s="63" t="s">
        <v>311</v>
      </c>
      <c r="AT155" s="28" t="s">
        <v>122</v>
      </c>
      <c r="AU155" s="28" t="s">
        <v>121</v>
      </c>
      <c r="AV155" s="63"/>
      <c r="AW155" s="89" t="s">
        <v>28</v>
      </c>
      <c r="AX155" s="20">
        <v>43840</v>
      </c>
      <c r="AY155" s="26">
        <f t="shared" si="51"/>
        <v>43862</v>
      </c>
      <c r="AZ155" s="89" t="s">
        <v>27</v>
      </c>
      <c r="BA155" s="20">
        <v>43931</v>
      </c>
      <c r="BB155" s="26">
        <f t="shared" si="52"/>
        <v>43952</v>
      </c>
      <c r="BC155" s="89" t="s">
        <v>26</v>
      </c>
      <c r="BD155" s="20">
        <v>44043</v>
      </c>
      <c r="BE155" s="20">
        <f t="shared" si="53"/>
        <v>44044</v>
      </c>
      <c r="BF155" s="86" t="s">
        <v>25</v>
      </c>
      <c r="BG155" s="20">
        <v>44134</v>
      </c>
      <c r="BH155" s="20">
        <f t="shared" si="62"/>
        <v>44136</v>
      </c>
      <c r="BI155" s="24"/>
      <c r="BJ155" s="24"/>
      <c r="BK155" s="24">
        <f t="shared" si="54"/>
        <v>44228</v>
      </c>
      <c r="BL155" s="24"/>
      <c r="BM155" s="24"/>
      <c r="BN155" s="20">
        <f t="shared" si="55"/>
        <v>44317</v>
      </c>
      <c r="BO155" s="24"/>
      <c r="BP155" s="24"/>
      <c r="BQ155" s="20">
        <f t="shared" si="56"/>
        <v>44409</v>
      </c>
      <c r="BR155" s="24"/>
      <c r="BS155" s="24"/>
      <c r="BT155" s="20">
        <f t="shared" si="57"/>
        <v>44501</v>
      </c>
      <c r="BU155" s="23">
        <v>20030222141</v>
      </c>
      <c r="BV155" s="61" t="s">
        <v>2</v>
      </c>
      <c r="BW155" s="21"/>
      <c r="BX155" s="21"/>
      <c r="BY155" s="20">
        <f t="shared" si="58"/>
        <v>44136</v>
      </c>
      <c r="BZ155" s="19"/>
      <c r="CA155" s="18" t="s">
        <v>68</v>
      </c>
    </row>
    <row r="156" spans="1:80" ht="39.75" hidden="1" customHeight="1" x14ac:dyDescent="0.25">
      <c r="A156" s="53" t="s">
        <v>67</v>
      </c>
      <c r="B156" s="75">
        <v>4600083072</v>
      </c>
      <c r="C156" s="24">
        <v>43777</v>
      </c>
      <c r="D156" s="24">
        <v>44147</v>
      </c>
      <c r="E156" s="24">
        <v>44297</v>
      </c>
      <c r="F156" s="61">
        <v>43781</v>
      </c>
      <c r="G156" s="61" t="s">
        <v>472</v>
      </c>
      <c r="H156" s="24">
        <v>44147</v>
      </c>
      <c r="I156" s="48">
        <f t="shared" ca="1" si="63"/>
        <v>5</v>
      </c>
      <c r="J156" s="47" t="str">
        <f t="shared" ca="1" si="64"/>
        <v>POR VENCERSE</v>
      </c>
      <c r="K156" s="101" t="s">
        <v>66</v>
      </c>
      <c r="L156" s="102" t="s">
        <v>66</v>
      </c>
      <c r="M156" s="102" t="s">
        <v>66</v>
      </c>
      <c r="N156" s="102" t="s">
        <v>66</v>
      </c>
      <c r="O156" s="101" t="s">
        <v>66</v>
      </c>
      <c r="P156" s="101" t="s">
        <v>66</v>
      </c>
      <c r="Q156" s="100" t="s">
        <v>511</v>
      </c>
      <c r="R156" s="36" t="s">
        <v>456</v>
      </c>
      <c r="S156" s="109" t="s">
        <v>4</v>
      </c>
      <c r="T156" s="119">
        <v>169215</v>
      </c>
      <c r="U156" s="71" t="s">
        <v>506</v>
      </c>
      <c r="V156" s="118">
        <v>491</v>
      </c>
      <c r="W156" s="117">
        <v>25612</v>
      </c>
      <c r="X156" s="72">
        <v>5</v>
      </c>
      <c r="Y156" s="68">
        <v>2</v>
      </c>
      <c r="Z156" s="38" t="s">
        <v>401</v>
      </c>
      <c r="AA156" s="38" t="s">
        <v>505</v>
      </c>
      <c r="AB156" s="94">
        <v>136850</v>
      </c>
      <c r="AC156" s="100" t="s">
        <v>510</v>
      </c>
      <c r="AD156" s="65">
        <v>8426167</v>
      </c>
      <c r="AE156" s="31">
        <v>2307232</v>
      </c>
      <c r="AF156" s="31">
        <v>320720564</v>
      </c>
      <c r="AG156" s="171" t="s">
        <v>509</v>
      </c>
      <c r="AH156" s="100" t="s">
        <v>510</v>
      </c>
      <c r="AI156" s="154">
        <v>8426167</v>
      </c>
      <c r="AJ156" s="31">
        <v>2307232</v>
      </c>
      <c r="AK156" s="31">
        <v>320720564</v>
      </c>
      <c r="AL156" s="116" t="s">
        <v>509</v>
      </c>
      <c r="AM156" s="156" t="s">
        <v>508</v>
      </c>
      <c r="AN156" s="31" t="s">
        <v>6</v>
      </c>
      <c r="AO156" s="31" t="s">
        <v>6</v>
      </c>
      <c r="AP156" s="30" t="s">
        <v>6</v>
      </c>
      <c r="AQ156" s="64" t="s">
        <v>70</v>
      </c>
      <c r="AR156" s="28" t="s">
        <v>4</v>
      </c>
      <c r="AS156" s="63" t="s">
        <v>69</v>
      </c>
      <c r="AT156" s="28" t="s">
        <v>122</v>
      </c>
      <c r="AU156" s="28" t="s">
        <v>121</v>
      </c>
      <c r="AV156" s="63"/>
      <c r="AW156" s="89" t="s">
        <v>28</v>
      </c>
      <c r="AX156" s="20">
        <v>43873</v>
      </c>
      <c r="AY156" s="26">
        <f t="shared" si="51"/>
        <v>43873</v>
      </c>
      <c r="AZ156" s="89" t="s">
        <v>27</v>
      </c>
      <c r="BA156" s="20">
        <v>43966</v>
      </c>
      <c r="BB156" s="26">
        <f t="shared" si="52"/>
        <v>43963</v>
      </c>
      <c r="BC156" s="89" t="s">
        <v>26</v>
      </c>
      <c r="BD156" s="20">
        <v>44073</v>
      </c>
      <c r="BE156" s="20">
        <f t="shared" si="53"/>
        <v>44055</v>
      </c>
      <c r="BF156" s="86" t="s">
        <v>25</v>
      </c>
      <c r="BG156" s="20">
        <v>44145</v>
      </c>
      <c r="BH156" s="24">
        <f t="shared" si="62"/>
        <v>44147</v>
      </c>
      <c r="BI156" s="24"/>
      <c r="BJ156" s="24"/>
      <c r="BK156" s="24">
        <f t="shared" si="54"/>
        <v>44239</v>
      </c>
      <c r="BL156" s="24"/>
      <c r="BM156" s="24"/>
      <c r="BN156" s="20">
        <f t="shared" si="55"/>
        <v>44328</v>
      </c>
      <c r="BO156" s="24"/>
      <c r="BP156" s="24"/>
      <c r="BQ156" s="20">
        <f t="shared" si="56"/>
        <v>44420</v>
      </c>
      <c r="BR156" s="24"/>
      <c r="BS156" s="24"/>
      <c r="BT156" s="20">
        <f t="shared" si="57"/>
        <v>44512</v>
      </c>
      <c r="BU156" s="23">
        <v>202020062677</v>
      </c>
      <c r="BV156" s="89" t="s">
        <v>2</v>
      </c>
      <c r="BW156" s="21"/>
      <c r="BX156" s="21"/>
      <c r="BY156" s="20">
        <f t="shared" si="58"/>
        <v>44147</v>
      </c>
      <c r="BZ156" s="19"/>
      <c r="CA156" s="18" t="s">
        <v>68</v>
      </c>
      <c r="CB156" s="1"/>
    </row>
    <row r="157" spans="1:80" ht="39.75" hidden="1" customHeight="1" x14ac:dyDescent="0.25">
      <c r="A157" s="53" t="s">
        <v>67</v>
      </c>
      <c r="B157" s="75">
        <v>4600083071</v>
      </c>
      <c r="C157" s="24">
        <v>43777</v>
      </c>
      <c r="D157" s="24">
        <v>44147</v>
      </c>
      <c r="E157" s="24">
        <v>44297</v>
      </c>
      <c r="F157" s="61">
        <v>43781</v>
      </c>
      <c r="G157" s="61" t="s">
        <v>472</v>
      </c>
      <c r="H157" s="24">
        <v>44147</v>
      </c>
      <c r="I157" s="48">
        <f t="shared" ca="1" si="63"/>
        <v>5</v>
      </c>
      <c r="J157" s="47" t="str">
        <f t="shared" ca="1" si="64"/>
        <v>POR VENCERSE</v>
      </c>
      <c r="K157" s="101" t="s">
        <v>66</v>
      </c>
      <c r="L157" s="102" t="s">
        <v>66</v>
      </c>
      <c r="M157" s="102" t="s">
        <v>66</v>
      </c>
      <c r="N157" s="102" t="s">
        <v>66</v>
      </c>
      <c r="O157" s="101" t="s">
        <v>66</v>
      </c>
      <c r="P157" s="101" t="s">
        <v>66</v>
      </c>
      <c r="Q157" s="100" t="s">
        <v>507</v>
      </c>
      <c r="R157" s="36" t="s">
        <v>456</v>
      </c>
      <c r="S157" s="109" t="s">
        <v>4</v>
      </c>
      <c r="T157" s="119">
        <v>169215</v>
      </c>
      <c r="U157" s="71" t="s">
        <v>506</v>
      </c>
      <c r="V157" s="118">
        <v>491</v>
      </c>
      <c r="W157" s="117">
        <v>25612</v>
      </c>
      <c r="X157" s="72">
        <v>5</v>
      </c>
      <c r="Y157" s="68">
        <v>3</v>
      </c>
      <c r="Z157" s="38" t="s">
        <v>401</v>
      </c>
      <c r="AA157" s="38" t="s">
        <v>505</v>
      </c>
      <c r="AB157" s="94">
        <v>135660</v>
      </c>
      <c r="AC157" s="100" t="s">
        <v>504</v>
      </c>
      <c r="AD157" s="65">
        <v>21396664</v>
      </c>
      <c r="AE157" s="31" t="s">
        <v>6</v>
      </c>
      <c r="AF157" s="31">
        <v>3145867530</v>
      </c>
      <c r="AG157" s="171" t="s">
        <v>503</v>
      </c>
      <c r="AH157" s="100" t="s">
        <v>504</v>
      </c>
      <c r="AI157" s="154">
        <v>21396664</v>
      </c>
      <c r="AJ157" s="31" t="s">
        <v>6</v>
      </c>
      <c r="AK157" s="31">
        <v>3145867530</v>
      </c>
      <c r="AL157" s="116" t="s">
        <v>503</v>
      </c>
      <c r="AM157" s="156" t="s">
        <v>502</v>
      </c>
      <c r="AN157" s="31" t="s">
        <v>6</v>
      </c>
      <c r="AO157" s="31" t="s">
        <v>6</v>
      </c>
      <c r="AP157" s="30" t="s">
        <v>6</v>
      </c>
      <c r="AQ157" s="64" t="s">
        <v>70</v>
      </c>
      <c r="AR157" s="28" t="s">
        <v>4</v>
      </c>
      <c r="AS157" s="63" t="s">
        <v>69</v>
      </c>
      <c r="AT157" s="28" t="s">
        <v>122</v>
      </c>
      <c r="AU157" s="28" t="s">
        <v>121</v>
      </c>
      <c r="AV157" s="63"/>
      <c r="AW157" s="89" t="s">
        <v>28</v>
      </c>
      <c r="AX157" s="20">
        <v>43873</v>
      </c>
      <c r="AY157" s="26">
        <f t="shared" si="51"/>
        <v>43873</v>
      </c>
      <c r="AZ157" s="89" t="s">
        <v>27</v>
      </c>
      <c r="BA157" s="20">
        <v>44012</v>
      </c>
      <c r="BB157" s="26">
        <f t="shared" si="52"/>
        <v>43963</v>
      </c>
      <c r="BC157" s="89" t="s">
        <v>26</v>
      </c>
      <c r="BD157" s="20">
        <v>44073</v>
      </c>
      <c r="BE157" s="20">
        <f t="shared" si="53"/>
        <v>44055</v>
      </c>
      <c r="BF157" s="86" t="s">
        <v>25</v>
      </c>
      <c r="BG157" s="20">
        <v>44145</v>
      </c>
      <c r="BH157" s="24">
        <f t="shared" si="62"/>
        <v>44147</v>
      </c>
      <c r="BI157" s="24"/>
      <c r="BJ157" s="24"/>
      <c r="BK157" s="24">
        <f t="shared" si="54"/>
        <v>44239</v>
      </c>
      <c r="BL157" s="24"/>
      <c r="BM157" s="24"/>
      <c r="BN157" s="20">
        <f t="shared" si="55"/>
        <v>44328</v>
      </c>
      <c r="BO157" s="24"/>
      <c r="BP157" s="24"/>
      <c r="BQ157" s="20">
        <f t="shared" si="56"/>
        <v>44420</v>
      </c>
      <c r="BR157" s="24"/>
      <c r="BS157" s="24"/>
      <c r="BT157" s="20">
        <f t="shared" si="57"/>
        <v>44512</v>
      </c>
      <c r="BU157" s="23">
        <v>202020062587</v>
      </c>
      <c r="BV157" s="89" t="s">
        <v>2</v>
      </c>
      <c r="BW157" s="21"/>
      <c r="BX157" s="21"/>
      <c r="BY157" s="20">
        <f t="shared" si="58"/>
        <v>44147</v>
      </c>
      <c r="BZ157" s="19"/>
      <c r="CA157" s="18" t="s">
        <v>68</v>
      </c>
      <c r="CB157" s="1"/>
    </row>
    <row r="158" spans="1:80" ht="39.75" hidden="1" customHeight="1" x14ac:dyDescent="0.25">
      <c r="A158" s="53" t="s">
        <v>501</v>
      </c>
      <c r="B158" s="75">
        <v>4600083530</v>
      </c>
      <c r="C158" s="24">
        <v>43767</v>
      </c>
      <c r="D158" s="24">
        <v>44167</v>
      </c>
      <c r="E158" s="24">
        <v>44256</v>
      </c>
      <c r="F158" s="61">
        <v>43801</v>
      </c>
      <c r="G158" s="61" t="s">
        <v>472</v>
      </c>
      <c r="H158" s="24">
        <v>44156</v>
      </c>
      <c r="I158" s="48">
        <f t="shared" ca="1" si="63"/>
        <v>-36</v>
      </c>
      <c r="J158" s="47" t="str">
        <f t="shared" ca="1" si="64"/>
        <v>TERMINADO</v>
      </c>
      <c r="K158" s="101" t="s">
        <v>66</v>
      </c>
      <c r="L158" s="102" t="s">
        <v>66</v>
      </c>
      <c r="M158" s="102" t="s">
        <v>66</v>
      </c>
      <c r="N158" s="102" t="s">
        <v>66</v>
      </c>
      <c r="O158" s="101" t="s">
        <v>66</v>
      </c>
      <c r="P158" s="101" t="s">
        <v>66</v>
      </c>
      <c r="Q158" s="100" t="s">
        <v>496</v>
      </c>
      <c r="R158" s="36" t="s">
        <v>500</v>
      </c>
      <c r="S158" s="109" t="s">
        <v>4</v>
      </c>
      <c r="T158" s="119">
        <v>574813</v>
      </c>
      <c r="U158" s="71">
        <v>10140110016</v>
      </c>
      <c r="V158" s="118">
        <v>5030</v>
      </c>
      <c r="W158" s="117">
        <v>39080</v>
      </c>
      <c r="X158" s="72">
        <v>26</v>
      </c>
      <c r="Y158" s="68" t="s">
        <v>499</v>
      </c>
      <c r="Z158" s="38" t="s">
        <v>116</v>
      </c>
      <c r="AA158" s="38" t="s">
        <v>115</v>
      </c>
      <c r="AB158" s="94">
        <v>154800</v>
      </c>
      <c r="AC158" s="100" t="s">
        <v>498</v>
      </c>
      <c r="AD158" s="65">
        <v>43340571</v>
      </c>
      <c r="AE158" s="31">
        <v>3102473360</v>
      </c>
      <c r="AF158" s="31">
        <v>3125656720</v>
      </c>
      <c r="AG158" s="171" t="s">
        <v>497</v>
      </c>
      <c r="AH158" s="100" t="s">
        <v>498</v>
      </c>
      <c r="AI158" s="154">
        <v>43340571</v>
      </c>
      <c r="AJ158" s="31">
        <v>3102473360</v>
      </c>
      <c r="AK158" s="31">
        <v>3125656720</v>
      </c>
      <c r="AL158" s="116" t="s">
        <v>497</v>
      </c>
      <c r="AM158" s="100" t="s">
        <v>496</v>
      </c>
      <c r="AN158" s="31" t="s">
        <v>6</v>
      </c>
      <c r="AO158" s="31" t="s">
        <v>6</v>
      </c>
      <c r="AP158" s="30" t="s">
        <v>6</v>
      </c>
      <c r="AQ158" s="64" t="s">
        <v>70</v>
      </c>
      <c r="AR158" s="28" t="s">
        <v>4</v>
      </c>
      <c r="AS158" s="63" t="s">
        <v>69</v>
      </c>
      <c r="AT158" s="28" t="s">
        <v>122</v>
      </c>
      <c r="AU158" s="28" t="s">
        <v>121</v>
      </c>
      <c r="AV158" s="63"/>
      <c r="AW158" s="25"/>
      <c r="AX158" s="25"/>
      <c r="AY158" s="26">
        <f t="shared" si="51"/>
        <v>43892</v>
      </c>
      <c r="AZ158" s="25"/>
      <c r="BA158" s="25"/>
      <c r="BB158" s="26">
        <f t="shared" si="52"/>
        <v>43984</v>
      </c>
      <c r="BC158" s="25"/>
      <c r="BD158" s="25"/>
      <c r="BE158" s="20">
        <f t="shared" si="53"/>
        <v>44076</v>
      </c>
      <c r="BF158" s="20"/>
      <c r="BG158" s="20"/>
      <c r="BH158" s="24">
        <f t="shared" si="62"/>
        <v>44167</v>
      </c>
      <c r="BI158" s="24"/>
      <c r="BJ158" s="24"/>
      <c r="BK158" s="24">
        <f t="shared" si="54"/>
        <v>44257</v>
      </c>
      <c r="BL158" s="24"/>
      <c r="BM158" s="24"/>
      <c r="BN158" s="20">
        <f t="shared" si="55"/>
        <v>44349</v>
      </c>
      <c r="BO158" s="24"/>
      <c r="BP158" s="24"/>
      <c r="BQ158" s="20">
        <f t="shared" si="56"/>
        <v>44441</v>
      </c>
      <c r="BR158" s="24"/>
      <c r="BS158" s="24"/>
      <c r="BT158" s="20">
        <f t="shared" si="57"/>
        <v>44532</v>
      </c>
      <c r="BU158" s="24">
        <f>E158-100</f>
        <v>44156</v>
      </c>
      <c r="BV158" s="61">
        <f>E158-60</f>
        <v>44196</v>
      </c>
      <c r="BW158" s="21"/>
      <c r="BX158" s="21"/>
      <c r="BY158" s="20">
        <f t="shared" si="58"/>
        <v>44167</v>
      </c>
      <c r="BZ158" s="19"/>
      <c r="CA158" s="18" t="s">
        <v>68</v>
      </c>
      <c r="CB158" s="1"/>
    </row>
    <row r="159" spans="1:80" ht="39.75" hidden="1" customHeight="1" x14ac:dyDescent="0.25">
      <c r="A159" s="53" t="s">
        <v>495</v>
      </c>
      <c r="B159" s="75">
        <v>4600083526</v>
      </c>
      <c r="C159" s="24">
        <v>43767</v>
      </c>
      <c r="D159" s="24">
        <v>44157</v>
      </c>
      <c r="E159" s="24">
        <v>44276</v>
      </c>
      <c r="F159" s="61">
        <v>43791</v>
      </c>
      <c r="G159" s="61" t="s">
        <v>472</v>
      </c>
      <c r="H159" s="24">
        <v>44156</v>
      </c>
      <c r="I159" s="48">
        <f t="shared" ca="1" si="63"/>
        <v>-16</v>
      </c>
      <c r="J159" s="47" t="str">
        <f t="shared" ca="1" si="64"/>
        <v>TERMINADO</v>
      </c>
      <c r="K159" s="101" t="s">
        <v>66</v>
      </c>
      <c r="L159" s="102" t="s">
        <v>66</v>
      </c>
      <c r="M159" s="102" t="s">
        <v>66</v>
      </c>
      <c r="N159" s="102" t="s">
        <v>66</v>
      </c>
      <c r="O159" s="101" t="s">
        <v>66</v>
      </c>
      <c r="P159" s="101" t="s">
        <v>66</v>
      </c>
      <c r="Q159" s="100" t="s">
        <v>494</v>
      </c>
      <c r="R159" s="36" t="s">
        <v>493</v>
      </c>
      <c r="S159" s="109" t="s">
        <v>4</v>
      </c>
      <c r="T159" s="119">
        <v>574811</v>
      </c>
      <c r="U159" s="71" t="s">
        <v>158</v>
      </c>
      <c r="V159" s="118" t="s">
        <v>492</v>
      </c>
      <c r="W159" s="117">
        <v>33528</v>
      </c>
      <c r="X159" s="72" t="s">
        <v>491</v>
      </c>
      <c r="Y159" s="68" t="s">
        <v>490</v>
      </c>
      <c r="Z159" s="38" t="s">
        <v>116</v>
      </c>
      <c r="AA159" s="38" t="s">
        <v>115</v>
      </c>
      <c r="AB159" s="94">
        <v>1339200</v>
      </c>
      <c r="AC159" s="100" t="s">
        <v>489</v>
      </c>
      <c r="AD159" s="65">
        <v>43206165</v>
      </c>
      <c r="AE159" s="31" t="s">
        <v>6</v>
      </c>
      <c r="AF159" s="31">
        <v>3137278744</v>
      </c>
      <c r="AG159" s="171" t="s">
        <v>488</v>
      </c>
      <c r="AH159" s="100" t="s">
        <v>489</v>
      </c>
      <c r="AI159" s="154">
        <v>43206165</v>
      </c>
      <c r="AJ159" s="31" t="s">
        <v>6</v>
      </c>
      <c r="AK159" s="31">
        <v>3137278744</v>
      </c>
      <c r="AL159" s="116" t="s">
        <v>488</v>
      </c>
      <c r="AM159" s="100" t="s">
        <v>487</v>
      </c>
      <c r="AN159" s="31" t="s">
        <v>6</v>
      </c>
      <c r="AO159" s="31" t="s">
        <v>6</v>
      </c>
      <c r="AP159" s="30" t="s">
        <v>6</v>
      </c>
      <c r="AQ159" s="64" t="s">
        <v>56</v>
      </c>
      <c r="AR159" s="28" t="s">
        <v>4</v>
      </c>
      <c r="AS159" s="105" t="s">
        <v>55</v>
      </c>
      <c r="AT159" s="28" t="s">
        <v>122</v>
      </c>
      <c r="AU159" s="28" t="s">
        <v>121</v>
      </c>
      <c r="AV159" s="63"/>
      <c r="AW159" s="89" t="s">
        <v>28</v>
      </c>
      <c r="AX159" s="20">
        <v>43921</v>
      </c>
      <c r="AY159" s="26">
        <f t="shared" si="51"/>
        <v>43883</v>
      </c>
      <c r="AZ159" s="89" t="s">
        <v>27</v>
      </c>
      <c r="BA159" s="20">
        <v>44043</v>
      </c>
      <c r="BB159" s="26">
        <f t="shared" si="52"/>
        <v>43973</v>
      </c>
      <c r="BC159" s="89" t="s">
        <v>26</v>
      </c>
      <c r="BD159" s="20">
        <v>44096</v>
      </c>
      <c r="BE159" s="20">
        <f t="shared" si="53"/>
        <v>44065</v>
      </c>
      <c r="BF159" s="20"/>
      <c r="BG159" s="20"/>
      <c r="BH159" s="20">
        <f t="shared" si="62"/>
        <v>44157</v>
      </c>
      <c r="BI159" s="24"/>
      <c r="BJ159" s="24"/>
      <c r="BK159" s="24">
        <f t="shared" si="54"/>
        <v>44249</v>
      </c>
      <c r="BL159" s="24"/>
      <c r="BM159" s="24"/>
      <c r="BN159" s="20">
        <f t="shared" si="55"/>
        <v>44338</v>
      </c>
      <c r="BO159" s="24"/>
      <c r="BP159" s="24"/>
      <c r="BQ159" s="20">
        <f t="shared" si="56"/>
        <v>44430</v>
      </c>
      <c r="BR159" s="24"/>
      <c r="BS159" s="24"/>
      <c r="BT159" s="20">
        <f t="shared" si="57"/>
        <v>44522</v>
      </c>
      <c r="BU159" s="24">
        <f>E159-100</f>
        <v>44176</v>
      </c>
      <c r="BV159" s="22" t="s">
        <v>2</v>
      </c>
      <c r="BW159" s="21"/>
      <c r="BX159" s="21"/>
      <c r="BY159" s="20">
        <f t="shared" si="58"/>
        <v>44157</v>
      </c>
      <c r="BZ159" s="19"/>
      <c r="CA159" s="18" t="s">
        <v>68</v>
      </c>
      <c r="CB159" s="1"/>
    </row>
    <row r="160" spans="1:80" ht="39.75" customHeight="1" x14ac:dyDescent="0.25">
      <c r="A160" s="139" t="s">
        <v>67</v>
      </c>
      <c r="B160" s="75">
        <v>4600082324</v>
      </c>
      <c r="C160" s="26">
        <v>43658</v>
      </c>
      <c r="D160" s="60" t="s">
        <v>6</v>
      </c>
      <c r="E160" s="60" t="s">
        <v>6</v>
      </c>
      <c r="F160" s="60" t="s">
        <v>6</v>
      </c>
      <c r="G160" s="60" t="s">
        <v>6</v>
      </c>
      <c r="H160" s="60" t="s">
        <v>6</v>
      </c>
      <c r="I160" s="48" t="e">
        <f t="shared" ca="1" si="63"/>
        <v>#VALUE!</v>
      </c>
      <c r="J160" s="47" t="e">
        <f t="shared" ca="1" si="64"/>
        <v>#VALUE!</v>
      </c>
      <c r="K160" s="75" t="s">
        <v>486</v>
      </c>
      <c r="L160" s="138">
        <v>43766</v>
      </c>
      <c r="M160" s="138">
        <v>43658</v>
      </c>
      <c r="N160" s="138">
        <v>44512</v>
      </c>
      <c r="O160" s="48">
        <f ca="1">N160-$DF$1</f>
        <v>220</v>
      </c>
      <c r="P160" s="137" t="str">
        <f ca="1">IF(O160&gt;80,"VIGENTE",IF(O160&lt;1,"VENCIDO",IF(O160&lt;50,"POR VENCERSE","RENOVAR")))</f>
        <v>VIGENTE</v>
      </c>
      <c r="Q160" s="66" t="s">
        <v>485</v>
      </c>
      <c r="R160" s="36" t="s">
        <v>484</v>
      </c>
      <c r="S160" s="28" t="s">
        <v>4</v>
      </c>
      <c r="T160" s="72">
        <v>457991</v>
      </c>
      <c r="U160" s="68" t="s">
        <v>483</v>
      </c>
      <c r="V160" s="118">
        <v>1715</v>
      </c>
      <c r="W160" s="117">
        <v>41542</v>
      </c>
      <c r="X160" s="72">
        <v>27</v>
      </c>
      <c r="Y160" s="80">
        <v>14</v>
      </c>
      <c r="Z160" s="95" t="s">
        <v>11</v>
      </c>
      <c r="AA160" s="95" t="s">
        <v>482</v>
      </c>
      <c r="AB160" s="67">
        <v>733082</v>
      </c>
      <c r="AC160" s="66" t="s">
        <v>481</v>
      </c>
      <c r="AD160" s="65">
        <v>15389109</v>
      </c>
      <c r="AE160" s="31" t="s">
        <v>6</v>
      </c>
      <c r="AF160" s="80">
        <v>3206645173</v>
      </c>
      <c r="AG160" s="171" t="s">
        <v>480</v>
      </c>
      <c r="AH160" s="66" t="s">
        <v>481</v>
      </c>
      <c r="AI160" s="154">
        <v>15389109</v>
      </c>
      <c r="AJ160" s="31" t="s">
        <v>6</v>
      </c>
      <c r="AK160" s="80">
        <v>3206645173</v>
      </c>
      <c r="AL160" s="116" t="s">
        <v>480</v>
      </c>
      <c r="AM160" s="136" t="s">
        <v>479</v>
      </c>
      <c r="AN160" s="31" t="s">
        <v>6</v>
      </c>
      <c r="AO160" s="31" t="s">
        <v>6</v>
      </c>
      <c r="AP160" s="30" t="s">
        <v>6</v>
      </c>
      <c r="AQ160" s="64" t="s">
        <v>5</v>
      </c>
      <c r="AR160" s="28" t="s">
        <v>4</v>
      </c>
      <c r="AS160" s="105" t="s">
        <v>3</v>
      </c>
      <c r="AT160" s="105"/>
      <c r="AU160" s="28"/>
      <c r="AV160" s="63"/>
      <c r="AW160" s="25"/>
      <c r="AX160" s="25"/>
      <c r="AY160" s="26" t="e">
        <f t="shared" si="51"/>
        <v>#VALUE!</v>
      </c>
      <c r="AZ160" s="25"/>
      <c r="BA160" s="25"/>
      <c r="BB160" s="26" t="e">
        <f t="shared" si="52"/>
        <v>#VALUE!</v>
      </c>
      <c r="BC160" s="25"/>
      <c r="BD160" s="25"/>
      <c r="BE160" s="20" t="e">
        <f t="shared" si="53"/>
        <v>#VALUE!</v>
      </c>
      <c r="BF160" s="20"/>
      <c r="BG160" s="20"/>
      <c r="BH160" s="20" t="e">
        <f t="shared" si="62"/>
        <v>#VALUE!</v>
      </c>
      <c r="BI160" s="24"/>
      <c r="BJ160" s="24"/>
      <c r="BK160" s="24" t="e">
        <f t="shared" si="54"/>
        <v>#VALUE!</v>
      </c>
      <c r="BL160" s="24"/>
      <c r="BM160" s="24"/>
      <c r="BN160" s="20" t="e">
        <f t="shared" si="55"/>
        <v>#VALUE!</v>
      </c>
      <c r="BO160" s="24"/>
      <c r="BP160" s="24"/>
      <c r="BQ160" s="20" t="e">
        <f t="shared" si="56"/>
        <v>#VALUE!</v>
      </c>
      <c r="BR160" s="24"/>
      <c r="BS160" s="24"/>
      <c r="BT160" s="20" t="e">
        <f t="shared" si="57"/>
        <v>#VALUE!</v>
      </c>
      <c r="BU160" s="24" t="e">
        <f>E160-100</f>
        <v>#VALUE!</v>
      </c>
      <c r="BV160" s="61" t="e">
        <f>E160-60</f>
        <v>#VALUE!</v>
      </c>
      <c r="BW160" s="21"/>
      <c r="BX160" s="21"/>
      <c r="BY160" s="20" t="e">
        <f t="shared" si="58"/>
        <v>#VALUE!</v>
      </c>
      <c r="BZ160" s="19"/>
      <c r="CA160" s="18" t="s">
        <v>68</v>
      </c>
      <c r="CB160" s="1"/>
    </row>
    <row r="161" spans="1:80" ht="39.75" hidden="1" customHeight="1" x14ac:dyDescent="0.25">
      <c r="A161" s="139" t="s">
        <v>478</v>
      </c>
      <c r="B161" s="75">
        <v>4600083563</v>
      </c>
      <c r="C161" s="26">
        <v>43775</v>
      </c>
      <c r="D161" s="24">
        <v>44014</v>
      </c>
      <c r="E161" s="24">
        <v>44378</v>
      </c>
      <c r="F161" s="61">
        <v>44014</v>
      </c>
      <c r="G161" s="58" t="s">
        <v>472</v>
      </c>
      <c r="H161" s="24">
        <v>44187</v>
      </c>
      <c r="I161" s="48">
        <f t="shared" ca="1" si="63"/>
        <v>86</v>
      </c>
      <c r="J161" s="47" t="str">
        <f t="shared" ca="1" si="64"/>
        <v>RENOVAR</v>
      </c>
      <c r="K161" s="75" t="s">
        <v>477</v>
      </c>
      <c r="L161" s="138">
        <v>43787</v>
      </c>
      <c r="M161" s="138">
        <v>43784</v>
      </c>
      <c r="N161" s="138">
        <v>44270</v>
      </c>
      <c r="O161" s="48">
        <f ca="1">N161-$DF$1</f>
        <v>-22</v>
      </c>
      <c r="P161" s="137" t="str">
        <f ca="1">IF(O161&gt;80,"VIGENTE",IF(O161&lt;1,"VENCIDO",IF(O161&lt;50,"POR VENCERSE","RENOVAR")))</f>
        <v>VENCIDO</v>
      </c>
      <c r="Q161" s="66" t="s">
        <v>476</v>
      </c>
      <c r="R161" s="36" t="s">
        <v>12</v>
      </c>
      <c r="S161" s="28" t="s">
        <v>4</v>
      </c>
      <c r="T161" s="72">
        <v>5302808</v>
      </c>
      <c r="U161" s="68">
        <v>60980380114</v>
      </c>
      <c r="V161" s="118">
        <v>2711</v>
      </c>
      <c r="W161" s="117">
        <v>40137</v>
      </c>
      <c r="X161" s="72">
        <v>26</v>
      </c>
      <c r="Y161" s="80">
        <v>6</v>
      </c>
      <c r="Z161" s="95" t="s">
        <v>11</v>
      </c>
      <c r="AA161" s="95" t="s">
        <v>475</v>
      </c>
      <c r="AB161" s="67">
        <v>692580</v>
      </c>
      <c r="AC161" s="66" t="s">
        <v>474</v>
      </c>
      <c r="AD161" s="65">
        <v>32143585</v>
      </c>
      <c r="AE161" s="31">
        <v>5773137</v>
      </c>
      <c r="AF161" s="80">
        <v>3104271738</v>
      </c>
      <c r="AG161" s="30" t="s">
        <v>6</v>
      </c>
      <c r="AH161" s="66" t="s">
        <v>474</v>
      </c>
      <c r="AI161" s="154">
        <v>32143585</v>
      </c>
      <c r="AJ161" s="31">
        <v>5773137</v>
      </c>
      <c r="AK161" s="80">
        <v>3104271738</v>
      </c>
      <c r="AL161" s="73" t="s">
        <v>6</v>
      </c>
      <c r="AM161" s="136" t="s">
        <v>473</v>
      </c>
      <c r="AN161" s="31" t="s">
        <v>6</v>
      </c>
      <c r="AO161" s="31" t="s">
        <v>6</v>
      </c>
      <c r="AP161" s="30" t="s">
        <v>6</v>
      </c>
      <c r="AQ161" s="64" t="s">
        <v>5</v>
      </c>
      <c r="AR161" s="28" t="s">
        <v>4</v>
      </c>
      <c r="AS161" s="105" t="s">
        <v>311</v>
      </c>
      <c r="AT161" s="28" t="s">
        <v>122</v>
      </c>
      <c r="AU161" s="28" t="s">
        <v>121</v>
      </c>
      <c r="AV161" s="63"/>
      <c r="AW161" s="89" t="s">
        <v>28</v>
      </c>
      <c r="AX161" s="20">
        <v>44106</v>
      </c>
      <c r="AY161" s="26">
        <f t="shared" si="51"/>
        <v>44106</v>
      </c>
      <c r="AZ161" s="25"/>
      <c r="BA161" s="25"/>
      <c r="BB161" s="26">
        <f t="shared" si="52"/>
        <v>44198</v>
      </c>
      <c r="BC161" s="25"/>
      <c r="BD161" s="25"/>
      <c r="BE161" s="20">
        <f t="shared" si="53"/>
        <v>44288</v>
      </c>
      <c r="BF161" s="20"/>
      <c r="BG161" s="20"/>
      <c r="BH161" s="20">
        <f t="shared" si="62"/>
        <v>44379</v>
      </c>
      <c r="BI161" s="24"/>
      <c r="BJ161" s="24"/>
      <c r="BK161" s="24">
        <f t="shared" si="54"/>
        <v>44471</v>
      </c>
      <c r="BL161" s="24"/>
      <c r="BM161" s="24"/>
      <c r="BN161" s="20">
        <f t="shared" si="55"/>
        <v>44563</v>
      </c>
      <c r="BO161" s="24"/>
      <c r="BP161" s="24"/>
      <c r="BQ161" s="20">
        <f t="shared" si="56"/>
        <v>44653</v>
      </c>
      <c r="BR161" s="24"/>
      <c r="BS161" s="24"/>
      <c r="BT161" s="20">
        <f t="shared" si="57"/>
        <v>44744</v>
      </c>
      <c r="BU161" s="24">
        <f>E161-100</f>
        <v>44278</v>
      </c>
      <c r="BV161" s="61">
        <f>E161-60</f>
        <v>44318</v>
      </c>
      <c r="BW161" s="21"/>
      <c r="BX161" s="21"/>
      <c r="BY161" s="20">
        <f t="shared" si="58"/>
        <v>44379</v>
      </c>
      <c r="BZ161" s="19"/>
      <c r="CA161" s="18" t="s">
        <v>68</v>
      </c>
      <c r="CB161" s="1"/>
    </row>
    <row r="162" spans="1:80" ht="39.75" hidden="1" customHeight="1" x14ac:dyDescent="0.25">
      <c r="A162" s="139" t="s">
        <v>67</v>
      </c>
      <c r="B162" s="75">
        <v>4600083577</v>
      </c>
      <c r="C162" s="24">
        <v>43791</v>
      </c>
      <c r="D162" s="24">
        <v>44160</v>
      </c>
      <c r="E162" s="24">
        <v>44279</v>
      </c>
      <c r="F162" s="61">
        <v>43794</v>
      </c>
      <c r="G162" s="58" t="s">
        <v>472</v>
      </c>
      <c r="H162" s="24">
        <v>44137</v>
      </c>
      <c r="I162" s="48">
        <f t="shared" ca="1" si="63"/>
        <v>-13</v>
      </c>
      <c r="J162" s="47" t="str">
        <f t="shared" ca="1" si="64"/>
        <v>TERMINADO</v>
      </c>
      <c r="K162" s="101" t="s">
        <v>66</v>
      </c>
      <c r="L162" s="102" t="s">
        <v>66</v>
      </c>
      <c r="M162" s="102" t="s">
        <v>66</v>
      </c>
      <c r="N162" s="102" t="s">
        <v>66</v>
      </c>
      <c r="O162" s="101" t="s">
        <v>66</v>
      </c>
      <c r="P162" s="101" t="s">
        <v>66</v>
      </c>
      <c r="Q162" s="144" t="s">
        <v>467</v>
      </c>
      <c r="R162" s="100" t="s">
        <v>76</v>
      </c>
      <c r="S162" s="28" t="s">
        <v>4</v>
      </c>
      <c r="T162" s="106">
        <v>804756</v>
      </c>
      <c r="U162" s="98">
        <v>10130340011</v>
      </c>
      <c r="V162" s="96" t="s">
        <v>238</v>
      </c>
      <c r="W162" s="84">
        <v>37178</v>
      </c>
      <c r="X162" s="106">
        <v>24</v>
      </c>
      <c r="Y162" s="68">
        <v>1162</v>
      </c>
      <c r="Z162" s="95" t="s">
        <v>324</v>
      </c>
      <c r="AA162" s="95" t="s">
        <v>432</v>
      </c>
      <c r="AB162" s="94">
        <v>233094</v>
      </c>
      <c r="AC162" s="100" t="s">
        <v>466</v>
      </c>
      <c r="AD162" s="65">
        <v>43875154</v>
      </c>
      <c r="AE162" s="68">
        <v>2220684</v>
      </c>
      <c r="AF162" s="68">
        <v>3137566130</v>
      </c>
      <c r="AG162" s="30" t="s">
        <v>6</v>
      </c>
      <c r="AH162" s="100" t="s">
        <v>466</v>
      </c>
      <c r="AI162" s="154">
        <v>43875154</v>
      </c>
      <c r="AJ162" s="68">
        <v>2220684</v>
      </c>
      <c r="AK162" s="68">
        <v>3137566130</v>
      </c>
      <c r="AL162" s="73" t="s">
        <v>6</v>
      </c>
      <c r="AM162" s="156" t="s">
        <v>465</v>
      </c>
      <c r="AN162" s="31" t="s">
        <v>6</v>
      </c>
      <c r="AO162" s="31" t="s">
        <v>6</v>
      </c>
      <c r="AP162" s="30" t="s">
        <v>6</v>
      </c>
      <c r="AQ162" s="64" t="s">
        <v>70</v>
      </c>
      <c r="AR162" s="28" t="s">
        <v>4</v>
      </c>
      <c r="AS162" s="63" t="s">
        <v>69</v>
      </c>
      <c r="AT162" s="28" t="s">
        <v>122</v>
      </c>
      <c r="AU162" s="28" t="s">
        <v>121</v>
      </c>
      <c r="AV162" s="63"/>
      <c r="AW162" s="89" t="s">
        <v>28</v>
      </c>
      <c r="AX162" s="20">
        <v>43874</v>
      </c>
      <c r="AY162" s="26">
        <f t="shared" si="51"/>
        <v>43886</v>
      </c>
      <c r="AZ162" s="89" t="s">
        <v>27</v>
      </c>
      <c r="BA162" s="20">
        <v>43966</v>
      </c>
      <c r="BB162" s="26">
        <f t="shared" si="52"/>
        <v>43976</v>
      </c>
      <c r="BC162" s="89" t="s">
        <v>26</v>
      </c>
      <c r="BD162" s="20">
        <v>44073</v>
      </c>
      <c r="BE162" s="20">
        <f t="shared" si="53"/>
        <v>44068</v>
      </c>
      <c r="BF162" s="86" t="s">
        <v>25</v>
      </c>
      <c r="BG162" s="20">
        <v>44145</v>
      </c>
      <c r="BH162" s="24">
        <f t="shared" si="62"/>
        <v>44160</v>
      </c>
      <c r="BI162" s="24"/>
      <c r="BJ162" s="24"/>
      <c r="BK162" s="24">
        <f t="shared" si="54"/>
        <v>44252</v>
      </c>
      <c r="BL162" s="24"/>
      <c r="BM162" s="24"/>
      <c r="BN162" s="20">
        <f t="shared" si="55"/>
        <v>44341</v>
      </c>
      <c r="BO162" s="24"/>
      <c r="BP162" s="24"/>
      <c r="BQ162" s="20">
        <f t="shared" si="56"/>
        <v>44433</v>
      </c>
      <c r="BR162" s="24"/>
      <c r="BS162" s="24"/>
      <c r="BT162" s="20">
        <f t="shared" si="57"/>
        <v>44525</v>
      </c>
      <c r="BU162" s="24">
        <f>E162-100</f>
        <v>44179</v>
      </c>
      <c r="BV162" s="89" t="s">
        <v>2</v>
      </c>
      <c r="BW162" s="21"/>
      <c r="BX162" s="21"/>
      <c r="BY162" s="20">
        <f t="shared" si="58"/>
        <v>44160</v>
      </c>
      <c r="BZ162" s="19"/>
      <c r="CA162" s="18" t="s">
        <v>68</v>
      </c>
      <c r="CB162" s="1"/>
    </row>
    <row r="163" spans="1:80" ht="45.75" hidden="1" customHeight="1" x14ac:dyDescent="0.25">
      <c r="A163" s="53" t="s">
        <v>67</v>
      </c>
      <c r="B163" s="75">
        <v>4600087348</v>
      </c>
      <c r="C163" s="24">
        <v>44104</v>
      </c>
      <c r="D163" s="24">
        <v>44105</v>
      </c>
      <c r="E163" s="24">
        <v>44469</v>
      </c>
      <c r="F163" s="61">
        <v>44105</v>
      </c>
      <c r="G163" s="60" t="s">
        <v>6</v>
      </c>
      <c r="H163" s="60" t="s">
        <v>6</v>
      </c>
      <c r="I163" s="48">
        <f t="shared" ca="1" si="63"/>
        <v>177</v>
      </c>
      <c r="J163" s="47" t="str">
        <f t="shared" ca="1" si="64"/>
        <v>VIGENTE</v>
      </c>
      <c r="K163" s="166">
        <v>39343</v>
      </c>
      <c r="L163" s="102">
        <v>44126</v>
      </c>
      <c r="M163" s="102">
        <v>44104</v>
      </c>
      <c r="N163" s="102">
        <v>44591</v>
      </c>
      <c r="O163" s="48">
        <f ca="1">N163-$DF$1</f>
        <v>299</v>
      </c>
      <c r="P163" s="137" t="s">
        <v>447</v>
      </c>
      <c r="Q163" s="144" t="s">
        <v>457</v>
      </c>
      <c r="R163" s="100" t="s">
        <v>456</v>
      </c>
      <c r="S163" s="28" t="s">
        <v>4</v>
      </c>
      <c r="T163" s="106">
        <v>1010752</v>
      </c>
      <c r="U163" s="98">
        <v>1612740034</v>
      </c>
      <c r="V163" s="130" t="s">
        <v>455</v>
      </c>
      <c r="W163" s="132">
        <v>39580</v>
      </c>
      <c r="X163" s="110">
        <v>8</v>
      </c>
      <c r="Y163" s="68">
        <v>172</v>
      </c>
      <c r="Z163" s="95" t="s">
        <v>11</v>
      </c>
      <c r="AA163" s="38" t="s">
        <v>454</v>
      </c>
      <c r="AB163" s="94">
        <v>1837836</v>
      </c>
      <c r="AC163" s="38" t="s">
        <v>454</v>
      </c>
      <c r="AD163" s="65" t="s">
        <v>453</v>
      </c>
      <c r="AE163" s="68">
        <v>5113133</v>
      </c>
      <c r="AF163" s="68">
        <v>4448340</v>
      </c>
      <c r="AG163" s="171" t="s">
        <v>451</v>
      </c>
      <c r="AH163" s="100" t="s">
        <v>452</v>
      </c>
      <c r="AI163" s="154">
        <v>71776209</v>
      </c>
      <c r="AJ163" s="68">
        <v>5113133</v>
      </c>
      <c r="AK163" s="68">
        <v>4448340</v>
      </c>
      <c r="AL163" s="116" t="s">
        <v>451</v>
      </c>
      <c r="AM163" s="144" t="s">
        <v>450</v>
      </c>
      <c r="AN163" s="31" t="s">
        <v>6</v>
      </c>
      <c r="AO163" s="31" t="s">
        <v>6</v>
      </c>
      <c r="AP163" s="30" t="s">
        <v>6</v>
      </c>
      <c r="AQ163" s="64" t="s">
        <v>5</v>
      </c>
      <c r="AR163" s="28" t="s">
        <v>4</v>
      </c>
      <c r="AS163" s="63" t="s">
        <v>311</v>
      </c>
      <c r="AT163" s="28" t="s">
        <v>3226</v>
      </c>
      <c r="AU163" s="28" t="s">
        <v>3227</v>
      </c>
      <c r="AV163" s="63"/>
      <c r="AW163" s="89"/>
      <c r="AX163" s="20"/>
      <c r="AY163" s="26">
        <f t="shared" si="51"/>
        <v>44197</v>
      </c>
      <c r="AZ163" s="89"/>
      <c r="BA163" s="20"/>
      <c r="BB163" s="26">
        <f t="shared" si="52"/>
        <v>44287</v>
      </c>
      <c r="BC163" s="89"/>
      <c r="BD163" s="20"/>
      <c r="BE163" s="20">
        <f t="shared" si="53"/>
        <v>44378</v>
      </c>
      <c r="BF163" s="86"/>
      <c r="BG163" s="20"/>
      <c r="BH163" s="24">
        <f t="shared" si="62"/>
        <v>44470</v>
      </c>
      <c r="BI163" s="24"/>
      <c r="BJ163" s="24"/>
      <c r="BK163" s="24">
        <f t="shared" si="54"/>
        <v>44562</v>
      </c>
      <c r="BL163" s="24"/>
      <c r="BM163" s="24"/>
      <c r="BN163" s="20">
        <f t="shared" si="55"/>
        <v>44652</v>
      </c>
      <c r="BO163" s="24"/>
      <c r="BP163" s="24"/>
      <c r="BQ163" s="20">
        <f t="shared" si="56"/>
        <v>44743</v>
      </c>
      <c r="BR163" s="24"/>
      <c r="BS163" s="24"/>
      <c r="BT163" s="20">
        <f t="shared" si="57"/>
        <v>44835</v>
      </c>
      <c r="BU163" s="23">
        <v>20030222133</v>
      </c>
      <c r="BV163" s="61">
        <f>E163-60</f>
        <v>44409</v>
      </c>
      <c r="BW163" s="21"/>
      <c r="BX163" s="21"/>
      <c r="BY163" s="20">
        <f t="shared" si="58"/>
        <v>44470</v>
      </c>
      <c r="BZ163" s="19"/>
      <c r="CA163" s="18" t="s">
        <v>68</v>
      </c>
      <c r="CB163" s="1"/>
    </row>
    <row r="164" spans="1:80" ht="45.75" hidden="1" customHeight="1" x14ac:dyDescent="0.25">
      <c r="A164" s="53" t="s">
        <v>449</v>
      </c>
      <c r="B164" s="75">
        <v>4600083536</v>
      </c>
      <c r="C164" s="26">
        <v>43775</v>
      </c>
      <c r="D164" s="24">
        <v>43797</v>
      </c>
      <c r="E164" s="24">
        <v>44282</v>
      </c>
      <c r="F164" s="61">
        <v>43797</v>
      </c>
      <c r="G164" s="58" t="s">
        <v>472</v>
      </c>
      <c r="H164" s="24">
        <v>44137</v>
      </c>
      <c r="I164" s="48">
        <f t="shared" ca="1" si="63"/>
        <v>-10</v>
      </c>
      <c r="J164" s="47" t="str">
        <f t="shared" ca="1" si="64"/>
        <v>TERMINADO</v>
      </c>
      <c r="K164" s="158" t="s">
        <v>448</v>
      </c>
      <c r="L164" s="74">
        <v>43795</v>
      </c>
      <c r="M164" s="74">
        <v>43795</v>
      </c>
      <c r="N164" s="74">
        <v>44281</v>
      </c>
      <c r="O164" s="48">
        <f ca="1">N164-$DF$1</f>
        <v>-11</v>
      </c>
      <c r="P164" s="137" t="s">
        <v>447</v>
      </c>
      <c r="Q164" s="66" t="s">
        <v>446</v>
      </c>
      <c r="R164" s="66" t="s">
        <v>445</v>
      </c>
      <c r="S164" s="28" t="s">
        <v>4</v>
      </c>
      <c r="T164" s="72">
        <v>900058450</v>
      </c>
      <c r="U164" s="152" t="s">
        <v>444</v>
      </c>
      <c r="V164" s="71" t="s">
        <v>443</v>
      </c>
      <c r="W164" s="71" t="s">
        <v>442</v>
      </c>
      <c r="X164" s="141">
        <v>5</v>
      </c>
      <c r="Y164" s="68" t="s">
        <v>6</v>
      </c>
      <c r="Z164" s="66" t="s">
        <v>11</v>
      </c>
      <c r="AA164" s="66" t="s">
        <v>441</v>
      </c>
      <c r="AB164" s="67">
        <v>1711220</v>
      </c>
      <c r="AC164" s="66" t="s">
        <v>440</v>
      </c>
      <c r="AD164" s="65">
        <v>70829355</v>
      </c>
      <c r="AE164" s="31">
        <v>4644044</v>
      </c>
      <c r="AF164" s="31">
        <v>3127513744</v>
      </c>
      <c r="AG164" s="171" t="s">
        <v>439</v>
      </c>
      <c r="AH164" s="66" t="s">
        <v>440</v>
      </c>
      <c r="AI164" s="154">
        <v>70829355</v>
      </c>
      <c r="AJ164" s="31">
        <v>4644044</v>
      </c>
      <c r="AK164" s="31">
        <v>3127513744</v>
      </c>
      <c r="AL164" s="116" t="s">
        <v>439</v>
      </c>
      <c r="AM164" s="30" t="s">
        <v>438</v>
      </c>
      <c r="AN164" s="31" t="s">
        <v>6</v>
      </c>
      <c r="AO164" s="31" t="s">
        <v>6</v>
      </c>
      <c r="AP164" s="30" t="s">
        <v>6</v>
      </c>
      <c r="AQ164" s="64" t="s">
        <v>56</v>
      </c>
      <c r="AR164" s="28" t="s">
        <v>4</v>
      </c>
      <c r="AS164" s="63" t="s">
        <v>55</v>
      </c>
      <c r="AT164" s="63"/>
      <c r="AU164" s="28"/>
      <c r="AV164" s="63"/>
      <c r="AW164" s="58" t="s">
        <v>28</v>
      </c>
      <c r="AX164" s="20">
        <v>43889</v>
      </c>
      <c r="AY164" s="26">
        <f t="shared" si="51"/>
        <v>43889</v>
      </c>
      <c r="AZ164" s="89" t="s">
        <v>27</v>
      </c>
      <c r="BA164" s="20">
        <v>44042</v>
      </c>
      <c r="BB164" s="26">
        <f t="shared" si="52"/>
        <v>43979</v>
      </c>
      <c r="BC164" s="89" t="s">
        <v>26</v>
      </c>
      <c r="BD164" s="20">
        <v>44096</v>
      </c>
      <c r="BE164" s="20">
        <f t="shared" si="53"/>
        <v>44071</v>
      </c>
      <c r="BF164" s="20"/>
      <c r="BG164" s="20"/>
      <c r="BH164" s="24">
        <f t="shared" si="62"/>
        <v>44163</v>
      </c>
      <c r="BI164" s="24"/>
      <c r="BJ164" s="24"/>
      <c r="BK164" s="24">
        <f t="shared" si="54"/>
        <v>44255</v>
      </c>
      <c r="BL164" s="24"/>
      <c r="BM164" s="24"/>
      <c r="BN164" s="20">
        <f t="shared" si="55"/>
        <v>44344</v>
      </c>
      <c r="BO164" s="24"/>
      <c r="BP164" s="24"/>
      <c r="BQ164" s="20">
        <f t="shared" si="56"/>
        <v>44436</v>
      </c>
      <c r="BR164" s="24"/>
      <c r="BS164" s="24"/>
      <c r="BT164" s="20">
        <f t="shared" si="57"/>
        <v>44528</v>
      </c>
      <c r="BU164" s="23">
        <v>202020065085</v>
      </c>
      <c r="BV164" s="22" t="s">
        <v>2</v>
      </c>
      <c r="BW164" s="21"/>
      <c r="BX164" s="21"/>
      <c r="BY164" s="20">
        <f t="shared" si="58"/>
        <v>44163</v>
      </c>
      <c r="BZ164" s="19"/>
      <c r="CA164" s="18" t="s">
        <v>68</v>
      </c>
      <c r="CB164" s="1"/>
    </row>
    <row r="165" spans="1:80" ht="45.75" hidden="1" customHeight="1" x14ac:dyDescent="0.25">
      <c r="A165" s="139" t="s">
        <v>67</v>
      </c>
      <c r="B165" s="120">
        <v>4600083579</v>
      </c>
      <c r="C165" s="26">
        <v>43797</v>
      </c>
      <c r="D165" s="24">
        <v>44168</v>
      </c>
      <c r="E165" s="24">
        <v>44288</v>
      </c>
      <c r="F165" s="61">
        <v>43802</v>
      </c>
      <c r="G165" s="58" t="s">
        <v>472</v>
      </c>
      <c r="H165" s="60" t="s">
        <v>6</v>
      </c>
      <c r="I165" s="48">
        <f t="shared" ca="1" si="63"/>
        <v>-4</v>
      </c>
      <c r="J165" s="47" t="str">
        <f t="shared" ca="1" si="64"/>
        <v>TERMINADO</v>
      </c>
      <c r="K165" s="101" t="s">
        <v>66</v>
      </c>
      <c r="L165" s="102" t="s">
        <v>66</v>
      </c>
      <c r="M165" s="102" t="s">
        <v>66</v>
      </c>
      <c r="N165" s="102" t="s">
        <v>66</v>
      </c>
      <c r="O165" s="101" t="s">
        <v>66</v>
      </c>
      <c r="P165" s="101" t="s">
        <v>66</v>
      </c>
      <c r="Q165" s="66" t="s">
        <v>437</v>
      </c>
      <c r="R165" s="100" t="s">
        <v>76</v>
      </c>
      <c r="S165" s="28" t="s">
        <v>4</v>
      </c>
      <c r="T165" s="72">
        <v>804718</v>
      </c>
      <c r="U165" s="118">
        <v>10130340011</v>
      </c>
      <c r="V165" s="118">
        <v>757</v>
      </c>
      <c r="W165" s="117">
        <v>37172</v>
      </c>
      <c r="X165" s="72">
        <v>24</v>
      </c>
      <c r="Y165" s="68">
        <v>1064</v>
      </c>
      <c r="Z165" s="95" t="s">
        <v>324</v>
      </c>
      <c r="AA165" s="95" t="s">
        <v>386</v>
      </c>
      <c r="AB165" s="67">
        <v>284745</v>
      </c>
      <c r="AC165" s="66" t="s">
        <v>436</v>
      </c>
      <c r="AD165" s="65">
        <v>39402284</v>
      </c>
      <c r="AE165" s="31">
        <v>2692348</v>
      </c>
      <c r="AF165" s="31">
        <v>3217954116</v>
      </c>
      <c r="AG165" s="706" t="s">
        <v>435</v>
      </c>
      <c r="AH165" s="66" t="s">
        <v>436</v>
      </c>
      <c r="AI165" s="154">
        <v>39402284</v>
      </c>
      <c r="AJ165" s="31">
        <v>2692348</v>
      </c>
      <c r="AK165" s="31">
        <v>3217954116</v>
      </c>
      <c r="AL165" s="157" t="s">
        <v>435</v>
      </c>
      <c r="AM165" s="30" t="s">
        <v>434</v>
      </c>
      <c r="AN165" s="31" t="s">
        <v>6</v>
      </c>
      <c r="AO165" s="31" t="s">
        <v>6</v>
      </c>
      <c r="AP165" s="30" t="s">
        <v>6</v>
      </c>
      <c r="AQ165" s="64" t="s">
        <v>56</v>
      </c>
      <c r="AR165" s="28" t="s">
        <v>4</v>
      </c>
      <c r="AS165" s="63" t="s">
        <v>55</v>
      </c>
      <c r="AT165" s="28" t="s">
        <v>122</v>
      </c>
      <c r="AU165" s="28" t="s">
        <v>121</v>
      </c>
      <c r="AV165" s="63"/>
      <c r="AW165" s="58" t="s">
        <v>28</v>
      </c>
      <c r="AX165" s="20">
        <v>43921</v>
      </c>
      <c r="AY165" s="26">
        <f t="shared" si="51"/>
        <v>43893</v>
      </c>
      <c r="AZ165" s="89" t="s">
        <v>27</v>
      </c>
      <c r="BA165" s="20">
        <v>44043</v>
      </c>
      <c r="BB165" s="26">
        <f t="shared" si="52"/>
        <v>43985</v>
      </c>
      <c r="BC165" s="89" t="s">
        <v>26</v>
      </c>
      <c r="BD165" s="20">
        <v>44096</v>
      </c>
      <c r="BE165" s="20">
        <f t="shared" si="53"/>
        <v>44077</v>
      </c>
      <c r="BF165" s="20"/>
      <c r="BG165" s="20"/>
      <c r="BH165" s="24">
        <f t="shared" si="62"/>
        <v>44168</v>
      </c>
      <c r="BI165" s="24"/>
      <c r="BJ165" s="24"/>
      <c r="BK165" s="24">
        <f t="shared" si="54"/>
        <v>44258</v>
      </c>
      <c r="BL165" s="24"/>
      <c r="BM165" s="24"/>
      <c r="BN165" s="20">
        <f t="shared" si="55"/>
        <v>44350</v>
      </c>
      <c r="BO165" s="24"/>
      <c r="BP165" s="24"/>
      <c r="BQ165" s="20">
        <f t="shared" si="56"/>
        <v>44442</v>
      </c>
      <c r="BR165" s="24"/>
      <c r="BS165" s="24"/>
      <c r="BT165" s="20">
        <f t="shared" si="57"/>
        <v>44533</v>
      </c>
      <c r="BU165" s="61" t="s">
        <v>1068</v>
      </c>
      <c r="BV165" s="61">
        <f>E165-60</f>
        <v>44228</v>
      </c>
      <c r="BW165" s="21"/>
      <c r="BX165" s="21"/>
      <c r="BY165" s="20">
        <f t="shared" si="58"/>
        <v>44168</v>
      </c>
      <c r="BZ165" s="19"/>
      <c r="CA165" s="18" t="s">
        <v>68</v>
      </c>
      <c r="CB165" s="1"/>
    </row>
    <row r="166" spans="1:80" ht="39.75" hidden="1" customHeight="1" x14ac:dyDescent="0.25">
      <c r="A166" s="139" t="s">
        <v>67</v>
      </c>
      <c r="B166" s="120">
        <v>4600083578</v>
      </c>
      <c r="C166" s="24">
        <v>43797</v>
      </c>
      <c r="D166" s="24">
        <v>43803</v>
      </c>
      <c r="E166" s="24">
        <v>44533</v>
      </c>
      <c r="F166" s="61">
        <v>43803</v>
      </c>
      <c r="G166" s="58" t="s">
        <v>472</v>
      </c>
      <c r="H166" s="24">
        <v>44175</v>
      </c>
      <c r="I166" s="48">
        <f t="shared" ca="1" si="63"/>
        <v>241</v>
      </c>
      <c r="J166" s="47" t="str">
        <f t="shared" ca="1" si="64"/>
        <v>VIGENTE</v>
      </c>
      <c r="K166" s="101" t="s">
        <v>66</v>
      </c>
      <c r="L166" s="102" t="s">
        <v>66</v>
      </c>
      <c r="M166" s="102" t="s">
        <v>66</v>
      </c>
      <c r="N166" s="102" t="s">
        <v>66</v>
      </c>
      <c r="O166" s="101" t="s">
        <v>66</v>
      </c>
      <c r="P166" s="101" t="s">
        <v>66</v>
      </c>
      <c r="Q166" s="144" t="s">
        <v>433</v>
      </c>
      <c r="R166" s="100" t="s">
        <v>76</v>
      </c>
      <c r="S166" s="28" t="s">
        <v>4</v>
      </c>
      <c r="T166" s="106">
        <v>804756</v>
      </c>
      <c r="U166" s="98">
        <v>10130340011</v>
      </c>
      <c r="V166" s="118">
        <v>757</v>
      </c>
      <c r="W166" s="84">
        <v>37178</v>
      </c>
      <c r="X166" s="106">
        <v>24</v>
      </c>
      <c r="Y166" s="68">
        <v>1130</v>
      </c>
      <c r="Z166" s="95" t="s">
        <v>324</v>
      </c>
      <c r="AA166" s="95" t="s">
        <v>432</v>
      </c>
      <c r="AB166" s="94">
        <v>245118</v>
      </c>
      <c r="AC166" s="100" t="s">
        <v>431</v>
      </c>
      <c r="AD166" s="65">
        <v>43593886</v>
      </c>
      <c r="AE166" s="31" t="s">
        <v>6</v>
      </c>
      <c r="AF166" s="68">
        <v>3117518723</v>
      </c>
      <c r="AG166" s="63" t="s">
        <v>430</v>
      </c>
      <c r="AH166" s="100" t="s">
        <v>431</v>
      </c>
      <c r="AI166" s="154">
        <v>43593886</v>
      </c>
      <c r="AJ166" s="31" t="s">
        <v>6</v>
      </c>
      <c r="AK166" s="68">
        <v>3117518723</v>
      </c>
      <c r="AL166" s="115" t="s">
        <v>430</v>
      </c>
      <c r="AM166" s="156" t="s">
        <v>429</v>
      </c>
      <c r="AN166" s="31" t="s">
        <v>6</v>
      </c>
      <c r="AO166" s="31" t="s">
        <v>6</v>
      </c>
      <c r="AP166" s="30" t="s">
        <v>6</v>
      </c>
      <c r="AQ166" s="64" t="s">
        <v>5</v>
      </c>
      <c r="AR166" s="28" t="s">
        <v>4</v>
      </c>
      <c r="AS166" s="63" t="s">
        <v>311</v>
      </c>
      <c r="AT166" s="28" t="s">
        <v>122</v>
      </c>
      <c r="AU166" s="28" t="s">
        <v>121</v>
      </c>
      <c r="AV166" s="63"/>
      <c r="AW166" s="89" t="s">
        <v>28</v>
      </c>
      <c r="AX166" s="20">
        <v>43899</v>
      </c>
      <c r="AY166" s="26">
        <f t="shared" si="51"/>
        <v>43894</v>
      </c>
      <c r="AZ166" s="89" t="s">
        <v>27</v>
      </c>
      <c r="BA166" s="20">
        <v>44012</v>
      </c>
      <c r="BB166" s="26">
        <f t="shared" si="52"/>
        <v>43986</v>
      </c>
      <c r="BC166" s="89" t="s">
        <v>26</v>
      </c>
      <c r="BD166" s="20">
        <v>44095</v>
      </c>
      <c r="BE166" s="20">
        <f t="shared" si="53"/>
        <v>44078</v>
      </c>
      <c r="BF166" s="20"/>
      <c r="BG166" s="20"/>
      <c r="BH166" s="24">
        <f t="shared" si="62"/>
        <v>44169</v>
      </c>
      <c r="BI166" s="24"/>
      <c r="BJ166" s="24"/>
      <c r="BK166" s="24">
        <f t="shared" si="54"/>
        <v>44259</v>
      </c>
      <c r="BL166" s="24"/>
      <c r="BM166" s="24"/>
      <c r="BN166" s="20">
        <f t="shared" si="55"/>
        <v>44351</v>
      </c>
      <c r="BO166" s="24"/>
      <c r="BP166" s="24"/>
      <c r="BQ166" s="20">
        <f t="shared" si="56"/>
        <v>44443</v>
      </c>
      <c r="BR166" s="24"/>
      <c r="BS166" s="24"/>
      <c r="BT166" s="20">
        <f t="shared" si="57"/>
        <v>44534</v>
      </c>
      <c r="BU166" s="23">
        <v>202030300356</v>
      </c>
      <c r="BV166" s="61" t="s">
        <v>2</v>
      </c>
      <c r="BW166" s="21"/>
      <c r="BX166" s="21"/>
      <c r="BY166" s="20">
        <f t="shared" si="58"/>
        <v>44169</v>
      </c>
      <c r="BZ166" s="19"/>
      <c r="CA166" s="18" t="s">
        <v>68</v>
      </c>
      <c r="CB166" s="1"/>
    </row>
    <row r="167" spans="1:80" ht="39.75" hidden="1" customHeight="1" x14ac:dyDescent="0.25">
      <c r="A167" s="139" t="s">
        <v>428</v>
      </c>
      <c r="B167" s="75">
        <v>4600083532</v>
      </c>
      <c r="C167" s="24">
        <v>43775</v>
      </c>
      <c r="D167" s="24">
        <v>44167</v>
      </c>
      <c r="E167" s="24">
        <v>44287</v>
      </c>
      <c r="F167" s="61">
        <v>43801</v>
      </c>
      <c r="G167" s="58" t="s">
        <v>472</v>
      </c>
      <c r="H167" s="24">
        <v>44137</v>
      </c>
      <c r="I167" s="48">
        <f t="shared" ca="1" si="63"/>
        <v>-5</v>
      </c>
      <c r="J167" s="47" t="str">
        <f t="shared" ca="1" si="64"/>
        <v>TERMINADO</v>
      </c>
      <c r="K167" s="145" t="s">
        <v>427</v>
      </c>
      <c r="L167" s="102">
        <v>43794</v>
      </c>
      <c r="M167" s="102">
        <v>43789</v>
      </c>
      <c r="N167" s="102">
        <v>44275</v>
      </c>
      <c r="O167" s="48">
        <f ca="1">N167-$DF$1</f>
        <v>-17</v>
      </c>
      <c r="P167" s="137" t="str">
        <f ca="1">IF(O167&gt;80,"VIGENTE",IF(O167&lt;1,"VENCIDO",IF(O167&lt;50,"POR VENCERSE","RENOVAR")))</f>
        <v>VENCIDO</v>
      </c>
      <c r="Q167" s="144" t="s">
        <v>426</v>
      </c>
      <c r="R167" s="100" t="s">
        <v>425</v>
      </c>
      <c r="S167" s="28" t="s">
        <v>4</v>
      </c>
      <c r="T167" s="106">
        <v>443740</v>
      </c>
      <c r="U167" s="98" t="s">
        <v>403</v>
      </c>
      <c r="V167" s="118" t="s">
        <v>424</v>
      </c>
      <c r="W167" s="84">
        <v>31628</v>
      </c>
      <c r="X167" s="106" t="s">
        <v>423</v>
      </c>
      <c r="Y167" s="68">
        <v>126</v>
      </c>
      <c r="Z167" s="95" t="s">
        <v>11</v>
      </c>
      <c r="AA167" s="95" t="s">
        <v>422</v>
      </c>
      <c r="AB167" s="94">
        <v>1751680</v>
      </c>
      <c r="AC167" s="100" t="s">
        <v>421</v>
      </c>
      <c r="AD167" s="65">
        <v>70565560</v>
      </c>
      <c r="AE167" s="31">
        <v>342660868</v>
      </c>
      <c r="AF167" s="68">
        <v>3187879935</v>
      </c>
      <c r="AG167" s="63" t="s">
        <v>420</v>
      </c>
      <c r="AH167" s="100" t="s">
        <v>421</v>
      </c>
      <c r="AI167" s="154">
        <v>70565560</v>
      </c>
      <c r="AJ167" s="31">
        <v>342660868</v>
      </c>
      <c r="AK167" s="68">
        <v>3187879935</v>
      </c>
      <c r="AL167" s="115" t="s">
        <v>420</v>
      </c>
      <c r="AM167" s="156" t="s">
        <v>419</v>
      </c>
      <c r="AN167" s="31" t="s">
        <v>6</v>
      </c>
      <c r="AO167" s="31" t="s">
        <v>6</v>
      </c>
      <c r="AP167" s="30" t="s">
        <v>6</v>
      </c>
      <c r="AQ167" s="64" t="s">
        <v>5</v>
      </c>
      <c r="AR167" s="28" t="s">
        <v>4</v>
      </c>
      <c r="AS167" s="63" t="s">
        <v>3</v>
      </c>
      <c r="AT167" s="28" t="s">
        <v>122</v>
      </c>
      <c r="AU167" s="28" t="s">
        <v>121</v>
      </c>
      <c r="AV167" s="63"/>
      <c r="AW167" s="22" t="s">
        <v>28</v>
      </c>
      <c r="AX167" s="20">
        <v>43900</v>
      </c>
      <c r="AY167" s="26">
        <f t="shared" si="51"/>
        <v>43892</v>
      </c>
      <c r="AZ167" s="89" t="s">
        <v>27</v>
      </c>
      <c r="BA167" s="20">
        <v>44012</v>
      </c>
      <c r="BB167" s="26">
        <f t="shared" si="52"/>
        <v>43984</v>
      </c>
      <c r="BC167" s="89" t="s">
        <v>26</v>
      </c>
      <c r="BD167" s="20">
        <v>44091</v>
      </c>
      <c r="BE167" s="20">
        <f t="shared" si="53"/>
        <v>44076</v>
      </c>
      <c r="BF167" s="20"/>
      <c r="BG167" s="20"/>
      <c r="BH167" s="24">
        <f t="shared" si="62"/>
        <v>44167</v>
      </c>
      <c r="BI167" s="24"/>
      <c r="BJ167" s="24"/>
      <c r="BK167" s="24">
        <f t="shared" si="54"/>
        <v>44257</v>
      </c>
      <c r="BL167" s="24"/>
      <c r="BM167" s="24"/>
      <c r="BN167" s="20">
        <f t="shared" si="55"/>
        <v>44349</v>
      </c>
      <c r="BO167" s="24"/>
      <c r="BP167" s="24"/>
      <c r="BQ167" s="20">
        <f t="shared" si="56"/>
        <v>44441</v>
      </c>
      <c r="BR167" s="24"/>
      <c r="BS167" s="24"/>
      <c r="BT167" s="20">
        <f t="shared" si="57"/>
        <v>44532</v>
      </c>
      <c r="BU167" s="23">
        <v>202030300177</v>
      </c>
      <c r="BV167" s="61" t="s">
        <v>2</v>
      </c>
      <c r="BW167" s="21"/>
      <c r="BX167" s="21"/>
      <c r="BY167" s="20">
        <f t="shared" si="58"/>
        <v>44167</v>
      </c>
      <c r="BZ167" s="19"/>
      <c r="CA167" s="18" t="s">
        <v>68</v>
      </c>
    </row>
    <row r="168" spans="1:80" ht="39.75" hidden="1" customHeight="1" x14ac:dyDescent="0.25">
      <c r="A168" s="53" t="s">
        <v>418</v>
      </c>
      <c r="B168" s="75">
        <v>4600083571</v>
      </c>
      <c r="C168" s="26">
        <v>43791</v>
      </c>
      <c r="D168" s="24">
        <v>44169</v>
      </c>
      <c r="E168" s="24">
        <v>44289</v>
      </c>
      <c r="F168" s="61">
        <v>43813</v>
      </c>
      <c r="G168" s="58" t="s">
        <v>472</v>
      </c>
      <c r="H168" s="24">
        <v>44168</v>
      </c>
      <c r="I168" s="48">
        <f t="shared" ca="1" si="63"/>
        <v>-3</v>
      </c>
      <c r="J168" s="47" t="str">
        <f t="shared" ca="1" si="64"/>
        <v>TERMINADO</v>
      </c>
      <c r="K168" s="75" t="s">
        <v>417</v>
      </c>
      <c r="L168" s="74">
        <v>43801</v>
      </c>
      <c r="M168" s="74">
        <v>43801</v>
      </c>
      <c r="N168" s="74">
        <v>44288</v>
      </c>
      <c r="O168" s="48">
        <f ca="1">N168-$DF$1</f>
        <v>-4</v>
      </c>
      <c r="P168" s="137" t="str">
        <f ca="1">IF(O168&gt;80,"VIGENTE",IF(O168&lt;1,"VENCIDO",IF(O168&lt;50,"POR VENCERSE","RENOVAR")))</f>
        <v>VENCIDO</v>
      </c>
      <c r="Q168" s="66" t="s">
        <v>416</v>
      </c>
      <c r="R168" s="66" t="s">
        <v>415</v>
      </c>
      <c r="S168" s="28" t="s">
        <v>4</v>
      </c>
      <c r="T168" s="72">
        <v>39036</v>
      </c>
      <c r="U168" s="71">
        <v>13040350002</v>
      </c>
      <c r="V168" s="71" t="s">
        <v>414</v>
      </c>
      <c r="W168" s="155">
        <v>14965</v>
      </c>
      <c r="X168" s="141">
        <v>1</v>
      </c>
      <c r="Y168" s="68" t="s">
        <v>6</v>
      </c>
      <c r="Z168" s="30" t="s">
        <v>413</v>
      </c>
      <c r="AA168" s="66" t="s">
        <v>412</v>
      </c>
      <c r="AB168" s="67">
        <v>6786570</v>
      </c>
      <c r="AC168" s="66" t="s">
        <v>411</v>
      </c>
      <c r="AD168" s="65">
        <v>890905005</v>
      </c>
      <c r="AE168" s="31">
        <v>4144949</v>
      </c>
      <c r="AF168" s="31">
        <v>3108297912</v>
      </c>
      <c r="AG168" s="63" t="s">
        <v>409</v>
      </c>
      <c r="AH168" s="66" t="s">
        <v>410</v>
      </c>
      <c r="AI168" s="154">
        <v>70075640</v>
      </c>
      <c r="AJ168" s="31">
        <v>4144949</v>
      </c>
      <c r="AK168" s="31">
        <v>3108297912</v>
      </c>
      <c r="AL168" s="115" t="s">
        <v>409</v>
      </c>
      <c r="AM168" s="30" t="s">
        <v>408</v>
      </c>
      <c r="AN168" s="31" t="s">
        <v>6</v>
      </c>
      <c r="AO168" s="31" t="s">
        <v>6</v>
      </c>
      <c r="AP168" s="30" t="s">
        <v>6</v>
      </c>
      <c r="AQ168" s="64" t="s">
        <v>70</v>
      </c>
      <c r="AR168" s="28" t="s">
        <v>4</v>
      </c>
      <c r="AS168" s="63" t="s">
        <v>69</v>
      </c>
      <c r="AT168" s="28" t="s">
        <v>122</v>
      </c>
      <c r="AU168" s="28" t="s">
        <v>121</v>
      </c>
      <c r="AV168" s="63"/>
      <c r="AW168" s="89" t="s">
        <v>28</v>
      </c>
      <c r="AX168" s="20">
        <v>43907</v>
      </c>
      <c r="AY168" s="26">
        <f t="shared" si="51"/>
        <v>43904</v>
      </c>
      <c r="AZ168" s="89" t="s">
        <v>27</v>
      </c>
      <c r="BA168" s="20">
        <v>44012</v>
      </c>
      <c r="BB168" s="26">
        <f t="shared" si="52"/>
        <v>43996</v>
      </c>
      <c r="BC168" s="89" t="s">
        <v>26</v>
      </c>
      <c r="BD168" s="20">
        <v>44098</v>
      </c>
      <c r="BE168" s="20">
        <f t="shared" si="53"/>
        <v>44088</v>
      </c>
      <c r="BF168" s="20"/>
      <c r="BG168" s="20"/>
      <c r="BH168" s="24">
        <f t="shared" si="62"/>
        <v>44179</v>
      </c>
      <c r="BI168" s="24"/>
      <c r="BJ168" s="24"/>
      <c r="BK168" s="24">
        <f t="shared" si="54"/>
        <v>44269</v>
      </c>
      <c r="BL168" s="24"/>
      <c r="BM168" s="24"/>
      <c r="BN168" s="20">
        <f t="shared" si="55"/>
        <v>44361</v>
      </c>
      <c r="BO168" s="24"/>
      <c r="BP168" s="24"/>
      <c r="BQ168" s="20">
        <f t="shared" si="56"/>
        <v>44453</v>
      </c>
      <c r="BR168" s="24"/>
      <c r="BS168" s="24"/>
      <c r="BT168" s="20">
        <f t="shared" si="57"/>
        <v>44544</v>
      </c>
      <c r="BU168" s="23">
        <v>202020065077</v>
      </c>
      <c r="BV168" s="61">
        <f>E168-60</f>
        <v>44229</v>
      </c>
      <c r="BW168" s="21"/>
      <c r="BX168" s="21"/>
      <c r="BY168" s="20">
        <f t="shared" si="58"/>
        <v>44179</v>
      </c>
      <c r="BZ168" s="19"/>
      <c r="CA168" s="18" t="s">
        <v>68</v>
      </c>
    </row>
    <row r="169" spans="1:80" ht="45.75" hidden="1" customHeight="1" x14ac:dyDescent="0.25">
      <c r="A169" s="153" t="s">
        <v>407</v>
      </c>
      <c r="B169" s="120">
        <v>4600083531</v>
      </c>
      <c r="C169" s="26">
        <v>43775</v>
      </c>
      <c r="D169" s="24">
        <v>44169</v>
      </c>
      <c r="E169" s="24">
        <v>44289</v>
      </c>
      <c r="F169" s="61">
        <v>43803</v>
      </c>
      <c r="G169" s="58" t="s">
        <v>472</v>
      </c>
      <c r="H169" s="24">
        <v>44137</v>
      </c>
      <c r="I169" s="48">
        <f t="shared" ca="1" si="63"/>
        <v>-3</v>
      </c>
      <c r="J169" s="47" t="str">
        <f t="shared" ca="1" si="64"/>
        <v>TERMINADO</v>
      </c>
      <c r="K169" s="75" t="s">
        <v>406</v>
      </c>
      <c r="L169" s="74">
        <v>43803</v>
      </c>
      <c r="M169" s="74">
        <v>43803</v>
      </c>
      <c r="N169" s="74">
        <v>44290</v>
      </c>
      <c r="O169" s="48">
        <f ca="1">N169-$DF$1</f>
        <v>-2</v>
      </c>
      <c r="P169" s="137" t="str">
        <f ca="1">IF(O169&gt;80,"VIGENTE",IF(O169&lt;1,"VENCIDO",IF(O169&lt;50,"POR VENCERSE","RENOVAR")))</f>
        <v>VENCIDO</v>
      </c>
      <c r="Q169" s="66" t="s">
        <v>405</v>
      </c>
      <c r="R169" s="66" t="s">
        <v>404</v>
      </c>
      <c r="S169" s="28" t="s">
        <v>4</v>
      </c>
      <c r="T169" s="72">
        <v>443740</v>
      </c>
      <c r="U169" s="152" t="s">
        <v>403</v>
      </c>
      <c r="V169" s="152" t="s">
        <v>402</v>
      </c>
      <c r="W169" s="70">
        <v>40369</v>
      </c>
      <c r="X169" s="72">
        <v>21</v>
      </c>
      <c r="Y169" s="68">
        <v>128</v>
      </c>
      <c r="Z169" s="66" t="s">
        <v>401</v>
      </c>
      <c r="AA169" s="66" t="s">
        <v>400</v>
      </c>
      <c r="AB169" s="67">
        <v>1362550</v>
      </c>
      <c r="AC169" s="66" t="s">
        <v>399</v>
      </c>
      <c r="AD169" s="65">
        <v>8260084</v>
      </c>
      <c r="AE169" s="31">
        <v>2603377</v>
      </c>
      <c r="AF169" s="31">
        <v>2686106</v>
      </c>
      <c r="AG169" s="63" t="s">
        <v>398</v>
      </c>
      <c r="AH169" s="66" t="s">
        <v>399</v>
      </c>
      <c r="AI169" s="154">
        <v>8260084</v>
      </c>
      <c r="AJ169" s="31">
        <v>2603377</v>
      </c>
      <c r="AK169" s="31">
        <v>2686106</v>
      </c>
      <c r="AL169" s="115" t="s">
        <v>398</v>
      </c>
      <c r="AM169" s="30" t="s">
        <v>397</v>
      </c>
      <c r="AN169" s="31" t="s">
        <v>6</v>
      </c>
      <c r="AO169" s="31" t="s">
        <v>6</v>
      </c>
      <c r="AP169" s="30" t="s">
        <v>6</v>
      </c>
      <c r="AQ169" s="64" t="s">
        <v>5</v>
      </c>
      <c r="AR169" s="28" t="s">
        <v>4</v>
      </c>
      <c r="AS169" s="63" t="s">
        <v>3</v>
      </c>
      <c r="AT169" s="28" t="s">
        <v>122</v>
      </c>
      <c r="AU169" s="28" t="s">
        <v>121</v>
      </c>
      <c r="AV169" s="63"/>
      <c r="AW169" s="22" t="s">
        <v>28</v>
      </c>
      <c r="AX169" s="20">
        <v>43900</v>
      </c>
      <c r="AY169" s="26">
        <f t="shared" si="51"/>
        <v>43894</v>
      </c>
      <c r="AZ169" s="89" t="s">
        <v>27</v>
      </c>
      <c r="BA169" s="20">
        <v>44012</v>
      </c>
      <c r="BB169" s="26">
        <f t="shared" si="52"/>
        <v>43986</v>
      </c>
      <c r="BC169" s="89" t="s">
        <v>26</v>
      </c>
      <c r="BD169" s="20">
        <v>44096</v>
      </c>
      <c r="BE169" s="20">
        <f t="shared" si="53"/>
        <v>44078</v>
      </c>
      <c r="BF169" s="20"/>
      <c r="BG169" s="20"/>
      <c r="BH169" s="24">
        <f t="shared" si="62"/>
        <v>44169</v>
      </c>
      <c r="BI169" s="24"/>
      <c r="BJ169" s="24"/>
      <c r="BK169" s="24">
        <f t="shared" si="54"/>
        <v>44259</v>
      </c>
      <c r="BL169" s="24"/>
      <c r="BM169" s="24"/>
      <c r="BN169" s="20">
        <f t="shared" si="55"/>
        <v>44351</v>
      </c>
      <c r="BO169" s="24"/>
      <c r="BP169" s="24"/>
      <c r="BQ169" s="20">
        <f t="shared" si="56"/>
        <v>44443</v>
      </c>
      <c r="BR169" s="24"/>
      <c r="BS169" s="24"/>
      <c r="BT169" s="20">
        <f t="shared" si="57"/>
        <v>44534</v>
      </c>
      <c r="BU169" s="23">
        <v>202030300210</v>
      </c>
      <c r="BV169" s="61" t="s">
        <v>2</v>
      </c>
      <c r="BW169" s="21"/>
      <c r="BX169" s="21"/>
      <c r="BY169" s="20">
        <f t="shared" si="58"/>
        <v>44169</v>
      </c>
      <c r="BZ169" s="19"/>
      <c r="CA169" s="18" t="s">
        <v>68</v>
      </c>
      <c r="CB169" s="1"/>
    </row>
    <row r="170" spans="1:80" ht="45.75" hidden="1" customHeight="1" x14ac:dyDescent="0.25">
      <c r="A170" s="153" t="s">
        <v>396</v>
      </c>
      <c r="B170" s="120">
        <v>4600083504</v>
      </c>
      <c r="C170" s="26">
        <v>43774</v>
      </c>
      <c r="D170" s="24">
        <v>43804</v>
      </c>
      <c r="E170" s="24">
        <v>45630</v>
      </c>
      <c r="F170" s="61">
        <v>43804</v>
      </c>
      <c r="G170" s="58" t="s">
        <v>472</v>
      </c>
      <c r="H170" s="24">
        <v>44175</v>
      </c>
      <c r="I170" s="48">
        <f t="shared" ca="1" si="63"/>
        <v>1338</v>
      </c>
      <c r="J170" s="47" t="str">
        <f t="shared" ca="1" si="64"/>
        <v>VIGENTE</v>
      </c>
      <c r="K170" s="75" t="s">
        <v>395</v>
      </c>
      <c r="L170" s="74">
        <v>44099</v>
      </c>
      <c r="M170" s="74">
        <v>44140</v>
      </c>
      <c r="N170" s="74">
        <v>44504</v>
      </c>
      <c r="O170" s="48">
        <f ca="1">N170-$DF$1</f>
        <v>212</v>
      </c>
      <c r="P170" s="137" t="str">
        <f ca="1">IF(O170&gt;80,"VIGENTE",IF(O170&lt;1,"VENCIDO",IF(O170&lt;50,"POR VENCERSE","RENOVAR")))</f>
        <v>VIGENTE</v>
      </c>
      <c r="Q170" s="66" t="s">
        <v>394</v>
      </c>
      <c r="R170" s="66" t="s">
        <v>393</v>
      </c>
      <c r="S170" s="28" t="s">
        <v>4</v>
      </c>
      <c r="T170" s="72">
        <v>125041</v>
      </c>
      <c r="U170" s="152">
        <v>60000160001</v>
      </c>
      <c r="V170" s="152">
        <v>246</v>
      </c>
      <c r="W170" s="70">
        <v>41698</v>
      </c>
      <c r="X170" s="72">
        <v>14</v>
      </c>
      <c r="Y170" s="68" t="s">
        <v>6</v>
      </c>
      <c r="Z170" s="66" t="s">
        <v>33</v>
      </c>
      <c r="AA170" s="66" t="s">
        <v>392</v>
      </c>
      <c r="AB170" s="67">
        <v>12283180</v>
      </c>
      <c r="AC170" s="66" t="s">
        <v>391</v>
      </c>
      <c r="AD170" s="65">
        <v>890901433</v>
      </c>
      <c r="AE170" s="31">
        <v>5132992</v>
      </c>
      <c r="AF170" s="31">
        <v>3006759307</v>
      </c>
      <c r="AG170" s="63" t="s">
        <v>389</v>
      </c>
      <c r="AH170" s="66" t="s">
        <v>390</v>
      </c>
      <c r="AI170" s="154">
        <v>8298380</v>
      </c>
      <c r="AJ170" s="31">
        <v>5132992</v>
      </c>
      <c r="AK170" s="31">
        <v>3006759307</v>
      </c>
      <c r="AL170" s="115" t="s">
        <v>389</v>
      </c>
      <c r="AM170" s="30" t="s">
        <v>388</v>
      </c>
      <c r="AN170" s="31" t="s">
        <v>6</v>
      </c>
      <c r="AO170" s="31" t="s">
        <v>6</v>
      </c>
      <c r="AP170" s="30" t="s">
        <v>6</v>
      </c>
      <c r="AQ170" s="64" t="s">
        <v>5</v>
      </c>
      <c r="AR170" s="28" t="s">
        <v>4</v>
      </c>
      <c r="AS170" s="63" t="s">
        <v>3</v>
      </c>
      <c r="AT170" s="28" t="s">
        <v>122</v>
      </c>
      <c r="AU170" s="28" t="s">
        <v>121</v>
      </c>
      <c r="AV170" s="63"/>
      <c r="AW170" s="89" t="s">
        <v>28</v>
      </c>
      <c r="AX170" s="20">
        <v>43900</v>
      </c>
      <c r="AY170" s="26">
        <f t="shared" si="51"/>
        <v>43895</v>
      </c>
      <c r="AZ170" s="89" t="s">
        <v>27</v>
      </c>
      <c r="BA170" s="20">
        <v>44012</v>
      </c>
      <c r="BB170" s="26">
        <f t="shared" si="52"/>
        <v>43987</v>
      </c>
      <c r="BC170" s="89" t="s">
        <v>26</v>
      </c>
      <c r="BD170" s="20">
        <v>44104</v>
      </c>
      <c r="BE170" s="20">
        <f t="shared" si="53"/>
        <v>44079</v>
      </c>
      <c r="BF170" s="20"/>
      <c r="BG170" s="20"/>
      <c r="BH170" s="24">
        <f t="shared" si="62"/>
        <v>44170</v>
      </c>
      <c r="BI170" s="24"/>
      <c r="BJ170" s="24"/>
      <c r="BK170" s="24">
        <f t="shared" si="54"/>
        <v>44260</v>
      </c>
      <c r="BL170" s="24"/>
      <c r="BM170" s="24"/>
      <c r="BN170" s="20">
        <f t="shared" si="55"/>
        <v>44352</v>
      </c>
      <c r="BO170" s="24"/>
      <c r="BP170" s="24"/>
      <c r="BQ170" s="20">
        <f t="shared" si="56"/>
        <v>44444</v>
      </c>
      <c r="BR170" s="24"/>
      <c r="BS170" s="24"/>
      <c r="BT170" s="20">
        <f t="shared" si="57"/>
        <v>44535</v>
      </c>
      <c r="BU170" s="24">
        <f>E170-100</f>
        <v>45530</v>
      </c>
      <c r="BV170" s="61">
        <f>E170-60</f>
        <v>45570</v>
      </c>
      <c r="BW170" s="21"/>
      <c r="BX170" s="21"/>
      <c r="BY170" s="20">
        <f t="shared" si="58"/>
        <v>44170</v>
      </c>
      <c r="BZ170" s="19"/>
      <c r="CA170" s="18" t="s">
        <v>68</v>
      </c>
      <c r="CB170" s="1"/>
    </row>
    <row r="171" spans="1:80" ht="39.75" hidden="1" customHeight="1" x14ac:dyDescent="0.25">
      <c r="A171" s="139" t="s">
        <v>383</v>
      </c>
      <c r="B171" s="120">
        <v>4600083529</v>
      </c>
      <c r="C171" s="26">
        <v>43808</v>
      </c>
      <c r="D171" s="24">
        <v>44181</v>
      </c>
      <c r="E171" s="24">
        <v>44270</v>
      </c>
      <c r="F171" s="61">
        <v>43815</v>
      </c>
      <c r="G171" s="58" t="s">
        <v>472</v>
      </c>
      <c r="H171" s="24">
        <v>44156</v>
      </c>
      <c r="I171" s="48">
        <f t="shared" ca="1" si="63"/>
        <v>-22</v>
      </c>
      <c r="J171" s="47" t="str">
        <f t="shared" ca="1" si="64"/>
        <v>TERMINADO</v>
      </c>
      <c r="K171" s="101" t="s">
        <v>66</v>
      </c>
      <c r="L171" s="102" t="s">
        <v>66</v>
      </c>
      <c r="M171" s="102" t="s">
        <v>66</v>
      </c>
      <c r="N171" s="102" t="s">
        <v>66</v>
      </c>
      <c r="O171" s="101" t="s">
        <v>66</v>
      </c>
      <c r="P171" s="101" t="s">
        <v>66</v>
      </c>
      <c r="Q171" s="66" t="s">
        <v>375</v>
      </c>
      <c r="R171" s="100" t="s">
        <v>382</v>
      </c>
      <c r="S171" s="28" t="s">
        <v>4</v>
      </c>
      <c r="T171" s="72">
        <v>574810</v>
      </c>
      <c r="U171" s="118" t="s">
        <v>381</v>
      </c>
      <c r="V171" s="118" t="s">
        <v>380</v>
      </c>
      <c r="W171" s="117" t="s">
        <v>379</v>
      </c>
      <c r="X171" s="72">
        <v>26</v>
      </c>
      <c r="Y171" s="68" t="s">
        <v>6</v>
      </c>
      <c r="Z171" s="95" t="s">
        <v>157</v>
      </c>
      <c r="AA171" s="95" t="s">
        <v>378</v>
      </c>
      <c r="AB171" s="67">
        <v>131600</v>
      </c>
      <c r="AC171" s="66" t="s">
        <v>377</v>
      </c>
      <c r="AD171" s="65">
        <v>32207288</v>
      </c>
      <c r="AE171" s="31">
        <v>2328313</v>
      </c>
      <c r="AF171" s="31">
        <v>3007804229</v>
      </c>
      <c r="AG171" s="63" t="s">
        <v>376</v>
      </c>
      <c r="AH171" s="66" t="s">
        <v>377</v>
      </c>
      <c r="AI171" s="154">
        <v>32207288</v>
      </c>
      <c r="AJ171" s="31">
        <v>2328313</v>
      </c>
      <c r="AK171" s="31">
        <v>3007804229</v>
      </c>
      <c r="AL171" s="115" t="s">
        <v>376</v>
      </c>
      <c r="AM171" s="30" t="s">
        <v>375</v>
      </c>
      <c r="AN171" s="31" t="s">
        <v>6</v>
      </c>
      <c r="AO171" s="31" t="s">
        <v>6</v>
      </c>
      <c r="AP171" s="30" t="s">
        <v>6</v>
      </c>
      <c r="AQ171" s="64" t="s">
        <v>5</v>
      </c>
      <c r="AR171" s="28" t="s">
        <v>4</v>
      </c>
      <c r="AS171" s="63" t="s">
        <v>3</v>
      </c>
      <c r="AT171" s="63"/>
      <c r="AU171" s="63"/>
      <c r="AV171" s="63"/>
      <c r="AW171" s="151" t="s">
        <v>28</v>
      </c>
      <c r="AX171" s="20">
        <v>43892</v>
      </c>
      <c r="AY171" s="26">
        <f t="shared" si="51"/>
        <v>43906</v>
      </c>
      <c r="AZ171" s="89" t="s">
        <v>27</v>
      </c>
      <c r="BA171" s="20">
        <v>44012</v>
      </c>
      <c r="BB171" s="26">
        <f t="shared" si="52"/>
        <v>43998</v>
      </c>
      <c r="BC171" s="89" t="s">
        <v>26</v>
      </c>
      <c r="BD171" s="20">
        <v>44095</v>
      </c>
      <c r="BE171" s="20">
        <f t="shared" si="53"/>
        <v>44090</v>
      </c>
      <c r="BF171" s="20"/>
      <c r="BG171" s="20"/>
      <c r="BH171" s="24">
        <f t="shared" si="62"/>
        <v>44181</v>
      </c>
      <c r="BI171" s="24"/>
      <c r="BJ171" s="24"/>
      <c r="BK171" s="24">
        <f t="shared" si="54"/>
        <v>44271</v>
      </c>
      <c r="BL171" s="24"/>
      <c r="BM171" s="24"/>
      <c r="BN171" s="20">
        <f t="shared" si="55"/>
        <v>44363</v>
      </c>
      <c r="BO171" s="24"/>
      <c r="BP171" s="24"/>
      <c r="BQ171" s="20">
        <f t="shared" si="56"/>
        <v>44455</v>
      </c>
      <c r="BR171" s="24"/>
      <c r="BS171" s="24"/>
      <c r="BT171" s="20">
        <f t="shared" si="57"/>
        <v>44546</v>
      </c>
      <c r="BU171" s="23">
        <v>202030300244</v>
      </c>
      <c r="BV171" s="61" t="s">
        <v>2</v>
      </c>
      <c r="BW171" s="21"/>
      <c r="BX171" s="21"/>
      <c r="BY171" s="20">
        <f t="shared" si="58"/>
        <v>44181</v>
      </c>
      <c r="BZ171" s="19"/>
      <c r="CA171" s="18" t="s">
        <v>68</v>
      </c>
      <c r="CB171" s="1"/>
    </row>
    <row r="172" spans="1:80" ht="39.75" hidden="1" customHeight="1" x14ac:dyDescent="0.25">
      <c r="A172" s="104" t="s">
        <v>67</v>
      </c>
      <c r="B172" s="107">
        <v>4600088383</v>
      </c>
      <c r="C172" s="24">
        <v>44178</v>
      </c>
      <c r="D172" s="24">
        <v>44180</v>
      </c>
      <c r="E172" s="24">
        <v>44544</v>
      </c>
      <c r="F172" s="61">
        <v>44180</v>
      </c>
      <c r="G172" s="60" t="s">
        <v>6</v>
      </c>
      <c r="H172" s="60" t="s">
        <v>6</v>
      </c>
      <c r="I172" s="48">
        <f t="shared" ca="1" si="63"/>
        <v>252</v>
      </c>
      <c r="J172" s="47" t="str">
        <f t="shared" ca="1" si="64"/>
        <v>VIGENTE</v>
      </c>
      <c r="K172" s="101" t="s">
        <v>66</v>
      </c>
      <c r="L172" s="102" t="s">
        <v>66</v>
      </c>
      <c r="M172" s="102" t="s">
        <v>66</v>
      </c>
      <c r="N172" s="102" t="s">
        <v>66</v>
      </c>
      <c r="O172" s="101" t="s">
        <v>66</v>
      </c>
      <c r="P172" s="101" t="s">
        <v>66</v>
      </c>
      <c r="Q172" s="82" t="s">
        <v>373</v>
      </c>
      <c r="R172" s="100" t="s">
        <v>76</v>
      </c>
      <c r="S172" s="28" t="s">
        <v>4</v>
      </c>
      <c r="T172" s="99">
        <v>97558</v>
      </c>
      <c r="U172" s="98">
        <v>10060220029</v>
      </c>
      <c r="V172" s="96">
        <v>1568</v>
      </c>
      <c r="W172" s="97" t="s">
        <v>75</v>
      </c>
      <c r="X172" s="106">
        <v>3</v>
      </c>
      <c r="Y172" s="80">
        <v>116</v>
      </c>
      <c r="Z172" s="38" t="s">
        <v>74</v>
      </c>
      <c r="AA172" s="95" t="s">
        <v>73</v>
      </c>
      <c r="AB172" s="94">
        <v>136447</v>
      </c>
      <c r="AC172" s="82" t="s">
        <v>374</v>
      </c>
      <c r="AD172" s="65">
        <v>71051661</v>
      </c>
      <c r="AE172" s="31" t="s">
        <v>6</v>
      </c>
      <c r="AF172" s="80">
        <v>3128250796</v>
      </c>
      <c r="AG172" s="30" t="s">
        <v>6</v>
      </c>
      <c r="AH172" s="82" t="s">
        <v>374</v>
      </c>
      <c r="AI172" s="154">
        <v>71051661</v>
      </c>
      <c r="AJ172" s="31" t="s">
        <v>6</v>
      </c>
      <c r="AK172" s="80">
        <v>3128250796</v>
      </c>
      <c r="AL172" s="73" t="s">
        <v>6</v>
      </c>
      <c r="AM172" s="82" t="s">
        <v>373</v>
      </c>
      <c r="AN172" s="31" t="s">
        <v>6</v>
      </c>
      <c r="AO172" s="31" t="s">
        <v>6</v>
      </c>
      <c r="AP172" s="30" t="s">
        <v>6</v>
      </c>
      <c r="AQ172" s="78" t="s">
        <v>56</v>
      </c>
      <c r="AR172" s="28" t="s">
        <v>4</v>
      </c>
      <c r="AS172" s="105" t="s">
        <v>55</v>
      </c>
      <c r="AT172" s="105"/>
      <c r="AU172" s="105"/>
      <c r="AV172" s="63"/>
      <c r="AW172" s="58"/>
      <c r="AX172" s="20"/>
      <c r="AY172" s="26">
        <f t="shared" si="51"/>
        <v>44270</v>
      </c>
      <c r="AZ172" s="89"/>
      <c r="BA172" s="20"/>
      <c r="BB172" s="26">
        <f t="shared" si="52"/>
        <v>44362</v>
      </c>
      <c r="BC172" s="25"/>
      <c r="BD172" s="25"/>
      <c r="BE172" s="20">
        <f t="shared" si="53"/>
        <v>44454</v>
      </c>
      <c r="BF172" s="20"/>
      <c r="BG172" s="20"/>
      <c r="BH172" s="24">
        <f t="shared" si="62"/>
        <v>44545</v>
      </c>
      <c r="BI172" s="24"/>
      <c r="BJ172" s="24"/>
      <c r="BK172" s="24">
        <f t="shared" si="54"/>
        <v>44635</v>
      </c>
      <c r="BL172" s="24"/>
      <c r="BM172" s="24"/>
      <c r="BN172" s="20">
        <f t="shared" si="55"/>
        <v>44727</v>
      </c>
      <c r="BO172" s="24"/>
      <c r="BP172" s="24"/>
      <c r="BQ172" s="20">
        <f t="shared" si="56"/>
        <v>44819</v>
      </c>
      <c r="BR172" s="24"/>
      <c r="BS172" s="24"/>
      <c r="BT172" s="20">
        <f t="shared" si="57"/>
        <v>44910</v>
      </c>
      <c r="BU172" s="24">
        <f t="shared" ref="BU172:BU211" si="65">E172-100</f>
        <v>44444</v>
      </c>
      <c r="BV172" s="61">
        <f t="shared" ref="BV172:BV217" si="66">E172-60</f>
        <v>44484</v>
      </c>
      <c r="BW172" s="21"/>
      <c r="BX172" s="21"/>
      <c r="BY172" s="20">
        <f t="shared" si="58"/>
        <v>44545</v>
      </c>
      <c r="BZ172" s="19"/>
      <c r="CA172" s="18" t="s">
        <v>68</v>
      </c>
      <c r="CB172" s="1"/>
    </row>
    <row r="173" spans="1:80" s="17" customFormat="1" ht="39.75" hidden="1" customHeight="1" x14ac:dyDescent="0.25">
      <c r="A173" s="104" t="s">
        <v>67</v>
      </c>
      <c r="B173" s="107">
        <v>4600088401</v>
      </c>
      <c r="C173" s="20">
        <v>44181</v>
      </c>
      <c r="D173" s="24">
        <v>44184</v>
      </c>
      <c r="E173" s="24">
        <v>44548</v>
      </c>
      <c r="F173" s="61">
        <v>44184</v>
      </c>
      <c r="G173" s="60" t="s">
        <v>6</v>
      </c>
      <c r="H173" s="60" t="s">
        <v>6</v>
      </c>
      <c r="I173" s="48">
        <f t="shared" ca="1" si="63"/>
        <v>256</v>
      </c>
      <c r="J173" s="47" t="str">
        <f t="shared" ca="1" si="64"/>
        <v>VIGENTE</v>
      </c>
      <c r="K173" s="101" t="s">
        <v>66</v>
      </c>
      <c r="L173" s="102" t="s">
        <v>66</v>
      </c>
      <c r="M173" s="102" t="s">
        <v>66</v>
      </c>
      <c r="N173" s="102" t="s">
        <v>66</v>
      </c>
      <c r="O173" s="101" t="s">
        <v>66</v>
      </c>
      <c r="P173" s="101" t="s">
        <v>66</v>
      </c>
      <c r="Q173" s="82" t="s">
        <v>342</v>
      </c>
      <c r="R173" s="100" t="s">
        <v>76</v>
      </c>
      <c r="S173" s="28" t="s">
        <v>4</v>
      </c>
      <c r="T173" s="99">
        <v>97558</v>
      </c>
      <c r="U173" s="98">
        <v>10060220029</v>
      </c>
      <c r="V173" s="96">
        <v>1568</v>
      </c>
      <c r="W173" s="97" t="s">
        <v>75</v>
      </c>
      <c r="X173" s="106">
        <v>3</v>
      </c>
      <c r="Y173" s="148">
        <v>148</v>
      </c>
      <c r="Z173" s="38" t="s">
        <v>74</v>
      </c>
      <c r="AA173" s="95" t="s">
        <v>73</v>
      </c>
      <c r="AB173" s="94">
        <v>507501</v>
      </c>
      <c r="AC173" s="82" t="s">
        <v>341</v>
      </c>
      <c r="AD173" s="65">
        <v>78108896</v>
      </c>
      <c r="AE173" s="31" t="s">
        <v>6</v>
      </c>
      <c r="AF173" s="80">
        <v>3136440200</v>
      </c>
      <c r="AG173" s="30" t="s">
        <v>6</v>
      </c>
      <c r="AH173" s="82" t="s">
        <v>341</v>
      </c>
      <c r="AI173" s="154">
        <v>78108896</v>
      </c>
      <c r="AJ173" s="31" t="s">
        <v>6</v>
      </c>
      <c r="AK173" s="80">
        <v>3136440200</v>
      </c>
      <c r="AL173" s="73" t="s">
        <v>6</v>
      </c>
      <c r="AM173" s="30" t="s">
        <v>340</v>
      </c>
      <c r="AN173" s="31" t="s">
        <v>6</v>
      </c>
      <c r="AO173" s="31" t="s">
        <v>6</v>
      </c>
      <c r="AP173" s="30" t="s">
        <v>6</v>
      </c>
      <c r="AQ173" s="78" t="s">
        <v>56</v>
      </c>
      <c r="AR173" s="28" t="s">
        <v>4</v>
      </c>
      <c r="AS173" s="105" t="s">
        <v>55</v>
      </c>
      <c r="AT173" s="105"/>
      <c r="AU173" s="105"/>
      <c r="AV173" s="63"/>
      <c r="AW173" s="58"/>
      <c r="AX173" s="20"/>
      <c r="AY173" s="26">
        <f t="shared" si="51"/>
        <v>44274</v>
      </c>
      <c r="AZ173" s="89"/>
      <c r="BA173" s="20"/>
      <c r="BB173" s="26">
        <f t="shared" si="52"/>
        <v>44366</v>
      </c>
      <c r="BC173" s="89"/>
      <c r="BD173" s="20"/>
      <c r="BE173" s="20">
        <f t="shared" si="53"/>
        <v>44458</v>
      </c>
      <c r="BF173" s="20"/>
      <c r="BG173" s="20"/>
      <c r="BH173" s="24">
        <f t="shared" si="62"/>
        <v>44549</v>
      </c>
      <c r="BI173" s="24"/>
      <c r="BJ173" s="24"/>
      <c r="BK173" s="24">
        <f t="shared" si="54"/>
        <v>44639</v>
      </c>
      <c r="BL173" s="24"/>
      <c r="BM173" s="24"/>
      <c r="BN173" s="20">
        <f t="shared" si="55"/>
        <v>44731</v>
      </c>
      <c r="BO173" s="24"/>
      <c r="BP173" s="24"/>
      <c r="BQ173" s="20">
        <f t="shared" si="56"/>
        <v>44823</v>
      </c>
      <c r="BR173" s="24"/>
      <c r="BS173" s="24"/>
      <c r="BT173" s="20">
        <f t="shared" si="57"/>
        <v>44914</v>
      </c>
      <c r="BU173" s="24">
        <f t="shared" si="65"/>
        <v>44448</v>
      </c>
      <c r="BV173" s="61">
        <f t="shared" si="66"/>
        <v>44488</v>
      </c>
      <c r="BW173" s="21"/>
      <c r="BX173" s="21"/>
      <c r="BY173" s="20">
        <f t="shared" si="58"/>
        <v>44549</v>
      </c>
      <c r="BZ173" s="19"/>
      <c r="CA173" s="18" t="s">
        <v>68</v>
      </c>
    </row>
    <row r="174" spans="1:80" s="17" customFormat="1" ht="39.75" hidden="1" customHeight="1" x14ac:dyDescent="0.25">
      <c r="A174" s="104" t="s">
        <v>67</v>
      </c>
      <c r="B174" s="107">
        <v>4600083580</v>
      </c>
      <c r="C174" s="20">
        <v>43816</v>
      </c>
      <c r="D174" s="24">
        <v>43818</v>
      </c>
      <c r="E174" s="24">
        <v>45278</v>
      </c>
      <c r="F174" s="61">
        <v>43818</v>
      </c>
      <c r="G174" s="60" t="s">
        <v>6</v>
      </c>
      <c r="H174" s="60" t="s">
        <v>6</v>
      </c>
      <c r="I174" s="48">
        <f t="shared" ca="1" si="63"/>
        <v>986</v>
      </c>
      <c r="J174" s="47" t="str">
        <f t="shared" ca="1" si="64"/>
        <v>VIGENTE</v>
      </c>
      <c r="K174" s="101" t="s">
        <v>66</v>
      </c>
      <c r="L174" s="102" t="s">
        <v>66</v>
      </c>
      <c r="M174" s="102" t="s">
        <v>66</v>
      </c>
      <c r="N174" s="102" t="s">
        <v>66</v>
      </c>
      <c r="O174" s="101" t="s">
        <v>66</v>
      </c>
      <c r="P174" s="101" t="s">
        <v>66</v>
      </c>
      <c r="Q174" s="82" t="s">
        <v>339</v>
      </c>
      <c r="R174" s="100" t="s">
        <v>76</v>
      </c>
      <c r="S174" s="28" t="s">
        <v>4</v>
      </c>
      <c r="T174" s="99" t="s">
        <v>63</v>
      </c>
      <c r="U174" s="98" t="s">
        <v>62</v>
      </c>
      <c r="V174" s="96">
        <v>2116</v>
      </c>
      <c r="W174" s="97" t="s">
        <v>61</v>
      </c>
      <c r="X174" s="68">
        <v>5</v>
      </c>
      <c r="Y174" s="96">
        <v>1229</v>
      </c>
      <c r="Z174" s="38" t="s">
        <v>60</v>
      </c>
      <c r="AA174" s="95" t="s">
        <v>338</v>
      </c>
      <c r="AB174" s="94">
        <v>129936</v>
      </c>
      <c r="AC174" s="82" t="s">
        <v>337</v>
      </c>
      <c r="AD174" s="65">
        <v>71396207</v>
      </c>
      <c r="AE174" s="31" t="s">
        <v>6</v>
      </c>
      <c r="AF174" s="80">
        <v>3016829597</v>
      </c>
      <c r="AG174" s="105" t="s">
        <v>336</v>
      </c>
      <c r="AH174" s="82" t="s">
        <v>337</v>
      </c>
      <c r="AI174" s="154">
        <v>71396207</v>
      </c>
      <c r="AJ174" s="31" t="s">
        <v>6</v>
      </c>
      <c r="AK174" s="80">
        <v>3016829597</v>
      </c>
      <c r="AL174" s="89" t="s">
        <v>336</v>
      </c>
      <c r="AM174" s="30" t="s">
        <v>335</v>
      </c>
      <c r="AN174" s="31" t="s">
        <v>6</v>
      </c>
      <c r="AO174" s="31" t="s">
        <v>6</v>
      </c>
      <c r="AP174" s="30" t="s">
        <v>6</v>
      </c>
      <c r="AQ174" s="29" t="s">
        <v>56</v>
      </c>
      <c r="AR174" s="28" t="s">
        <v>4</v>
      </c>
      <c r="AS174" s="27" t="s">
        <v>55</v>
      </c>
      <c r="AT174" s="27"/>
      <c r="AU174" s="27"/>
      <c r="AV174" s="63"/>
      <c r="AW174" s="89" t="s">
        <v>28</v>
      </c>
      <c r="AX174" s="20">
        <v>44043</v>
      </c>
      <c r="AY174" s="26">
        <f t="shared" si="51"/>
        <v>43909</v>
      </c>
      <c r="AZ174" s="25"/>
      <c r="BA174" s="25"/>
      <c r="BB174" s="26">
        <f t="shared" si="52"/>
        <v>44001</v>
      </c>
      <c r="BC174" s="25"/>
      <c r="BD174" s="25"/>
      <c r="BE174" s="20">
        <f t="shared" si="53"/>
        <v>44093</v>
      </c>
      <c r="BF174" s="20"/>
      <c r="BG174" s="20"/>
      <c r="BH174" s="24">
        <f t="shared" si="62"/>
        <v>44184</v>
      </c>
      <c r="BI174" s="24"/>
      <c r="BJ174" s="24"/>
      <c r="BK174" s="24">
        <f t="shared" si="54"/>
        <v>44274</v>
      </c>
      <c r="BL174" s="24"/>
      <c r="BM174" s="24"/>
      <c r="BN174" s="20">
        <f t="shared" si="55"/>
        <v>44366</v>
      </c>
      <c r="BO174" s="24"/>
      <c r="BP174" s="24"/>
      <c r="BQ174" s="20">
        <f t="shared" si="56"/>
        <v>44458</v>
      </c>
      <c r="BR174" s="24"/>
      <c r="BS174" s="24"/>
      <c r="BT174" s="20">
        <f t="shared" si="57"/>
        <v>44549</v>
      </c>
      <c r="BU174" s="24">
        <f t="shared" si="65"/>
        <v>45178</v>
      </c>
      <c r="BV174" s="61">
        <f t="shared" si="66"/>
        <v>45218</v>
      </c>
      <c r="BW174" s="21"/>
      <c r="BX174" s="21"/>
      <c r="BY174" s="20">
        <f t="shared" si="58"/>
        <v>44184</v>
      </c>
      <c r="BZ174" s="19"/>
      <c r="CA174" s="18" t="s">
        <v>54</v>
      </c>
    </row>
    <row r="175" spans="1:80" ht="39.75" hidden="1" customHeight="1" x14ac:dyDescent="0.25">
      <c r="A175" s="104" t="s">
        <v>67</v>
      </c>
      <c r="B175" s="107">
        <v>4600083623</v>
      </c>
      <c r="C175" s="20">
        <v>43816</v>
      </c>
      <c r="D175" s="24">
        <v>43840</v>
      </c>
      <c r="E175" s="24">
        <v>45300</v>
      </c>
      <c r="F175" s="61">
        <v>43840</v>
      </c>
      <c r="G175" s="58" t="s">
        <v>472</v>
      </c>
      <c r="H175" s="24">
        <v>44166</v>
      </c>
      <c r="I175" s="48">
        <f t="shared" ca="1" si="63"/>
        <v>1008</v>
      </c>
      <c r="J175" s="47" t="str">
        <f t="shared" ca="1" si="64"/>
        <v>VIGENTE</v>
      </c>
      <c r="K175" s="101" t="s">
        <v>66</v>
      </c>
      <c r="L175" s="102" t="s">
        <v>66</v>
      </c>
      <c r="M175" s="102" t="s">
        <v>66</v>
      </c>
      <c r="N175" s="102" t="s">
        <v>66</v>
      </c>
      <c r="O175" s="101" t="s">
        <v>66</v>
      </c>
      <c r="P175" s="101" t="s">
        <v>66</v>
      </c>
      <c r="Q175" s="82" t="s">
        <v>334</v>
      </c>
      <c r="R175" s="100" t="s">
        <v>76</v>
      </c>
      <c r="S175" s="28" t="s">
        <v>4</v>
      </c>
      <c r="T175" s="99" t="s">
        <v>63</v>
      </c>
      <c r="U175" s="98" t="s">
        <v>62</v>
      </c>
      <c r="V175" s="96">
        <v>2116</v>
      </c>
      <c r="W175" s="97" t="s">
        <v>61</v>
      </c>
      <c r="X175" s="68">
        <v>5</v>
      </c>
      <c r="Y175" s="96">
        <v>1207</v>
      </c>
      <c r="Z175" s="38" t="s">
        <v>60</v>
      </c>
      <c r="AA175" s="95" t="s">
        <v>333</v>
      </c>
      <c r="AB175" s="94">
        <v>242936</v>
      </c>
      <c r="AC175" s="82" t="s">
        <v>332</v>
      </c>
      <c r="AD175" s="65">
        <v>38862082</v>
      </c>
      <c r="AE175" s="31" t="s">
        <v>6</v>
      </c>
      <c r="AF175" s="80">
        <v>3817267364</v>
      </c>
      <c r="AG175" s="30" t="s">
        <v>6</v>
      </c>
      <c r="AH175" s="82" t="s">
        <v>332</v>
      </c>
      <c r="AI175" s="154">
        <v>38862082</v>
      </c>
      <c r="AJ175" s="31" t="s">
        <v>6</v>
      </c>
      <c r="AK175" s="80">
        <v>3817267364</v>
      </c>
      <c r="AL175" s="73" t="s">
        <v>6</v>
      </c>
      <c r="AM175" s="30" t="s">
        <v>331</v>
      </c>
      <c r="AN175" s="31" t="s">
        <v>6</v>
      </c>
      <c r="AO175" s="31" t="s">
        <v>6</v>
      </c>
      <c r="AP175" s="30" t="s">
        <v>6</v>
      </c>
      <c r="AQ175" s="29" t="s">
        <v>56</v>
      </c>
      <c r="AR175" s="28" t="s">
        <v>4</v>
      </c>
      <c r="AS175" s="27" t="s">
        <v>55</v>
      </c>
      <c r="AT175" s="27"/>
      <c r="AU175" s="27"/>
      <c r="AV175" s="63"/>
      <c r="AW175" s="89" t="s">
        <v>28</v>
      </c>
      <c r="AX175" s="20">
        <v>44043</v>
      </c>
      <c r="AY175" s="26">
        <f t="shared" si="51"/>
        <v>43931</v>
      </c>
      <c r="AZ175" s="25"/>
      <c r="BA175" s="25"/>
      <c r="BB175" s="26">
        <f t="shared" si="52"/>
        <v>44022</v>
      </c>
      <c r="BC175" s="25"/>
      <c r="BD175" s="25"/>
      <c r="BE175" s="20">
        <f t="shared" si="53"/>
        <v>44114</v>
      </c>
      <c r="BF175" s="20"/>
      <c r="BG175" s="20"/>
      <c r="BH175" s="24">
        <f t="shared" si="62"/>
        <v>44206</v>
      </c>
      <c r="BI175" s="24"/>
      <c r="BJ175" s="24"/>
      <c r="BK175" s="24">
        <f t="shared" si="54"/>
        <v>44296</v>
      </c>
      <c r="BL175" s="24"/>
      <c r="BM175" s="24"/>
      <c r="BN175" s="20">
        <f t="shared" si="55"/>
        <v>44387</v>
      </c>
      <c r="BO175" s="24"/>
      <c r="BP175" s="24"/>
      <c r="BQ175" s="20">
        <f t="shared" si="56"/>
        <v>44479</v>
      </c>
      <c r="BR175" s="24"/>
      <c r="BS175" s="24"/>
      <c r="BT175" s="20">
        <f t="shared" si="57"/>
        <v>44571</v>
      </c>
      <c r="BU175" s="24">
        <f t="shared" si="65"/>
        <v>45200</v>
      </c>
      <c r="BV175" s="61">
        <f t="shared" si="66"/>
        <v>45240</v>
      </c>
      <c r="BW175" s="21"/>
      <c r="BX175" s="21"/>
      <c r="BY175" s="20">
        <f t="shared" si="58"/>
        <v>44206</v>
      </c>
      <c r="BZ175" s="19"/>
      <c r="CA175" s="18" t="s">
        <v>54</v>
      </c>
      <c r="CB175" s="1"/>
    </row>
    <row r="176" spans="1:80" s="17" customFormat="1" ht="39.75" hidden="1" customHeight="1" x14ac:dyDescent="0.25">
      <c r="A176" s="104" t="s">
        <v>67</v>
      </c>
      <c r="B176" s="124">
        <v>4600084065</v>
      </c>
      <c r="C176" s="103">
        <v>43819</v>
      </c>
      <c r="D176" s="24">
        <v>43864</v>
      </c>
      <c r="E176" s="24">
        <v>44229</v>
      </c>
      <c r="F176" s="61">
        <v>43864</v>
      </c>
      <c r="G176" s="60" t="s">
        <v>6</v>
      </c>
      <c r="H176" s="60" t="s">
        <v>6</v>
      </c>
      <c r="I176" s="48">
        <f t="shared" ca="1" si="63"/>
        <v>-63</v>
      </c>
      <c r="J176" s="47" t="str">
        <f t="shared" ca="1" si="64"/>
        <v>TERMINADO</v>
      </c>
      <c r="K176" s="101" t="s">
        <v>66</v>
      </c>
      <c r="L176" s="102" t="s">
        <v>66</v>
      </c>
      <c r="M176" s="102" t="s">
        <v>66</v>
      </c>
      <c r="N176" s="102" t="s">
        <v>66</v>
      </c>
      <c r="O176" s="101" t="s">
        <v>66</v>
      </c>
      <c r="P176" s="101" t="s">
        <v>66</v>
      </c>
      <c r="Q176" s="95" t="s">
        <v>302</v>
      </c>
      <c r="R176" s="36" t="s">
        <v>127</v>
      </c>
      <c r="S176" s="28" t="s">
        <v>4</v>
      </c>
      <c r="T176" s="110">
        <v>5227173</v>
      </c>
      <c r="U176" s="112">
        <v>10180070029</v>
      </c>
      <c r="V176" s="112">
        <v>1806</v>
      </c>
      <c r="W176" s="103">
        <v>38097</v>
      </c>
      <c r="X176" s="112">
        <v>29</v>
      </c>
      <c r="Y176" s="140">
        <v>1143</v>
      </c>
      <c r="Z176" s="95" t="s">
        <v>301</v>
      </c>
      <c r="AA176" s="95" t="s">
        <v>125</v>
      </c>
      <c r="AB176" s="94">
        <v>131608</v>
      </c>
      <c r="AC176" s="82" t="s">
        <v>300</v>
      </c>
      <c r="AD176" s="65">
        <v>71379293</v>
      </c>
      <c r="AE176" s="31" t="s">
        <v>6</v>
      </c>
      <c r="AF176" s="80">
        <v>3132808033</v>
      </c>
      <c r="AG176" s="705" t="s">
        <v>299</v>
      </c>
      <c r="AH176" s="82" t="s">
        <v>300</v>
      </c>
      <c r="AI176" s="154">
        <v>71379293</v>
      </c>
      <c r="AJ176" s="31" t="s">
        <v>6</v>
      </c>
      <c r="AK176" s="80">
        <v>3213779060</v>
      </c>
      <c r="AL176" s="121" t="s">
        <v>299</v>
      </c>
      <c r="AM176" s="30" t="s">
        <v>298</v>
      </c>
      <c r="AN176" s="31" t="s">
        <v>6</v>
      </c>
      <c r="AO176" s="31" t="s">
        <v>6</v>
      </c>
      <c r="AP176" s="30" t="s">
        <v>6</v>
      </c>
      <c r="AQ176" s="29" t="s">
        <v>56</v>
      </c>
      <c r="AR176" s="28" t="s">
        <v>4</v>
      </c>
      <c r="AS176" s="27" t="s">
        <v>55</v>
      </c>
      <c r="AT176" s="27"/>
      <c r="AU176" s="27"/>
      <c r="AV176" s="63"/>
      <c r="AW176" s="25"/>
      <c r="AX176" s="25"/>
      <c r="AY176" s="26">
        <f t="shared" si="51"/>
        <v>43954</v>
      </c>
      <c r="AZ176" s="25"/>
      <c r="BA176" s="25"/>
      <c r="BB176" s="26">
        <f t="shared" si="52"/>
        <v>44046</v>
      </c>
      <c r="BC176" s="25"/>
      <c r="BD176" s="25"/>
      <c r="BE176" s="20">
        <f t="shared" si="53"/>
        <v>44138</v>
      </c>
      <c r="BF176" s="20"/>
      <c r="BG176" s="20"/>
      <c r="BH176" s="24">
        <f t="shared" si="62"/>
        <v>44230</v>
      </c>
      <c r="BI176" s="24"/>
      <c r="BJ176" s="24"/>
      <c r="BK176" s="24">
        <f t="shared" si="54"/>
        <v>44319</v>
      </c>
      <c r="BL176" s="24"/>
      <c r="BM176" s="24"/>
      <c r="BN176" s="20">
        <f t="shared" si="55"/>
        <v>44411</v>
      </c>
      <c r="BO176" s="24"/>
      <c r="BP176" s="24"/>
      <c r="BQ176" s="20">
        <f t="shared" si="56"/>
        <v>44503</v>
      </c>
      <c r="BR176" s="24"/>
      <c r="BS176" s="24"/>
      <c r="BT176" s="20">
        <f t="shared" si="57"/>
        <v>44595</v>
      </c>
      <c r="BU176" s="24">
        <f t="shared" si="65"/>
        <v>44129</v>
      </c>
      <c r="BV176" s="61">
        <f t="shared" si="66"/>
        <v>44169</v>
      </c>
      <c r="BW176" s="21"/>
      <c r="BX176" s="21"/>
      <c r="BY176" s="20">
        <f t="shared" si="58"/>
        <v>44230</v>
      </c>
      <c r="BZ176" s="19" t="s">
        <v>120</v>
      </c>
      <c r="CA176" s="18" t="s">
        <v>119</v>
      </c>
    </row>
    <row r="177" spans="1:80" ht="39.75" hidden="1" customHeight="1" x14ac:dyDescent="0.25">
      <c r="A177" s="104" t="s">
        <v>67</v>
      </c>
      <c r="B177" s="107">
        <v>4600084040</v>
      </c>
      <c r="C177" s="20">
        <v>43827</v>
      </c>
      <c r="D177" s="24">
        <v>43858</v>
      </c>
      <c r="E177" s="24">
        <v>44223</v>
      </c>
      <c r="F177" s="61">
        <v>43858</v>
      </c>
      <c r="G177" s="60" t="s">
        <v>6</v>
      </c>
      <c r="H177" s="60" t="s">
        <v>6</v>
      </c>
      <c r="I177" s="48">
        <f t="shared" ca="1" si="63"/>
        <v>-69</v>
      </c>
      <c r="J177" s="47" t="str">
        <f t="shared" ca="1" si="64"/>
        <v>TERMINADO</v>
      </c>
      <c r="K177" s="101" t="s">
        <v>66</v>
      </c>
      <c r="L177" s="102" t="s">
        <v>66</v>
      </c>
      <c r="M177" s="102" t="s">
        <v>66</v>
      </c>
      <c r="N177" s="102" t="s">
        <v>66</v>
      </c>
      <c r="O177" s="101" t="s">
        <v>66</v>
      </c>
      <c r="P177" s="101" t="s">
        <v>66</v>
      </c>
      <c r="Q177" s="82" t="s">
        <v>287</v>
      </c>
      <c r="R177" s="100" t="s">
        <v>215</v>
      </c>
      <c r="S177" s="28" t="s">
        <v>4</v>
      </c>
      <c r="T177" s="99">
        <v>97558</v>
      </c>
      <c r="U177" s="98">
        <v>10060220029</v>
      </c>
      <c r="V177" s="96">
        <v>1568</v>
      </c>
      <c r="W177" s="97" t="s">
        <v>75</v>
      </c>
      <c r="X177" s="106">
        <v>3</v>
      </c>
      <c r="Y177" s="80">
        <v>121</v>
      </c>
      <c r="Z177" s="38" t="s">
        <v>74</v>
      </c>
      <c r="AA177" s="95" t="s">
        <v>73</v>
      </c>
      <c r="AB177" s="94">
        <v>136447</v>
      </c>
      <c r="AC177" s="82" t="s">
        <v>286</v>
      </c>
      <c r="AD177" s="65">
        <v>1017126301</v>
      </c>
      <c r="AE177" s="31" t="s">
        <v>6</v>
      </c>
      <c r="AF177" s="80">
        <v>3016275514</v>
      </c>
      <c r="AG177" s="105" t="s">
        <v>285</v>
      </c>
      <c r="AH177" s="82" t="s">
        <v>286</v>
      </c>
      <c r="AI177" s="154">
        <v>1017126301</v>
      </c>
      <c r="AJ177" s="31" t="s">
        <v>6</v>
      </c>
      <c r="AK177" s="80">
        <v>3016275514</v>
      </c>
      <c r="AL177" s="89" t="s">
        <v>285</v>
      </c>
      <c r="AM177" s="30" t="s">
        <v>284</v>
      </c>
      <c r="AN177" s="31" t="s">
        <v>6</v>
      </c>
      <c r="AO177" s="31" t="s">
        <v>6</v>
      </c>
      <c r="AP177" s="30" t="s">
        <v>6</v>
      </c>
      <c r="AQ177" s="78" t="s">
        <v>5</v>
      </c>
      <c r="AR177" s="28" t="s">
        <v>4</v>
      </c>
      <c r="AS177" s="27" t="s">
        <v>3</v>
      </c>
      <c r="AT177" s="27"/>
      <c r="AU177" s="27"/>
      <c r="AV177" s="63"/>
      <c r="AW177" s="89" t="s">
        <v>28</v>
      </c>
      <c r="AX177" s="20">
        <v>43905</v>
      </c>
      <c r="AY177" s="26">
        <f t="shared" si="51"/>
        <v>43949</v>
      </c>
      <c r="AZ177" s="89" t="s">
        <v>27</v>
      </c>
      <c r="BA177" s="20">
        <v>44012</v>
      </c>
      <c r="BB177" s="26">
        <f t="shared" si="52"/>
        <v>44040</v>
      </c>
      <c r="BC177" s="89" t="s">
        <v>26</v>
      </c>
      <c r="BD177" s="20">
        <v>44119</v>
      </c>
      <c r="BE177" s="20">
        <f t="shared" si="53"/>
        <v>44132</v>
      </c>
      <c r="BF177" s="20"/>
      <c r="BG177" s="20"/>
      <c r="BH177" s="24">
        <f t="shared" si="62"/>
        <v>44224</v>
      </c>
      <c r="BI177" s="24"/>
      <c r="BJ177" s="24"/>
      <c r="BK177" s="24">
        <f t="shared" si="54"/>
        <v>44314</v>
      </c>
      <c r="BL177" s="24"/>
      <c r="BM177" s="24"/>
      <c r="BN177" s="20">
        <f t="shared" si="55"/>
        <v>44405</v>
      </c>
      <c r="BO177" s="24"/>
      <c r="BP177" s="24"/>
      <c r="BQ177" s="20">
        <f t="shared" si="56"/>
        <v>44497</v>
      </c>
      <c r="BR177" s="24"/>
      <c r="BS177" s="24"/>
      <c r="BT177" s="20">
        <f t="shared" si="57"/>
        <v>44589</v>
      </c>
      <c r="BU177" s="24">
        <f t="shared" si="65"/>
        <v>44123</v>
      </c>
      <c r="BV177" s="61">
        <f t="shared" si="66"/>
        <v>44163</v>
      </c>
      <c r="BW177" s="21"/>
      <c r="BX177" s="21"/>
      <c r="BY177" s="20">
        <f t="shared" si="58"/>
        <v>44224</v>
      </c>
      <c r="BZ177" s="19" t="s">
        <v>211</v>
      </c>
      <c r="CA177" s="18" t="s">
        <v>0</v>
      </c>
    </row>
    <row r="178" spans="1:80" ht="39.75" hidden="1" customHeight="1" x14ac:dyDescent="0.25">
      <c r="A178" s="104" t="s">
        <v>67</v>
      </c>
      <c r="B178" s="124">
        <v>4600084061</v>
      </c>
      <c r="C178" s="103">
        <v>43826</v>
      </c>
      <c r="D178" s="24">
        <v>43846</v>
      </c>
      <c r="E178" s="24">
        <v>45306</v>
      </c>
      <c r="F178" s="61">
        <v>43846</v>
      </c>
      <c r="G178" s="58" t="s">
        <v>472</v>
      </c>
      <c r="H178" s="24">
        <v>44187</v>
      </c>
      <c r="I178" s="48">
        <f t="shared" ca="1" si="63"/>
        <v>1014</v>
      </c>
      <c r="J178" s="47" t="str">
        <f t="shared" ca="1" si="64"/>
        <v>VIGENTE</v>
      </c>
      <c r="K178" s="101" t="s">
        <v>66</v>
      </c>
      <c r="L178" s="102" t="s">
        <v>66</v>
      </c>
      <c r="M178" s="102" t="s">
        <v>66</v>
      </c>
      <c r="N178" s="102" t="s">
        <v>66</v>
      </c>
      <c r="O178" s="101" t="s">
        <v>66</v>
      </c>
      <c r="P178" s="101" t="s">
        <v>66</v>
      </c>
      <c r="Q178" s="95" t="s">
        <v>266</v>
      </c>
      <c r="R178" s="36" t="s">
        <v>127</v>
      </c>
      <c r="S178" s="28" t="s">
        <v>4</v>
      </c>
      <c r="T178" s="110">
        <v>5227156</v>
      </c>
      <c r="U178" s="112">
        <v>10180070029</v>
      </c>
      <c r="V178" s="112">
        <v>1806</v>
      </c>
      <c r="W178" s="103">
        <v>38097</v>
      </c>
      <c r="X178" s="112">
        <v>29</v>
      </c>
      <c r="Y178" s="122">
        <v>1089</v>
      </c>
      <c r="Z178" s="95" t="s">
        <v>126</v>
      </c>
      <c r="AA178" s="95" t="s">
        <v>268</v>
      </c>
      <c r="AB178" s="94">
        <v>131607</v>
      </c>
      <c r="AC178" s="82" t="s">
        <v>267</v>
      </c>
      <c r="AD178" s="65">
        <v>43031475</v>
      </c>
      <c r="AE178" s="31" t="s">
        <v>6</v>
      </c>
      <c r="AF178" s="80">
        <v>3197212757</v>
      </c>
      <c r="AG178" s="30" t="s">
        <v>6</v>
      </c>
      <c r="AH178" s="82" t="s">
        <v>267</v>
      </c>
      <c r="AI178" s="154">
        <v>43031475</v>
      </c>
      <c r="AJ178" s="31" t="s">
        <v>6</v>
      </c>
      <c r="AK178" s="80">
        <v>3197212757</v>
      </c>
      <c r="AL178" s="73" t="s">
        <v>6</v>
      </c>
      <c r="AM178" s="95" t="s">
        <v>266</v>
      </c>
      <c r="AN178" s="31" t="s">
        <v>6</v>
      </c>
      <c r="AO178" s="31" t="s">
        <v>6</v>
      </c>
      <c r="AP178" s="30" t="s">
        <v>6</v>
      </c>
      <c r="AQ178" s="78" t="s">
        <v>56</v>
      </c>
      <c r="AR178" s="28" t="s">
        <v>4</v>
      </c>
      <c r="AS178" s="27" t="s">
        <v>55</v>
      </c>
      <c r="AT178" s="27"/>
      <c r="AU178" s="27"/>
      <c r="AV178" s="63"/>
      <c r="AW178" s="89" t="s">
        <v>28</v>
      </c>
      <c r="AX178" s="20">
        <v>44043</v>
      </c>
      <c r="AY178" s="26">
        <f t="shared" si="51"/>
        <v>43937</v>
      </c>
      <c r="AZ178" s="25"/>
      <c r="BA178" s="25"/>
      <c r="BB178" s="26">
        <f t="shared" si="52"/>
        <v>44028</v>
      </c>
      <c r="BC178" s="25"/>
      <c r="BD178" s="25"/>
      <c r="BE178" s="20">
        <f t="shared" si="53"/>
        <v>44120</v>
      </c>
      <c r="BF178" s="20"/>
      <c r="BG178" s="20"/>
      <c r="BH178" s="24">
        <f t="shared" si="62"/>
        <v>44212</v>
      </c>
      <c r="BI178" s="24"/>
      <c r="BJ178" s="24"/>
      <c r="BK178" s="24">
        <f t="shared" si="54"/>
        <v>44302</v>
      </c>
      <c r="BL178" s="24"/>
      <c r="BM178" s="24"/>
      <c r="BN178" s="20">
        <f t="shared" si="55"/>
        <v>44393</v>
      </c>
      <c r="BO178" s="24"/>
      <c r="BP178" s="24"/>
      <c r="BQ178" s="20">
        <f t="shared" si="56"/>
        <v>44485</v>
      </c>
      <c r="BR178" s="24"/>
      <c r="BS178" s="24"/>
      <c r="BT178" s="20">
        <f t="shared" si="57"/>
        <v>44577</v>
      </c>
      <c r="BU178" s="24">
        <f t="shared" si="65"/>
        <v>45206</v>
      </c>
      <c r="BV178" s="61">
        <f t="shared" si="66"/>
        <v>45246</v>
      </c>
      <c r="BW178" s="21"/>
      <c r="BX178" s="21"/>
      <c r="BY178" s="20">
        <f t="shared" si="58"/>
        <v>44212</v>
      </c>
      <c r="BZ178" s="19" t="s">
        <v>120</v>
      </c>
      <c r="CA178" s="18" t="s">
        <v>119</v>
      </c>
      <c r="CB178" s="1"/>
    </row>
    <row r="179" spans="1:80" s="17" customFormat="1" ht="39.75" hidden="1" customHeight="1" x14ac:dyDescent="0.25">
      <c r="A179" s="104" t="s">
        <v>67</v>
      </c>
      <c r="B179" s="107">
        <v>4600084023</v>
      </c>
      <c r="C179" s="103">
        <v>43826</v>
      </c>
      <c r="D179" s="24">
        <v>43846</v>
      </c>
      <c r="E179" s="24">
        <v>45306</v>
      </c>
      <c r="F179" s="61">
        <v>43846</v>
      </c>
      <c r="G179" s="60" t="s">
        <v>6</v>
      </c>
      <c r="H179" s="60" t="s">
        <v>6</v>
      </c>
      <c r="I179" s="48">
        <f t="shared" ca="1" si="63"/>
        <v>1014</v>
      </c>
      <c r="J179" s="47" t="str">
        <f t="shared" ca="1" si="64"/>
        <v>VIGENTE</v>
      </c>
      <c r="K179" s="101" t="s">
        <v>66</v>
      </c>
      <c r="L179" s="102" t="s">
        <v>66</v>
      </c>
      <c r="M179" s="102" t="s">
        <v>66</v>
      </c>
      <c r="N179" s="102" t="s">
        <v>66</v>
      </c>
      <c r="O179" s="101" t="s">
        <v>66</v>
      </c>
      <c r="P179" s="101" t="s">
        <v>66</v>
      </c>
      <c r="Q179" s="82" t="s">
        <v>262</v>
      </c>
      <c r="R179" s="100" t="s">
        <v>64</v>
      </c>
      <c r="S179" s="28" t="s">
        <v>4</v>
      </c>
      <c r="T179" s="99" t="s">
        <v>63</v>
      </c>
      <c r="U179" s="98" t="s">
        <v>62</v>
      </c>
      <c r="V179" s="96">
        <v>2116</v>
      </c>
      <c r="W179" s="97" t="s">
        <v>61</v>
      </c>
      <c r="X179" s="68">
        <v>5</v>
      </c>
      <c r="Y179" s="96">
        <v>2117</v>
      </c>
      <c r="Z179" s="38" t="s">
        <v>60</v>
      </c>
      <c r="AA179" s="95" t="s">
        <v>261</v>
      </c>
      <c r="AB179" s="94">
        <v>242936</v>
      </c>
      <c r="AC179" s="82" t="s">
        <v>260</v>
      </c>
      <c r="AD179" s="65">
        <v>71738439</v>
      </c>
      <c r="AE179" s="31">
        <v>5881790</v>
      </c>
      <c r="AF179" s="80">
        <v>3206424725</v>
      </c>
      <c r="AG179" s="63" t="s">
        <v>259</v>
      </c>
      <c r="AH179" s="82" t="s">
        <v>260</v>
      </c>
      <c r="AI179" s="154">
        <v>71738439</v>
      </c>
      <c r="AJ179" s="31">
        <v>5881790</v>
      </c>
      <c r="AK179" s="80">
        <v>3206424725</v>
      </c>
      <c r="AL179" s="115" t="s">
        <v>259</v>
      </c>
      <c r="AM179" s="30" t="s">
        <v>258</v>
      </c>
      <c r="AN179" s="31" t="s">
        <v>6</v>
      </c>
      <c r="AO179" s="31" t="s">
        <v>6</v>
      </c>
      <c r="AP179" s="30" t="s">
        <v>6</v>
      </c>
      <c r="AQ179" s="29" t="s">
        <v>56</v>
      </c>
      <c r="AR179" s="28" t="s">
        <v>4</v>
      </c>
      <c r="AS179" s="27" t="s">
        <v>55</v>
      </c>
      <c r="AT179" s="27"/>
      <c r="AU179" s="27"/>
      <c r="AV179" s="63"/>
      <c r="AW179" s="89" t="s">
        <v>28</v>
      </c>
      <c r="AX179" s="20">
        <v>44043</v>
      </c>
      <c r="AY179" s="26">
        <f t="shared" si="51"/>
        <v>43937</v>
      </c>
      <c r="AZ179" s="25"/>
      <c r="BA179" s="25"/>
      <c r="BB179" s="26">
        <f t="shared" si="52"/>
        <v>44028</v>
      </c>
      <c r="BC179" s="25"/>
      <c r="BD179" s="25"/>
      <c r="BE179" s="20">
        <f t="shared" si="53"/>
        <v>44120</v>
      </c>
      <c r="BF179" s="20"/>
      <c r="BG179" s="20"/>
      <c r="BH179" s="24">
        <f t="shared" si="62"/>
        <v>44212</v>
      </c>
      <c r="BI179" s="24"/>
      <c r="BJ179" s="24"/>
      <c r="BK179" s="24">
        <f t="shared" si="54"/>
        <v>44302</v>
      </c>
      <c r="BL179" s="24"/>
      <c r="BM179" s="24"/>
      <c r="BN179" s="20">
        <f t="shared" si="55"/>
        <v>44393</v>
      </c>
      <c r="BO179" s="24"/>
      <c r="BP179" s="24"/>
      <c r="BQ179" s="20">
        <f t="shared" si="56"/>
        <v>44485</v>
      </c>
      <c r="BR179" s="24"/>
      <c r="BS179" s="24"/>
      <c r="BT179" s="20">
        <f t="shared" si="57"/>
        <v>44577</v>
      </c>
      <c r="BU179" s="24">
        <f t="shared" si="65"/>
        <v>45206</v>
      </c>
      <c r="BV179" s="61">
        <f t="shared" si="66"/>
        <v>45246</v>
      </c>
      <c r="BW179" s="21"/>
      <c r="BX179" s="21"/>
      <c r="BY179" s="20">
        <f t="shared" si="58"/>
        <v>44212</v>
      </c>
      <c r="BZ179" s="19"/>
      <c r="CA179" s="18" t="s">
        <v>54</v>
      </c>
    </row>
    <row r="180" spans="1:80" ht="39.75" hidden="1" customHeight="1" x14ac:dyDescent="0.25">
      <c r="A180" s="104" t="s">
        <v>67</v>
      </c>
      <c r="B180" s="107">
        <v>4600084096</v>
      </c>
      <c r="C180" s="103">
        <v>43826</v>
      </c>
      <c r="D180" s="24">
        <v>43846</v>
      </c>
      <c r="E180" s="24">
        <v>45306</v>
      </c>
      <c r="F180" s="61">
        <v>43846</v>
      </c>
      <c r="G180" s="60" t="s">
        <v>6</v>
      </c>
      <c r="H180" s="60" t="s">
        <v>6</v>
      </c>
      <c r="I180" s="48">
        <f t="shared" ca="1" si="63"/>
        <v>1014</v>
      </c>
      <c r="J180" s="47" t="str">
        <f t="shared" ca="1" si="64"/>
        <v>VIGENTE</v>
      </c>
      <c r="K180" s="101" t="s">
        <v>66</v>
      </c>
      <c r="L180" s="102" t="s">
        <v>66</v>
      </c>
      <c r="M180" s="102" t="s">
        <v>66</v>
      </c>
      <c r="N180" s="102" t="s">
        <v>66</v>
      </c>
      <c r="O180" s="101" t="s">
        <v>66</v>
      </c>
      <c r="P180" s="101" t="s">
        <v>66</v>
      </c>
      <c r="Q180" s="82" t="s">
        <v>257</v>
      </c>
      <c r="R180" s="100" t="s">
        <v>64</v>
      </c>
      <c r="S180" s="28" t="s">
        <v>4</v>
      </c>
      <c r="T180" s="99" t="s">
        <v>63</v>
      </c>
      <c r="U180" s="98" t="s">
        <v>62</v>
      </c>
      <c r="V180" s="96">
        <v>2116</v>
      </c>
      <c r="W180" s="97" t="s">
        <v>61</v>
      </c>
      <c r="X180" s="68">
        <v>5</v>
      </c>
      <c r="Y180" s="96">
        <v>1391</v>
      </c>
      <c r="Z180" s="38" t="s">
        <v>60</v>
      </c>
      <c r="AA180" s="95" t="s">
        <v>256</v>
      </c>
      <c r="AB180" s="94">
        <v>123242</v>
      </c>
      <c r="AC180" s="82" t="s">
        <v>255</v>
      </c>
      <c r="AD180" s="65">
        <v>1020393636</v>
      </c>
      <c r="AE180" s="31">
        <v>5860112</v>
      </c>
      <c r="AF180" s="31" t="s">
        <v>6</v>
      </c>
      <c r="AG180" s="63" t="s">
        <v>254</v>
      </c>
      <c r="AH180" s="82" t="s">
        <v>255</v>
      </c>
      <c r="AI180" s="154">
        <v>1020393636</v>
      </c>
      <c r="AJ180" s="31">
        <v>5860112</v>
      </c>
      <c r="AK180" s="31" t="s">
        <v>6</v>
      </c>
      <c r="AL180" s="115" t="s">
        <v>254</v>
      </c>
      <c r="AM180" s="30" t="s">
        <v>253</v>
      </c>
      <c r="AN180" s="31" t="s">
        <v>6</v>
      </c>
      <c r="AO180" s="31" t="s">
        <v>6</v>
      </c>
      <c r="AP180" s="30" t="s">
        <v>6</v>
      </c>
      <c r="AQ180" s="29" t="s">
        <v>56</v>
      </c>
      <c r="AR180" s="28" t="s">
        <v>4</v>
      </c>
      <c r="AS180" s="27" t="s">
        <v>55</v>
      </c>
      <c r="AT180" s="27"/>
      <c r="AU180" s="27"/>
      <c r="AV180" s="63"/>
      <c r="AW180" s="89" t="s">
        <v>28</v>
      </c>
      <c r="AX180" s="20">
        <v>44043</v>
      </c>
      <c r="AY180" s="26">
        <f t="shared" si="51"/>
        <v>43937</v>
      </c>
      <c r="AZ180" s="25"/>
      <c r="BA180" s="25"/>
      <c r="BB180" s="26">
        <f t="shared" si="52"/>
        <v>44028</v>
      </c>
      <c r="BC180" s="25"/>
      <c r="BD180" s="25"/>
      <c r="BE180" s="20">
        <f t="shared" si="53"/>
        <v>44120</v>
      </c>
      <c r="BF180" s="20"/>
      <c r="BG180" s="20"/>
      <c r="BH180" s="24">
        <f t="shared" si="62"/>
        <v>44212</v>
      </c>
      <c r="BI180" s="24"/>
      <c r="BJ180" s="24"/>
      <c r="BK180" s="24">
        <f t="shared" si="54"/>
        <v>44302</v>
      </c>
      <c r="BL180" s="24"/>
      <c r="BM180" s="24"/>
      <c r="BN180" s="20">
        <f t="shared" si="55"/>
        <v>44393</v>
      </c>
      <c r="BO180" s="24"/>
      <c r="BP180" s="24"/>
      <c r="BQ180" s="20">
        <f t="shared" si="56"/>
        <v>44485</v>
      </c>
      <c r="BR180" s="24"/>
      <c r="BS180" s="24"/>
      <c r="BT180" s="20">
        <f t="shared" si="57"/>
        <v>44577</v>
      </c>
      <c r="BU180" s="24">
        <f t="shared" si="65"/>
        <v>45206</v>
      </c>
      <c r="BV180" s="61">
        <f t="shared" si="66"/>
        <v>45246</v>
      </c>
      <c r="BW180" s="21"/>
      <c r="BX180" s="21"/>
      <c r="BY180" s="20">
        <f t="shared" si="58"/>
        <v>44212</v>
      </c>
      <c r="BZ180" s="19"/>
      <c r="CA180" s="18" t="s">
        <v>54</v>
      </c>
      <c r="CB180" s="1"/>
    </row>
    <row r="181" spans="1:80" ht="39.75" hidden="1" customHeight="1" x14ac:dyDescent="0.25">
      <c r="A181" s="104" t="s">
        <v>67</v>
      </c>
      <c r="B181" s="107">
        <v>4600084097</v>
      </c>
      <c r="C181" s="103">
        <v>43826</v>
      </c>
      <c r="D181" s="24">
        <v>43846</v>
      </c>
      <c r="E181" s="24">
        <v>45306</v>
      </c>
      <c r="F181" s="61">
        <v>43846</v>
      </c>
      <c r="G181" s="58" t="s">
        <v>472</v>
      </c>
      <c r="H181" s="24">
        <v>44187</v>
      </c>
      <c r="I181" s="48">
        <f t="shared" ca="1" si="63"/>
        <v>1014</v>
      </c>
      <c r="J181" s="47" t="str">
        <f t="shared" ca="1" si="64"/>
        <v>VIGENTE</v>
      </c>
      <c r="K181" s="101" t="s">
        <v>66</v>
      </c>
      <c r="L181" s="102" t="s">
        <v>66</v>
      </c>
      <c r="M181" s="102" t="s">
        <v>66</v>
      </c>
      <c r="N181" s="102" t="s">
        <v>66</v>
      </c>
      <c r="O181" s="101" t="s">
        <v>66</v>
      </c>
      <c r="P181" s="101" t="s">
        <v>66</v>
      </c>
      <c r="Q181" s="82" t="s">
        <v>249</v>
      </c>
      <c r="R181" s="100" t="s">
        <v>64</v>
      </c>
      <c r="S181" s="28" t="s">
        <v>4</v>
      </c>
      <c r="T181" s="99" t="s">
        <v>63</v>
      </c>
      <c r="U181" s="98" t="s">
        <v>62</v>
      </c>
      <c r="V181" s="96">
        <v>2116</v>
      </c>
      <c r="W181" s="97" t="s">
        <v>61</v>
      </c>
      <c r="X181" s="68">
        <v>5</v>
      </c>
      <c r="Y181" s="96">
        <v>1071</v>
      </c>
      <c r="Z181" s="38" t="s">
        <v>60</v>
      </c>
      <c r="AA181" s="95" t="s">
        <v>248</v>
      </c>
      <c r="AB181" s="94">
        <v>143323</v>
      </c>
      <c r="AC181" s="82" t="s">
        <v>247</v>
      </c>
      <c r="AD181" s="65">
        <v>1043026310</v>
      </c>
      <c r="AE181" s="31" t="s">
        <v>6</v>
      </c>
      <c r="AF181" s="31">
        <v>3115939840</v>
      </c>
      <c r="AG181" s="63" t="s">
        <v>246</v>
      </c>
      <c r="AH181" s="82" t="s">
        <v>247</v>
      </c>
      <c r="AI181" s="154">
        <v>1043026310</v>
      </c>
      <c r="AJ181" s="31" t="s">
        <v>6</v>
      </c>
      <c r="AK181" s="31">
        <v>3115939840</v>
      </c>
      <c r="AL181" s="115" t="s">
        <v>246</v>
      </c>
      <c r="AM181" s="30" t="s">
        <v>245</v>
      </c>
      <c r="AN181" s="31" t="s">
        <v>6</v>
      </c>
      <c r="AO181" s="31" t="s">
        <v>6</v>
      </c>
      <c r="AP181" s="30" t="s">
        <v>6</v>
      </c>
      <c r="AQ181" s="29" t="s">
        <v>56</v>
      </c>
      <c r="AR181" s="28" t="s">
        <v>4</v>
      </c>
      <c r="AS181" s="27" t="s">
        <v>55</v>
      </c>
      <c r="AT181" s="27"/>
      <c r="AU181" s="27"/>
      <c r="AV181" s="63"/>
      <c r="AW181" s="89" t="s">
        <v>28</v>
      </c>
      <c r="AX181" s="20">
        <v>44043</v>
      </c>
      <c r="AY181" s="26">
        <f t="shared" si="51"/>
        <v>43937</v>
      </c>
      <c r="AZ181" s="25"/>
      <c r="BA181" s="25"/>
      <c r="BB181" s="26">
        <f t="shared" si="52"/>
        <v>44028</v>
      </c>
      <c r="BC181" s="25"/>
      <c r="BD181" s="25"/>
      <c r="BE181" s="20">
        <f t="shared" si="53"/>
        <v>44120</v>
      </c>
      <c r="BF181" s="20"/>
      <c r="BG181" s="20"/>
      <c r="BH181" s="24">
        <f t="shared" si="62"/>
        <v>44212</v>
      </c>
      <c r="BI181" s="24"/>
      <c r="BJ181" s="24"/>
      <c r="BK181" s="24">
        <f t="shared" si="54"/>
        <v>44302</v>
      </c>
      <c r="BL181" s="24"/>
      <c r="BM181" s="24"/>
      <c r="BN181" s="20">
        <f t="shared" si="55"/>
        <v>44393</v>
      </c>
      <c r="BO181" s="24"/>
      <c r="BP181" s="24"/>
      <c r="BQ181" s="20">
        <f t="shared" si="56"/>
        <v>44485</v>
      </c>
      <c r="BR181" s="24"/>
      <c r="BS181" s="24"/>
      <c r="BT181" s="20">
        <f t="shared" si="57"/>
        <v>44577</v>
      </c>
      <c r="BU181" s="24">
        <f t="shared" si="65"/>
        <v>45206</v>
      </c>
      <c r="BV181" s="61">
        <f t="shared" si="66"/>
        <v>45246</v>
      </c>
      <c r="BW181" s="21"/>
      <c r="BX181" s="21"/>
      <c r="BY181" s="20">
        <f t="shared" si="58"/>
        <v>44212</v>
      </c>
      <c r="BZ181" s="19"/>
      <c r="CA181" s="18" t="s">
        <v>54</v>
      </c>
    </row>
    <row r="182" spans="1:80" ht="39.75" hidden="1" customHeight="1" x14ac:dyDescent="0.25">
      <c r="A182" s="104" t="s">
        <v>67</v>
      </c>
      <c r="B182" s="107">
        <v>4600084047</v>
      </c>
      <c r="C182" s="103">
        <v>43826</v>
      </c>
      <c r="D182" s="24">
        <v>43846</v>
      </c>
      <c r="E182" s="24">
        <v>45306</v>
      </c>
      <c r="F182" s="61">
        <v>43846</v>
      </c>
      <c r="G182" s="60" t="s">
        <v>6</v>
      </c>
      <c r="H182" s="60" t="s">
        <v>6</v>
      </c>
      <c r="I182" s="48">
        <f t="shared" ca="1" si="63"/>
        <v>1014</v>
      </c>
      <c r="J182" s="47" t="str">
        <f t="shared" ca="1" si="64"/>
        <v>VIGENTE</v>
      </c>
      <c r="K182" s="101" t="s">
        <v>66</v>
      </c>
      <c r="L182" s="102" t="s">
        <v>66</v>
      </c>
      <c r="M182" s="102" t="s">
        <v>66</v>
      </c>
      <c r="N182" s="102" t="s">
        <v>66</v>
      </c>
      <c r="O182" s="101" t="s">
        <v>66</v>
      </c>
      <c r="P182" s="101" t="s">
        <v>66</v>
      </c>
      <c r="Q182" s="82" t="s">
        <v>232</v>
      </c>
      <c r="R182" s="100" t="s">
        <v>64</v>
      </c>
      <c r="S182" s="28" t="s">
        <v>4</v>
      </c>
      <c r="T182" s="99" t="s">
        <v>63</v>
      </c>
      <c r="U182" s="98" t="s">
        <v>62</v>
      </c>
      <c r="V182" s="96">
        <v>2116</v>
      </c>
      <c r="W182" s="97" t="s">
        <v>61</v>
      </c>
      <c r="X182" s="68">
        <v>5</v>
      </c>
      <c r="Y182" s="96">
        <v>2237</v>
      </c>
      <c r="Z182" s="38" t="s">
        <v>60</v>
      </c>
      <c r="AA182" s="95" t="s">
        <v>244</v>
      </c>
      <c r="AB182" s="94">
        <v>129936</v>
      </c>
      <c r="AC182" s="82" t="s">
        <v>243</v>
      </c>
      <c r="AD182" s="65">
        <v>71330977</v>
      </c>
      <c r="AE182" s="31">
        <v>5046573</v>
      </c>
      <c r="AF182" s="31">
        <v>3216870574</v>
      </c>
      <c r="AG182" s="30" t="s">
        <v>6</v>
      </c>
      <c r="AH182" s="82" t="s">
        <v>243</v>
      </c>
      <c r="AI182" s="154">
        <v>71330977</v>
      </c>
      <c r="AJ182" s="31">
        <v>5046573</v>
      </c>
      <c r="AK182" s="31">
        <v>3216870574</v>
      </c>
      <c r="AL182" s="73" t="s">
        <v>6</v>
      </c>
      <c r="AM182" s="30" t="s">
        <v>242</v>
      </c>
      <c r="AN182" s="31" t="s">
        <v>6</v>
      </c>
      <c r="AO182" s="31" t="s">
        <v>6</v>
      </c>
      <c r="AP182" s="30" t="s">
        <v>6</v>
      </c>
      <c r="AQ182" s="29" t="s">
        <v>56</v>
      </c>
      <c r="AR182" s="28" t="s">
        <v>4</v>
      </c>
      <c r="AS182" s="27" t="s">
        <v>55</v>
      </c>
      <c r="AT182" s="27"/>
      <c r="AU182" s="27"/>
      <c r="AV182" s="63"/>
      <c r="AW182" s="89" t="s">
        <v>28</v>
      </c>
      <c r="AX182" s="20">
        <v>44043</v>
      </c>
      <c r="AY182" s="26">
        <f t="shared" si="51"/>
        <v>43937</v>
      </c>
      <c r="AZ182" s="25"/>
      <c r="BA182" s="25"/>
      <c r="BB182" s="26">
        <f t="shared" si="52"/>
        <v>44028</v>
      </c>
      <c r="BC182" s="25"/>
      <c r="BD182" s="25"/>
      <c r="BE182" s="20">
        <f t="shared" si="53"/>
        <v>44120</v>
      </c>
      <c r="BF182" s="20"/>
      <c r="BG182" s="20"/>
      <c r="BH182" s="24">
        <f t="shared" si="62"/>
        <v>44212</v>
      </c>
      <c r="BI182" s="24"/>
      <c r="BJ182" s="24"/>
      <c r="BK182" s="24">
        <f t="shared" si="54"/>
        <v>44302</v>
      </c>
      <c r="BL182" s="24"/>
      <c r="BM182" s="24"/>
      <c r="BN182" s="20">
        <f t="shared" si="55"/>
        <v>44393</v>
      </c>
      <c r="BO182" s="24"/>
      <c r="BP182" s="24"/>
      <c r="BQ182" s="20">
        <f t="shared" si="56"/>
        <v>44485</v>
      </c>
      <c r="BR182" s="24"/>
      <c r="BS182" s="24"/>
      <c r="BT182" s="20">
        <f t="shared" si="57"/>
        <v>44577</v>
      </c>
      <c r="BU182" s="24">
        <f t="shared" si="65"/>
        <v>45206</v>
      </c>
      <c r="BV182" s="61">
        <f t="shared" si="66"/>
        <v>45246</v>
      </c>
      <c r="BW182" s="21"/>
      <c r="BX182" s="21"/>
      <c r="BY182" s="20">
        <f t="shared" si="58"/>
        <v>44212</v>
      </c>
      <c r="BZ182" s="19"/>
      <c r="CA182" s="18" t="s">
        <v>54</v>
      </c>
      <c r="CB182" s="1"/>
    </row>
    <row r="183" spans="1:80" ht="45.75" hidden="1" customHeight="1" x14ac:dyDescent="0.25">
      <c r="A183" s="104" t="s">
        <v>67</v>
      </c>
      <c r="B183" s="108">
        <v>4600084021</v>
      </c>
      <c r="C183" s="103">
        <v>43826</v>
      </c>
      <c r="D183" s="24">
        <v>43846</v>
      </c>
      <c r="E183" s="24">
        <v>45306</v>
      </c>
      <c r="F183" s="61">
        <v>43846</v>
      </c>
      <c r="G183" s="60" t="s">
        <v>6</v>
      </c>
      <c r="H183" s="60" t="s">
        <v>6</v>
      </c>
      <c r="I183" s="48">
        <f t="shared" ca="1" si="63"/>
        <v>1014</v>
      </c>
      <c r="J183" s="47" t="str">
        <f t="shared" ca="1" si="64"/>
        <v>VIGENTE</v>
      </c>
      <c r="K183" s="101" t="s">
        <v>66</v>
      </c>
      <c r="L183" s="102" t="s">
        <v>66</v>
      </c>
      <c r="M183" s="102" t="s">
        <v>66</v>
      </c>
      <c r="N183" s="102" t="s">
        <v>66</v>
      </c>
      <c r="O183" s="101" t="s">
        <v>66</v>
      </c>
      <c r="P183" s="101" t="s">
        <v>66</v>
      </c>
      <c r="Q183" s="82" t="s">
        <v>232</v>
      </c>
      <c r="R183" s="100" t="s">
        <v>64</v>
      </c>
      <c r="S183" s="28" t="s">
        <v>4</v>
      </c>
      <c r="T183" s="99" t="s">
        <v>63</v>
      </c>
      <c r="U183" s="98" t="s">
        <v>62</v>
      </c>
      <c r="V183" s="96">
        <v>2116</v>
      </c>
      <c r="W183" s="97" t="s">
        <v>61</v>
      </c>
      <c r="X183" s="68">
        <v>5</v>
      </c>
      <c r="Y183" s="96">
        <v>2237</v>
      </c>
      <c r="Z183" s="38" t="s">
        <v>60</v>
      </c>
      <c r="AA183" s="95" t="s">
        <v>231</v>
      </c>
      <c r="AB183" s="94">
        <v>129936</v>
      </c>
      <c r="AC183" s="82" t="s">
        <v>230</v>
      </c>
      <c r="AD183" s="65">
        <v>1128392537</v>
      </c>
      <c r="AE183" s="31" t="s">
        <v>6</v>
      </c>
      <c r="AF183" s="31">
        <v>3002233832</v>
      </c>
      <c r="AG183" s="63" t="s">
        <v>229</v>
      </c>
      <c r="AH183" s="82" t="s">
        <v>230</v>
      </c>
      <c r="AI183" s="154">
        <v>1128392537</v>
      </c>
      <c r="AJ183" s="31" t="s">
        <v>6</v>
      </c>
      <c r="AK183" s="31">
        <v>3002233832</v>
      </c>
      <c r="AL183" s="115" t="s">
        <v>229</v>
      </c>
      <c r="AM183" s="30" t="s">
        <v>228</v>
      </c>
      <c r="AN183" s="31" t="s">
        <v>6</v>
      </c>
      <c r="AO183" s="31" t="s">
        <v>6</v>
      </c>
      <c r="AP183" s="30" t="s">
        <v>6</v>
      </c>
      <c r="AQ183" s="29" t="s">
        <v>56</v>
      </c>
      <c r="AR183" s="28" t="s">
        <v>4</v>
      </c>
      <c r="AS183" s="27" t="s">
        <v>55</v>
      </c>
      <c r="AT183" s="27"/>
      <c r="AU183" s="27"/>
      <c r="AV183" s="63"/>
      <c r="AW183" s="89" t="s">
        <v>28</v>
      </c>
      <c r="AX183" s="20">
        <v>44043</v>
      </c>
      <c r="AY183" s="26">
        <f t="shared" si="51"/>
        <v>43937</v>
      </c>
      <c r="AZ183" s="25"/>
      <c r="BA183" s="25"/>
      <c r="BB183" s="26">
        <f t="shared" si="52"/>
        <v>44028</v>
      </c>
      <c r="BC183" s="25"/>
      <c r="BD183" s="25"/>
      <c r="BE183" s="20">
        <f t="shared" si="53"/>
        <v>44120</v>
      </c>
      <c r="BF183" s="20"/>
      <c r="BG183" s="20"/>
      <c r="BH183" s="24">
        <f t="shared" si="62"/>
        <v>44212</v>
      </c>
      <c r="BI183" s="24"/>
      <c r="BJ183" s="24"/>
      <c r="BK183" s="24">
        <f t="shared" si="54"/>
        <v>44302</v>
      </c>
      <c r="BL183" s="24"/>
      <c r="BM183" s="24"/>
      <c r="BN183" s="20">
        <f t="shared" si="55"/>
        <v>44393</v>
      </c>
      <c r="BO183" s="24"/>
      <c r="BP183" s="24"/>
      <c r="BQ183" s="20">
        <f t="shared" si="56"/>
        <v>44485</v>
      </c>
      <c r="BR183" s="24"/>
      <c r="BS183" s="24"/>
      <c r="BT183" s="20">
        <f t="shared" si="57"/>
        <v>44577</v>
      </c>
      <c r="BU183" s="24">
        <f t="shared" si="65"/>
        <v>45206</v>
      </c>
      <c r="BV183" s="61">
        <f t="shared" si="66"/>
        <v>45246</v>
      </c>
      <c r="BW183" s="21"/>
      <c r="BX183" s="21"/>
      <c r="BY183" s="20">
        <f t="shared" si="58"/>
        <v>44212</v>
      </c>
      <c r="BZ183" s="19"/>
      <c r="CA183" s="18" t="s">
        <v>54</v>
      </c>
      <c r="CB183" s="1"/>
    </row>
    <row r="184" spans="1:80" s="17" customFormat="1" ht="39.75" hidden="1" customHeight="1" x14ac:dyDescent="0.25">
      <c r="A184" s="104" t="s">
        <v>67</v>
      </c>
      <c r="B184" s="107">
        <v>4600084014</v>
      </c>
      <c r="C184" s="103">
        <v>43826</v>
      </c>
      <c r="D184" s="20">
        <v>43851</v>
      </c>
      <c r="E184" s="20">
        <v>45311</v>
      </c>
      <c r="F184" s="86">
        <v>43851</v>
      </c>
      <c r="G184" s="60" t="s">
        <v>6</v>
      </c>
      <c r="H184" s="60" t="s">
        <v>6</v>
      </c>
      <c r="I184" s="48">
        <f t="shared" ca="1" si="63"/>
        <v>1019</v>
      </c>
      <c r="J184" s="47" t="str">
        <f t="shared" ca="1" si="64"/>
        <v>VIGENTE</v>
      </c>
      <c r="K184" s="101" t="s">
        <v>66</v>
      </c>
      <c r="L184" s="102" t="s">
        <v>66</v>
      </c>
      <c r="M184" s="102" t="s">
        <v>66</v>
      </c>
      <c r="N184" s="102" t="s">
        <v>66</v>
      </c>
      <c r="O184" s="101" t="s">
        <v>66</v>
      </c>
      <c r="P184" s="101" t="s">
        <v>66</v>
      </c>
      <c r="Q184" s="82" t="s">
        <v>210</v>
      </c>
      <c r="R184" s="100" t="s">
        <v>64</v>
      </c>
      <c r="S184" s="28" t="s">
        <v>4</v>
      </c>
      <c r="T184" s="99" t="s">
        <v>63</v>
      </c>
      <c r="U184" s="98" t="s">
        <v>62</v>
      </c>
      <c r="V184" s="96">
        <v>2116</v>
      </c>
      <c r="W184" s="97" t="s">
        <v>61</v>
      </c>
      <c r="X184" s="68">
        <v>5</v>
      </c>
      <c r="Y184" s="96">
        <v>2075</v>
      </c>
      <c r="Z184" s="38" t="s">
        <v>60</v>
      </c>
      <c r="AA184" s="95" t="s">
        <v>59</v>
      </c>
      <c r="AB184" s="94">
        <v>193794</v>
      </c>
      <c r="AC184" s="82" t="s">
        <v>209</v>
      </c>
      <c r="AD184" s="65">
        <v>71617639</v>
      </c>
      <c r="AE184" s="31" t="s">
        <v>6</v>
      </c>
      <c r="AF184" s="31">
        <v>3046504160</v>
      </c>
      <c r="AG184" s="30" t="s">
        <v>6</v>
      </c>
      <c r="AH184" s="82" t="s">
        <v>209</v>
      </c>
      <c r="AI184" s="154">
        <v>71617639</v>
      </c>
      <c r="AJ184" s="31" t="s">
        <v>6</v>
      </c>
      <c r="AK184" s="31">
        <v>3046504160</v>
      </c>
      <c r="AL184" s="73" t="s">
        <v>6</v>
      </c>
      <c r="AM184" s="30" t="s">
        <v>208</v>
      </c>
      <c r="AN184" s="31" t="s">
        <v>6</v>
      </c>
      <c r="AO184" s="31" t="s">
        <v>6</v>
      </c>
      <c r="AP184" s="30" t="s">
        <v>6</v>
      </c>
      <c r="AQ184" s="29" t="s">
        <v>5</v>
      </c>
      <c r="AR184" s="28" t="s">
        <v>4</v>
      </c>
      <c r="AS184" s="27" t="s">
        <v>3</v>
      </c>
      <c r="AT184" s="27"/>
      <c r="AU184" s="27"/>
      <c r="AV184" s="63"/>
      <c r="AW184" s="89" t="s">
        <v>28</v>
      </c>
      <c r="AX184" s="20">
        <v>43905</v>
      </c>
      <c r="AY184" s="26">
        <f t="shared" si="51"/>
        <v>43942</v>
      </c>
      <c r="AZ184" s="89" t="s">
        <v>27</v>
      </c>
      <c r="BA184" s="20">
        <v>44015</v>
      </c>
      <c r="BB184" s="26">
        <f t="shared" si="52"/>
        <v>44033</v>
      </c>
      <c r="BC184" s="89" t="s">
        <v>26</v>
      </c>
      <c r="BD184" s="20">
        <v>44124</v>
      </c>
      <c r="BE184" s="20">
        <f t="shared" si="53"/>
        <v>44125</v>
      </c>
      <c r="BF184" s="20"/>
      <c r="BG184" s="20"/>
      <c r="BH184" s="24">
        <f t="shared" si="62"/>
        <v>44217</v>
      </c>
      <c r="BI184" s="24"/>
      <c r="BJ184" s="24"/>
      <c r="BK184" s="24">
        <f t="shared" si="54"/>
        <v>44307</v>
      </c>
      <c r="BL184" s="24"/>
      <c r="BM184" s="24"/>
      <c r="BN184" s="20">
        <f t="shared" si="55"/>
        <v>44398</v>
      </c>
      <c r="BO184" s="24"/>
      <c r="BP184" s="24"/>
      <c r="BQ184" s="20">
        <f t="shared" si="56"/>
        <v>44490</v>
      </c>
      <c r="BR184" s="24"/>
      <c r="BS184" s="24"/>
      <c r="BT184" s="20">
        <f t="shared" si="57"/>
        <v>44582</v>
      </c>
      <c r="BU184" s="24">
        <f t="shared" si="65"/>
        <v>45211</v>
      </c>
      <c r="BV184" s="61">
        <f t="shared" si="66"/>
        <v>45251</v>
      </c>
      <c r="BW184" s="21"/>
      <c r="BX184" s="21"/>
      <c r="BY184" s="20">
        <f t="shared" si="58"/>
        <v>44217</v>
      </c>
      <c r="BZ184" s="19"/>
      <c r="CA184" s="18" t="s">
        <v>54</v>
      </c>
    </row>
    <row r="185" spans="1:80" ht="39.75" hidden="1" customHeight="1" x14ac:dyDescent="0.25">
      <c r="A185" s="104" t="s">
        <v>67</v>
      </c>
      <c r="B185" s="107">
        <v>4600084048</v>
      </c>
      <c r="C185" s="103">
        <v>43826</v>
      </c>
      <c r="D185" s="20">
        <v>43851</v>
      </c>
      <c r="E185" s="20">
        <v>45311</v>
      </c>
      <c r="F185" s="86">
        <v>43851</v>
      </c>
      <c r="G185" s="60" t="s">
        <v>6</v>
      </c>
      <c r="H185" s="60" t="s">
        <v>6</v>
      </c>
      <c r="I185" s="48">
        <f t="shared" ca="1" si="63"/>
        <v>1019</v>
      </c>
      <c r="J185" s="47" t="str">
        <f t="shared" ca="1" si="64"/>
        <v>VIGENTE</v>
      </c>
      <c r="K185" s="101" t="s">
        <v>66</v>
      </c>
      <c r="L185" s="102" t="s">
        <v>66</v>
      </c>
      <c r="M185" s="102" t="s">
        <v>66</v>
      </c>
      <c r="N185" s="102" t="s">
        <v>66</v>
      </c>
      <c r="O185" s="101" t="s">
        <v>66</v>
      </c>
      <c r="P185" s="101" t="s">
        <v>66</v>
      </c>
      <c r="Q185" s="82" t="s">
        <v>207</v>
      </c>
      <c r="R185" s="100" t="s">
        <v>64</v>
      </c>
      <c r="S185" s="28" t="s">
        <v>4</v>
      </c>
      <c r="T185" s="99" t="s">
        <v>63</v>
      </c>
      <c r="U185" s="98" t="s">
        <v>62</v>
      </c>
      <c r="V185" s="96">
        <v>2116</v>
      </c>
      <c r="W185" s="97" t="s">
        <v>61</v>
      </c>
      <c r="X185" s="68">
        <v>5</v>
      </c>
      <c r="Y185" s="96">
        <v>1459</v>
      </c>
      <c r="Z185" s="38" t="s">
        <v>60</v>
      </c>
      <c r="AA185" s="95" t="s">
        <v>206</v>
      </c>
      <c r="AB185" s="94">
        <v>129936</v>
      </c>
      <c r="AC185" s="82" t="s">
        <v>205</v>
      </c>
      <c r="AD185" s="65">
        <v>71695679</v>
      </c>
      <c r="AE185" s="31" t="s">
        <v>6</v>
      </c>
      <c r="AF185" s="31">
        <v>3004193509</v>
      </c>
      <c r="AG185" s="63" t="s">
        <v>204</v>
      </c>
      <c r="AH185" s="82" t="s">
        <v>205</v>
      </c>
      <c r="AI185" s="154">
        <v>71695679</v>
      </c>
      <c r="AJ185" s="31" t="s">
        <v>6</v>
      </c>
      <c r="AK185" s="31">
        <v>3004193509</v>
      </c>
      <c r="AL185" s="115" t="s">
        <v>204</v>
      </c>
      <c r="AM185" s="30" t="s">
        <v>203</v>
      </c>
      <c r="AN185" s="31" t="s">
        <v>6</v>
      </c>
      <c r="AO185" s="31" t="s">
        <v>6</v>
      </c>
      <c r="AP185" s="30" t="s">
        <v>6</v>
      </c>
      <c r="AQ185" s="29" t="s">
        <v>5</v>
      </c>
      <c r="AR185" s="28" t="s">
        <v>4</v>
      </c>
      <c r="AS185" s="27" t="s">
        <v>3</v>
      </c>
      <c r="AT185" s="27"/>
      <c r="AU185" s="27"/>
      <c r="AV185" s="63"/>
      <c r="AW185" s="89" t="s">
        <v>28</v>
      </c>
      <c r="AX185" s="20">
        <v>43905</v>
      </c>
      <c r="AY185" s="26">
        <f t="shared" si="51"/>
        <v>43942</v>
      </c>
      <c r="AZ185" s="89" t="s">
        <v>27</v>
      </c>
      <c r="BA185" s="20">
        <v>44015</v>
      </c>
      <c r="BB185" s="26">
        <f t="shared" si="52"/>
        <v>44033</v>
      </c>
      <c r="BC185" s="89" t="s">
        <v>26</v>
      </c>
      <c r="BD185" s="20">
        <v>44124</v>
      </c>
      <c r="BE185" s="20">
        <f t="shared" si="53"/>
        <v>44125</v>
      </c>
      <c r="BF185" s="20"/>
      <c r="BG185" s="20"/>
      <c r="BH185" s="24">
        <f t="shared" ref="BH185:BH216" si="67">EDATE($F185,12)</f>
        <v>44217</v>
      </c>
      <c r="BI185" s="24"/>
      <c r="BJ185" s="24"/>
      <c r="BK185" s="24">
        <f t="shared" si="54"/>
        <v>44307</v>
      </c>
      <c r="BL185" s="24"/>
      <c r="BM185" s="24"/>
      <c r="BN185" s="20">
        <f t="shared" si="55"/>
        <v>44398</v>
      </c>
      <c r="BO185" s="24"/>
      <c r="BP185" s="24"/>
      <c r="BQ185" s="20">
        <f t="shared" si="56"/>
        <v>44490</v>
      </c>
      <c r="BR185" s="24"/>
      <c r="BS185" s="24"/>
      <c r="BT185" s="20">
        <f t="shared" si="57"/>
        <v>44582</v>
      </c>
      <c r="BU185" s="24">
        <f t="shared" si="65"/>
        <v>45211</v>
      </c>
      <c r="BV185" s="61">
        <f t="shared" si="66"/>
        <v>45251</v>
      </c>
      <c r="BW185" s="21"/>
      <c r="BX185" s="21"/>
      <c r="BY185" s="20">
        <f t="shared" si="58"/>
        <v>44217</v>
      </c>
      <c r="BZ185" s="19"/>
      <c r="CA185" s="18" t="s">
        <v>54</v>
      </c>
      <c r="CB185" s="1"/>
    </row>
    <row r="186" spans="1:80" ht="39.75" hidden="1" customHeight="1" x14ac:dyDescent="0.25">
      <c r="A186" s="104" t="s">
        <v>67</v>
      </c>
      <c r="B186" s="107">
        <v>4600084070</v>
      </c>
      <c r="C186" s="103">
        <v>43826</v>
      </c>
      <c r="D186" s="20">
        <v>43851</v>
      </c>
      <c r="E186" s="20">
        <v>45311</v>
      </c>
      <c r="F186" s="86">
        <v>43851</v>
      </c>
      <c r="G186" s="58" t="s">
        <v>472</v>
      </c>
      <c r="H186" s="24">
        <v>44166</v>
      </c>
      <c r="I186" s="48">
        <f t="shared" ca="1" si="63"/>
        <v>1019</v>
      </c>
      <c r="J186" s="47" t="str">
        <f t="shared" ca="1" si="64"/>
        <v>VIGENTE</v>
      </c>
      <c r="K186" s="101" t="s">
        <v>66</v>
      </c>
      <c r="L186" s="102" t="s">
        <v>66</v>
      </c>
      <c r="M186" s="102" t="s">
        <v>66</v>
      </c>
      <c r="N186" s="102" t="s">
        <v>66</v>
      </c>
      <c r="O186" s="101" t="s">
        <v>66</v>
      </c>
      <c r="P186" s="101" t="s">
        <v>66</v>
      </c>
      <c r="Q186" s="82" t="s">
        <v>202</v>
      </c>
      <c r="R186" s="100" t="s">
        <v>64</v>
      </c>
      <c r="S186" s="28" t="s">
        <v>4</v>
      </c>
      <c r="T186" s="99" t="s">
        <v>63</v>
      </c>
      <c r="U186" s="98" t="s">
        <v>62</v>
      </c>
      <c r="V186" s="96">
        <v>2116</v>
      </c>
      <c r="W186" s="97" t="s">
        <v>61</v>
      </c>
      <c r="X186" s="68">
        <v>5</v>
      </c>
      <c r="Y186" s="96">
        <v>1041</v>
      </c>
      <c r="Z186" s="38" t="s">
        <v>60</v>
      </c>
      <c r="AA186" s="95" t="s">
        <v>201</v>
      </c>
      <c r="AB186" s="94">
        <v>143323</v>
      </c>
      <c r="AC186" s="82" t="s">
        <v>200</v>
      </c>
      <c r="AD186" s="65">
        <v>70559625</v>
      </c>
      <c r="AE186" s="31">
        <v>2367300</v>
      </c>
      <c r="AF186" s="31">
        <v>3105160974</v>
      </c>
      <c r="AG186" s="63" t="s">
        <v>199</v>
      </c>
      <c r="AH186" s="82" t="s">
        <v>200</v>
      </c>
      <c r="AI186" s="154">
        <v>70559625</v>
      </c>
      <c r="AJ186" s="31">
        <v>2367300</v>
      </c>
      <c r="AK186" s="31">
        <v>3105160974</v>
      </c>
      <c r="AL186" s="115" t="s">
        <v>199</v>
      </c>
      <c r="AM186" s="30" t="s">
        <v>198</v>
      </c>
      <c r="AN186" s="31" t="s">
        <v>6</v>
      </c>
      <c r="AO186" s="31" t="s">
        <v>6</v>
      </c>
      <c r="AP186" s="30" t="s">
        <v>6</v>
      </c>
      <c r="AQ186" s="29" t="s">
        <v>5</v>
      </c>
      <c r="AR186" s="28" t="s">
        <v>4</v>
      </c>
      <c r="AS186" s="27" t="s">
        <v>3</v>
      </c>
      <c r="AT186" s="27"/>
      <c r="AU186" s="27"/>
      <c r="AV186" s="63"/>
      <c r="AW186" s="25"/>
      <c r="AX186" s="25"/>
      <c r="AY186" s="26">
        <f t="shared" si="51"/>
        <v>43942</v>
      </c>
      <c r="AZ186" s="25"/>
      <c r="BA186" s="25"/>
      <c r="BB186" s="26">
        <f t="shared" si="52"/>
        <v>44033</v>
      </c>
      <c r="BC186" s="89" t="s">
        <v>26</v>
      </c>
      <c r="BD186" s="20">
        <v>44124</v>
      </c>
      <c r="BE186" s="20">
        <f t="shared" si="53"/>
        <v>44125</v>
      </c>
      <c r="BF186" s="20"/>
      <c r="BG186" s="20"/>
      <c r="BH186" s="24">
        <f t="shared" si="67"/>
        <v>44217</v>
      </c>
      <c r="BI186" s="24"/>
      <c r="BJ186" s="24"/>
      <c r="BK186" s="24">
        <f t="shared" si="54"/>
        <v>44307</v>
      </c>
      <c r="BL186" s="24"/>
      <c r="BM186" s="24"/>
      <c r="BN186" s="20">
        <f t="shared" si="55"/>
        <v>44398</v>
      </c>
      <c r="BO186" s="24"/>
      <c r="BP186" s="24"/>
      <c r="BQ186" s="20">
        <f t="shared" si="56"/>
        <v>44490</v>
      </c>
      <c r="BR186" s="24"/>
      <c r="BS186" s="24"/>
      <c r="BT186" s="20">
        <f t="shared" si="57"/>
        <v>44582</v>
      </c>
      <c r="BU186" s="24">
        <f t="shared" si="65"/>
        <v>45211</v>
      </c>
      <c r="BV186" s="61">
        <f t="shared" si="66"/>
        <v>45251</v>
      </c>
      <c r="BW186" s="21"/>
      <c r="BX186" s="21"/>
      <c r="BY186" s="20">
        <f t="shared" si="58"/>
        <v>44217</v>
      </c>
      <c r="BZ186" s="19"/>
      <c r="CA186" s="18" t="s">
        <v>54</v>
      </c>
      <c r="CB186" s="1"/>
    </row>
    <row r="187" spans="1:80" ht="39.75" hidden="1" customHeight="1" x14ac:dyDescent="0.25">
      <c r="A187" s="104" t="s">
        <v>67</v>
      </c>
      <c r="B187" s="107">
        <v>4600084092</v>
      </c>
      <c r="C187" s="103">
        <v>43826</v>
      </c>
      <c r="D187" s="20">
        <v>43851</v>
      </c>
      <c r="E187" s="20">
        <v>45311</v>
      </c>
      <c r="F187" s="86">
        <v>43851</v>
      </c>
      <c r="G187" s="58" t="s">
        <v>472</v>
      </c>
      <c r="H187" s="24">
        <v>44187</v>
      </c>
      <c r="I187" s="48">
        <f t="shared" ca="1" si="63"/>
        <v>1019</v>
      </c>
      <c r="J187" s="47" t="str">
        <f t="shared" ca="1" si="64"/>
        <v>VIGENTE</v>
      </c>
      <c r="K187" s="101" t="s">
        <v>66</v>
      </c>
      <c r="L187" s="102" t="s">
        <v>66</v>
      </c>
      <c r="M187" s="102" t="s">
        <v>66</v>
      </c>
      <c r="N187" s="102" t="s">
        <v>66</v>
      </c>
      <c r="O187" s="101" t="s">
        <v>66</v>
      </c>
      <c r="P187" s="101" t="s">
        <v>66</v>
      </c>
      <c r="Q187" s="82" t="s">
        <v>197</v>
      </c>
      <c r="R187" s="100" t="s">
        <v>64</v>
      </c>
      <c r="S187" s="28" t="s">
        <v>4</v>
      </c>
      <c r="T187" s="99" t="s">
        <v>63</v>
      </c>
      <c r="U187" s="98" t="s">
        <v>62</v>
      </c>
      <c r="V187" s="96">
        <v>2116</v>
      </c>
      <c r="W187" s="97" t="s">
        <v>61</v>
      </c>
      <c r="X187" s="68">
        <v>5</v>
      </c>
      <c r="Y187" s="96">
        <v>1341</v>
      </c>
      <c r="Z187" s="38" t="s">
        <v>60</v>
      </c>
      <c r="AA187" s="95" t="s">
        <v>196</v>
      </c>
      <c r="AB187" s="94">
        <v>129936</v>
      </c>
      <c r="AC187" s="82" t="s">
        <v>195</v>
      </c>
      <c r="AD187" s="65">
        <v>70075126</v>
      </c>
      <c r="AE187" s="31">
        <v>4376526</v>
      </c>
      <c r="AF187" s="31" t="s">
        <v>6</v>
      </c>
      <c r="AG187" s="30" t="s">
        <v>6</v>
      </c>
      <c r="AH187" s="82" t="s">
        <v>195</v>
      </c>
      <c r="AI187" s="154">
        <v>70075126</v>
      </c>
      <c r="AJ187" s="31">
        <v>4376526</v>
      </c>
      <c r="AK187" s="31" t="s">
        <v>6</v>
      </c>
      <c r="AL187" s="73" t="s">
        <v>6</v>
      </c>
      <c r="AM187" s="30" t="s">
        <v>191</v>
      </c>
      <c r="AN187" s="31" t="s">
        <v>6</v>
      </c>
      <c r="AO187" s="31" t="s">
        <v>6</v>
      </c>
      <c r="AP187" s="30" t="s">
        <v>6</v>
      </c>
      <c r="AQ187" s="29" t="s">
        <v>5</v>
      </c>
      <c r="AR187" s="28" t="s">
        <v>4</v>
      </c>
      <c r="AS187" s="27" t="s">
        <v>3</v>
      </c>
      <c r="AT187" s="27"/>
      <c r="AU187" s="27"/>
      <c r="AV187" s="63"/>
      <c r="AW187" s="89" t="s">
        <v>28</v>
      </c>
      <c r="AX187" s="20">
        <v>44015</v>
      </c>
      <c r="AY187" s="26">
        <f t="shared" si="51"/>
        <v>43942</v>
      </c>
      <c r="AZ187" s="25"/>
      <c r="BA187" s="25"/>
      <c r="BB187" s="26">
        <f t="shared" si="52"/>
        <v>44033</v>
      </c>
      <c r="BC187" s="89" t="s">
        <v>26</v>
      </c>
      <c r="BD187" s="20">
        <v>44124</v>
      </c>
      <c r="BE187" s="20">
        <f t="shared" si="53"/>
        <v>44125</v>
      </c>
      <c r="BF187" s="20"/>
      <c r="BG187" s="20"/>
      <c r="BH187" s="24">
        <f t="shared" si="67"/>
        <v>44217</v>
      </c>
      <c r="BI187" s="24"/>
      <c r="BJ187" s="24"/>
      <c r="BK187" s="24">
        <f t="shared" si="54"/>
        <v>44307</v>
      </c>
      <c r="BL187" s="24"/>
      <c r="BM187" s="24"/>
      <c r="BN187" s="20">
        <f t="shared" si="55"/>
        <v>44398</v>
      </c>
      <c r="BO187" s="24"/>
      <c r="BP187" s="24"/>
      <c r="BQ187" s="20">
        <f t="shared" si="56"/>
        <v>44490</v>
      </c>
      <c r="BR187" s="24"/>
      <c r="BS187" s="24"/>
      <c r="BT187" s="20">
        <f t="shared" si="57"/>
        <v>44582</v>
      </c>
      <c r="BU187" s="24">
        <f t="shared" si="65"/>
        <v>45211</v>
      </c>
      <c r="BV187" s="61">
        <f t="shared" si="66"/>
        <v>45251</v>
      </c>
      <c r="BW187" s="21"/>
      <c r="BX187" s="21"/>
      <c r="BY187" s="20">
        <f t="shared" si="58"/>
        <v>44217</v>
      </c>
      <c r="BZ187" s="19"/>
      <c r="CA187" s="18" t="s">
        <v>54</v>
      </c>
      <c r="CB187" s="1"/>
    </row>
    <row r="188" spans="1:80" ht="39.75" hidden="1" customHeight="1" x14ac:dyDescent="0.25">
      <c r="A188" s="104" t="s">
        <v>67</v>
      </c>
      <c r="B188" s="107">
        <v>4600084009</v>
      </c>
      <c r="C188" s="103">
        <v>43826</v>
      </c>
      <c r="D188" s="20">
        <v>43851</v>
      </c>
      <c r="E188" s="20">
        <v>45311</v>
      </c>
      <c r="F188" s="86">
        <v>43851</v>
      </c>
      <c r="G188" s="60" t="s">
        <v>6</v>
      </c>
      <c r="H188" s="60" t="s">
        <v>6</v>
      </c>
      <c r="I188" s="48">
        <f t="shared" ca="1" si="63"/>
        <v>1019</v>
      </c>
      <c r="J188" s="47" t="str">
        <f t="shared" ca="1" si="64"/>
        <v>VIGENTE</v>
      </c>
      <c r="K188" s="101" t="s">
        <v>66</v>
      </c>
      <c r="L188" s="102" t="s">
        <v>66</v>
      </c>
      <c r="M188" s="102" t="s">
        <v>66</v>
      </c>
      <c r="N188" s="102" t="s">
        <v>66</v>
      </c>
      <c r="O188" s="101" t="s">
        <v>66</v>
      </c>
      <c r="P188" s="101" t="s">
        <v>66</v>
      </c>
      <c r="Q188" s="82" t="s">
        <v>194</v>
      </c>
      <c r="R188" s="100" t="s">
        <v>64</v>
      </c>
      <c r="S188" s="28" t="s">
        <v>4</v>
      </c>
      <c r="T188" s="99" t="s">
        <v>63</v>
      </c>
      <c r="U188" s="98" t="s">
        <v>62</v>
      </c>
      <c r="V188" s="96">
        <v>2116</v>
      </c>
      <c r="W188" s="97" t="s">
        <v>61</v>
      </c>
      <c r="X188" s="68">
        <v>5</v>
      </c>
      <c r="Y188" s="96">
        <v>1495</v>
      </c>
      <c r="Z188" s="38" t="s">
        <v>60</v>
      </c>
      <c r="AA188" s="95" t="s">
        <v>193</v>
      </c>
      <c r="AB188" s="94">
        <v>129936</v>
      </c>
      <c r="AC188" s="82" t="s">
        <v>192</v>
      </c>
      <c r="AD188" s="65">
        <v>43425863</v>
      </c>
      <c r="AE188" s="31" t="s">
        <v>6</v>
      </c>
      <c r="AF188" s="31">
        <v>3113927028</v>
      </c>
      <c r="AG188" s="30" t="s">
        <v>6</v>
      </c>
      <c r="AH188" s="82" t="s">
        <v>192</v>
      </c>
      <c r="AI188" s="154">
        <v>43425863</v>
      </c>
      <c r="AJ188" s="31" t="s">
        <v>6</v>
      </c>
      <c r="AK188" s="31">
        <v>3113927028</v>
      </c>
      <c r="AL188" s="73" t="s">
        <v>6</v>
      </c>
      <c r="AM188" s="30" t="s">
        <v>191</v>
      </c>
      <c r="AN188" s="31" t="s">
        <v>6</v>
      </c>
      <c r="AO188" s="31" t="s">
        <v>6</v>
      </c>
      <c r="AP188" s="30" t="s">
        <v>6</v>
      </c>
      <c r="AQ188" s="29" t="s">
        <v>5</v>
      </c>
      <c r="AR188" s="28" t="s">
        <v>4</v>
      </c>
      <c r="AS188" s="27" t="s">
        <v>3</v>
      </c>
      <c r="AT188" s="27"/>
      <c r="AU188" s="27"/>
      <c r="AV188" s="63"/>
      <c r="AW188" s="89" t="s">
        <v>28</v>
      </c>
      <c r="AX188" s="20">
        <v>43901</v>
      </c>
      <c r="AY188" s="26">
        <f t="shared" si="51"/>
        <v>43942</v>
      </c>
      <c r="AZ188" s="89" t="s">
        <v>27</v>
      </c>
      <c r="BA188" s="20">
        <v>44015</v>
      </c>
      <c r="BB188" s="26">
        <f t="shared" si="52"/>
        <v>44033</v>
      </c>
      <c r="BC188" s="89" t="s">
        <v>26</v>
      </c>
      <c r="BD188" s="20">
        <v>44123</v>
      </c>
      <c r="BE188" s="20">
        <f t="shared" si="53"/>
        <v>44125</v>
      </c>
      <c r="BF188" s="20"/>
      <c r="BG188" s="20"/>
      <c r="BH188" s="24">
        <f t="shared" si="67"/>
        <v>44217</v>
      </c>
      <c r="BI188" s="24"/>
      <c r="BJ188" s="24"/>
      <c r="BK188" s="24">
        <f t="shared" si="54"/>
        <v>44307</v>
      </c>
      <c r="BL188" s="24"/>
      <c r="BM188" s="24"/>
      <c r="BN188" s="20">
        <f t="shared" si="55"/>
        <v>44398</v>
      </c>
      <c r="BO188" s="24"/>
      <c r="BP188" s="24"/>
      <c r="BQ188" s="20">
        <f t="shared" si="56"/>
        <v>44490</v>
      </c>
      <c r="BR188" s="24"/>
      <c r="BS188" s="24"/>
      <c r="BT188" s="20">
        <f t="shared" si="57"/>
        <v>44582</v>
      </c>
      <c r="BU188" s="24">
        <f t="shared" si="65"/>
        <v>45211</v>
      </c>
      <c r="BV188" s="61">
        <f t="shared" si="66"/>
        <v>45251</v>
      </c>
      <c r="BW188" s="21"/>
      <c r="BX188" s="21"/>
      <c r="BY188" s="20">
        <f t="shared" si="58"/>
        <v>44217</v>
      </c>
      <c r="BZ188" s="19"/>
      <c r="CA188" s="18" t="s">
        <v>54</v>
      </c>
      <c r="CB188" s="1"/>
    </row>
    <row r="189" spans="1:80" ht="39.75" hidden="1" customHeight="1" x14ac:dyDescent="0.25">
      <c r="A189" s="104" t="s">
        <v>67</v>
      </c>
      <c r="B189" s="107">
        <v>4600084020</v>
      </c>
      <c r="C189" s="103">
        <v>43826</v>
      </c>
      <c r="D189" s="20">
        <v>43851</v>
      </c>
      <c r="E189" s="20">
        <v>45311</v>
      </c>
      <c r="F189" s="86">
        <v>43851</v>
      </c>
      <c r="G189" s="60" t="s">
        <v>6</v>
      </c>
      <c r="H189" s="60" t="s">
        <v>6</v>
      </c>
      <c r="I189" s="48">
        <f t="shared" ca="1" si="63"/>
        <v>1019</v>
      </c>
      <c r="J189" s="47" t="str">
        <f t="shared" ca="1" si="64"/>
        <v>VIGENTE</v>
      </c>
      <c r="K189" s="101" t="s">
        <v>66</v>
      </c>
      <c r="L189" s="102" t="s">
        <v>66</v>
      </c>
      <c r="M189" s="102" t="s">
        <v>66</v>
      </c>
      <c r="N189" s="102" t="s">
        <v>66</v>
      </c>
      <c r="O189" s="101" t="s">
        <v>66</v>
      </c>
      <c r="P189" s="101" t="s">
        <v>66</v>
      </c>
      <c r="Q189" s="82" t="s">
        <v>190</v>
      </c>
      <c r="R189" s="100" t="s">
        <v>64</v>
      </c>
      <c r="S189" s="28" t="s">
        <v>4</v>
      </c>
      <c r="T189" s="99" t="s">
        <v>63</v>
      </c>
      <c r="U189" s="98" t="s">
        <v>62</v>
      </c>
      <c r="V189" s="96">
        <v>2116</v>
      </c>
      <c r="W189" s="97" t="s">
        <v>61</v>
      </c>
      <c r="X189" s="68">
        <v>5</v>
      </c>
      <c r="Y189" s="96">
        <v>2221</v>
      </c>
      <c r="Z189" s="38" t="s">
        <v>60</v>
      </c>
      <c r="AA189" s="95" t="s">
        <v>189</v>
      </c>
      <c r="AB189" s="94">
        <v>111863</v>
      </c>
      <c r="AC189" s="82" t="s">
        <v>188</v>
      </c>
      <c r="AD189" s="65">
        <v>22238249</v>
      </c>
      <c r="AE189" s="31" t="s">
        <v>6</v>
      </c>
      <c r="AF189" s="31">
        <v>3128034095</v>
      </c>
      <c r="AG189" s="63" t="s">
        <v>187</v>
      </c>
      <c r="AH189" s="82" t="s">
        <v>188</v>
      </c>
      <c r="AI189" s="154">
        <v>22238249</v>
      </c>
      <c r="AJ189" s="31" t="s">
        <v>6</v>
      </c>
      <c r="AK189" s="31">
        <v>3128034095</v>
      </c>
      <c r="AL189" s="115" t="s">
        <v>187</v>
      </c>
      <c r="AM189" s="30" t="s">
        <v>186</v>
      </c>
      <c r="AN189" s="31" t="s">
        <v>6</v>
      </c>
      <c r="AO189" s="31" t="s">
        <v>6</v>
      </c>
      <c r="AP189" s="30" t="s">
        <v>6</v>
      </c>
      <c r="AQ189" s="29" t="s">
        <v>5</v>
      </c>
      <c r="AR189" s="28" t="s">
        <v>4</v>
      </c>
      <c r="AS189" s="27" t="s">
        <v>3</v>
      </c>
      <c r="AT189" s="27"/>
      <c r="AU189" s="27"/>
      <c r="AV189" s="63"/>
      <c r="AW189" s="25"/>
      <c r="AX189" s="25"/>
      <c r="AY189" s="26">
        <f t="shared" si="51"/>
        <v>43942</v>
      </c>
      <c r="AZ189" s="25"/>
      <c r="BA189" s="25"/>
      <c r="BB189" s="26">
        <f t="shared" si="52"/>
        <v>44033</v>
      </c>
      <c r="BC189" s="89" t="s">
        <v>26</v>
      </c>
      <c r="BD189" s="20">
        <v>44124</v>
      </c>
      <c r="BE189" s="20">
        <f t="shared" si="53"/>
        <v>44125</v>
      </c>
      <c r="BF189" s="20"/>
      <c r="BG189" s="20"/>
      <c r="BH189" s="24">
        <f t="shared" si="67"/>
        <v>44217</v>
      </c>
      <c r="BI189" s="24"/>
      <c r="BJ189" s="24"/>
      <c r="BK189" s="24">
        <f t="shared" si="54"/>
        <v>44307</v>
      </c>
      <c r="BL189" s="24"/>
      <c r="BM189" s="24"/>
      <c r="BN189" s="20">
        <f t="shared" si="55"/>
        <v>44398</v>
      </c>
      <c r="BO189" s="24"/>
      <c r="BP189" s="24"/>
      <c r="BQ189" s="20">
        <f t="shared" si="56"/>
        <v>44490</v>
      </c>
      <c r="BR189" s="24"/>
      <c r="BS189" s="24"/>
      <c r="BT189" s="20">
        <f t="shared" si="57"/>
        <v>44582</v>
      </c>
      <c r="BU189" s="24">
        <f t="shared" si="65"/>
        <v>45211</v>
      </c>
      <c r="BV189" s="61">
        <f t="shared" si="66"/>
        <v>45251</v>
      </c>
      <c r="BW189" s="21"/>
      <c r="BX189" s="21"/>
      <c r="BY189" s="20">
        <f t="shared" si="58"/>
        <v>44217</v>
      </c>
      <c r="BZ189" s="19"/>
      <c r="CA189" s="18" t="s">
        <v>54</v>
      </c>
      <c r="CB189" s="1"/>
    </row>
    <row r="190" spans="1:80" ht="39.75" hidden="1" customHeight="1" x14ac:dyDescent="0.25">
      <c r="A190" s="104" t="s">
        <v>67</v>
      </c>
      <c r="B190" s="107">
        <v>4600083602</v>
      </c>
      <c r="C190" s="103">
        <v>43818</v>
      </c>
      <c r="D190" s="24">
        <v>43851</v>
      </c>
      <c r="E190" s="24">
        <v>45311</v>
      </c>
      <c r="F190" s="61">
        <v>43851</v>
      </c>
      <c r="G190" s="60" t="s">
        <v>6</v>
      </c>
      <c r="H190" s="60" t="s">
        <v>6</v>
      </c>
      <c r="I190" s="48">
        <f t="shared" ca="1" si="63"/>
        <v>1019</v>
      </c>
      <c r="J190" s="47" t="str">
        <f t="shared" ca="1" si="64"/>
        <v>VIGENTE</v>
      </c>
      <c r="K190" s="101" t="s">
        <v>66</v>
      </c>
      <c r="L190" s="102" t="s">
        <v>66</v>
      </c>
      <c r="M190" s="102" t="s">
        <v>66</v>
      </c>
      <c r="N190" s="102" t="s">
        <v>66</v>
      </c>
      <c r="O190" s="101" t="s">
        <v>66</v>
      </c>
      <c r="P190" s="101" t="s">
        <v>66</v>
      </c>
      <c r="Q190" s="82" t="s">
        <v>178</v>
      </c>
      <c r="R190" s="100" t="s">
        <v>64</v>
      </c>
      <c r="S190" s="28" t="s">
        <v>4</v>
      </c>
      <c r="T190" s="99" t="s">
        <v>63</v>
      </c>
      <c r="U190" s="98" t="s">
        <v>62</v>
      </c>
      <c r="V190" s="96">
        <v>2116</v>
      </c>
      <c r="W190" s="97" t="s">
        <v>61</v>
      </c>
      <c r="X190" s="68">
        <v>5</v>
      </c>
      <c r="Y190" s="96">
        <v>1197</v>
      </c>
      <c r="Z190" s="38" t="s">
        <v>60</v>
      </c>
      <c r="AA190" s="95" t="s">
        <v>177</v>
      </c>
      <c r="AB190" s="94">
        <v>129936</v>
      </c>
      <c r="AC190" s="82" t="s">
        <v>176</v>
      </c>
      <c r="AD190" s="65">
        <v>43040454</v>
      </c>
      <c r="AE190" s="31" t="s">
        <v>6</v>
      </c>
      <c r="AF190" s="31">
        <v>3145563660</v>
      </c>
      <c r="AG190" s="30" t="s">
        <v>6</v>
      </c>
      <c r="AH190" s="82" t="s">
        <v>176</v>
      </c>
      <c r="AI190" s="154">
        <v>43040454</v>
      </c>
      <c r="AJ190" s="31" t="s">
        <v>6</v>
      </c>
      <c r="AK190" s="31">
        <v>3145563660</v>
      </c>
      <c r="AL190" s="73" t="s">
        <v>6</v>
      </c>
      <c r="AM190" s="30" t="s">
        <v>175</v>
      </c>
      <c r="AN190" s="31" t="s">
        <v>6</v>
      </c>
      <c r="AO190" s="31" t="s">
        <v>6</v>
      </c>
      <c r="AP190" s="30" t="s">
        <v>6</v>
      </c>
      <c r="AQ190" s="29" t="s">
        <v>5</v>
      </c>
      <c r="AR190" s="28" t="s">
        <v>4</v>
      </c>
      <c r="AS190" s="27" t="s">
        <v>3</v>
      </c>
      <c r="AT190" s="27"/>
      <c r="AU190" s="27"/>
      <c r="AV190" s="63"/>
      <c r="AW190" s="89" t="s">
        <v>28</v>
      </c>
      <c r="AX190" s="20">
        <v>43901</v>
      </c>
      <c r="AY190" s="26">
        <f t="shared" si="51"/>
        <v>43942</v>
      </c>
      <c r="AZ190" s="89" t="s">
        <v>27</v>
      </c>
      <c r="BA190" s="20">
        <v>44015</v>
      </c>
      <c r="BB190" s="26">
        <f t="shared" si="52"/>
        <v>44033</v>
      </c>
      <c r="BC190" s="89" t="s">
        <v>26</v>
      </c>
      <c r="BD190" s="20">
        <v>44127</v>
      </c>
      <c r="BE190" s="20">
        <f t="shared" si="53"/>
        <v>44125</v>
      </c>
      <c r="BF190" s="20"/>
      <c r="BG190" s="20"/>
      <c r="BH190" s="24">
        <f t="shared" si="67"/>
        <v>44217</v>
      </c>
      <c r="BI190" s="24"/>
      <c r="BJ190" s="24"/>
      <c r="BK190" s="24">
        <f t="shared" si="54"/>
        <v>44307</v>
      </c>
      <c r="BL190" s="24"/>
      <c r="BM190" s="24"/>
      <c r="BN190" s="20">
        <f t="shared" si="55"/>
        <v>44398</v>
      </c>
      <c r="BO190" s="24"/>
      <c r="BP190" s="24"/>
      <c r="BQ190" s="20">
        <f t="shared" si="56"/>
        <v>44490</v>
      </c>
      <c r="BR190" s="24"/>
      <c r="BS190" s="24"/>
      <c r="BT190" s="20">
        <f t="shared" si="57"/>
        <v>44582</v>
      </c>
      <c r="BU190" s="24">
        <f t="shared" si="65"/>
        <v>45211</v>
      </c>
      <c r="BV190" s="61">
        <f t="shared" si="66"/>
        <v>45251</v>
      </c>
      <c r="BW190" s="21"/>
      <c r="BX190" s="21"/>
      <c r="BY190" s="20">
        <f t="shared" si="58"/>
        <v>44217</v>
      </c>
      <c r="BZ190" s="19"/>
      <c r="CA190" s="18" t="s">
        <v>54</v>
      </c>
      <c r="CB190" s="1"/>
    </row>
    <row r="191" spans="1:80" ht="39.75" hidden="1" customHeight="1" x14ac:dyDescent="0.25">
      <c r="A191" s="104" t="s">
        <v>67</v>
      </c>
      <c r="B191" s="107">
        <v>4600083616</v>
      </c>
      <c r="C191" s="103">
        <v>43818</v>
      </c>
      <c r="D191" s="24">
        <v>43851</v>
      </c>
      <c r="E191" s="24">
        <v>45311</v>
      </c>
      <c r="F191" s="61">
        <v>43851</v>
      </c>
      <c r="G191" s="58" t="s">
        <v>472</v>
      </c>
      <c r="H191" s="24">
        <v>44187</v>
      </c>
      <c r="I191" s="48">
        <f t="shared" ca="1" si="63"/>
        <v>1019</v>
      </c>
      <c r="J191" s="47" t="str">
        <f t="shared" ca="1" si="64"/>
        <v>VIGENTE</v>
      </c>
      <c r="K191" s="101" t="s">
        <v>66</v>
      </c>
      <c r="L191" s="102" t="s">
        <v>66</v>
      </c>
      <c r="M191" s="102" t="s">
        <v>66</v>
      </c>
      <c r="N191" s="102" t="s">
        <v>66</v>
      </c>
      <c r="O191" s="101" t="s">
        <v>66</v>
      </c>
      <c r="P191" s="101" t="s">
        <v>66</v>
      </c>
      <c r="Q191" s="82" t="s">
        <v>174</v>
      </c>
      <c r="R191" s="100" t="s">
        <v>64</v>
      </c>
      <c r="S191" s="28" t="s">
        <v>4</v>
      </c>
      <c r="T191" s="99" t="s">
        <v>63</v>
      </c>
      <c r="U191" s="98" t="s">
        <v>62</v>
      </c>
      <c r="V191" s="96">
        <v>2116</v>
      </c>
      <c r="W191" s="97" t="s">
        <v>61</v>
      </c>
      <c r="X191" s="68">
        <v>5</v>
      </c>
      <c r="Y191" s="96">
        <v>1509</v>
      </c>
      <c r="Z191" s="38" t="s">
        <v>60</v>
      </c>
      <c r="AA191" s="95" t="s">
        <v>173</v>
      </c>
      <c r="AB191" s="94">
        <v>129936</v>
      </c>
      <c r="AC191" s="82" t="s">
        <v>172</v>
      </c>
      <c r="AD191" s="65">
        <v>32352419</v>
      </c>
      <c r="AE191" s="31" t="s">
        <v>6</v>
      </c>
      <c r="AF191" s="31">
        <v>3123347353</v>
      </c>
      <c r="AG191" s="63" t="s">
        <v>171</v>
      </c>
      <c r="AH191" s="82" t="s">
        <v>172</v>
      </c>
      <c r="AI191" s="154">
        <v>32352419</v>
      </c>
      <c r="AJ191" s="31" t="s">
        <v>6</v>
      </c>
      <c r="AK191" s="31">
        <v>3123347353</v>
      </c>
      <c r="AL191" s="115" t="s">
        <v>171</v>
      </c>
      <c r="AM191" s="30" t="s">
        <v>170</v>
      </c>
      <c r="AN191" s="31" t="s">
        <v>6</v>
      </c>
      <c r="AO191" s="31" t="s">
        <v>6</v>
      </c>
      <c r="AP191" s="30" t="s">
        <v>6</v>
      </c>
      <c r="AQ191" s="29" t="s">
        <v>5</v>
      </c>
      <c r="AR191" s="28" t="s">
        <v>4</v>
      </c>
      <c r="AS191" s="27" t="s">
        <v>3</v>
      </c>
      <c r="AT191" s="27"/>
      <c r="AU191" s="27"/>
      <c r="AV191" s="63"/>
      <c r="AW191" s="89" t="s">
        <v>28</v>
      </c>
      <c r="AX191" s="20">
        <v>44015</v>
      </c>
      <c r="AY191" s="26">
        <f t="shared" si="51"/>
        <v>43942</v>
      </c>
      <c r="AZ191" s="89" t="s">
        <v>27</v>
      </c>
      <c r="BA191" s="20">
        <v>43985</v>
      </c>
      <c r="BB191" s="26">
        <f t="shared" si="52"/>
        <v>44033</v>
      </c>
      <c r="BC191" s="89" t="s">
        <v>26</v>
      </c>
      <c r="BD191" s="20">
        <v>44125</v>
      </c>
      <c r="BE191" s="20">
        <f t="shared" si="53"/>
        <v>44125</v>
      </c>
      <c r="BF191" s="20"/>
      <c r="BG191" s="20"/>
      <c r="BH191" s="24">
        <f t="shared" si="67"/>
        <v>44217</v>
      </c>
      <c r="BI191" s="24"/>
      <c r="BJ191" s="24"/>
      <c r="BK191" s="24">
        <f t="shared" si="54"/>
        <v>44307</v>
      </c>
      <c r="BL191" s="24"/>
      <c r="BM191" s="24"/>
      <c r="BN191" s="20">
        <f t="shared" si="55"/>
        <v>44398</v>
      </c>
      <c r="BO191" s="24"/>
      <c r="BP191" s="24"/>
      <c r="BQ191" s="20">
        <f t="shared" si="56"/>
        <v>44490</v>
      </c>
      <c r="BR191" s="24"/>
      <c r="BS191" s="24"/>
      <c r="BT191" s="20">
        <f t="shared" si="57"/>
        <v>44582</v>
      </c>
      <c r="BU191" s="24">
        <f t="shared" si="65"/>
        <v>45211</v>
      </c>
      <c r="BV191" s="61">
        <f t="shared" si="66"/>
        <v>45251</v>
      </c>
      <c r="BW191" s="21"/>
      <c r="BX191" s="21"/>
      <c r="BY191" s="20">
        <f t="shared" si="58"/>
        <v>44217</v>
      </c>
      <c r="BZ191" s="19"/>
      <c r="CA191" s="18" t="s">
        <v>54</v>
      </c>
      <c r="CB191" s="1"/>
    </row>
    <row r="192" spans="1:80" ht="39.75" hidden="1" customHeight="1" x14ac:dyDescent="0.25">
      <c r="A192" s="104" t="s">
        <v>67</v>
      </c>
      <c r="B192" s="107">
        <v>4600083613</v>
      </c>
      <c r="C192" s="103">
        <v>43818</v>
      </c>
      <c r="D192" s="24">
        <v>43851</v>
      </c>
      <c r="E192" s="24">
        <v>45311</v>
      </c>
      <c r="F192" s="61">
        <v>43851</v>
      </c>
      <c r="G192" s="58" t="s">
        <v>472</v>
      </c>
      <c r="H192" s="24">
        <v>44187</v>
      </c>
      <c r="I192" s="48">
        <f t="shared" ca="1" si="63"/>
        <v>1019</v>
      </c>
      <c r="J192" s="47" t="str">
        <f t="shared" ca="1" si="64"/>
        <v>VIGENTE</v>
      </c>
      <c r="K192" s="101" t="s">
        <v>66</v>
      </c>
      <c r="L192" s="102" t="s">
        <v>66</v>
      </c>
      <c r="M192" s="102" t="s">
        <v>66</v>
      </c>
      <c r="N192" s="102" t="s">
        <v>66</v>
      </c>
      <c r="O192" s="101" t="s">
        <v>66</v>
      </c>
      <c r="P192" s="101" t="s">
        <v>66</v>
      </c>
      <c r="Q192" s="82" t="s">
        <v>169</v>
      </c>
      <c r="R192" s="100" t="s">
        <v>64</v>
      </c>
      <c r="S192" s="28" t="s">
        <v>4</v>
      </c>
      <c r="T192" s="99" t="s">
        <v>63</v>
      </c>
      <c r="U192" s="98" t="s">
        <v>62</v>
      </c>
      <c r="V192" s="96">
        <v>2116</v>
      </c>
      <c r="W192" s="97" t="s">
        <v>61</v>
      </c>
      <c r="X192" s="68">
        <v>5</v>
      </c>
      <c r="Y192" s="96">
        <v>1375</v>
      </c>
      <c r="Z192" s="38" t="s">
        <v>60</v>
      </c>
      <c r="AA192" s="95" t="s">
        <v>168</v>
      </c>
      <c r="AB192" s="94">
        <v>129936</v>
      </c>
      <c r="AC192" s="82" t="s">
        <v>167</v>
      </c>
      <c r="AD192" s="65">
        <v>11801355</v>
      </c>
      <c r="AE192" s="31" t="s">
        <v>6</v>
      </c>
      <c r="AF192" s="31">
        <v>3136063460</v>
      </c>
      <c r="AG192" s="30" t="s">
        <v>6</v>
      </c>
      <c r="AH192" s="82" t="s">
        <v>167</v>
      </c>
      <c r="AI192" s="154">
        <v>11801355</v>
      </c>
      <c r="AJ192" s="31" t="s">
        <v>6</v>
      </c>
      <c r="AK192" s="31">
        <v>3136063460</v>
      </c>
      <c r="AL192" s="73" t="s">
        <v>6</v>
      </c>
      <c r="AM192" s="30" t="s">
        <v>6</v>
      </c>
      <c r="AN192" s="31" t="s">
        <v>6</v>
      </c>
      <c r="AO192" s="31" t="s">
        <v>6</v>
      </c>
      <c r="AP192" s="30" t="s">
        <v>6</v>
      </c>
      <c r="AQ192" s="29" t="s">
        <v>5</v>
      </c>
      <c r="AR192" s="28" t="s">
        <v>4</v>
      </c>
      <c r="AS192" s="27" t="s">
        <v>3</v>
      </c>
      <c r="AT192" s="27"/>
      <c r="AU192" s="27"/>
      <c r="AV192" s="63"/>
      <c r="AW192" s="89" t="s">
        <v>28</v>
      </c>
      <c r="AX192" s="20">
        <v>43901</v>
      </c>
      <c r="AY192" s="26">
        <f t="shared" si="51"/>
        <v>43942</v>
      </c>
      <c r="AZ192" s="89" t="s">
        <v>27</v>
      </c>
      <c r="BA192" s="20">
        <v>43985</v>
      </c>
      <c r="BB192" s="26">
        <f t="shared" si="52"/>
        <v>44033</v>
      </c>
      <c r="BC192" s="89" t="s">
        <v>26</v>
      </c>
      <c r="BD192" s="20">
        <v>44127</v>
      </c>
      <c r="BE192" s="20">
        <f t="shared" si="53"/>
        <v>44125</v>
      </c>
      <c r="BF192" s="20"/>
      <c r="BG192" s="20"/>
      <c r="BH192" s="24">
        <f t="shared" si="67"/>
        <v>44217</v>
      </c>
      <c r="BI192" s="24"/>
      <c r="BJ192" s="24"/>
      <c r="BK192" s="24">
        <f t="shared" si="54"/>
        <v>44307</v>
      </c>
      <c r="BL192" s="24"/>
      <c r="BM192" s="24"/>
      <c r="BN192" s="20">
        <f t="shared" si="55"/>
        <v>44398</v>
      </c>
      <c r="BO192" s="24"/>
      <c r="BP192" s="24"/>
      <c r="BQ192" s="20">
        <f t="shared" si="56"/>
        <v>44490</v>
      </c>
      <c r="BR192" s="24"/>
      <c r="BS192" s="24"/>
      <c r="BT192" s="20">
        <f t="shared" si="57"/>
        <v>44582</v>
      </c>
      <c r="BU192" s="24">
        <f t="shared" si="65"/>
        <v>45211</v>
      </c>
      <c r="BV192" s="61">
        <f t="shared" si="66"/>
        <v>45251</v>
      </c>
      <c r="BW192" s="21"/>
      <c r="BX192" s="21"/>
      <c r="BY192" s="20">
        <f t="shared" si="58"/>
        <v>44217</v>
      </c>
      <c r="BZ192" s="19"/>
      <c r="CA192" s="18" t="s">
        <v>54</v>
      </c>
      <c r="CB192" s="1"/>
    </row>
    <row r="193" spans="1:80" ht="39.75" hidden="1" customHeight="1" x14ac:dyDescent="0.25">
      <c r="A193" s="104" t="s">
        <v>67</v>
      </c>
      <c r="B193" s="107">
        <v>4600083610</v>
      </c>
      <c r="C193" s="103">
        <v>43818</v>
      </c>
      <c r="D193" s="24">
        <v>43851</v>
      </c>
      <c r="E193" s="24">
        <v>45311</v>
      </c>
      <c r="F193" s="61">
        <v>43851</v>
      </c>
      <c r="G193" s="58" t="s">
        <v>472</v>
      </c>
      <c r="H193" s="24">
        <v>44187</v>
      </c>
      <c r="I193" s="48">
        <f t="shared" ca="1" si="63"/>
        <v>1019</v>
      </c>
      <c r="J193" s="47" t="str">
        <f t="shared" ca="1" si="64"/>
        <v>VIGENTE</v>
      </c>
      <c r="K193" s="101" t="s">
        <v>66</v>
      </c>
      <c r="L193" s="102" t="s">
        <v>66</v>
      </c>
      <c r="M193" s="102" t="s">
        <v>66</v>
      </c>
      <c r="N193" s="102" t="s">
        <v>66</v>
      </c>
      <c r="O193" s="101" t="s">
        <v>66</v>
      </c>
      <c r="P193" s="101" t="s">
        <v>66</v>
      </c>
      <c r="Q193" s="82" t="s">
        <v>166</v>
      </c>
      <c r="R193" s="100" t="s">
        <v>64</v>
      </c>
      <c r="S193" s="28" t="s">
        <v>4</v>
      </c>
      <c r="T193" s="99" t="s">
        <v>63</v>
      </c>
      <c r="U193" s="98" t="s">
        <v>62</v>
      </c>
      <c r="V193" s="96">
        <v>2116</v>
      </c>
      <c r="W193" s="97" t="s">
        <v>61</v>
      </c>
      <c r="X193" s="68">
        <v>5</v>
      </c>
      <c r="Y193" s="96">
        <v>1397</v>
      </c>
      <c r="Z193" s="38" t="s">
        <v>60</v>
      </c>
      <c r="AA193" s="95" t="s">
        <v>165</v>
      </c>
      <c r="AB193" s="94">
        <v>129936</v>
      </c>
      <c r="AC193" s="82" t="s">
        <v>164</v>
      </c>
      <c r="AD193" s="65">
        <v>43611445</v>
      </c>
      <c r="AE193" s="31" t="s">
        <v>6</v>
      </c>
      <c r="AF193" s="31">
        <v>3043849693</v>
      </c>
      <c r="AG193" s="63" t="s">
        <v>162</v>
      </c>
      <c r="AH193" s="82" t="s">
        <v>163</v>
      </c>
      <c r="AI193" s="154">
        <v>43611445</v>
      </c>
      <c r="AJ193" s="31" t="s">
        <v>6</v>
      </c>
      <c r="AK193" s="31">
        <v>3043849693</v>
      </c>
      <c r="AL193" s="115" t="s">
        <v>162</v>
      </c>
      <c r="AM193" s="30" t="s">
        <v>161</v>
      </c>
      <c r="AN193" s="31" t="s">
        <v>6</v>
      </c>
      <c r="AO193" s="31" t="s">
        <v>6</v>
      </c>
      <c r="AP193" s="30" t="s">
        <v>6</v>
      </c>
      <c r="AQ193" s="29" t="s">
        <v>5</v>
      </c>
      <c r="AR193" s="28" t="s">
        <v>4</v>
      </c>
      <c r="AS193" s="27" t="s">
        <v>3</v>
      </c>
      <c r="AT193" s="27"/>
      <c r="AU193" s="27"/>
      <c r="AV193" s="63"/>
      <c r="AW193" s="89" t="s">
        <v>28</v>
      </c>
      <c r="AX193" s="20">
        <v>44015</v>
      </c>
      <c r="AY193" s="26">
        <f t="shared" si="51"/>
        <v>43942</v>
      </c>
      <c r="AZ193" s="89" t="s">
        <v>27</v>
      </c>
      <c r="BA193" s="20">
        <v>43985</v>
      </c>
      <c r="BB193" s="26">
        <f t="shared" si="52"/>
        <v>44033</v>
      </c>
      <c r="BC193" s="89" t="s">
        <v>26</v>
      </c>
      <c r="BD193" s="20">
        <v>44127</v>
      </c>
      <c r="BE193" s="20">
        <f t="shared" si="53"/>
        <v>44125</v>
      </c>
      <c r="BF193" s="20"/>
      <c r="BG193" s="20"/>
      <c r="BH193" s="24">
        <f t="shared" si="67"/>
        <v>44217</v>
      </c>
      <c r="BI193" s="24"/>
      <c r="BJ193" s="24"/>
      <c r="BK193" s="24">
        <f t="shared" si="54"/>
        <v>44307</v>
      </c>
      <c r="BL193" s="24"/>
      <c r="BM193" s="24"/>
      <c r="BN193" s="20">
        <f t="shared" si="55"/>
        <v>44398</v>
      </c>
      <c r="BO193" s="24"/>
      <c r="BP193" s="24"/>
      <c r="BQ193" s="20">
        <f t="shared" si="56"/>
        <v>44490</v>
      </c>
      <c r="BR193" s="24"/>
      <c r="BS193" s="24"/>
      <c r="BT193" s="20">
        <f t="shared" si="57"/>
        <v>44582</v>
      </c>
      <c r="BU193" s="24">
        <f t="shared" si="65"/>
        <v>45211</v>
      </c>
      <c r="BV193" s="61">
        <f t="shared" si="66"/>
        <v>45251</v>
      </c>
      <c r="BW193" s="21"/>
      <c r="BX193" s="21"/>
      <c r="BY193" s="20">
        <f t="shared" si="58"/>
        <v>44217</v>
      </c>
      <c r="BZ193" s="19"/>
      <c r="CA193" s="18" t="s">
        <v>54</v>
      </c>
      <c r="CB193" s="1"/>
    </row>
    <row r="194" spans="1:80" ht="39.75" hidden="1" customHeight="1" x14ac:dyDescent="0.25">
      <c r="A194" s="53" t="s">
        <v>67</v>
      </c>
      <c r="B194" s="131" t="s">
        <v>160</v>
      </c>
      <c r="C194" s="103">
        <v>43826</v>
      </c>
      <c r="D194" s="49">
        <v>43878</v>
      </c>
      <c r="E194" s="49">
        <v>44243</v>
      </c>
      <c r="F194" s="51">
        <v>43878</v>
      </c>
      <c r="G194" s="60" t="s">
        <v>6</v>
      </c>
      <c r="H194" s="60" t="s">
        <v>6</v>
      </c>
      <c r="I194" s="48">
        <f>E194-'[2]ARR Vigentes muestra'!$DN$1</f>
        <v>189</v>
      </c>
      <c r="J194" s="42" t="str">
        <f>IF(I194&gt;80,"VIGENTE",IF(I194&lt;1,"TERMINADO",IF(I194&lt;50,"POR VENCERSE","RENOVAR")))</f>
        <v>VIGENTE</v>
      </c>
      <c r="K194" s="101" t="s">
        <v>66</v>
      </c>
      <c r="L194" s="102" t="s">
        <v>66</v>
      </c>
      <c r="M194" s="102" t="s">
        <v>66</v>
      </c>
      <c r="N194" s="102" t="s">
        <v>66</v>
      </c>
      <c r="O194" s="101" t="s">
        <v>66</v>
      </c>
      <c r="P194" s="101" t="s">
        <v>66</v>
      </c>
      <c r="Q194" s="95" t="s">
        <v>154</v>
      </c>
      <c r="R194" s="95" t="s">
        <v>159</v>
      </c>
      <c r="S194" s="28" t="s">
        <v>4</v>
      </c>
      <c r="T194" s="113">
        <v>574809</v>
      </c>
      <c r="U194" s="130" t="s">
        <v>158</v>
      </c>
      <c r="V194" s="126">
        <v>5030</v>
      </c>
      <c r="W194" s="129">
        <v>39080</v>
      </c>
      <c r="X194" s="126">
        <v>26</v>
      </c>
      <c r="Y194" s="68" t="s">
        <v>6</v>
      </c>
      <c r="Z194" s="95" t="s">
        <v>157</v>
      </c>
      <c r="AA194" s="95" t="s">
        <v>115</v>
      </c>
      <c r="AB194" s="67">
        <v>153300</v>
      </c>
      <c r="AC194" s="95" t="s">
        <v>156</v>
      </c>
      <c r="AD194" s="65">
        <v>43758749</v>
      </c>
      <c r="AE194" s="31" t="s">
        <v>6</v>
      </c>
      <c r="AF194" s="31">
        <v>3103826288</v>
      </c>
      <c r="AG194" s="63" t="s">
        <v>155</v>
      </c>
      <c r="AH194" s="95" t="s">
        <v>156</v>
      </c>
      <c r="AI194" s="154">
        <v>43758749</v>
      </c>
      <c r="AJ194" s="31" t="s">
        <v>6</v>
      </c>
      <c r="AK194" s="31">
        <v>3103826288</v>
      </c>
      <c r="AL194" s="115" t="s">
        <v>155</v>
      </c>
      <c r="AM194" s="95" t="s">
        <v>154</v>
      </c>
      <c r="AN194" s="31" t="s">
        <v>6</v>
      </c>
      <c r="AO194" s="31" t="s">
        <v>6</v>
      </c>
      <c r="AP194" s="30" t="s">
        <v>6</v>
      </c>
      <c r="AQ194" s="128" t="s">
        <v>56</v>
      </c>
      <c r="AR194" s="109" t="s">
        <v>4</v>
      </c>
      <c r="AS194" s="27" t="s">
        <v>55</v>
      </c>
      <c r="AT194" s="27"/>
      <c r="AU194" s="27"/>
      <c r="AV194" s="63"/>
      <c r="AW194" s="89" t="s">
        <v>28</v>
      </c>
      <c r="AX194" s="20">
        <v>44043</v>
      </c>
      <c r="AY194" s="26">
        <f t="shared" si="51"/>
        <v>43968</v>
      </c>
      <c r="AZ194" s="25"/>
      <c r="BA194" s="25"/>
      <c r="BB194" s="26">
        <f t="shared" si="52"/>
        <v>44060</v>
      </c>
      <c r="BC194" s="25"/>
      <c r="BD194" s="25"/>
      <c r="BE194" s="20">
        <f t="shared" si="53"/>
        <v>44152</v>
      </c>
      <c r="BF194" s="20"/>
      <c r="BG194" s="20"/>
      <c r="BH194" s="24">
        <f t="shared" si="67"/>
        <v>44244</v>
      </c>
      <c r="BI194" s="24"/>
      <c r="BJ194" s="24"/>
      <c r="BK194" s="24">
        <f t="shared" si="54"/>
        <v>44333</v>
      </c>
      <c r="BL194" s="24"/>
      <c r="BM194" s="24"/>
      <c r="BN194" s="20">
        <f t="shared" si="55"/>
        <v>44425</v>
      </c>
      <c r="BO194" s="24"/>
      <c r="BP194" s="24"/>
      <c r="BQ194" s="20">
        <f t="shared" si="56"/>
        <v>44517</v>
      </c>
      <c r="BR194" s="24"/>
      <c r="BS194" s="24"/>
      <c r="BT194" s="20">
        <f t="shared" si="57"/>
        <v>44609</v>
      </c>
      <c r="BU194" s="24">
        <f t="shared" si="65"/>
        <v>44143</v>
      </c>
      <c r="BV194" s="61">
        <f t="shared" si="66"/>
        <v>44183</v>
      </c>
      <c r="BW194" s="21"/>
      <c r="BX194" s="21"/>
      <c r="BY194" s="20">
        <f t="shared" si="58"/>
        <v>44244</v>
      </c>
      <c r="BZ194" s="19"/>
      <c r="CA194" s="18" t="s">
        <v>54</v>
      </c>
      <c r="CB194" s="1"/>
    </row>
    <row r="195" spans="1:80" s="2" customFormat="1" ht="45.75" hidden="1" customHeight="1" x14ac:dyDescent="0.25">
      <c r="A195" s="104" t="s">
        <v>67</v>
      </c>
      <c r="B195" s="108">
        <v>4600083581</v>
      </c>
      <c r="C195" s="103">
        <v>43818</v>
      </c>
      <c r="D195" s="24">
        <v>43851</v>
      </c>
      <c r="E195" s="24">
        <v>45311</v>
      </c>
      <c r="F195" s="61">
        <v>43851</v>
      </c>
      <c r="G195" s="58" t="s">
        <v>3236</v>
      </c>
      <c r="H195" s="24">
        <v>44160</v>
      </c>
      <c r="I195" s="48">
        <f t="shared" ref="I195:I218" ca="1" si="68">E195-$DF$1</f>
        <v>1019</v>
      </c>
      <c r="J195" s="47" t="str">
        <f t="shared" ref="J195:J220" ca="1" si="69">IF(I195&gt;130,"VIGENTE",IF(I195&lt;1,"TERMINADO",IF(AND(I195&lt;120,I195&gt;110),"TRAMITES",IF(I195&lt;50,"POR VENCERSE","RENOVAR"))))</f>
        <v>VIGENTE</v>
      </c>
      <c r="K195" s="101" t="s">
        <v>66</v>
      </c>
      <c r="L195" s="102" t="s">
        <v>66</v>
      </c>
      <c r="M195" s="102" t="s">
        <v>66</v>
      </c>
      <c r="N195" s="102" t="s">
        <v>66</v>
      </c>
      <c r="O195" s="101" t="s">
        <v>66</v>
      </c>
      <c r="P195" s="101" t="s">
        <v>66</v>
      </c>
      <c r="Q195" s="82" t="s">
        <v>153</v>
      </c>
      <c r="R195" s="100" t="s">
        <v>64</v>
      </c>
      <c r="S195" s="28" t="s">
        <v>4</v>
      </c>
      <c r="T195" s="99" t="s">
        <v>63</v>
      </c>
      <c r="U195" s="98" t="s">
        <v>62</v>
      </c>
      <c r="V195" s="96">
        <v>2116</v>
      </c>
      <c r="W195" s="97" t="s">
        <v>61</v>
      </c>
      <c r="X195" s="68">
        <v>5</v>
      </c>
      <c r="Y195" s="96">
        <v>1139</v>
      </c>
      <c r="Z195" s="38" t="s">
        <v>60</v>
      </c>
      <c r="AA195" s="95" t="s">
        <v>152</v>
      </c>
      <c r="AB195" s="94">
        <v>129936</v>
      </c>
      <c r="AC195" s="82" t="s">
        <v>151</v>
      </c>
      <c r="AD195" s="65">
        <v>32505502</v>
      </c>
      <c r="AE195" s="31" t="s">
        <v>6</v>
      </c>
      <c r="AF195" s="31">
        <v>3186863022</v>
      </c>
      <c r="AG195" s="30" t="s">
        <v>6</v>
      </c>
      <c r="AH195" s="82" t="s">
        <v>151</v>
      </c>
      <c r="AI195" s="154">
        <v>32505502</v>
      </c>
      <c r="AJ195" s="31" t="s">
        <v>6</v>
      </c>
      <c r="AK195" s="31">
        <v>3186863022</v>
      </c>
      <c r="AL195" s="73" t="s">
        <v>6</v>
      </c>
      <c r="AM195" s="30" t="s">
        <v>150</v>
      </c>
      <c r="AN195" s="31" t="s">
        <v>6</v>
      </c>
      <c r="AO195" s="31" t="s">
        <v>6</v>
      </c>
      <c r="AP195" s="30" t="s">
        <v>6</v>
      </c>
      <c r="AQ195" s="128" t="s">
        <v>56</v>
      </c>
      <c r="AR195" s="109" t="s">
        <v>4</v>
      </c>
      <c r="AS195" s="27" t="s">
        <v>55</v>
      </c>
      <c r="AT195" s="27"/>
      <c r="AU195" s="27"/>
      <c r="AV195" s="63"/>
      <c r="AW195" s="89" t="s">
        <v>28</v>
      </c>
      <c r="AX195" s="20">
        <v>44043</v>
      </c>
      <c r="AY195" s="26">
        <f t="shared" si="51"/>
        <v>43942</v>
      </c>
      <c r="AZ195" s="25"/>
      <c r="BA195" s="25"/>
      <c r="BB195" s="26">
        <f t="shared" si="52"/>
        <v>44033</v>
      </c>
      <c r="BC195" s="25"/>
      <c r="BD195" s="25"/>
      <c r="BE195" s="20">
        <f t="shared" si="53"/>
        <v>44125</v>
      </c>
      <c r="BF195" s="20"/>
      <c r="BG195" s="20"/>
      <c r="BH195" s="24">
        <f t="shared" si="67"/>
        <v>44217</v>
      </c>
      <c r="BI195" s="24"/>
      <c r="BJ195" s="24"/>
      <c r="BK195" s="24">
        <f t="shared" si="54"/>
        <v>44307</v>
      </c>
      <c r="BL195" s="24"/>
      <c r="BM195" s="24"/>
      <c r="BN195" s="20">
        <f t="shared" si="55"/>
        <v>44398</v>
      </c>
      <c r="BO195" s="24"/>
      <c r="BP195" s="24"/>
      <c r="BQ195" s="20">
        <f t="shared" si="56"/>
        <v>44490</v>
      </c>
      <c r="BR195" s="24"/>
      <c r="BS195" s="24"/>
      <c r="BT195" s="20">
        <f t="shared" si="57"/>
        <v>44582</v>
      </c>
      <c r="BU195" s="24">
        <f t="shared" si="65"/>
        <v>45211</v>
      </c>
      <c r="BV195" s="61">
        <f t="shared" si="66"/>
        <v>45251</v>
      </c>
      <c r="BW195" s="21"/>
      <c r="BX195" s="21"/>
      <c r="BY195" s="20">
        <f t="shared" si="58"/>
        <v>44217</v>
      </c>
      <c r="BZ195" s="19"/>
      <c r="CA195" s="18" t="s">
        <v>54</v>
      </c>
    </row>
    <row r="196" spans="1:80" ht="39.75" hidden="1" customHeight="1" x14ac:dyDescent="0.25">
      <c r="A196" s="104" t="s">
        <v>67</v>
      </c>
      <c r="B196" s="107">
        <v>4600084054</v>
      </c>
      <c r="C196" s="103">
        <v>43826</v>
      </c>
      <c r="D196" s="60" t="s">
        <v>6</v>
      </c>
      <c r="E196" s="60" t="s">
        <v>6</v>
      </c>
      <c r="F196" s="60" t="s">
        <v>6</v>
      </c>
      <c r="G196" s="60" t="s">
        <v>6</v>
      </c>
      <c r="H196" s="60" t="s">
        <v>6</v>
      </c>
      <c r="I196" s="48" t="e">
        <f t="shared" ca="1" si="68"/>
        <v>#VALUE!</v>
      </c>
      <c r="J196" s="47" t="e">
        <f t="shared" ca="1" si="69"/>
        <v>#VALUE!</v>
      </c>
      <c r="K196" s="101" t="s">
        <v>66</v>
      </c>
      <c r="L196" s="102" t="s">
        <v>66</v>
      </c>
      <c r="M196" s="102" t="s">
        <v>66</v>
      </c>
      <c r="N196" s="102" t="s">
        <v>66</v>
      </c>
      <c r="O196" s="101" t="s">
        <v>66</v>
      </c>
      <c r="P196" s="101" t="s">
        <v>66</v>
      </c>
      <c r="Q196" s="82" t="s">
        <v>141</v>
      </c>
      <c r="R196" s="100" t="s">
        <v>64</v>
      </c>
      <c r="S196" s="28" t="s">
        <v>4</v>
      </c>
      <c r="T196" s="99" t="s">
        <v>63</v>
      </c>
      <c r="U196" s="98" t="s">
        <v>62</v>
      </c>
      <c r="V196" s="96">
        <v>2116</v>
      </c>
      <c r="W196" s="97" t="s">
        <v>61</v>
      </c>
      <c r="X196" s="68">
        <v>5</v>
      </c>
      <c r="Y196" s="96">
        <v>1133</v>
      </c>
      <c r="Z196" s="38" t="s">
        <v>60</v>
      </c>
      <c r="AA196" s="95" t="s">
        <v>139</v>
      </c>
      <c r="AB196" s="94">
        <v>129936</v>
      </c>
      <c r="AC196" s="82" t="s">
        <v>142</v>
      </c>
      <c r="AD196" s="65">
        <v>71638476</v>
      </c>
      <c r="AE196" s="31" t="s">
        <v>6</v>
      </c>
      <c r="AF196" s="31">
        <v>3128624992</v>
      </c>
      <c r="AG196" s="30" t="s">
        <v>6</v>
      </c>
      <c r="AH196" s="82" t="s">
        <v>142</v>
      </c>
      <c r="AI196" s="154">
        <v>71638476</v>
      </c>
      <c r="AJ196" s="31" t="s">
        <v>6</v>
      </c>
      <c r="AK196" s="31">
        <v>3128624992</v>
      </c>
      <c r="AL196" s="73" t="s">
        <v>6</v>
      </c>
      <c r="AM196" s="82" t="s">
        <v>141</v>
      </c>
      <c r="AN196" s="31" t="s">
        <v>6</v>
      </c>
      <c r="AO196" s="31" t="s">
        <v>6</v>
      </c>
      <c r="AP196" s="30" t="s">
        <v>6</v>
      </c>
      <c r="AQ196" s="29" t="s">
        <v>70</v>
      </c>
      <c r="AR196" s="28" t="s">
        <v>4</v>
      </c>
      <c r="AS196" s="27" t="s">
        <v>69</v>
      </c>
      <c r="AT196" s="27"/>
      <c r="AU196" s="27"/>
      <c r="AV196" s="63"/>
      <c r="AW196" s="25"/>
      <c r="AX196" s="25"/>
      <c r="AY196" s="26" t="e">
        <f t="shared" si="51"/>
        <v>#VALUE!</v>
      </c>
      <c r="AZ196" s="25"/>
      <c r="BA196" s="25"/>
      <c r="BB196" s="26" t="e">
        <f t="shared" si="52"/>
        <v>#VALUE!</v>
      </c>
      <c r="BC196" s="25"/>
      <c r="BD196" s="25"/>
      <c r="BE196" s="20" t="e">
        <f t="shared" si="53"/>
        <v>#VALUE!</v>
      </c>
      <c r="BF196" s="20"/>
      <c r="BG196" s="20"/>
      <c r="BH196" s="24" t="e">
        <f t="shared" si="67"/>
        <v>#VALUE!</v>
      </c>
      <c r="BI196" s="24"/>
      <c r="BJ196" s="24"/>
      <c r="BK196" s="24" t="e">
        <f t="shared" si="54"/>
        <v>#VALUE!</v>
      </c>
      <c r="BL196" s="24"/>
      <c r="BM196" s="24"/>
      <c r="BN196" s="20" t="e">
        <f t="shared" si="55"/>
        <v>#VALUE!</v>
      </c>
      <c r="BO196" s="24"/>
      <c r="BP196" s="24"/>
      <c r="BQ196" s="20" t="e">
        <f t="shared" si="56"/>
        <v>#VALUE!</v>
      </c>
      <c r="BR196" s="24"/>
      <c r="BS196" s="24"/>
      <c r="BT196" s="20" t="e">
        <f t="shared" si="57"/>
        <v>#VALUE!</v>
      </c>
      <c r="BU196" s="24" t="e">
        <f t="shared" si="65"/>
        <v>#VALUE!</v>
      </c>
      <c r="BV196" s="61" t="e">
        <f t="shared" si="66"/>
        <v>#VALUE!</v>
      </c>
      <c r="BW196" s="21"/>
      <c r="BX196" s="21"/>
      <c r="BY196" s="20" t="e">
        <f t="shared" si="58"/>
        <v>#VALUE!</v>
      </c>
      <c r="BZ196" s="125" t="s">
        <v>140</v>
      </c>
      <c r="CA196" s="18" t="s">
        <v>54</v>
      </c>
      <c r="CB196" s="1"/>
    </row>
    <row r="197" spans="1:80" ht="39.75" hidden="1" customHeight="1" x14ac:dyDescent="0.25">
      <c r="A197" s="104" t="s">
        <v>67</v>
      </c>
      <c r="B197" s="107">
        <v>4600084018</v>
      </c>
      <c r="C197" s="103">
        <v>43826</v>
      </c>
      <c r="D197" s="24">
        <v>43846</v>
      </c>
      <c r="E197" s="24">
        <v>45306</v>
      </c>
      <c r="F197" s="61">
        <v>43846</v>
      </c>
      <c r="G197" s="60" t="s">
        <v>6</v>
      </c>
      <c r="H197" s="60" t="s">
        <v>6</v>
      </c>
      <c r="I197" s="48">
        <f t="shared" ca="1" si="68"/>
        <v>1014</v>
      </c>
      <c r="J197" s="47" t="str">
        <f t="shared" ca="1" si="69"/>
        <v>VIGENTE</v>
      </c>
      <c r="K197" s="101" t="s">
        <v>66</v>
      </c>
      <c r="L197" s="102" t="s">
        <v>66</v>
      </c>
      <c r="M197" s="102" t="s">
        <v>66</v>
      </c>
      <c r="N197" s="102" t="s">
        <v>66</v>
      </c>
      <c r="O197" s="101" t="s">
        <v>66</v>
      </c>
      <c r="P197" s="101" t="s">
        <v>66</v>
      </c>
      <c r="Q197" s="82" t="s">
        <v>137</v>
      </c>
      <c r="R197" s="100" t="s">
        <v>64</v>
      </c>
      <c r="S197" s="28" t="s">
        <v>4</v>
      </c>
      <c r="T197" s="99" t="s">
        <v>63</v>
      </c>
      <c r="U197" s="98" t="s">
        <v>62</v>
      </c>
      <c r="V197" s="96">
        <v>2116</v>
      </c>
      <c r="W197" s="97" t="s">
        <v>61</v>
      </c>
      <c r="X197" s="68">
        <v>5</v>
      </c>
      <c r="Y197" s="96">
        <v>1077</v>
      </c>
      <c r="Z197" s="38" t="s">
        <v>60</v>
      </c>
      <c r="AA197" s="95" t="s">
        <v>139</v>
      </c>
      <c r="AB197" s="94">
        <v>129936</v>
      </c>
      <c r="AC197" s="82" t="s">
        <v>138</v>
      </c>
      <c r="AD197" s="65">
        <v>71638476</v>
      </c>
      <c r="AE197" s="31" t="s">
        <v>6</v>
      </c>
      <c r="AF197" s="31">
        <v>3128624992</v>
      </c>
      <c r="AG197" s="30" t="s">
        <v>6</v>
      </c>
      <c r="AH197" s="82" t="s">
        <v>138</v>
      </c>
      <c r="AI197" s="154">
        <v>71638476</v>
      </c>
      <c r="AJ197" s="31" t="s">
        <v>6</v>
      </c>
      <c r="AK197" s="31">
        <v>3128624992</v>
      </c>
      <c r="AL197" s="73" t="s">
        <v>6</v>
      </c>
      <c r="AM197" s="82" t="s">
        <v>137</v>
      </c>
      <c r="AN197" s="31" t="s">
        <v>6</v>
      </c>
      <c r="AO197" s="31" t="s">
        <v>6</v>
      </c>
      <c r="AP197" s="30" t="s">
        <v>6</v>
      </c>
      <c r="AQ197" s="29" t="s">
        <v>70</v>
      </c>
      <c r="AR197" s="28" t="s">
        <v>4</v>
      </c>
      <c r="AS197" s="27" t="s">
        <v>69</v>
      </c>
      <c r="AT197" s="27"/>
      <c r="AU197" s="27"/>
      <c r="AV197" s="63"/>
      <c r="AW197" s="89" t="s">
        <v>28</v>
      </c>
      <c r="AX197" s="20">
        <v>43936</v>
      </c>
      <c r="AY197" s="26">
        <f t="shared" si="51"/>
        <v>43937</v>
      </c>
      <c r="AZ197" s="89" t="s">
        <v>27</v>
      </c>
      <c r="BA197" s="20">
        <v>44042</v>
      </c>
      <c r="BB197" s="26">
        <f t="shared" si="52"/>
        <v>44028</v>
      </c>
      <c r="BC197" s="89" t="s">
        <v>26</v>
      </c>
      <c r="BD197" s="20">
        <v>44127</v>
      </c>
      <c r="BE197" s="20">
        <f t="shared" si="53"/>
        <v>44120</v>
      </c>
      <c r="BF197" s="20"/>
      <c r="BG197" s="20"/>
      <c r="BH197" s="24">
        <f t="shared" si="67"/>
        <v>44212</v>
      </c>
      <c r="BI197" s="24"/>
      <c r="BJ197" s="24"/>
      <c r="BK197" s="24">
        <f t="shared" si="54"/>
        <v>44302</v>
      </c>
      <c r="BL197" s="24"/>
      <c r="BM197" s="24"/>
      <c r="BN197" s="20">
        <f t="shared" si="55"/>
        <v>44393</v>
      </c>
      <c r="BO197" s="24"/>
      <c r="BP197" s="24"/>
      <c r="BQ197" s="20">
        <f t="shared" si="56"/>
        <v>44485</v>
      </c>
      <c r="BR197" s="24"/>
      <c r="BS197" s="24"/>
      <c r="BT197" s="20">
        <f t="shared" si="57"/>
        <v>44577</v>
      </c>
      <c r="BU197" s="24">
        <f t="shared" si="65"/>
        <v>45206</v>
      </c>
      <c r="BV197" s="61">
        <f t="shared" si="66"/>
        <v>45246</v>
      </c>
      <c r="BW197" s="21"/>
      <c r="BX197" s="21"/>
      <c r="BY197" s="20">
        <f t="shared" si="58"/>
        <v>44212</v>
      </c>
      <c r="BZ197" s="19"/>
      <c r="CA197" s="18" t="s">
        <v>54</v>
      </c>
      <c r="CB197" s="1"/>
    </row>
    <row r="198" spans="1:80" ht="39.75" hidden="1" customHeight="1" x14ac:dyDescent="0.25">
      <c r="A198" s="104" t="s">
        <v>67</v>
      </c>
      <c r="B198" s="107">
        <v>4600084007</v>
      </c>
      <c r="C198" s="103">
        <v>43826</v>
      </c>
      <c r="D198" s="24">
        <v>43846</v>
      </c>
      <c r="E198" s="24">
        <v>45306</v>
      </c>
      <c r="F198" s="61">
        <v>43846</v>
      </c>
      <c r="G198" s="60" t="s">
        <v>6</v>
      </c>
      <c r="H198" s="60" t="s">
        <v>6</v>
      </c>
      <c r="I198" s="48">
        <f t="shared" ca="1" si="68"/>
        <v>1014</v>
      </c>
      <c r="J198" s="47" t="str">
        <f t="shared" ca="1" si="69"/>
        <v>VIGENTE</v>
      </c>
      <c r="K198" s="101" t="s">
        <v>66</v>
      </c>
      <c r="L198" s="102" t="s">
        <v>66</v>
      </c>
      <c r="M198" s="102" t="s">
        <v>66</v>
      </c>
      <c r="N198" s="102" t="s">
        <v>66</v>
      </c>
      <c r="O198" s="101" t="s">
        <v>66</v>
      </c>
      <c r="P198" s="101" t="s">
        <v>66</v>
      </c>
      <c r="Q198" s="82" t="s">
        <v>135</v>
      </c>
      <c r="R198" s="100" t="s">
        <v>64</v>
      </c>
      <c r="S198" s="28" t="s">
        <v>4</v>
      </c>
      <c r="T198" s="99" t="s">
        <v>63</v>
      </c>
      <c r="U198" s="98" t="s">
        <v>62</v>
      </c>
      <c r="V198" s="96">
        <v>2116</v>
      </c>
      <c r="W198" s="97" t="s">
        <v>61</v>
      </c>
      <c r="X198" s="68">
        <v>5</v>
      </c>
      <c r="Y198" s="96">
        <v>1195</v>
      </c>
      <c r="Z198" s="38" t="s">
        <v>60</v>
      </c>
      <c r="AA198" s="95" t="s">
        <v>59</v>
      </c>
      <c r="AB198" s="94">
        <v>123242</v>
      </c>
      <c r="AC198" s="82" t="s">
        <v>136</v>
      </c>
      <c r="AD198" s="65">
        <v>98576079</v>
      </c>
      <c r="AE198" s="31" t="s">
        <v>6</v>
      </c>
      <c r="AF198" s="31" t="s">
        <v>6</v>
      </c>
      <c r="AG198" s="30" t="s">
        <v>6</v>
      </c>
      <c r="AH198" s="82" t="s">
        <v>136</v>
      </c>
      <c r="AI198" s="154">
        <v>98576079</v>
      </c>
      <c r="AJ198" s="31" t="s">
        <v>6</v>
      </c>
      <c r="AK198" s="31" t="s">
        <v>6</v>
      </c>
      <c r="AL198" s="73" t="s">
        <v>6</v>
      </c>
      <c r="AM198" s="82" t="s">
        <v>135</v>
      </c>
      <c r="AN198" s="31" t="s">
        <v>6</v>
      </c>
      <c r="AO198" s="31" t="s">
        <v>6</v>
      </c>
      <c r="AP198" s="30" t="s">
        <v>6</v>
      </c>
      <c r="AQ198" s="29" t="s">
        <v>70</v>
      </c>
      <c r="AR198" s="28" t="s">
        <v>4</v>
      </c>
      <c r="AS198" s="27" t="s">
        <v>69</v>
      </c>
      <c r="AT198" s="27"/>
      <c r="AU198" s="27"/>
      <c r="AV198" s="63"/>
      <c r="AW198" s="89" t="s">
        <v>28</v>
      </c>
      <c r="AX198" s="20">
        <v>43936</v>
      </c>
      <c r="AY198" s="26">
        <f t="shared" si="51"/>
        <v>43937</v>
      </c>
      <c r="AZ198" s="89" t="s">
        <v>27</v>
      </c>
      <c r="BA198" s="20">
        <v>44042</v>
      </c>
      <c r="BB198" s="26">
        <f t="shared" si="52"/>
        <v>44028</v>
      </c>
      <c r="BC198" s="89" t="s">
        <v>26</v>
      </c>
      <c r="BD198" s="20">
        <v>44127</v>
      </c>
      <c r="BE198" s="20">
        <f t="shared" si="53"/>
        <v>44120</v>
      </c>
      <c r="BF198" s="20"/>
      <c r="BG198" s="20"/>
      <c r="BH198" s="24">
        <f t="shared" si="67"/>
        <v>44212</v>
      </c>
      <c r="BI198" s="24"/>
      <c r="BJ198" s="24"/>
      <c r="BK198" s="24">
        <f t="shared" si="54"/>
        <v>44302</v>
      </c>
      <c r="BL198" s="24"/>
      <c r="BM198" s="24"/>
      <c r="BN198" s="20">
        <f t="shared" si="55"/>
        <v>44393</v>
      </c>
      <c r="BO198" s="24"/>
      <c r="BP198" s="24"/>
      <c r="BQ198" s="20">
        <f t="shared" si="56"/>
        <v>44485</v>
      </c>
      <c r="BR198" s="24"/>
      <c r="BS198" s="24"/>
      <c r="BT198" s="20">
        <f t="shared" si="57"/>
        <v>44577</v>
      </c>
      <c r="BU198" s="24">
        <f t="shared" si="65"/>
        <v>45206</v>
      </c>
      <c r="BV198" s="61">
        <f t="shared" si="66"/>
        <v>45246</v>
      </c>
      <c r="BW198" s="21"/>
      <c r="BX198" s="21"/>
      <c r="BY198" s="20">
        <f t="shared" si="58"/>
        <v>44212</v>
      </c>
      <c r="BZ198" s="19"/>
      <c r="CA198" s="18" t="s">
        <v>54</v>
      </c>
      <c r="CB198" s="1"/>
    </row>
    <row r="199" spans="1:80" ht="39.75" hidden="1" customHeight="1" x14ac:dyDescent="0.25">
      <c r="A199" s="104" t="s">
        <v>67</v>
      </c>
      <c r="B199" s="107">
        <v>4600084071</v>
      </c>
      <c r="C199" s="103">
        <v>43826</v>
      </c>
      <c r="D199" s="24">
        <v>43846</v>
      </c>
      <c r="E199" s="24">
        <v>45306</v>
      </c>
      <c r="F199" s="61">
        <v>43846</v>
      </c>
      <c r="G199" s="60" t="s">
        <v>6</v>
      </c>
      <c r="H199" s="60" t="s">
        <v>6</v>
      </c>
      <c r="I199" s="48">
        <f t="shared" ca="1" si="68"/>
        <v>1014</v>
      </c>
      <c r="J199" s="47" t="str">
        <f t="shared" ca="1" si="69"/>
        <v>VIGENTE</v>
      </c>
      <c r="K199" s="101" t="s">
        <v>66</v>
      </c>
      <c r="L199" s="102" t="s">
        <v>66</v>
      </c>
      <c r="M199" s="102" t="s">
        <v>66</v>
      </c>
      <c r="N199" s="102" t="s">
        <v>66</v>
      </c>
      <c r="O199" s="101" t="s">
        <v>66</v>
      </c>
      <c r="P199" s="101" t="s">
        <v>66</v>
      </c>
      <c r="Q199" s="82" t="s">
        <v>133</v>
      </c>
      <c r="R199" s="100" t="s">
        <v>64</v>
      </c>
      <c r="S199" s="28" t="s">
        <v>4</v>
      </c>
      <c r="T199" s="99" t="s">
        <v>63</v>
      </c>
      <c r="U199" s="98" t="s">
        <v>62</v>
      </c>
      <c r="V199" s="96">
        <v>2116</v>
      </c>
      <c r="W199" s="97" t="s">
        <v>61</v>
      </c>
      <c r="X199" s="68">
        <v>5</v>
      </c>
      <c r="Y199" s="96">
        <v>2115</v>
      </c>
      <c r="Z199" s="38" t="s">
        <v>60</v>
      </c>
      <c r="AA199" s="95" t="s">
        <v>59</v>
      </c>
      <c r="AB199" s="94">
        <v>111863</v>
      </c>
      <c r="AC199" s="82" t="s">
        <v>134</v>
      </c>
      <c r="AD199" s="65">
        <v>15272267</v>
      </c>
      <c r="AE199" s="31" t="s">
        <v>6</v>
      </c>
      <c r="AF199" s="31" t="s">
        <v>6</v>
      </c>
      <c r="AG199" s="30" t="s">
        <v>6</v>
      </c>
      <c r="AH199" s="82" t="s">
        <v>134</v>
      </c>
      <c r="AI199" s="154">
        <v>15272267</v>
      </c>
      <c r="AJ199" s="31" t="s">
        <v>6</v>
      </c>
      <c r="AK199" s="31" t="s">
        <v>6</v>
      </c>
      <c r="AL199" s="73" t="s">
        <v>6</v>
      </c>
      <c r="AM199" s="82" t="s">
        <v>133</v>
      </c>
      <c r="AN199" s="31" t="s">
        <v>6</v>
      </c>
      <c r="AO199" s="31" t="s">
        <v>6</v>
      </c>
      <c r="AP199" s="30" t="s">
        <v>6</v>
      </c>
      <c r="AQ199" s="29" t="s">
        <v>70</v>
      </c>
      <c r="AR199" s="28" t="s">
        <v>4</v>
      </c>
      <c r="AS199" s="27" t="s">
        <v>69</v>
      </c>
      <c r="AT199" s="27"/>
      <c r="AU199" s="27"/>
      <c r="AV199" s="63"/>
      <c r="AW199" s="89" t="s">
        <v>28</v>
      </c>
      <c r="AX199" s="20">
        <v>43936</v>
      </c>
      <c r="AY199" s="26">
        <f t="shared" si="51"/>
        <v>43937</v>
      </c>
      <c r="AZ199" s="89" t="s">
        <v>27</v>
      </c>
      <c r="BA199" s="20">
        <v>44042</v>
      </c>
      <c r="BB199" s="26">
        <f t="shared" si="52"/>
        <v>44028</v>
      </c>
      <c r="BC199" s="89" t="s">
        <v>26</v>
      </c>
      <c r="BD199" s="20">
        <v>44127</v>
      </c>
      <c r="BE199" s="20">
        <f t="shared" si="53"/>
        <v>44120</v>
      </c>
      <c r="BF199" s="20"/>
      <c r="BG199" s="20"/>
      <c r="BH199" s="24">
        <f t="shared" si="67"/>
        <v>44212</v>
      </c>
      <c r="BI199" s="24"/>
      <c r="BJ199" s="24"/>
      <c r="BK199" s="24">
        <f t="shared" si="54"/>
        <v>44302</v>
      </c>
      <c r="BL199" s="24"/>
      <c r="BM199" s="24"/>
      <c r="BN199" s="20">
        <f t="shared" si="55"/>
        <v>44393</v>
      </c>
      <c r="BO199" s="24"/>
      <c r="BP199" s="24"/>
      <c r="BQ199" s="20">
        <f t="shared" si="56"/>
        <v>44485</v>
      </c>
      <c r="BR199" s="24"/>
      <c r="BS199" s="24"/>
      <c r="BT199" s="20">
        <f t="shared" si="57"/>
        <v>44577</v>
      </c>
      <c r="BU199" s="24">
        <f t="shared" si="65"/>
        <v>45206</v>
      </c>
      <c r="BV199" s="61">
        <f t="shared" si="66"/>
        <v>45246</v>
      </c>
      <c r="BW199" s="21"/>
      <c r="BX199" s="21"/>
      <c r="BY199" s="20">
        <f t="shared" si="58"/>
        <v>44212</v>
      </c>
      <c r="BZ199" s="19"/>
      <c r="CA199" s="18" t="s">
        <v>54</v>
      </c>
      <c r="CB199" s="1"/>
    </row>
    <row r="200" spans="1:80" ht="39.75" hidden="1" customHeight="1" x14ac:dyDescent="0.25">
      <c r="A200" s="104" t="s">
        <v>67</v>
      </c>
      <c r="B200" s="107">
        <v>4600084022</v>
      </c>
      <c r="C200" s="103">
        <v>43826</v>
      </c>
      <c r="D200" s="24">
        <v>43846</v>
      </c>
      <c r="E200" s="24">
        <v>45306</v>
      </c>
      <c r="F200" s="61">
        <v>43846</v>
      </c>
      <c r="G200" s="60" t="s">
        <v>6</v>
      </c>
      <c r="H200" s="60" t="s">
        <v>6</v>
      </c>
      <c r="I200" s="48">
        <f t="shared" ca="1" si="68"/>
        <v>1014</v>
      </c>
      <c r="J200" s="47" t="str">
        <f t="shared" ca="1" si="69"/>
        <v>VIGENTE</v>
      </c>
      <c r="K200" s="101" t="s">
        <v>66</v>
      </c>
      <c r="L200" s="102" t="s">
        <v>66</v>
      </c>
      <c r="M200" s="102" t="s">
        <v>66</v>
      </c>
      <c r="N200" s="102" t="s">
        <v>66</v>
      </c>
      <c r="O200" s="101" t="s">
        <v>66</v>
      </c>
      <c r="P200" s="101" t="s">
        <v>66</v>
      </c>
      <c r="Q200" s="82" t="s">
        <v>131</v>
      </c>
      <c r="R200" s="100" t="s">
        <v>64</v>
      </c>
      <c r="S200" s="28" t="s">
        <v>4</v>
      </c>
      <c r="T200" s="99" t="s">
        <v>63</v>
      </c>
      <c r="U200" s="98" t="s">
        <v>62</v>
      </c>
      <c r="V200" s="96">
        <v>2116</v>
      </c>
      <c r="W200" s="97" t="s">
        <v>61</v>
      </c>
      <c r="X200" s="68">
        <v>5</v>
      </c>
      <c r="Y200" s="96">
        <v>2119</v>
      </c>
      <c r="Z200" s="38" t="s">
        <v>60</v>
      </c>
      <c r="AA200" s="95" t="s">
        <v>59</v>
      </c>
      <c r="AB200" s="94">
        <v>111863</v>
      </c>
      <c r="AC200" s="82" t="s">
        <v>132</v>
      </c>
      <c r="AD200" s="65">
        <v>70410500</v>
      </c>
      <c r="AE200" s="31" t="s">
        <v>6</v>
      </c>
      <c r="AF200" s="31" t="s">
        <v>6</v>
      </c>
      <c r="AG200" s="30" t="s">
        <v>6</v>
      </c>
      <c r="AH200" s="82" t="s">
        <v>132</v>
      </c>
      <c r="AI200" s="154">
        <v>70410500</v>
      </c>
      <c r="AJ200" s="31" t="s">
        <v>6</v>
      </c>
      <c r="AK200" s="31" t="s">
        <v>6</v>
      </c>
      <c r="AL200" s="73" t="s">
        <v>6</v>
      </c>
      <c r="AM200" s="82" t="s">
        <v>131</v>
      </c>
      <c r="AN200" s="31" t="s">
        <v>6</v>
      </c>
      <c r="AO200" s="31" t="s">
        <v>6</v>
      </c>
      <c r="AP200" s="30" t="s">
        <v>6</v>
      </c>
      <c r="AQ200" s="29" t="s">
        <v>70</v>
      </c>
      <c r="AR200" s="28" t="s">
        <v>4</v>
      </c>
      <c r="AS200" s="27" t="s">
        <v>69</v>
      </c>
      <c r="AT200" s="27"/>
      <c r="AU200" s="27"/>
      <c r="AV200" s="63"/>
      <c r="AW200" s="89" t="s">
        <v>28</v>
      </c>
      <c r="AX200" s="20">
        <v>43936</v>
      </c>
      <c r="AY200" s="26">
        <f t="shared" si="51"/>
        <v>43937</v>
      </c>
      <c r="AZ200" s="89" t="s">
        <v>27</v>
      </c>
      <c r="BA200" s="20">
        <v>44012</v>
      </c>
      <c r="BB200" s="26">
        <f t="shared" si="52"/>
        <v>44028</v>
      </c>
      <c r="BC200" s="89" t="s">
        <v>26</v>
      </c>
      <c r="BD200" s="20">
        <v>44127</v>
      </c>
      <c r="BE200" s="20">
        <f t="shared" si="53"/>
        <v>44120</v>
      </c>
      <c r="BF200" s="20"/>
      <c r="BG200" s="20"/>
      <c r="BH200" s="24">
        <f t="shared" si="67"/>
        <v>44212</v>
      </c>
      <c r="BI200" s="24"/>
      <c r="BJ200" s="24"/>
      <c r="BK200" s="24">
        <f t="shared" si="54"/>
        <v>44302</v>
      </c>
      <c r="BL200" s="24"/>
      <c r="BM200" s="24"/>
      <c r="BN200" s="20">
        <f t="shared" si="55"/>
        <v>44393</v>
      </c>
      <c r="BO200" s="24"/>
      <c r="BP200" s="24"/>
      <c r="BQ200" s="20">
        <f t="shared" si="56"/>
        <v>44485</v>
      </c>
      <c r="BR200" s="24"/>
      <c r="BS200" s="24"/>
      <c r="BT200" s="20">
        <f t="shared" si="57"/>
        <v>44577</v>
      </c>
      <c r="BU200" s="24">
        <f t="shared" si="65"/>
        <v>45206</v>
      </c>
      <c r="BV200" s="61">
        <f t="shared" si="66"/>
        <v>45246</v>
      </c>
      <c r="BW200" s="21"/>
      <c r="BX200" s="21"/>
      <c r="BY200" s="20">
        <f t="shared" si="58"/>
        <v>44212</v>
      </c>
      <c r="BZ200" s="19"/>
      <c r="CA200" s="18" t="s">
        <v>54</v>
      </c>
      <c r="CB200" s="1"/>
    </row>
    <row r="201" spans="1:80" ht="39.75" hidden="1" customHeight="1" x14ac:dyDescent="0.25">
      <c r="A201" s="104" t="s">
        <v>67</v>
      </c>
      <c r="B201" s="107">
        <v>4600084052</v>
      </c>
      <c r="C201" s="103">
        <v>43826</v>
      </c>
      <c r="D201" s="24">
        <v>43846</v>
      </c>
      <c r="E201" s="24">
        <v>45306</v>
      </c>
      <c r="F201" s="61">
        <v>43846</v>
      </c>
      <c r="G201" s="58" t="s">
        <v>472</v>
      </c>
      <c r="H201" s="24">
        <v>44166</v>
      </c>
      <c r="I201" s="48">
        <f t="shared" ca="1" si="68"/>
        <v>1014</v>
      </c>
      <c r="J201" s="47" t="str">
        <f t="shared" ca="1" si="69"/>
        <v>VIGENTE</v>
      </c>
      <c r="K201" s="101" t="s">
        <v>66</v>
      </c>
      <c r="L201" s="102" t="s">
        <v>66</v>
      </c>
      <c r="M201" s="102" t="s">
        <v>66</v>
      </c>
      <c r="N201" s="102" t="s">
        <v>66</v>
      </c>
      <c r="O201" s="101" t="s">
        <v>66</v>
      </c>
      <c r="P201" s="101" t="s">
        <v>66</v>
      </c>
      <c r="Q201" s="82" t="s">
        <v>129</v>
      </c>
      <c r="R201" s="100" t="s">
        <v>64</v>
      </c>
      <c r="S201" s="28" t="s">
        <v>4</v>
      </c>
      <c r="T201" s="99" t="s">
        <v>63</v>
      </c>
      <c r="U201" s="98" t="s">
        <v>62</v>
      </c>
      <c r="V201" s="96">
        <v>2116</v>
      </c>
      <c r="W201" s="97" t="s">
        <v>61</v>
      </c>
      <c r="X201" s="68">
        <v>5</v>
      </c>
      <c r="Y201" s="96">
        <v>1155</v>
      </c>
      <c r="Z201" s="38" t="s">
        <v>60</v>
      </c>
      <c r="AA201" s="95" t="s">
        <v>59</v>
      </c>
      <c r="AB201" s="94">
        <v>129936</v>
      </c>
      <c r="AC201" s="82" t="s">
        <v>130</v>
      </c>
      <c r="AD201" s="65">
        <v>3524064</v>
      </c>
      <c r="AE201" s="31" t="s">
        <v>6</v>
      </c>
      <c r="AF201" s="31" t="s">
        <v>6</v>
      </c>
      <c r="AG201" s="30" t="s">
        <v>6</v>
      </c>
      <c r="AH201" s="82" t="s">
        <v>130</v>
      </c>
      <c r="AI201" s="154">
        <v>3524064</v>
      </c>
      <c r="AJ201" s="31" t="s">
        <v>6</v>
      </c>
      <c r="AK201" s="31" t="s">
        <v>6</v>
      </c>
      <c r="AL201" s="73" t="s">
        <v>6</v>
      </c>
      <c r="AM201" s="82" t="s">
        <v>129</v>
      </c>
      <c r="AN201" s="31" t="s">
        <v>6</v>
      </c>
      <c r="AO201" s="31" t="s">
        <v>6</v>
      </c>
      <c r="AP201" s="30" t="s">
        <v>6</v>
      </c>
      <c r="AQ201" s="29" t="s">
        <v>70</v>
      </c>
      <c r="AR201" s="28" t="s">
        <v>4</v>
      </c>
      <c r="AS201" s="27" t="s">
        <v>69</v>
      </c>
      <c r="AT201" s="27"/>
      <c r="AU201" s="27"/>
      <c r="AV201" s="63"/>
      <c r="AW201" s="89" t="s">
        <v>28</v>
      </c>
      <c r="AX201" s="20">
        <v>43936</v>
      </c>
      <c r="AY201" s="26">
        <f t="shared" ref="AY201:AY251" si="70">EDATE($F201,3)</f>
        <v>43937</v>
      </c>
      <c r="AZ201" s="89" t="s">
        <v>27</v>
      </c>
      <c r="BA201" s="20">
        <v>44012</v>
      </c>
      <c r="BB201" s="26">
        <f t="shared" ref="BB201:BB251" si="71">EDATE($F201,6)</f>
        <v>44028</v>
      </c>
      <c r="BC201" s="89" t="s">
        <v>26</v>
      </c>
      <c r="BD201" s="20">
        <v>44127</v>
      </c>
      <c r="BE201" s="20">
        <f t="shared" ref="BE201:BE251" si="72">EDATE($F201,9)</f>
        <v>44120</v>
      </c>
      <c r="BF201" s="20"/>
      <c r="BG201" s="20"/>
      <c r="BH201" s="24">
        <f t="shared" si="67"/>
        <v>44212</v>
      </c>
      <c r="BI201" s="24"/>
      <c r="BJ201" s="24"/>
      <c r="BK201" s="24">
        <f t="shared" ref="BK201:BK225" si="73">EDATE($F201,15)</f>
        <v>44302</v>
      </c>
      <c r="BL201" s="24"/>
      <c r="BM201" s="24"/>
      <c r="BN201" s="20">
        <f t="shared" ref="BN201:BN220" si="74">EDATE($F201,18)</f>
        <v>44393</v>
      </c>
      <c r="BO201" s="24"/>
      <c r="BP201" s="24"/>
      <c r="BQ201" s="20">
        <f t="shared" ref="BQ201:BQ225" si="75">EDATE($F201,21)</f>
        <v>44485</v>
      </c>
      <c r="BR201" s="24"/>
      <c r="BS201" s="24"/>
      <c r="BT201" s="20">
        <f t="shared" ref="BT201:BT251" si="76">EDATE($F201,24)</f>
        <v>44577</v>
      </c>
      <c r="BU201" s="24">
        <f t="shared" si="65"/>
        <v>45206</v>
      </c>
      <c r="BV201" s="61">
        <f t="shared" si="66"/>
        <v>45246</v>
      </c>
      <c r="BW201" s="21"/>
      <c r="BX201" s="21"/>
      <c r="BY201" s="20">
        <f t="shared" ref="BY201:BY220" si="77">EDATE($F201,12)</f>
        <v>44212</v>
      </c>
      <c r="BZ201" s="19"/>
      <c r="CA201" s="18" t="s">
        <v>54</v>
      </c>
      <c r="CB201" s="1"/>
    </row>
    <row r="202" spans="1:80" ht="39.75" hidden="1" customHeight="1" x14ac:dyDescent="0.25">
      <c r="A202" s="104" t="s">
        <v>67</v>
      </c>
      <c r="B202" s="124">
        <v>4600084060</v>
      </c>
      <c r="C202" s="103">
        <v>43826</v>
      </c>
      <c r="D202" s="24">
        <v>43846</v>
      </c>
      <c r="E202" s="24">
        <v>45306</v>
      </c>
      <c r="F202" s="61">
        <v>43846</v>
      </c>
      <c r="G202" s="60" t="s">
        <v>6</v>
      </c>
      <c r="H202" s="60" t="s">
        <v>6</v>
      </c>
      <c r="I202" s="48">
        <f t="shared" ca="1" si="68"/>
        <v>1014</v>
      </c>
      <c r="J202" s="47" t="str">
        <f t="shared" ca="1" si="69"/>
        <v>VIGENTE</v>
      </c>
      <c r="K202" s="101" t="s">
        <v>66</v>
      </c>
      <c r="L202" s="102" t="s">
        <v>66</v>
      </c>
      <c r="M202" s="102" t="s">
        <v>66</v>
      </c>
      <c r="N202" s="102" t="s">
        <v>66</v>
      </c>
      <c r="O202" s="101" t="s">
        <v>66</v>
      </c>
      <c r="P202" s="101" t="s">
        <v>66</v>
      </c>
      <c r="Q202" s="95" t="s">
        <v>128</v>
      </c>
      <c r="R202" s="36" t="s">
        <v>127</v>
      </c>
      <c r="S202" s="28" t="s">
        <v>4</v>
      </c>
      <c r="T202" s="110">
        <v>5227157</v>
      </c>
      <c r="U202" s="112">
        <v>10180070029</v>
      </c>
      <c r="V202" s="112">
        <v>1806</v>
      </c>
      <c r="W202" s="103">
        <v>38097</v>
      </c>
      <c r="X202" s="112">
        <v>29</v>
      </c>
      <c r="Y202" s="122">
        <v>1111</v>
      </c>
      <c r="Z202" s="95" t="s">
        <v>126</v>
      </c>
      <c r="AA202" s="95" t="s">
        <v>125</v>
      </c>
      <c r="AB202" s="94">
        <v>131607</v>
      </c>
      <c r="AC202" s="82" t="s">
        <v>124</v>
      </c>
      <c r="AD202" s="65">
        <v>98572740</v>
      </c>
      <c r="AE202" s="31" t="s">
        <v>6</v>
      </c>
      <c r="AF202" s="31" t="s">
        <v>6</v>
      </c>
      <c r="AG202" s="30" t="s">
        <v>6</v>
      </c>
      <c r="AH202" s="82" t="s">
        <v>124</v>
      </c>
      <c r="AI202" s="154">
        <v>98572740</v>
      </c>
      <c r="AJ202" s="122">
        <v>5590285</v>
      </c>
      <c r="AK202" s="80">
        <v>3122600016</v>
      </c>
      <c r="AL202" s="121" t="s">
        <v>123</v>
      </c>
      <c r="AM202" s="30" t="s">
        <v>6</v>
      </c>
      <c r="AN202" s="31" t="s">
        <v>6</v>
      </c>
      <c r="AO202" s="31" t="s">
        <v>6</v>
      </c>
      <c r="AP202" s="30" t="s">
        <v>6</v>
      </c>
      <c r="AQ202" s="64" t="s">
        <v>70</v>
      </c>
      <c r="AR202" s="28" t="s">
        <v>4</v>
      </c>
      <c r="AS202" s="63" t="s">
        <v>69</v>
      </c>
      <c r="AT202" s="28" t="s">
        <v>122</v>
      </c>
      <c r="AU202" s="28" t="s">
        <v>121</v>
      </c>
      <c r="AV202" s="63"/>
      <c r="AW202" s="89" t="s">
        <v>28</v>
      </c>
      <c r="AX202" s="20">
        <v>43942</v>
      </c>
      <c r="AY202" s="26">
        <f t="shared" si="70"/>
        <v>43937</v>
      </c>
      <c r="AZ202" s="86" t="s">
        <v>27</v>
      </c>
      <c r="BA202" s="20">
        <v>44042</v>
      </c>
      <c r="BB202" s="26">
        <f t="shared" si="71"/>
        <v>44028</v>
      </c>
      <c r="BC202" s="89" t="s">
        <v>26</v>
      </c>
      <c r="BD202" s="20">
        <v>44127</v>
      </c>
      <c r="BE202" s="20">
        <f t="shared" si="72"/>
        <v>44120</v>
      </c>
      <c r="BF202" s="20"/>
      <c r="BG202" s="20"/>
      <c r="BH202" s="24">
        <f t="shared" si="67"/>
        <v>44212</v>
      </c>
      <c r="BI202" s="24"/>
      <c r="BJ202" s="24"/>
      <c r="BK202" s="24">
        <f t="shared" si="73"/>
        <v>44302</v>
      </c>
      <c r="BL202" s="24"/>
      <c r="BM202" s="24"/>
      <c r="BN202" s="20">
        <f t="shared" si="74"/>
        <v>44393</v>
      </c>
      <c r="BO202" s="24"/>
      <c r="BP202" s="24"/>
      <c r="BQ202" s="20">
        <f t="shared" si="75"/>
        <v>44485</v>
      </c>
      <c r="BR202" s="24"/>
      <c r="BS202" s="24"/>
      <c r="BT202" s="20">
        <f t="shared" si="76"/>
        <v>44577</v>
      </c>
      <c r="BU202" s="24">
        <f t="shared" si="65"/>
        <v>45206</v>
      </c>
      <c r="BV202" s="61">
        <f t="shared" si="66"/>
        <v>45246</v>
      </c>
      <c r="BW202" s="21"/>
      <c r="BX202" s="21"/>
      <c r="BY202" s="20">
        <f t="shared" si="77"/>
        <v>44212</v>
      </c>
      <c r="BZ202" s="19" t="s">
        <v>120</v>
      </c>
      <c r="CA202" s="18" t="s">
        <v>119</v>
      </c>
      <c r="CB202" s="1"/>
    </row>
    <row r="203" spans="1:80" s="17" customFormat="1" ht="39.75" hidden="1" customHeight="1" x14ac:dyDescent="0.25">
      <c r="A203" s="53" t="s">
        <v>67</v>
      </c>
      <c r="B203" s="120">
        <v>4600084084</v>
      </c>
      <c r="C203" s="24">
        <v>43767</v>
      </c>
      <c r="D203" s="24">
        <v>43885</v>
      </c>
      <c r="E203" s="24">
        <v>44250</v>
      </c>
      <c r="F203" s="61">
        <v>43885</v>
      </c>
      <c r="G203" s="24" t="s">
        <v>6</v>
      </c>
      <c r="H203" s="24" t="s">
        <v>6</v>
      </c>
      <c r="I203" s="48">
        <f t="shared" ca="1" si="68"/>
        <v>-42</v>
      </c>
      <c r="J203" s="47" t="str">
        <f t="shared" ca="1" si="69"/>
        <v>TERMINADO</v>
      </c>
      <c r="K203" s="101" t="s">
        <v>66</v>
      </c>
      <c r="L203" s="102" t="s">
        <v>66</v>
      </c>
      <c r="M203" s="102" t="s">
        <v>66</v>
      </c>
      <c r="N203" s="102" t="s">
        <v>66</v>
      </c>
      <c r="O203" s="101" t="s">
        <v>66</v>
      </c>
      <c r="P203" s="101" t="s">
        <v>66</v>
      </c>
      <c r="Q203" s="100" t="s">
        <v>112</v>
      </c>
      <c r="R203" s="36" t="s">
        <v>118</v>
      </c>
      <c r="S203" s="109" t="s">
        <v>4</v>
      </c>
      <c r="T203" s="119">
        <v>574813</v>
      </c>
      <c r="U203" s="71">
        <v>10140110016</v>
      </c>
      <c r="V203" s="118">
        <v>5030</v>
      </c>
      <c r="W203" s="117">
        <v>39080</v>
      </c>
      <c r="X203" s="72">
        <v>26</v>
      </c>
      <c r="Y203" s="68" t="s">
        <v>117</v>
      </c>
      <c r="Z203" s="38" t="s">
        <v>116</v>
      </c>
      <c r="AA203" s="38" t="s">
        <v>115</v>
      </c>
      <c r="AB203" s="94">
        <v>113100</v>
      </c>
      <c r="AC203" s="100" t="s">
        <v>114</v>
      </c>
      <c r="AD203" s="65">
        <v>43999584</v>
      </c>
      <c r="AE203" s="31" t="s">
        <v>6</v>
      </c>
      <c r="AF203" s="31">
        <v>3146456699</v>
      </c>
      <c r="AG203" s="171" t="s">
        <v>113</v>
      </c>
      <c r="AH203" s="100" t="s">
        <v>114</v>
      </c>
      <c r="AI203" s="154">
        <v>43999584</v>
      </c>
      <c r="AJ203" s="31" t="s">
        <v>6</v>
      </c>
      <c r="AK203" s="31">
        <v>3146456699</v>
      </c>
      <c r="AL203" s="116" t="s">
        <v>113</v>
      </c>
      <c r="AM203" s="100" t="s">
        <v>112</v>
      </c>
      <c r="AN203" s="31" t="s">
        <v>6</v>
      </c>
      <c r="AO203" s="31" t="s">
        <v>6</v>
      </c>
      <c r="AP203" s="30" t="s">
        <v>6</v>
      </c>
      <c r="AQ203" s="64" t="s">
        <v>70</v>
      </c>
      <c r="AR203" s="28" t="s">
        <v>4</v>
      </c>
      <c r="AS203" s="63" t="s">
        <v>69</v>
      </c>
      <c r="AT203" s="28"/>
      <c r="AU203" s="28"/>
      <c r="AV203" s="63"/>
      <c r="AW203" s="89" t="s">
        <v>28</v>
      </c>
      <c r="AX203" s="20">
        <v>43951</v>
      </c>
      <c r="AY203" s="26">
        <f t="shared" si="70"/>
        <v>43975</v>
      </c>
      <c r="AZ203" s="89" t="s">
        <v>27</v>
      </c>
      <c r="BA203" s="20">
        <v>44042</v>
      </c>
      <c r="BB203" s="26">
        <f t="shared" si="71"/>
        <v>44067</v>
      </c>
      <c r="BC203" s="25"/>
      <c r="BD203" s="25"/>
      <c r="BE203" s="20">
        <f t="shared" si="72"/>
        <v>44159</v>
      </c>
      <c r="BF203" s="20"/>
      <c r="BG203" s="20"/>
      <c r="BH203" s="24">
        <f t="shared" si="67"/>
        <v>44251</v>
      </c>
      <c r="BI203" s="24"/>
      <c r="BJ203" s="24"/>
      <c r="BK203" s="24">
        <f t="shared" si="73"/>
        <v>44340</v>
      </c>
      <c r="BL203" s="24"/>
      <c r="BM203" s="24"/>
      <c r="BN203" s="20">
        <f t="shared" si="74"/>
        <v>44432</v>
      </c>
      <c r="BO203" s="24"/>
      <c r="BP203" s="24"/>
      <c r="BQ203" s="20">
        <f t="shared" si="75"/>
        <v>44524</v>
      </c>
      <c r="BR203" s="24"/>
      <c r="BS203" s="24"/>
      <c r="BT203" s="20">
        <f t="shared" si="76"/>
        <v>44616</v>
      </c>
      <c r="BU203" s="24">
        <f t="shared" si="65"/>
        <v>44150</v>
      </c>
      <c r="BV203" s="61">
        <f t="shared" si="66"/>
        <v>44190</v>
      </c>
      <c r="BW203" s="21"/>
      <c r="BX203" s="21"/>
      <c r="BY203" s="20">
        <f t="shared" si="77"/>
        <v>44251</v>
      </c>
      <c r="BZ203" s="19"/>
      <c r="CA203" s="18" t="s">
        <v>68</v>
      </c>
    </row>
    <row r="204" spans="1:80" ht="39.75" hidden="1" customHeight="1" x14ac:dyDescent="0.25">
      <c r="A204" s="104" t="s">
        <v>67</v>
      </c>
      <c r="B204" s="108">
        <v>4600083618</v>
      </c>
      <c r="C204" s="103">
        <v>43826</v>
      </c>
      <c r="D204" s="24">
        <v>43864</v>
      </c>
      <c r="E204" s="24">
        <v>45324</v>
      </c>
      <c r="F204" s="61">
        <v>43864</v>
      </c>
      <c r="G204" s="58" t="s">
        <v>472</v>
      </c>
      <c r="H204" s="24">
        <v>44187</v>
      </c>
      <c r="I204" s="48">
        <f t="shared" ca="1" si="68"/>
        <v>1032</v>
      </c>
      <c r="J204" s="47" t="str">
        <f t="shared" ca="1" si="69"/>
        <v>VIGENTE</v>
      </c>
      <c r="K204" s="101" t="s">
        <v>66</v>
      </c>
      <c r="L204" s="102" t="s">
        <v>66</v>
      </c>
      <c r="M204" s="102" t="s">
        <v>66</v>
      </c>
      <c r="N204" s="102" t="s">
        <v>66</v>
      </c>
      <c r="O204" s="101" t="s">
        <v>66</v>
      </c>
      <c r="P204" s="101" t="s">
        <v>66</v>
      </c>
      <c r="Q204" s="82" t="s">
        <v>110</v>
      </c>
      <c r="R204" s="100" t="s">
        <v>64</v>
      </c>
      <c r="S204" s="28" t="s">
        <v>4</v>
      </c>
      <c r="T204" s="99" t="s">
        <v>63</v>
      </c>
      <c r="U204" s="98" t="s">
        <v>62</v>
      </c>
      <c r="V204" s="96">
        <v>2116</v>
      </c>
      <c r="W204" s="97" t="s">
        <v>61</v>
      </c>
      <c r="X204" s="68">
        <v>5</v>
      </c>
      <c r="Y204" s="96">
        <v>1001</v>
      </c>
      <c r="Z204" s="38" t="s">
        <v>60</v>
      </c>
      <c r="AA204" s="95" t="s">
        <v>59</v>
      </c>
      <c r="AB204" s="94">
        <v>368471</v>
      </c>
      <c r="AC204" s="82" t="s">
        <v>111</v>
      </c>
      <c r="AD204" s="65">
        <v>1027946260</v>
      </c>
      <c r="AE204" s="31" t="s">
        <v>6</v>
      </c>
      <c r="AF204" s="31" t="s">
        <v>6</v>
      </c>
      <c r="AG204" s="30" t="s">
        <v>6</v>
      </c>
      <c r="AH204" s="82" t="s">
        <v>111</v>
      </c>
      <c r="AI204" s="154">
        <v>1027946260</v>
      </c>
      <c r="AJ204" s="31" t="s">
        <v>6</v>
      </c>
      <c r="AK204" s="31" t="s">
        <v>6</v>
      </c>
      <c r="AL204" s="73" t="s">
        <v>6</v>
      </c>
      <c r="AM204" s="82" t="s">
        <v>110</v>
      </c>
      <c r="AN204" s="31" t="s">
        <v>6</v>
      </c>
      <c r="AO204" s="31" t="s">
        <v>6</v>
      </c>
      <c r="AP204" s="30" t="s">
        <v>6</v>
      </c>
      <c r="AQ204" s="29" t="s">
        <v>5</v>
      </c>
      <c r="AR204" s="28" t="s">
        <v>4</v>
      </c>
      <c r="AS204" s="27" t="s">
        <v>3</v>
      </c>
      <c r="AT204" s="27"/>
      <c r="AU204" s="27"/>
      <c r="AV204" s="63"/>
      <c r="AW204" s="89" t="s">
        <v>28</v>
      </c>
      <c r="AX204" s="20">
        <v>43891</v>
      </c>
      <c r="AY204" s="26">
        <f t="shared" si="70"/>
        <v>43954</v>
      </c>
      <c r="AZ204" s="89" t="s">
        <v>27</v>
      </c>
      <c r="BA204" s="20">
        <v>44032</v>
      </c>
      <c r="BB204" s="26">
        <f t="shared" si="71"/>
        <v>44046</v>
      </c>
      <c r="BC204" s="89" t="s">
        <v>26</v>
      </c>
      <c r="BD204" s="20">
        <v>44107</v>
      </c>
      <c r="BE204" s="20">
        <f t="shared" si="72"/>
        <v>44138</v>
      </c>
      <c r="BF204" s="20"/>
      <c r="BG204" s="20"/>
      <c r="BH204" s="24">
        <f t="shared" si="67"/>
        <v>44230</v>
      </c>
      <c r="BI204" s="24"/>
      <c r="BJ204" s="24"/>
      <c r="BK204" s="24">
        <f t="shared" si="73"/>
        <v>44319</v>
      </c>
      <c r="BL204" s="24"/>
      <c r="BM204" s="24"/>
      <c r="BN204" s="20">
        <f t="shared" si="74"/>
        <v>44411</v>
      </c>
      <c r="BO204" s="24"/>
      <c r="BP204" s="24"/>
      <c r="BQ204" s="20">
        <f t="shared" si="75"/>
        <v>44503</v>
      </c>
      <c r="BR204" s="24"/>
      <c r="BS204" s="24"/>
      <c r="BT204" s="20">
        <f t="shared" si="76"/>
        <v>44595</v>
      </c>
      <c r="BU204" s="24">
        <f t="shared" si="65"/>
        <v>45224</v>
      </c>
      <c r="BV204" s="61">
        <f t="shared" si="66"/>
        <v>45264</v>
      </c>
      <c r="BW204" s="21"/>
      <c r="BX204" s="21"/>
      <c r="BY204" s="20">
        <f t="shared" si="77"/>
        <v>44230</v>
      </c>
      <c r="BZ204" s="19"/>
      <c r="CA204" s="18" t="s">
        <v>54</v>
      </c>
      <c r="CB204" s="1"/>
    </row>
    <row r="205" spans="1:80" ht="39.75" hidden="1" customHeight="1" x14ac:dyDescent="0.25">
      <c r="A205" s="104" t="s">
        <v>67</v>
      </c>
      <c r="B205" s="107">
        <v>4600083615</v>
      </c>
      <c r="C205" s="103">
        <v>43826</v>
      </c>
      <c r="D205" s="24">
        <v>43864</v>
      </c>
      <c r="E205" s="24">
        <v>45324</v>
      </c>
      <c r="F205" s="61">
        <v>43864</v>
      </c>
      <c r="G205" s="60" t="s">
        <v>6</v>
      </c>
      <c r="H205" s="60" t="s">
        <v>6</v>
      </c>
      <c r="I205" s="48">
        <f t="shared" ca="1" si="68"/>
        <v>1032</v>
      </c>
      <c r="J205" s="47" t="str">
        <f t="shared" ca="1" si="69"/>
        <v>VIGENTE</v>
      </c>
      <c r="K205" s="101" t="s">
        <v>66</v>
      </c>
      <c r="L205" s="102" t="s">
        <v>66</v>
      </c>
      <c r="M205" s="102" t="s">
        <v>66</v>
      </c>
      <c r="N205" s="102" t="s">
        <v>66</v>
      </c>
      <c r="O205" s="101" t="s">
        <v>66</v>
      </c>
      <c r="P205" s="101" t="s">
        <v>66</v>
      </c>
      <c r="Q205" s="82" t="s">
        <v>108</v>
      </c>
      <c r="R205" s="100" t="s">
        <v>64</v>
      </c>
      <c r="S205" s="28" t="s">
        <v>4</v>
      </c>
      <c r="T205" s="99" t="s">
        <v>63</v>
      </c>
      <c r="U205" s="98" t="s">
        <v>62</v>
      </c>
      <c r="V205" s="96">
        <v>2116</v>
      </c>
      <c r="W205" s="97" t="s">
        <v>61</v>
      </c>
      <c r="X205" s="68">
        <v>5</v>
      </c>
      <c r="Y205" s="96">
        <v>1027</v>
      </c>
      <c r="Z205" s="38" t="s">
        <v>60</v>
      </c>
      <c r="AA205" s="95" t="s">
        <v>59</v>
      </c>
      <c r="AB205" s="94">
        <v>239089</v>
      </c>
      <c r="AC205" s="82" t="s">
        <v>109</v>
      </c>
      <c r="AD205" s="65">
        <v>43813516</v>
      </c>
      <c r="AE205" s="31" t="s">
        <v>6</v>
      </c>
      <c r="AF205" s="31" t="s">
        <v>6</v>
      </c>
      <c r="AG205" s="30" t="s">
        <v>6</v>
      </c>
      <c r="AH205" s="82" t="s">
        <v>109</v>
      </c>
      <c r="AI205" s="154">
        <v>43813516</v>
      </c>
      <c r="AJ205" s="31" t="s">
        <v>6</v>
      </c>
      <c r="AK205" s="31" t="s">
        <v>6</v>
      </c>
      <c r="AL205" s="73" t="s">
        <v>6</v>
      </c>
      <c r="AM205" s="82" t="s">
        <v>108</v>
      </c>
      <c r="AN205" s="31" t="s">
        <v>6</v>
      </c>
      <c r="AO205" s="31" t="s">
        <v>6</v>
      </c>
      <c r="AP205" s="30" t="s">
        <v>6</v>
      </c>
      <c r="AQ205" s="29" t="s">
        <v>70</v>
      </c>
      <c r="AR205" s="28" t="s">
        <v>4</v>
      </c>
      <c r="AS205" s="27" t="s">
        <v>69</v>
      </c>
      <c r="AT205" s="27"/>
      <c r="AU205" s="27"/>
      <c r="AV205" s="63"/>
      <c r="AW205" s="89" t="s">
        <v>28</v>
      </c>
      <c r="AX205" s="20">
        <v>44012</v>
      </c>
      <c r="AY205" s="26">
        <f t="shared" si="70"/>
        <v>43954</v>
      </c>
      <c r="AZ205" s="89" t="s">
        <v>27</v>
      </c>
      <c r="BA205" s="20">
        <v>44042</v>
      </c>
      <c r="BB205" s="26">
        <f t="shared" si="71"/>
        <v>44046</v>
      </c>
      <c r="BC205" s="89" t="s">
        <v>26</v>
      </c>
      <c r="BD205" s="20">
        <v>44127</v>
      </c>
      <c r="BE205" s="20">
        <f t="shared" si="72"/>
        <v>44138</v>
      </c>
      <c r="BF205" s="20"/>
      <c r="BG205" s="20"/>
      <c r="BH205" s="24">
        <f t="shared" si="67"/>
        <v>44230</v>
      </c>
      <c r="BI205" s="24"/>
      <c r="BJ205" s="24"/>
      <c r="BK205" s="24">
        <f t="shared" si="73"/>
        <v>44319</v>
      </c>
      <c r="BL205" s="24"/>
      <c r="BM205" s="24"/>
      <c r="BN205" s="20">
        <f t="shared" si="74"/>
        <v>44411</v>
      </c>
      <c r="BO205" s="24"/>
      <c r="BP205" s="24"/>
      <c r="BQ205" s="20">
        <f t="shared" si="75"/>
        <v>44503</v>
      </c>
      <c r="BR205" s="24"/>
      <c r="BS205" s="24"/>
      <c r="BT205" s="20">
        <f t="shared" si="76"/>
        <v>44595</v>
      </c>
      <c r="BU205" s="24">
        <f t="shared" si="65"/>
        <v>45224</v>
      </c>
      <c r="BV205" s="61">
        <f t="shared" si="66"/>
        <v>45264</v>
      </c>
      <c r="BW205" s="21"/>
      <c r="BX205" s="21"/>
      <c r="BY205" s="20">
        <f t="shared" si="77"/>
        <v>44230</v>
      </c>
      <c r="BZ205" s="19"/>
      <c r="CA205" s="18" t="s">
        <v>54</v>
      </c>
      <c r="CB205" s="1"/>
    </row>
    <row r="206" spans="1:80" ht="39.75" hidden="1" customHeight="1" x14ac:dyDescent="0.25">
      <c r="A206" s="104" t="s">
        <v>67</v>
      </c>
      <c r="B206" s="107">
        <v>4600083614</v>
      </c>
      <c r="C206" s="103">
        <v>43826</v>
      </c>
      <c r="D206" s="24">
        <v>43864</v>
      </c>
      <c r="E206" s="24">
        <v>45324</v>
      </c>
      <c r="F206" s="61">
        <v>43864</v>
      </c>
      <c r="G206" s="58" t="s">
        <v>472</v>
      </c>
      <c r="H206" s="24">
        <v>44166</v>
      </c>
      <c r="I206" s="48">
        <f t="shared" ca="1" si="68"/>
        <v>1032</v>
      </c>
      <c r="J206" s="47" t="str">
        <f t="shared" ca="1" si="69"/>
        <v>VIGENTE</v>
      </c>
      <c r="K206" s="101" t="s">
        <v>66</v>
      </c>
      <c r="L206" s="102" t="s">
        <v>66</v>
      </c>
      <c r="M206" s="102" t="s">
        <v>66</v>
      </c>
      <c r="N206" s="102" t="s">
        <v>66</v>
      </c>
      <c r="O206" s="101" t="s">
        <v>66</v>
      </c>
      <c r="P206" s="101" t="s">
        <v>66</v>
      </c>
      <c r="Q206" s="82" t="s">
        <v>106</v>
      </c>
      <c r="R206" s="100" t="s">
        <v>64</v>
      </c>
      <c r="S206" s="28" t="s">
        <v>4</v>
      </c>
      <c r="T206" s="99" t="s">
        <v>63</v>
      </c>
      <c r="U206" s="98" t="s">
        <v>62</v>
      </c>
      <c r="V206" s="96">
        <v>2116</v>
      </c>
      <c r="W206" s="97" t="s">
        <v>61</v>
      </c>
      <c r="X206" s="68">
        <v>5</v>
      </c>
      <c r="Y206" s="96">
        <v>1317</v>
      </c>
      <c r="Z206" s="38" t="s">
        <v>60</v>
      </c>
      <c r="AA206" s="95" t="s">
        <v>59</v>
      </c>
      <c r="AB206" s="94">
        <v>143323</v>
      </c>
      <c r="AC206" s="82" t="s">
        <v>107</v>
      </c>
      <c r="AD206" s="65">
        <v>21862514</v>
      </c>
      <c r="AE206" s="31" t="s">
        <v>6</v>
      </c>
      <c r="AF206" s="31" t="s">
        <v>6</v>
      </c>
      <c r="AG206" s="30" t="s">
        <v>6</v>
      </c>
      <c r="AH206" s="82" t="s">
        <v>107</v>
      </c>
      <c r="AI206" s="154">
        <v>21862514</v>
      </c>
      <c r="AJ206" s="31" t="s">
        <v>6</v>
      </c>
      <c r="AK206" s="31" t="s">
        <v>6</v>
      </c>
      <c r="AL206" s="73" t="s">
        <v>6</v>
      </c>
      <c r="AM206" s="82" t="s">
        <v>106</v>
      </c>
      <c r="AN206" s="31" t="s">
        <v>6</v>
      </c>
      <c r="AO206" s="31" t="s">
        <v>6</v>
      </c>
      <c r="AP206" s="30" t="s">
        <v>6</v>
      </c>
      <c r="AQ206" s="29" t="s">
        <v>70</v>
      </c>
      <c r="AR206" s="28" t="s">
        <v>4</v>
      </c>
      <c r="AS206" s="27" t="s">
        <v>69</v>
      </c>
      <c r="AT206" s="27"/>
      <c r="AU206" s="27"/>
      <c r="AV206" s="63"/>
      <c r="AW206" s="89" t="s">
        <v>28</v>
      </c>
      <c r="AX206" s="20">
        <v>44012</v>
      </c>
      <c r="AY206" s="26">
        <f t="shared" si="70"/>
        <v>43954</v>
      </c>
      <c r="AZ206" s="89" t="s">
        <v>27</v>
      </c>
      <c r="BA206" s="20">
        <v>44042</v>
      </c>
      <c r="BB206" s="26">
        <f t="shared" si="71"/>
        <v>44046</v>
      </c>
      <c r="BC206" s="89" t="s">
        <v>26</v>
      </c>
      <c r="BD206" s="20">
        <v>44127</v>
      </c>
      <c r="BE206" s="20">
        <f t="shared" si="72"/>
        <v>44138</v>
      </c>
      <c r="BF206" s="20"/>
      <c r="BG206" s="20"/>
      <c r="BH206" s="24">
        <f t="shared" si="67"/>
        <v>44230</v>
      </c>
      <c r="BI206" s="24"/>
      <c r="BJ206" s="24"/>
      <c r="BK206" s="24">
        <f t="shared" si="73"/>
        <v>44319</v>
      </c>
      <c r="BL206" s="24"/>
      <c r="BM206" s="24"/>
      <c r="BN206" s="20">
        <f t="shared" si="74"/>
        <v>44411</v>
      </c>
      <c r="BO206" s="24"/>
      <c r="BP206" s="24"/>
      <c r="BQ206" s="20">
        <f t="shared" si="75"/>
        <v>44503</v>
      </c>
      <c r="BR206" s="24"/>
      <c r="BS206" s="24"/>
      <c r="BT206" s="20">
        <f t="shared" si="76"/>
        <v>44595</v>
      </c>
      <c r="BU206" s="24">
        <f t="shared" si="65"/>
        <v>45224</v>
      </c>
      <c r="BV206" s="61">
        <f t="shared" si="66"/>
        <v>45264</v>
      </c>
      <c r="BW206" s="21"/>
      <c r="BX206" s="21"/>
      <c r="BY206" s="20">
        <f t="shared" si="77"/>
        <v>44230</v>
      </c>
      <c r="BZ206" s="19"/>
      <c r="CA206" s="18" t="s">
        <v>54</v>
      </c>
      <c r="CB206" s="1"/>
    </row>
    <row r="207" spans="1:80" ht="39.75" hidden="1" customHeight="1" x14ac:dyDescent="0.25">
      <c r="A207" s="104" t="s">
        <v>67</v>
      </c>
      <c r="B207" s="107">
        <v>4600083609</v>
      </c>
      <c r="C207" s="103">
        <v>43826</v>
      </c>
      <c r="D207" s="24">
        <v>43864</v>
      </c>
      <c r="E207" s="24">
        <v>45324</v>
      </c>
      <c r="F207" s="61">
        <v>43864</v>
      </c>
      <c r="G207" s="58" t="s">
        <v>472</v>
      </c>
      <c r="H207" s="24">
        <v>44175</v>
      </c>
      <c r="I207" s="48">
        <f t="shared" ca="1" si="68"/>
        <v>1032</v>
      </c>
      <c r="J207" s="47" t="str">
        <f t="shared" ca="1" si="69"/>
        <v>VIGENTE</v>
      </c>
      <c r="K207" s="101" t="s">
        <v>66</v>
      </c>
      <c r="L207" s="102" t="s">
        <v>66</v>
      </c>
      <c r="M207" s="102" t="s">
        <v>66</v>
      </c>
      <c r="N207" s="102" t="s">
        <v>66</v>
      </c>
      <c r="O207" s="101" t="s">
        <v>66</v>
      </c>
      <c r="P207" s="101" t="s">
        <v>66</v>
      </c>
      <c r="Q207" s="82" t="s">
        <v>104</v>
      </c>
      <c r="R207" s="100" t="s">
        <v>64</v>
      </c>
      <c r="S207" s="28" t="s">
        <v>4</v>
      </c>
      <c r="T207" s="99" t="s">
        <v>63</v>
      </c>
      <c r="U207" s="98" t="s">
        <v>62</v>
      </c>
      <c r="V207" s="96">
        <v>2116</v>
      </c>
      <c r="W207" s="97" t="s">
        <v>61</v>
      </c>
      <c r="X207" s="68">
        <v>5</v>
      </c>
      <c r="Y207" s="96">
        <v>1349</v>
      </c>
      <c r="Z207" s="38" t="s">
        <v>60</v>
      </c>
      <c r="AA207" s="95" t="s">
        <v>59</v>
      </c>
      <c r="AB207" s="94">
        <v>123242</v>
      </c>
      <c r="AC207" s="82" t="s">
        <v>105</v>
      </c>
      <c r="AD207" s="65">
        <v>70039579</v>
      </c>
      <c r="AE207" s="31" t="s">
        <v>6</v>
      </c>
      <c r="AF207" s="31" t="s">
        <v>6</v>
      </c>
      <c r="AG207" s="30" t="s">
        <v>6</v>
      </c>
      <c r="AH207" s="82" t="s">
        <v>105</v>
      </c>
      <c r="AI207" s="154">
        <v>70039579</v>
      </c>
      <c r="AJ207" s="31" t="s">
        <v>6</v>
      </c>
      <c r="AK207" s="31" t="s">
        <v>6</v>
      </c>
      <c r="AL207" s="73" t="s">
        <v>6</v>
      </c>
      <c r="AM207" s="82" t="s">
        <v>104</v>
      </c>
      <c r="AN207" s="31" t="s">
        <v>6</v>
      </c>
      <c r="AO207" s="31" t="s">
        <v>6</v>
      </c>
      <c r="AP207" s="30" t="s">
        <v>6</v>
      </c>
      <c r="AQ207" s="29" t="s">
        <v>70</v>
      </c>
      <c r="AR207" s="28" t="s">
        <v>4</v>
      </c>
      <c r="AS207" s="27" t="s">
        <v>69</v>
      </c>
      <c r="AT207" s="27"/>
      <c r="AU207" s="27"/>
      <c r="AV207" s="63"/>
      <c r="AW207" s="89" t="s">
        <v>28</v>
      </c>
      <c r="AX207" s="20">
        <v>43936</v>
      </c>
      <c r="AY207" s="26">
        <f t="shared" si="70"/>
        <v>43954</v>
      </c>
      <c r="AZ207" s="89" t="s">
        <v>27</v>
      </c>
      <c r="BA207" s="20">
        <v>44042</v>
      </c>
      <c r="BB207" s="26">
        <f t="shared" si="71"/>
        <v>44046</v>
      </c>
      <c r="BC207" s="89" t="s">
        <v>26</v>
      </c>
      <c r="BD207" s="20">
        <v>44113</v>
      </c>
      <c r="BE207" s="20">
        <f t="shared" si="72"/>
        <v>44138</v>
      </c>
      <c r="BF207" s="20"/>
      <c r="BG207" s="20"/>
      <c r="BH207" s="24">
        <f t="shared" si="67"/>
        <v>44230</v>
      </c>
      <c r="BI207" s="24"/>
      <c r="BJ207" s="24"/>
      <c r="BK207" s="24">
        <f t="shared" si="73"/>
        <v>44319</v>
      </c>
      <c r="BL207" s="24"/>
      <c r="BM207" s="24"/>
      <c r="BN207" s="20">
        <f t="shared" si="74"/>
        <v>44411</v>
      </c>
      <c r="BO207" s="24"/>
      <c r="BP207" s="24"/>
      <c r="BQ207" s="20">
        <f t="shared" si="75"/>
        <v>44503</v>
      </c>
      <c r="BR207" s="24"/>
      <c r="BS207" s="24"/>
      <c r="BT207" s="20">
        <f t="shared" si="76"/>
        <v>44595</v>
      </c>
      <c r="BU207" s="24">
        <f t="shared" si="65"/>
        <v>45224</v>
      </c>
      <c r="BV207" s="61">
        <f t="shared" si="66"/>
        <v>45264</v>
      </c>
      <c r="BW207" s="21"/>
      <c r="BX207" s="21"/>
      <c r="BY207" s="20">
        <f t="shared" si="77"/>
        <v>44230</v>
      </c>
      <c r="BZ207" s="19"/>
      <c r="CA207" s="18" t="s">
        <v>54</v>
      </c>
      <c r="CB207" s="1"/>
    </row>
    <row r="208" spans="1:80" ht="39.75" hidden="1" customHeight="1" x14ac:dyDescent="0.25">
      <c r="A208" s="104" t="s">
        <v>67</v>
      </c>
      <c r="B208" s="107">
        <v>4600083612</v>
      </c>
      <c r="C208" s="103">
        <v>43826</v>
      </c>
      <c r="D208" s="24">
        <v>43864</v>
      </c>
      <c r="E208" s="24">
        <v>45324</v>
      </c>
      <c r="F208" s="61">
        <v>43864</v>
      </c>
      <c r="G208" s="58" t="s">
        <v>472</v>
      </c>
      <c r="H208" s="24">
        <v>44166</v>
      </c>
      <c r="I208" s="48">
        <f t="shared" ca="1" si="68"/>
        <v>1032</v>
      </c>
      <c r="J208" s="47" t="str">
        <f t="shared" ca="1" si="69"/>
        <v>VIGENTE</v>
      </c>
      <c r="K208" s="101" t="s">
        <v>66</v>
      </c>
      <c r="L208" s="102" t="s">
        <v>66</v>
      </c>
      <c r="M208" s="102" t="s">
        <v>66</v>
      </c>
      <c r="N208" s="102" t="s">
        <v>66</v>
      </c>
      <c r="O208" s="101" t="s">
        <v>66</v>
      </c>
      <c r="P208" s="101" t="s">
        <v>66</v>
      </c>
      <c r="Q208" s="82" t="s">
        <v>103</v>
      </c>
      <c r="R208" s="100" t="s">
        <v>64</v>
      </c>
      <c r="S208" s="28" t="s">
        <v>4</v>
      </c>
      <c r="T208" s="99" t="s">
        <v>63</v>
      </c>
      <c r="U208" s="98" t="s">
        <v>62</v>
      </c>
      <c r="V208" s="96">
        <v>2116</v>
      </c>
      <c r="W208" s="97" t="s">
        <v>61</v>
      </c>
      <c r="X208" s="68">
        <v>5</v>
      </c>
      <c r="Y208" s="96">
        <v>1367</v>
      </c>
      <c r="Z208" s="38" t="s">
        <v>60</v>
      </c>
      <c r="AA208" s="95" t="s">
        <v>59</v>
      </c>
      <c r="AB208" s="94">
        <v>129936</v>
      </c>
      <c r="AC208" s="82" t="s">
        <v>101</v>
      </c>
      <c r="AD208" s="65">
        <v>43494624</v>
      </c>
      <c r="AE208" s="31" t="s">
        <v>6</v>
      </c>
      <c r="AF208" s="31" t="s">
        <v>6</v>
      </c>
      <c r="AG208" s="30" t="s">
        <v>6</v>
      </c>
      <c r="AH208" s="82" t="s">
        <v>101</v>
      </c>
      <c r="AI208" s="154">
        <v>43494624</v>
      </c>
      <c r="AJ208" s="31" t="s">
        <v>6</v>
      </c>
      <c r="AK208" s="31" t="s">
        <v>6</v>
      </c>
      <c r="AL208" s="73" t="s">
        <v>6</v>
      </c>
      <c r="AM208" s="82" t="s">
        <v>103</v>
      </c>
      <c r="AN208" s="31" t="s">
        <v>6</v>
      </c>
      <c r="AO208" s="31" t="s">
        <v>6</v>
      </c>
      <c r="AP208" s="30" t="s">
        <v>6</v>
      </c>
      <c r="AQ208" s="29" t="s">
        <v>70</v>
      </c>
      <c r="AR208" s="28" t="s">
        <v>4</v>
      </c>
      <c r="AS208" s="27" t="s">
        <v>69</v>
      </c>
      <c r="AT208" s="27"/>
      <c r="AU208" s="27"/>
      <c r="AV208" s="63"/>
      <c r="AW208" s="25"/>
      <c r="AX208" s="25"/>
      <c r="AY208" s="26">
        <f t="shared" si="70"/>
        <v>43954</v>
      </c>
      <c r="AZ208" s="89" t="s">
        <v>27</v>
      </c>
      <c r="BA208" s="20">
        <v>44123</v>
      </c>
      <c r="BB208" s="26">
        <f t="shared" si="71"/>
        <v>44046</v>
      </c>
      <c r="BC208" s="25"/>
      <c r="BD208" s="25"/>
      <c r="BE208" s="20">
        <f t="shared" si="72"/>
        <v>44138</v>
      </c>
      <c r="BF208" s="20"/>
      <c r="BG208" s="20"/>
      <c r="BH208" s="24">
        <f t="shared" si="67"/>
        <v>44230</v>
      </c>
      <c r="BI208" s="24"/>
      <c r="BJ208" s="24"/>
      <c r="BK208" s="24">
        <f t="shared" si="73"/>
        <v>44319</v>
      </c>
      <c r="BL208" s="24"/>
      <c r="BM208" s="24"/>
      <c r="BN208" s="20">
        <f t="shared" si="74"/>
        <v>44411</v>
      </c>
      <c r="BO208" s="24"/>
      <c r="BP208" s="24"/>
      <c r="BQ208" s="20">
        <f t="shared" si="75"/>
        <v>44503</v>
      </c>
      <c r="BR208" s="24"/>
      <c r="BS208" s="24"/>
      <c r="BT208" s="20">
        <f t="shared" si="76"/>
        <v>44595</v>
      </c>
      <c r="BU208" s="24">
        <f t="shared" si="65"/>
        <v>45224</v>
      </c>
      <c r="BV208" s="61">
        <f t="shared" si="66"/>
        <v>45264</v>
      </c>
      <c r="BW208" s="21"/>
      <c r="BX208" s="21"/>
      <c r="BY208" s="20">
        <f t="shared" si="77"/>
        <v>44230</v>
      </c>
      <c r="BZ208" s="19"/>
      <c r="CA208" s="18" t="s">
        <v>54</v>
      </c>
      <c r="CB208" s="1"/>
    </row>
    <row r="209" spans="1:80" ht="39.75" hidden="1" customHeight="1" x14ac:dyDescent="0.25">
      <c r="A209" s="104" t="s">
        <v>67</v>
      </c>
      <c r="B209" s="107">
        <v>4600083582</v>
      </c>
      <c r="C209" s="103">
        <v>43818</v>
      </c>
      <c r="D209" s="24">
        <v>43875</v>
      </c>
      <c r="E209" s="24">
        <v>45335</v>
      </c>
      <c r="F209" s="61">
        <v>43875</v>
      </c>
      <c r="G209" s="58" t="s">
        <v>472</v>
      </c>
      <c r="H209" s="24">
        <v>44166</v>
      </c>
      <c r="I209" s="48">
        <f t="shared" ca="1" si="68"/>
        <v>1043</v>
      </c>
      <c r="J209" s="47" t="str">
        <f t="shared" ca="1" si="69"/>
        <v>VIGENTE</v>
      </c>
      <c r="K209" s="101" t="s">
        <v>66</v>
      </c>
      <c r="L209" s="102" t="s">
        <v>66</v>
      </c>
      <c r="M209" s="102" t="s">
        <v>66</v>
      </c>
      <c r="N209" s="102" t="s">
        <v>66</v>
      </c>
      <c r="O209" s="101" t="s">
        <v>66</v>
      </c>
      <c r="P209" s="101" t="s">
        <v>66</v>
      </c>
      <c r="Q209" s="82" t="s">
        <v>100</v>
      </c>
      <c r="R209" s="100" t="s">
        <v>64</v>
      </c>
      <c r="S209" s="28" t="s">
        <v>4</v>
      </c>
      <c r="T209" s="99" t="s">
        <v>63</v>
      </c>
      <c r="U209" s="98" t="s">
        <v>62</v>
      </c>
      <c r="V209" s="96">
        <v>2116</v>
      </c>
      <c r="W209" s="97" t="s">
        <v>61</v>
      </c>
      <c r="X209" s="68">
        <v>5</v>
      </c>
      <c r="Y209" s="96">
        <v>1365</v>
      </c>
      <c r="Z209" s="38" t="s">
        <v>60</v>
      </c>
      <c r="AA209" s="95" t="s">
        <v>98</v>
      </c>
      <c r="AB209" s="94">
        <v>129936</v>
      </c>
      <c r="AC209" s="82" t="s">
        <v>102</v>
      </c>
      <c r="AD209" s="65">
        <v>32456355</v>
      </c>
      <c r="AE209" s="31" t="s">
        <v>6</v>
      </c>
      <c r="AF209" s="31">
        <v>3207876541</v>
      </c>
      <c r="AG209" s="30" t="s">
        <v>6</v>
      </c>
      <c r="AH209" s="82" t="s">
        <v>101</v>
      </c>
      <c r="AI209" s="154">
        <v>43494624</v>
      </c>
      <c r="AJ209" s="31" t="s">
        <v>6</v>
      </c>
      <c r="AK209" s="31">
        <v>3207876541</v>
      </c>
      <c r="AL209" s="73" t="s">
        <v>6</v>
      </c>
      <c r="AM209" s="82" t="s">
        <v>100</v>
      </c>
      <c r="AN209" s="31" t="s">
        <v>6</v>
      </c>
      <c r="AO209" s="31" t="s">
        <v>6</v>
      </c>
      <c r="AP209" s="30" t="s">
        <v>6</v>
      </c>
      <c r="AQ209" s="29" t="s">
        <v>56</v>
      </c>
      <c r="AR209" s="28" t="s">
        <v>4</v>
      </c>
      <c r="AS209" s="27" t="s">
        <v>55</v>
      </c>
      <c r="AT209" s="27"/>
      <c r="AU209" s="27"/>
      <c r="AV209" s="63"/>
      <c r="AW209" s="89" t="s">
        <v>28</v>
      </c>
      <c r="AX209" s="20">
        <v>44043</v>
      </c>
      <c r="AY209" s="26">
        <f t="shared" si="70"/>
        <v>43965</v>
      </c>
      <c r="AZ209" s="25"/>
      <c r="BA209" s="25"/>
      <c r="BB209" s="26">
        <f t="shared" si="71"/>
        <v>44057</v>
      </c>
      <c r="BC209" s="25"/>
      <c r="BD209" s="25"/>
      <c r="BE209" s="20">
        <f t="shared" si="72"/>
        <v>44149</v>
      </c>
      <c r="BF209" s="20"/>
      <c r="BG209" s="20"/>
      <c r="BH209" s="24">
        <f t="shared" si="67"/>
        <v>44241</v>
      </c>
      <c r="BI209" s="24"/>
      <c r="BJ209" s="24"/>
      <c r="BK209" s="24">
        <f t="shared" si="73"/>
        <v>44330</v>
      </c>
      <c r="BL209" s="24"/>
      <c r="BM209" s="24"/>
      <c r="BN209" s="20">
        <f t="shared" si="74"/>
        <v>44422</v>
      </c>
      <c r="BO209" s="24"/>
      <c r="BP209" s="24"/>
      <c r="BQ209" s="20">
        <f t="shared" si="75"/>
        <v>44514</v>
      </c>
      <c r="BR209" s="24"/>
      <c r="BS209" s="24"/>
      <c r="BT209" s="20">
        <f t="shared" si="76"/>
        <v>44606</v>
      </c>
      <c r="BU209" s="24">
        <f t="shared" si="65"/>
        <v>45235</v>
      </c>
      <c r="BV209" s="61">
        <f t="shared" si="66"/>
        <v>45275</v>
      </c>
      <c r="BW209" s="21"/>
      <c r="BX209" s="21"/>
      <c r="BY209" s="20">
        <f t="shared" si="77"/>
        <v>44241</v>
      </c>
      <c r="BZ209" s="19"/>
      <c r="CA209" s="18" t="s">
        <v>54</v>
      </c>
      <c r="CB209" s="1"/>
    </row>
    <row r="210" spans="1:80" ht="39.75" hidden="1" customHeight="1" x14ac:dyDescent="0.25">
      <c r="A210" s="104" t="s">
        <v>67</v>
      </c>
      <c r="B210" s="107">
        <v>4600083605</v>
      </c>
      <c r="C210" s="103">
        <v>43818</v>
      </c>
      <c r="D210" s="24">
        <v>43875</v>
      </c>
      <c r="E210" s="24">
        <v>45335</v>
      </c>
      <c r="F210" s="61">
        <v>43875</v>
      </c>
      <c r="G210" s="60" t="s">
        <v>6</v>
      </c>
      <c r="H210" s="60" t="s">
        <v>6</v>
      </c>
      <c r="I210" s="48">
        <f t="shared" ca="1" si="68"/>
        <v>1043</v>
      </c>
      <c r="J210" s="47" t="str">
        <f t="shared" ca="1" si="69"/>
        <v>VIGENTE</v>
      </c>
      <c r="K210" s="101" t="s">
        <v>66</v>
      </c>
      <c r="L210" s="102" t="s">
        <v>66</v>
      </c>
      <c r="M210" s="102" t="s">
        <v>66</v>
      </c>
      <c r="N210" s="102" t="s">
        <v>66</v>
      </c>
      <c r="O210" s="101" t="s">
        <v>66</v>
      </c>
      <c r="P210" s="101" t="s">
        <v>66</v>
      </c>
      <c r="Q210" s="82" t="s">
        <v>99</v>
      </c>
      <c r="R210" s="100" t="s">
        <v>64</v>
      </c>
      <c r="S210" s="28" t="s">
        <v>4</v>
      </c>
      <c r="T210" s="99" t="s">
        <v>63</v>
      </c>
      <c r="U210" s="98" t="s">
        <v>62</v>
      </c>
      <c r="V210" s="96">
        <v>2116</v>
      </c>
      <c r="W210" s="97" t="s">
        <v>61</v>
      </c>
      <c r="X210" s="68">
        <v>5</v>
      </c>
      <c r="Y210" s="96">
        <v>2133</v>
      </c>
      <c r="Z210" s="38" t="s">
        <v>60</v>
      </c>
      <c r="AA210" s="95" t="s">
        <v>98</v>
      </c>
      <c r="AB210" s="94">
        <v>226326</v>
      </c>
      <c r="AC210" s="82" t="s">
        <v>97</v>
      </c>
      <c r="AD210" s="65">
        <v>71615268</v>
      </c>
      <c r="AE210" s="31" t="s">
        <v>6</v>
      </c>
      <c r="AF210" s="31">
        <v>3016598224</v>
      </c>
      <c r="AG210" s="63" t="s">
        <v>96</v>
      </c>
      <c r="AH210" s="82" t="s">
        <v>97</v>
      </c>
      <c r="AI210" s="154">
        <v>71615268</v>
      </c>
      <c r="AJ210" s="31" t="s">
        <v>6</v>
      </c>
      <c r="AK210" s="31">
        <v>3016598224</v>
      </c>
      <c r="AL210" s="115" t="s">
        <v>96</v>
      </c>
      <c r="AM210" s="82" t="s">
        <v>95</v>
      </c>
      <c r="AN210" s="31" t="s">
        <v>6</v>
      </c>
      <c r="AO210" s="31" t="s">
        <v>6</v>
      </c>
      <c r="AP210" s="30" t="s">
        <v>6</v>
      </c>
      <c r="AQ210" s="29" t="s">
        <v>56</v>
      </c>
      <c r="AR210" s="28" t="s">
        <v>4</v>
      </c>
      <c r="AS210" s="27" t="s">
        <v>55</v>
      </c>
      <c r="AT210" s="27"/>
      <c r="AU210" s="27"/>
      <c r="AV210" s="63"/>
      <c r="AW210" s="89" t="s">
        <v>28</v>
      </c>
      <c r="AX210" s="20">
        <v>44043</v>
      </c>
      <c r="AY210" s="26">
        <f t="shared" si="70"/>
        <v>43965</v>
      </c>
      <c r="AZ210" s="25"/>
      <c r="BA210" s="25"/>
      <c r="BB210" s="26">
        <f t="shared" si="71"/>
        <v>44057</v>
      </c>
      <c r="BC210" s="25"/>
      <c r="BD210" s="25"/>
      <c r="BE210" s="20">
        <f t="shared" si="72"/>
        <v>44149</v>
      </c>
      <c r="BF210" s="20"/>
      <c r="BG210" s="20"/>
      <c r="BH210" s="24">
        <f t="shared" si="67"/>
        <v>44241</v>
      </c>
      <c r="BI210" s="24"/>
      <c r="BJ210" s="24"/>
      <c r="BK210" s="24">
        <f t="shared" si="73"/>
        <v>44330</v>
      </c>
      <c r="BL210" s="24"/>
      <c r="BM210" s="24"/>
      <c r="BN210" s="20">
        <f t="shared" si="74"/>
        <v>44422</v>
      </c>
      <c r="BO210" s="24"/>
      <c r="BP210" s="24"/>
      <c r="BQ210" s="20">
        <f t="shared" si="75"/>
        <v>44514</v>
      </c>
      <c r="BR210" s="24"/>
      <c r="BS210" s="24"/>
      <c r="BT210" s="20">
        <f t="shared" si="76"/>
        <v>44606</v>
      </c>
      <c r="BU210" s="24">
        <f t="shared" si="65"/>
        <v>45235</v>
      </c>
      <c r="BV210" s="61">
        <f t="shared" si="66"/>
        <v>45275</v>
      </c>
      <c r="BW210" s="21"/>
      <c r="BX210" s="21"/>
      <c r="BY210" s="20">
        <f t="shared" si="77"/>
        <v>44241</v>
      </c>
      <c r="BZ210" s="19"/>
      <c r="CA210" s="18" t="s">
        <v>54</v>
      </c>
      <c r="CB210" s="1"/>
    </row>
    <row r="211" spans="1:80" ht="39.75" hidden="1" customHeight="1" x14ac:dyDescent="0.25">
      <c r="A211" s="104" t="s">
        <v>67</v>
      </c>
      <c r="B211" s="107">
        <v>4600083624</v>
      </c>
      <c r="C211" s="103">
        <v>43818</v>
      </c>
      <c r="D211" s="24">
        <v>43846</v>
      </c>
      <c r="E211" s="24">
        <v>45306</v>
      </c>
      <c r="F211" s="61">
        <v>43846</v>
      </c>
      <c r="G211" s="60" t="s">
        <v>6</v>
      </c>
      <c r="H211" s="60" t="s">
        <v>6</v>
      </c>
      <c r="I211" s="48">
        <f t="shared" ca="1" si="68"/>
        <v>1014</v>
      </c>
      <c r="J211" s="47" t="str">
        <f t="shared" ca="1" si="69"/>
        <v>VIGENTE</v>
      </c>
      <c r="K211" s="101" t="s">
        <v>66</v>
      </c>
      <c r="L211" s="102" t="s">
        <v>66</v>
      </c>
      <c r="M211" s="102" t="s">
        <v>66</v>
      </c>
      <c r="N211" s="102" t="s">
        <v>66</v>
      </c>
      <c r="O211" s="101" t="s">
        <v>66</v>
      </c>
      <c r="P211" s="101" t="s">
        <v>66</v>
      </c>
      <c r="Q211" s="82" t="s">
        <v>93</v>
      </c>
      <c r="R211" s="100" t="s">
        <v>64</v>
      </c>
      <c r="S211" s="28" t="s">
        <v>4</v>
      </c>
      <c r="T211" s="99" t="s">
        <v>63</v>
      </c>
      <c r="U211" s="98" t="s">
        <v>62</v>
      </c>
      <c r="V211" s="96">
        <v>2116</v>
      </c>
      <c r="W211" s="97" t="s">
        <v>61</v>
      </c>
      <c r="X211" s="68">
        <v>5</v>
      </c>
      <c r="Y211" s="96">
        <v>2161</v>
      </c>
      <c r="Z211" s="38" t="s">
        <v>60</v>
      </c>
      <c r="AA211" s="95" t="s">
        <v>59</v>
      </c>
      <c r="AB211" s="94">
        <v>111863</v>
      </c>
      <c r="AC211" s="82" t="s">
        <v>94</v>
      </c>
      <c r="AD211" s="65">
        <v>71584623</v>
      </c>
      <c r="AE211" s="31" t="s">
        <v>6</v>
      </c>
      <c r="AF211" s="31" t="s">
        <v>6</v>
      </c>
      <c r="AG211" s="30" t="s">
        <v>6</v>
      </c>
      <c r="AH211" s="82" t="s">
        <v>94</v>
      </c>
      <c r="AI211" s="154">
        <v>71584623</v>
      </c>
      <c r="AJ211" s="31" t="s">
        <v>6</v>
      </c>
      <c r="AK211" s="31" t="s">
        <v>6</v>
      </c>
      <c r="AL211" s="73" t="s">
        <v>6</v>
      </c>
      <c r="AM211" s="82" t="s">
        <v>93</v>
      </c>
      <c r="AN211" s="31" t="s">
        <v>6</v>
      </c>
      <c r="AO211" s="31" t="s">
        <v>6</v>
      </c>
      <c r="AP211" s="30" t="s">
        <v>6</v>
      </c>
      <c r="AQ211" s="29" t="s">
        <v>70</v>
      </c>
      <c r="AR211" s="28" t="s">
        <v>4</v>
      </c>
      <c r="AS211" s="27" t="s">
        <v>69</v>
      </c>
      <c r="AT211" s="27"/>
      <c r="AU211" s="27"/>
      <c r="AV211" s="63"/>
      <c r="AW211" s="703" t="s">
        <v>28</v>
      </c>
      <c r="AX211" s="20">
        <v>43936</v>
      </c>
      <c r="AY211" s="26">
        <f t="shared" si="70"/>
        <v>43937</v>
      </c>
      <c r="AZ211" s="89" t="s">
        <v>27</v>
      </c>
      <c r="BA211" s="20">
        <v>44042</v>
      </c>
      <c r="BB211" s="26">
        <f t="shared" si="71"/>
        <v>44028</v>
      </c>
      <c r="BC211" s="89" t="s">
        <v>26</v>
      </c>
      <c r="BD211" s="20">
        <v>44127</v>
      </c>
      <c r="BE211" s="20">
        <f t="shared" si="72"/>
        <v>44120</v>
      </c>
      <c r="BF211" s="20"/>
      <c r="BG211" s="20"/>
      <c r="BH211" s="24">
        <f t="shared" si="67"/>
        <v>44212</v>
      </c>
      <c r="BI211" s="24"/>
      <c r="BJ211" s="24"/>
      <c r="BK211" s="24">
        <f t="shared" si="73"/>
        <v>44302</v>
      </c>
      <c r="BL211" s="24"/>
      <c r="BM211" s="24"/>
      <c r="BN211" s="20">
        <f t="shared" si="74"/>
        <v>44393</v>
      </c>
      <c r="BO211" s="24"/>
      <c r="BP211" s="24"/>
      <c r="BQ211" s="20">
        <f t="shared" si="75"/>
        <v>44485</v>
      </c>
      <c r="BR211" s="24"/>
      <c r="BS211" s="24"/>
      <c r="BT211" s="20">
        <f t="shared" si="76"/>
        <v>44577</v>
      </c>
      <c r="BU211" s="24">
        <f t="shared" si="65"/>
        <v>45206</v>
      </c>
      <c r="BV211" s="61">
        <f t="shared" si="66"/>
        <v>45246</v>
      </c>
      <c r="BW211" s="21"/>
      <c r="BX211" s="21"/>
      <c r="BY211" s="20">
        <f t="shared" si="77"/>
        <v>44212</v>
      </c>
      <c r="BZ211" s="19"/>
      <c r="CA211" s="18" t="s">
        <v>54</v>
      </c>
      <c r="CB211" s="1"/>
    </row>
    <row r="212" spans="1:80" s="2" customFormat="1" ht="45.75" hidden="1" customHeight="1" x14ac:dyDescent="0.25">
      <c r="A212" s="104" t="s">
        <v>67</v>
      </c>
      <c r="B212" s="108">
        <v>4600084076</v>
      </c>
      <c r="C212" s="103">
        <v>43818</v>
      </c>
      <c r="D212" s="24">
        <v>43846</v>
      </c>
      <c r="E212" s="24">
        <v>45306</v>
      </c>
      <c r="F212" s="61">
        <v>43846</v>
      </c>
      <c r="G212" s="60" t="s">
        <v>6</v>
      </c>
      <c r="H212" s="60" t="s">
        <v>6</v>
      </c>
      <c r="I212" s="48">
        <f t="shared" ca="1" si="68"/>
        <v>1014</v>
      </c>
      <c r="J212" s="47" t="str">
        <f t="shared" ca="1" si="69"/>
        <v>VIGENTE</v>
      </c>
      <c r="K212" s="101" t="s">
        <v>66</v>
      </c>
      <c r="L212" s="102" t="s">
        <v>66</v>
      </c>
      <c r="M212" s="102" t="s">
        <v>66</v>
      </c>
      <c r="N212" s="102" t="s">
        <v>66</v>
      </c>
      <c r="O212" s="101" t="s">
        <v>66</v>
      </c>
      <c r="P212" s="101" t="s">
        <v>66</v>
      </c>
      <c r="Q212" s="82" t="s">
        <v>85</v>
      </c>
      <c r="R212" s="100" t="s">
        <v>64</v>
      </c>
      <c r="S212" s="28" t="s">
        <v>4</v>
      </c>
      <c r="T212" s="99" t="s">
        <v>63</v>
      </c>
      <c r="U212" s="98" t="s">
        <v>62</v>
      </c>
      <c r="V212" s="96">
        <v>2116</v>
      </c>
      <c r="W212" s="97" t="s">
        <v>61</v>
      </c>
      <c r="X212" s="68">
        <v>5</v>
      </c>
      <c r="Y212" s="96">
        <v>2451</v>
      </c>
      <c r="Z212" s="38" t="s">
        <v>60</v>
      </c>
      <c r="AA212" s="95" t="s">
        <v>59</v>
      </c>
      <c r="AB212" s="94">
        <v>117887</v>
      </c>
      <c r="AC212" s="82" t="s">
        <v>86</v>
      </c>
      <c r="AD212" s="65">
        <v>32423033</v>
      </c>
      <c r="AE212" s="31" t="s">
        <v>6</v>
      </c>
      <c r="AF212" s="31" t="s">
        <v>6</v>
      </c>
      <c r="AG212" s="30" t="s">
        <v>6</v>
      </c>
      <c r="AH212" s="82" t="s">
        <v>86</v>
      </c>
      <c r="AI212" s="154">
        <v>32423033</v>
      </c>
      <c r="AJ212" s="31" t="s">
        <v>6</v>
      </c>
      <c r="AK212" s="31" t="s">
        <v>6</v>
      </c>
      <c r="AL212" s="73" t="s">
        <v>6</v>
      </c>
      <c r="AM212" s="82" t="s">
        <v>85</v>
      </c>
      <c r="AN212" s="31" t="s">
        <v>6</v>
      </c>
      <c r="AO212" s="31" t="s">
        <v>6</v>
      </c>
      <c r="AP212" s="30" t="s">
        <v>6</v>
      </c>
      <c r="AQ212" s="29" t="s">
        <v>70</v>
      </c>
      <c r="AR212" s="28" t="s">
        <v>4</v>
      </c>
      <c r="AS212" s="27" t="s">
        <v>69</v>
      </c>
      <c r="AT212" s="27"/>
      <c r="AU212" s="27"/>
      <c r="AV212" s="63"/>
      <c r="AW212" s="89" t="s">
        <v>28</v>
      </c>
      <c r="AX212" s="20">
        <v>43936</v>
      </c>
      <c r="AY212" s="26">
        <f t="shared" si="70"/>
        <v>43937</v>
      </c>
      <c r="AZ212" s="89" t="s">
        <v>27</v>
      </c>
      <c r="BA212" s="20">
        <v>44012</v>
      </c>
      <c r="BB212" s="26">
        <f t="shared" si="71"/>
        <v>44028</v>
      </c>
      <c r="BC212" s="89" t="s">
        <v>26</v>
      </c>
      <c r="BD212" s="20">
        <v>44127</v>
      </c>
      <c r="BE212" s="20">
        <f t="shared" si="72"/>
        <v>44120</v>
      </c>
      <c r="BF212" s="20"/>
      <c r="BG212" s="20"/>
      <c r="BH212" s="24">
        <f t="shared" si="67"/>
        <v>44212</v>
      </c>
      <c r="BI212" s="24"/>
      <c r="BJ212" s="24"/>
      <c r="BK212" s="24">
        <f t="shared" si="73"/>
        <v>44302</v>
      </c>
      <c r="BL212" s="24"/>
      <c r="BM212" s="24"/>
      <c r="BN212" s="20">
        <f t="shared" si="74"/>
        <v>44393</v>
      </c>
      <c r="BO212" s="24"/>
      <c r="BP212" s="24"/>
      <c r="BQ212" s="20">
        <f t="shared" si="75"/>
        <v>44485</v>
      </c>
      <c r="BR212" s="24"/>
      <c r="BS212" s="24"/>
      <c r="BT212" s="20">
        <f t="shared" si="76"/>
        <v>44577</v>
      </c>
      <c r="BU212" s="24">
        <f t="shared" ref="BU212:BU218" si="78">E212-100</f>
        <v>45206</v>
      </c>
      <c r="BV212" s="61">
        <f t="shared" si="66"/>
        <v>45246</v>
      </c>
      <c r="BW212" s="21"/>
      <c r="BX212" s="21"/>
      <c r="BY212" s="20">
        <f t="shared" si="77"/>
        <v>44212</v>
      </c>
      <c r="BZ212" s="19"/>
      <c r="CA212" s="18" t="s">
        <v>54</v>
      </c>
    </row>
    <row r="213" spans="1:80" ht="39.75" hidden="1" customHeight="1" x14ac:dyDescent="0.25">
      <c r="A213" s="104" t="s">
        <v>67</v>
      </c>
      <c r="B213" s="107">
        <v>4600083413</v>
      </c>
      <c r="C213" s="103">
        <v>43818</v>
      </c>
      <c r="D213" s="24">
        <v>43846</v>
      </c>
      <c r="E213" s="24">
        <v>45306</v>
      </c>
      <c r="F213" s="61">
        <v>43846</v>
      </c>
      <c r="G213" s="60" t="s">
        <v>6</v>
      </c>
      <c r="H213" s="60" t="s">
        <v>6</v>
      </c>
      <c r="I213" s="48">
        <f t="shared" ca="1" si="68"/>
        <v>1014</v>
      </c>
      <c r="J213" s="47" t="str">
        <f t="shared" ca="1" si="69"/>
        <v>VIGENTE</v>
      </c>
      <c r="K213" s="101" t="s">
        <v>66</v>
      </c>
      <c r="L213" s="102" t="s">
        <v>66</v>
      </c>
      <c r="M213" s="102" t="s">
        <v>66</v>
      </c>
      <c r="N213" s="102" t="s">
        <v>66</v>
      </c>
      <c r="O213" s="101" t="s">
        <v>66</v>
      </c>
      <c r="P213" s="101" t="s">
        <v>66</v>
      </c>
      <c r="Q213" s="82" t="s">
        <v>83</v>
      </c>
      <c r="R213" s="100" t="s">
        <v>64</v>
      </c>
      <c r="S213" s="28" t="s">
        <v>4</v>
      </c>
      <c r="T213" s="99" t="s">
        <v>63</v>
      </c>
      <c r="U213" s="98" t="s">
        <v>62</v>
      </c>
      <c r="V213" s="96">
        <v>2116</v>
      </c>
      <c r="W213" s="97" t="s">
        <v>61</v>
      </c>
      <c r="X213" s="68">
        <v>5</v>
      </c>
      <c r="Y213" s="96">
        <v>2299</v>
      </c>
      <c r="Z213" s="38" t="s">
        <v>60</v>
      </c>
      <c r="AA213" s="95" t="s">
        <v>59</v>
      </c>
      <c r="AB213" s="94">
        <v>117887</v>
      </c>
      <c r="AC213" s="82" t="s">
        <v>84</v>
      </c>
      <c r="AD213" s="65">
        <v>39274568</v>
      </c>
      <c r="AE213" s="31" t="s">
        <v>6</v>
      </c>
      <c r="AF213" s="31" t="s">
        <v>6</v>
      </c>
      <c r="AG213" s="30" t="s">
        <v>6</v>
      </c>
      <c r="AH213" s="82" t="s">
        <v>84</v>
      </c>
      <c r="AI213" s="154">
        <v>39274568</v>
      </c>
      <c r="AJ213" s="31" t="s">
        <v>6</v>
      </c>
      <c r="AK213" s="31" t="s">
        <v>6</v>
      </c>
      <c r="AL213" s="73" t="s">
        <v>6</v>
      </c>
      <c r="AM213" s="82" t="s">
        <v>83</v>
      </c>
      <c r="AN213" s="31" t="s">
        <v>6</v>
      </c>
      <c r="AO213" s="31" t="s">
        <v>6</v>
      </c>
      <c r="AP213" s="30" t="s">
        <v>6</v>
      </c>
      <c r="AQ213" s="29" t="s">
        <v>70</v>
      </c>
      <c r="AR213" s="28" t="s">
        <v>4</v>
      </c>
      <c r="AS213" s="27" t="s">
        <v>69</v>
      </c>
      <c r="AT213" s="27"/>
      <c r="AU213" s="27"/>
      <c r="AV213" s="63"/>
      <c r="AW213" s="704" t="s">
        <v>28</v>
      </c>
      <c r="AX213" s="20">
        <v>43936</v>
      </c>
      <c r="AY213" s="26">
        <f t="shared" si="70"/>
        <v>43937</v>
      </c>
      <c r="AZ213" s="89" t="s">
        <v>27</v>
      </c>
      <c r="BA213" s="20">
        <v>44042</v>
      </c>
      <c r="BB213" s="26">
        <f t="shared" si="71"/>
        <v>44028</v>
      </c>
      <c r="BC213" s="89" t="s">
        <v>26</v>
      </c>
      <c r="BD213" s="20">
        <v>44127</v>
      </c>
      <c r="BE213" s="20">
        <f t="shared" si="72"/>
        <v>44120</v>
      </c>
      <c r="BF213" s="20"/>
      <c r="BG213" s="20"/>
      <c r="BH213" s="24">
        <f t="shared" si="67"/>
        <v>44212</v>
      </c>
      <c r="BI213" s="24"/>
      <c r="BJ213" s="24"/>
      <c r="BK213" s="24">
        <f t="shared" si="73"/>
        <v>44302</v>
      </c>
      <c r="BL213" s="24"/>
      <c r="BM213" s="24"/>
      <c r="BN213" s="20">
        <f t="shared" si="74"/>
        <v>44393</v>
      </c>
      <c r="BO213" s="24"/>
      <c r="BP213" s="24"/>
      <c r="BQ213" s="20">
        <f t="shared" si="75"/>
        <v>44485</v>
      </c>
      <c r="BR213" s="24"/>
      <c r="BS213" s="24"/>
      <c r="BT213" s="20">
        <f t="shared" si="76"/>
        <v>44577</v>
      </c>
      <c r="BU213" s="24">
        <f t="shared" si="78"/>
        <v>45206</v>
      </c>
      <c r="BV213" s="61">
        <f t="shared" si="66"/>
        <v>45246</v>
      </c>
      <c r="BW213" s="21"/>
      <c r="BX213" s="21"/>
      <c r="BY213" s="20">
        <f t="shared" si="77"/>
        <v>44212</v>
      </c>
      <c r="BZ213" s="19"/>
      <c r="CA213" s="18" t="s">
        <v>54</v>
      </c>
      <c r="CB213" s="1"/>
    </row>
    <row r="214" spans="1:80" ht="39.75" hidden="1" customHeight="1" x14ac:dyDescent="0.25">
      <c r="A214" s="104" t="s">
        <v>67</v>
      </c>
      <c r="B214" s="107">
        <v>4600084012</v>
      </c>
      <c r="C214" s="103">
        <v>43818</v>
      </c>
      <c r="D214" s="24">
        <v>43846</v>
      </c>
      <c r="E214" s="24">
        <v>45306</v>
      </c>
      <c r="F214" s="61">
        <v>43846</v>
      </c>
      <c r="G214" s="60" t="s">
        <v>472</v>
      </c>
      <c r="H214" s="24">
        <v>44187</v>
      </c>
      <c r="I214" s="48">
        <f t="shared" ca="1" si="68"/>
        <v>1014</v>
      </c>
      <c r="J214" s="47" t="str">
        <f t="shared" ca="1" si="69"/>
        <v>VIGENTE</v>
      </c>
      <c r="K214" s="101" t="s">
        <v>66</v>
      </c>
      <c r="L214" s="102" t="s">
        <v>66</v>
      </c>
      <c r="M214" s="102" t="s">
        <v>66</v>
      </c>
      <c r="N214" s="102" t="s">
        <v>66</v>
      </c>
      <c r="O214" s="101" t="s">
        <v>66</v>
      </c>
      <c r="P214" s="101" t="s">
        <v>66</v>
      </c>
      <c r="Q214" s="82" t="s">
        <v>81</v>
      </c>
      <c r="R214" s="100" t="s">
        <v>64</v>
      </c>
      <c r="S214" s="28" t="s">
        <v>4</v>
      </c>
      <c r="T214" s="99" t="s">
        <v>63</v>
      </c>
      <c r="U214" s="98" t="s">
        <v>62</v>
      </c>
      <c r="V214" s="96">
        <v>2116</v>
      </c>
      <c r="W214" s="97" t="s">
        <v>61</v>
      </c>
      <c r="X214" s="68">
        <v>5</v>
      </c>
      <c r="Y214" s="96">
        <v>2087</v>
      </c>
      <c r="Z214" s="38" t="s">
        <v>60</v>
      </c>
      <c r="AA214" s="95" t="s">
        <v>59</v>
      </c>
      <c r="AB214" s="94">
        <v>193794</v>
      </c>
      <c r="AC214" s="82" t="s">
        <v>82</v>
      </c>
      <c r="AD214" s="65">
        <v>3398972</v>
      </c>
      <c r="AE214" s="31" t="s">
        <v>6</v>
      </c>
      <c r="AF214" s="31" t="s">
        <v>6</v>
      </c>
      <c r="AG214" s="30" t="s">
        <v>6</v>
      </c>
      <c r="AH214" s="82" t="s">
        <v>82</v>
      </c>
      <c r="AI214" s="154">
        <v>3398972</v>
      </c>
      <c r="AJ214" s="31" t="s">
        <v>6</v>
      </c>
      <c r="AK214" s="31" t="s">
        <v>6</v>
      </c>
      <c r="AL214" s="73" t="s">
        <v>6</v>
      </c>
      <c r="AM214" s="82" t="s">
        <v>81</v>
      </c>
      <c r="AN214" s="31" t="s">
        <v>6</v>
      </c>
      <c r="AO214" s="31" t="s">
        <v>6</v>
      </c>
      <c r="AP214" s="30" t="s">
        <v>6</v>
      </c>
      <c r="AQ214" s="29" t="s">
        <v>70</v>
      </c>
      <c r="AR214" s="28" t="s">
        <v>4</v>
      </c>
      <c r="AS214" s="27" t="s">
        <v>69</v>
      </c>
      <c r="AT214" s="27"/>
      <c r="AU214" s="27"/>
      <c r="AV214" s="63"/>
      <c r="AW214" s="703" t="s">
        <v>28</v>
      </c>
      <c r="AX214" s="20">
        <v>43936</v>
      </c>
      <c r="AY214" s="26">
        <f t="shared" si="70"/>
        <v>43937</v>
      </c>
      <c r="AZ214" s="89" t="s">
        <v>27</v>
      </c>
      <c r="BA214" s="20">
        <v>44042</v>
      </c>
      <c r="BB214" s="26">
        <f t="shared" si="71"/>
        <v>44028</v>
      </c>
      <c r="BC214" s="89" t="s">
        <v>26</v>
      </c>
      <c r="BD214" s="20">
        <v>44127</v>
      </c>
      <c r="BE214" s="20">
        <f t="shared" si="72"/>
        <v>44120</v>
      </c>
      <c r="BF214" s="20"/>
      <c r="BG214" s="20"/>
      <c r="BH214" s="24">
        <f t="shared" si="67"/>
        <v>44212</v>
      </c>
      <c r="BI214" s="24"/>
      <c r="BJ214" s="24"/>
      <c r="BK214" s="24">
        <f t="shared" si="73"/>
        <v>44302</v>
      </c>
      <c r="BL214" s="24"/>
      <c r="BM214" s="24"/>
      <c r="BN214" s="20">
        <f t="shared" si="74"/>
        <v>44393</v>
      </c>
      <c r="BO214" s="24"/>
      <c r="BP214" s="24"/>
      <c r="BQ214" s="20">
        <f t="shared" si="75"/>
        <v>44485</v>
      </c>
      <c r="BR214" s="24"/>
      <c r="BS214" s="24"/>
      <c r="BT214" s="20">
        <f t="shared" si="76"/>
        <v>44577</v>
      </c>
      <c r="BU214" s="24">
        <f t="shared" si="78"/>
        <v>45206</v>
      </c>
      <c r="BV214" s="61">
        <f t="shared" si="66"/>
        <v>45246</v>
      </c>
      <c r="BW214" s="21"/>
      <c r="BX214" s="21"/>
      <c r="BY214" s="20">
        <f t="shared" si="77"/>
        <v>44212</v>
      </c>
      <c r="BZ214" s="19"/>
      <c r="CA214" s="18" t="s">
        <v>54</v>
      </c>
      <c r="CB214" s="1"/>
    </row>
    <row r="215" spans="1:80" ht="39.75" hidden="1" customHeight="1" x14ac:dyDescent="0.25">
      <c r="A215" s="104" t="s">
        <v>67</v>
      </c>
      <c r="B215" s="107">
        <v>4600084095</v>
      </c>
      <c r="C215" s="103">
        <v>43818</v>
      </c>
      <c r="D215" s="24">
        <v>43846</v>
      </c>
      <c r="E215" s="24">
        <v>45306</v>
      </c>
      <c r="F215" s="61">
        <v>43846</v>
      </c>
      <c r="G215" s="60" t="s">
        <v>6</v>
      </c>
      <c r="H215" s="60" t="s">
        <v>6</v>
      </c>
      <c r="I215" s="48">
        <f t="shared" ca="1" si="68"/>
        <v>1014</v>
      </c>
      <c r="J215" s="47" t="str">
        <f t="shared" ca="1" si="69"/>
        <v>VIGENTE</v>
      </c>
      <c r="K215" s="101" t="s">
        <v>66</v>
      </c>
      <c r="L215" s="102" t="s">
        <v>66</v>
      </c>
      <c r="M215" s="102" t="s">
        <v>66</v>
      </c>
      <c r="N215" s="102" t="s">
        <v>66</v>
      </c>
      <c r="O215" s="101" t="s">
        <v>66</v>
      </c>
      <c r="P215" s="101" t="s">
        <v>66</v>
      </c>
      <c r="Q215" s="82" t="s">
        <v>77</v>
      </c>
      <c r="R215" s="100" t="s">
        <v>64</v>
      </c>
      <c r="S215" s="28" t="s">
        <v>4</v>
      </c>
      <c r="T215" s="99" t="s">
        <v>63</v>
      </c>
      <c r="U215" s="98" t="s">
        <v>62</v>
      </c>
      <c r="V215" s="96">
        <v>2116</v>
      </c>
      <c r="W215" s="97" t="s">
        <v>61</v>
      </c>
      <c r="X215" s="68">
        <v>5</v>
      </c>
      <c r="Y215" s="96">
        <v>1191</v>
      </c>
      <c r="Z215" s="38" t="s">
        <v>60</v>
      </c>
      <c r="AA215" s="95" t="s">
        <v>59</v>
      </c>
      <c r="AB215" s="94">
        <v>123242</v>
      </c>
      <c r="AC215" s="82" t="s">
        <v>80</v>
      </c>
      <c r="AD215" s="65">
        <v>1045079754</v>
      </c>
      <c r="AE215" s="31" t="s">
        <v>6</v>
      </c>
      <c r="AF215" s="31" t="s">
        <v>6</v>
      </c>
      <c r="AG215" s="30" t="s">
        <v>6</v>
      </c>
      <c r="AH215" s="82" t="s">
        <v>80</v>
      </c>
      <c r="AI215" s="154">
        <v>1045079754</v>
      </c>
      <c r="AJ215" s="31" t="s">
        <v>6</v>
      </c>
      <c r="AK215" s="31" t="s">
        <v>6</v>
      </c>
      <c r="AL215" s="73" t="s">
        <v>6</v>
      </c>
      <c r="AM215" s="82" t="s">
        <v>77</v>
      </c>
      <c r="AN215" s="31" t="s">
        <v>6</v>
      </c>
      <c r="AO215" s="31" t="s">
        <v>6</v>
      </c>
      <c r="AP215" s="30" t="s">
        <v>6</v>
      </c>
      <c r="AQ215" s="29" t="s">
        <v>70</v>
      </c>
      <c r="AR215" s="28" t="s">
        <v>4</v>
      </c>
      <c r="AS215" s="27" t="s">
        <v>69</v>
      </c>
      <c r="AT215" s="27"/>
      <c r="AU215" s="27"/>
      <c r="AV215" s="63"/>
      <c r="AW215" s="89" t="s">
        <v>28</v>
      </c>
      <c r="AX215" s="20">
        <v>43942</v>
      </c>
      <c r="AY215" s="26">
        <f t="shared" si="70"/>
        <v>43937</v>
      </c>
      <c r="AZ215" s="89" t="s">
        <v>27</v>
      </c>
      <c r="BA215" s="20">
        <v>44042</v>
      </c>
      <c r="BB215" s="26">
        <f t="shared" si="71"/>
        <v>44028</v>
      </c>
      <c r="BC215" s="89" t="s">
        <v>26</v>
      </c>
      <c r="BD215" s="20">
        <v>44127</v>
      </c>
      <c r="BE215" s="20">
        <f t="shared" si="72"/>
        <v>44120</v>
      </c>
      <c r="BF215" s="20"/>
      <c r="BG215" s="20"/>
      <c r="BH215" s="24">
        <f t="shared" si="67"/>
        <v>44212</v>
      </c>
      <c r="BI215" s="24"/>
      <c r="BJ215" s="24"/>
      <c r="BK215" s="24">
        <f t="shared" si="73"/>
        <v>44302</v>
      </c>
      <c r="BL215" s="24"/>
      <c r="BM215" s="24"/>
      <c r="BN215" s="20">
        <f t="shared" si="74"/>
        <v>44393</v>
      </c>
      <c r="BO215" s="24"/>
      <c r="BP215" s="24"/>
      <c r="BQ215" s="20">
        <f t="shared" si="75"/>
        <v>44485</v>
      </c>
      <c r="BR215" s="24"/>
      <c r="BS215" s="24"/>
      <c r="BT215" s="20">
        <f t="shared" si="76"/>
        <v>44577</v>
      </c>
      <c r="BU215" s="24">
        <f t="shared" si="78"/>
        <v>45206</v>
      </c>
      <c r="BV215" s="61">
        <f t="shared" si="66"/>
        <v>45246</v>
      </c>
      <c r="BW215" s="21"/>
      <c r="BX215" s="21"/>
      <c r="BY215" s="20">
        <f t="shared" si="77"/>
        <v>44212</v>
      </c>
      <c r="BZ215" s="19"/>
      <c r="CA215" s="18" t="s">
        <v>54</v>
      </c>
      <c r="CB215" s="1"/>
    </row>
    <row r="216" spans="1:80" ht="39.75" hidden="1" customHeight="1" x14ac:dyDescent="0.25">
      <c r="A216" s="104" t="s">
        <v>67</v>
      </c>
      <c r="B216" s="107">
        <v>4600084019</v>
      </c>
      <c r="C216" s="103">
        <v>43818</v>
      </c>
      <c r="D216" s="24">
        <v>43846</v>
      </c>
      <c r="E216" s="24">
        <v>45306</v>
      </c>
      <c r="F216" s="61">
        <v>43846</v>
      </c>
      <c r="G216" s="60" t="s">
        <v>6</v>
      </c>
      <c r="H216" s="60" t="s">
        <v>6</v>
      </c>
      <c r="I216" s="48">
        <f t="shared" ca="1" si="68"/>
        <v>1014</v>
      </c>
      <c r="J216" s="47" t="str">
        <f t="shared" ca="1" si="69"/>
        <v>VIGENTE</v>
      </c>
      <c r="K216" s="101" t="s">
        <v>66</v>
      </c>
      <c r="L216" s="102" t="s">
        <v>66</v>
      </c>
      <c r="M216" s="102" t="s">
        <v>66</v>
      </c>
      <c r="N216" s="102" t="s">
        <v>66</v>
      </c>
      <c r="O216" s="101" t="s">
        <v>66</v>
      </c>
      <c r="P216" s="101" t="s">
        <v>66</v>
      </c>
      <c r="Q216" s="82" t="s">
        <v>79</v>
      </c>
      <c r="R216" s="100" t="s">
        <v>64</v>
      </c>
      <c r="S216" s="28" t="s">
        <v>4</v>
      </c>
      <c r="T216" s="99" t="s">
        <v>63</v>
      </c>
      <c r="U216" s="98" t="s">
        <v>62</v>
      </c>
      <c r="V216" s="96">
        <v>2116</v>
      </c>
      <c r="W216" s="97" t="s">
        <v>61</v>
      </c>
      <c r="X216" s="68">
        <v>5</v>
      </c>
      <c r="Y216" s="96">
        <v>1051</v>
      </c>
      <c r="Z216" s="38" t="s">
        <v>60</v>
      </c>
      <c r="AA216" s="95" t="s">
        <v>59</v>
      </c>
      <c r="AB216" s="94">
        <v>365389</v>
      </c>
      <c r="AC216" s="82" t="s">
        <v>78</v>
      </c>
      <c r="AD216" s="65">
        <v>43560177</v>
      </c>
      <c r="AE216" s="31" t="s">
        <v>6</v>
      </c>
      <c r="AF216" s="31" t="s">
        <v>6</v>
      </c>
      <c r="AG216" s="30" t="s">
        <v>6</v>
      </c>
      <c r="AH216" s="82" t="s">
        <v>78</v>
      </c>
      <c r="AI216" s="154">
        <v>43560177</v>
      </c>
      <c r="AJ216" s="31" t="s">
        <v>6</v>
      </c>
      <c r="AK216" s="31" t="s">
        <v>6</v>
      </c>
      <c r="AL216" s="73" t="s">
        <v>6</v>
      </c>
      <c r="AM216" s="82" t="s">
        <v>77</v>
      </c>
      <c r="AN216" s="31" t="s">
        <v>6</v>
      </c>
      <c r="AO216" s="31" t="s">
        <v>6</v>
      </c>
      <c r="AP216" s="30" t="s">
        <v>6</v>
      </c>
      <c r="AQ216" s="29" t="s">
        <v>70</v>
      </c>
      <c r="AR216" s="28" t="s">
        <v>4</v>
      </c>
      <c r="AS216" s="27" t="s">
        <v>69</v>
      </c>
      <c r="AT216" s="27"/>
      <c r="AU216" s="27"/>
      <c r="AV216" s="63"/>
      <c r="AW216" s="89" t="s">
        <v>28</v>
      </c>
      <c r="AX216" s="20">
        <v>43936</v>
      </c>
      <c r="AY216" s="26">
        <f t="shared" si="70"/>
        <v>43937</v>
      </c>
      <c r="AZ216" s="89" t="s">
        <v>27</v>
      </c>
      <c r="BA216" s="20">
        <v>44012</v>
      </c>
      <c r="BB216" s="26">
        <f t="shared" si="71"/>
        <v>44028</v>
      </c>
      <c r="BC216" s="89" t="s">
        <v>26</v>
      </c>
      <c r="BD216" s="20">
        <v>44123</v>
      </c>
      <c r="BE216" s="20">
        <f t="shared" si="72"/>
        <v>44120</v>
      </c>
      <c r="BF216" s="20"/>
      <c r="BG216" s="20"/>
      <c r="BH216" s="24">
        <f t="shared" si="67"/>
        <v>44212</v>
      </c>
      <c r="BI216" s="24"/>
      <c r="BJ216" s="24"/>
      <c r="BK216" s="24">
        <f t="shared" si="73"/>
        <v>44302</v>
      </c>
      <c r="BL216" s="24"/>
      <c r="BM216" s="24"/>
      <c r="BN216" s="20">
        <f t="shared" si="74"/>
        <v>44393</v>
      </c>
      <c r="BO216" s="24"/>
      <c r="BP216" s="24"/>
      <c r="BQ216" s="20">
        <f t="shared" si="75"/>
        <v>44485</v>
      </c>
      <c r="BR216" s="24"/>
      <c r="BS216" s="24"/>
      <c r="BT216" s="20">
        <f t="shared" si="76"/>
        <v>44577</v>
      </c>
      <c r="BU216" s="24">
        <f t="shared" si="78"/>
        <v>45206</v>
      </c>
      <c r="BV216" s="61">
        <f t="shared" si="66"/>
        <v>45246</v>
      </c>
      <c r="BW216" s="21"/>
      <c r="BX216" s="21"/>
      <c r="BY216" s="20">
        <f t="shared" si="77"/>
        <v>44212</v>
      </c>
      <c r="BZ216" s="19"/>
      <c r="CA216" s="18" t="s">
        <v>54</v>
      </c>
      <c r="CB216" s="1"/>
    </row>
    <row r="217" spans="1:80" ht="39.75" hidden="1" customHeight="1" x14ac:dyDescent="0.25">
      <c r="A217" s="104" t="s">
        <v>67</v>
      </c>
      <c r="B217" s="107">
        <v>4600083884</v>
      </c>
      <c r="C217" s="20">
        <v>43815</v>
      </c>
      <c r="D217" s="24">
        <v>43846</v>
      </c>
      <c r="E217" s="24">
        <v>45306</v>
      </c>
      <c r="F217" s="61">
        <v>43846</v>
      </c>
      <c r="G217" s="60" t="s">
        <v>6</v>
      </c>
      <c r="H217" s="60" t="s">
        <v>6</v>
      </c>
      <c r="I217" s="48">
        <f t="shared" ca="1" si="68"/>
        <v>1014</v>
      </c>
      <c r="J217" s="47" t="str">
        <f t="shared" ca="1" si="69"/>
        <v>VIGENTE</v>
      </c>
      <c r="K217" s="101" t="s">
        <v>66</v>
      </c>
      <c r="L217" s="102" t="s">
        <v>66</v>
      </c>
      <c r="M217" s="102" t="s">
        <v>66</v>
      </c>
      <c r="N217" s="102" t="s">
        <v>66</v>
      </c>
      <c r="O217" s="101" t="s">
        <v>66</v>
      </c>
      <c r="P217" s="101" t="s">
        <v>66</v>
      </c>
      <c r="Q217" s="82" t="s">
        <v>71</v>
      </c>
      <c r="R217" s="100" t="s">
        <v>76</v>
      </c>
      <c r="S217" s="28" t="s">
        <v>4</v>
      </c>
      <c r="T217" s="99">
        <v>97558</v>
      </c>
      <c r="U217" s="98">
        <v>10060220029</v>
      </c>
      <c r="V217" s="96">
        <v>1568</v>
      </c>
      <c r="W217" s="97" t="s">
        <v>75</v>
      </c>
      <c r="X217" s="106">
        <v>3</v>
      </c>
      <c r="Y217" s="80">
        <v>147</v>
      </c>
      <c r="Z217" s="38" t="s">
        <v>74</v>
      </c>
      <c r="AA217" s="95" t="s">
        <v>73</v>
      </c>
      <c r="AB217" s="94">
        <v>385011</v>
      </c>
      <c r="AC217" s="82" t="s">
        <v>72</v>
      </c>
      <c r="AD217" s="65">
        <v>8290689</v>
      </c>
      <c r="AE217" s="31" t="s">
        <v>6</v>
      </c>
      <c r="AF217" s="31" t="s">
        <v>6</v>
      </c>
      <c r="AG217" s="30" t="s">
        <v>6</v>
      </c>
      <c r="AH217" s="82" t="s">
        <v>72</v>
      </c>
      <c r="AI217" s="154">
        <v>8290689</v>
      </c>
      <c r="AJ217" s="31" t="s">
        <v>6</v>
      </c>
      <c r="AK217" s="31" t="s">
        <v>6</v>
      </c>
      <c r="AL217" s="73" t="s">
        <v>6</v>
      </c>
      <c r="AM217" s="82" t="s">
        <v>71</v>
      </c>
      <c r="AN217" s="31" t="s">
        <v>6</v>
      </c>
      <c r="AO217" s="31" t="s">
        <v>6</v>
      </c>
      <c r="AP217" s="30" t="s">
        <v>6</v>
      </c>
      <c r="AQ217" s="78" t="s">
        <v>70</v>
      </c>
      <c r="AR217" s="28" t="s">
        <v>4</v>
      </c>
      <c r="AS217" s="105" t="s">
        <v>69</v>
      </c>
      <c r="AT217" s="105"/>
      <c r="AU217" s="105"/>
      <c r="AV217" s="63"/>
      <c r="AW217" s="58" t="s">
        <v>28</v>
      </c>
      <c r="AX217" s="20">
        <v>43942</v>
      </c>
      <c r="AY217" s="26">
        <f t="shared" si="70"/>
        <v>43937</v>
      </c>
      <c r="AZ217" s="89" t="s">
        <v>27</v>
      </c>
      <c r="BA217" s="20">
        <v>44042</v>
      </c>
      <c r="BB217" s="26">
        <f t="shared" si="71"/>
        <v>44028</v>
      </c>
      <c r="BC217" s="89" t="s">
        <v>26</v>
      </c>
      <c r="BD217" s="20">
        <v>44127</v>
      </c>
      <c r="BE217" s="20">
        <f t="shared" si="72"/>
        <v>44120</v>
      </c>
      <c r="BF217" s="20"/>
      <c r="BG217" s="20"/>
      <c r="BH217" s="24">
        <f t="shared" ref="BH217:BH251" si="79">EDATE($F217,12)</f>
        <v>44212</v>
      </c>
      <c r="BI217" s="24"/>
      <c r="BJ217" s="24"/>
      <c r="BK217" s="24">
        <f t="shared" si="73"/>
        <v>44302</v>
      </c>
      <c r="BL217" s="24"/>
      <c r="BM217" s="24"/>
      <c r="BN217" s="20">
        <f t="shared" si="74"/>
        <v>44393</v>
      </c>
      <c r="BO217" s="24"/>
      <c r="BP217" s="24"/>
      <c r="BQ217" s="20">
        <f t="shared" si="75"/>
        <v>44485</v>
      </c>
      <c r="BR217" s="24"/>
      <c r="BS217" s="24"/>
      <c r="BT217" s="20">
        <f t="shared" si="76"/>
        <v>44577</v>
      </c>
      <c r="BU217" s="24">
        <f t="shared" si="78"/>
        <v>45206</v>
      </c>
      <c r="BV217" s="61">
        <f t="shared" si="66"/>
        <v>45246</v>
      </c>
      <c r="BW217" s="21"/>
      <c r="BX217" s="21"/>
      <c r="BY217" s="20">
        <f t="shared" si="77"/>
        <v>44212</v>
      </c>
      <c r="BZ217" s="19"/>
      <c r="CA217" s="18" t="s">
        <v>68</v>
      </c>
      <c r="CB217" s="1"/>
    </row>
    <row r="218" spans="1:80" s="90" customFormat="1" ht="39.75" hidden="1" customHeight="1" x14ac:dyDescent="0.25">
      <c r="A218" s="104" t="s">
        <v>67</v>
      </c>
      <c r="B218" s="57">
        <v>4600084072</v>
      </c>
      <c r="C218" s="103">
        <v>43826</v>
      </c>
      <c r="D218" s="24">
        <v>43852</v>
      </c>
      <c r="E218" s="24">
        <v>45312</v>
      </c>
      <c r="F218" s="51">
        <v>43852</v>
      </c>
      <c r="G218" s="60" t="s">
        <v>6</v>
      </c>
      <c r="H218" s="60" t="s">
        <v>6</v>
      </c>
      <c r="I218" s="48">
        <f t="shared" ca="1" si="68"/>
        <v>1020</v>
      </c>
      <c r="J218" s="47" t="str">
        <f t="shared" ca="1" si="69"/>
        <v>VIGENTE</v>
      </c>
      <c r="K218" s="101" t="s">
        <v>66</v>
      </c>
      <c r="L218" s="102" t="s">
        <v>66</v>
      </c>
      <c r="M218" s="102" t="s">
        <v>66</v>
      </c>
      <c r="N218" s="102" t="s">
        <v>66</v>
      </c>
      <c r="O218" s="101" t="s">
        <v>66</v>
      </c>
      <c r="P218" s="101" t="s">
        <v>66</v>
      </c>
      <c r="Q218" s="82" t="s">
        <v>65</v>
      </c>
      <c r="R218" s="100" t="s">
        <v>64</v>
      </c>
      <c r="S218" s="28" t="s">
        <v>4</v>
      </c>
      <c r="T218" s="99" t="s">
        <v>63</v>
      </c>
      <c r="U218" s="98" t="s">
        <v>62</v>
      </c>
      <c r="V218" s="96">
        <v>2116</v>
      </c>
      <c r="W218" s="97" t="s">
        <v>61</v>
      </c>
      <c r="X218" s="68">
        <v>5</v>
      </c>
      <c r="Y218" s="96">
        <v>1289</v>
      </c>
      <c r="Z218" s="38" t="s">
        <v>60</v>
      </c>
      <c r="AA218" s="95" t="s">
        <v>59</v>
      </c>
      <c r="AB218" s="94">
        <v>143323</v>
      </c>
      <c r="AC218" s="82" t="s">
        <v>58</v>
      </c>
      <c r="AD218" s="65">
        <v>98567823</v>
      </c>
      <c r="AE218" s="31" t="s">
        <v>6</v>
      </c>
      <c r="AF218" s="31">
        <v>3176060428</v>
      </c>
      <c r="AG218" s="30" t="s">
        <v>6</v>
      </c>
      <c r="AH218" s="82" t="s">
        <v>58</v>
      </c>
      <c r="AI218" s="154">
        <v>98567823</v>
      </c>
      <c r="AJ218" s="31" t="s">
        <v>6</v>
      </c>
      <c r="AK218" s="31">
        <v>3176060428</v>
      </c>
      <c r="AL218" s="73" t="s">
        <v>6</v>
      </c>
      <c r="AM218" s="82" t="s">
        <v>57</v>
      </c>
      <c r="AN218" s="31" t="s">
        <v>6</v>
      </c>
      <c r="AO218" s="31" t="s">
        <v>6</v>
      </c>
      <c r="AP218" s="30" t="s">
        <v>6</v>
      </c>
      <c r="AQ218" s="29" t="s">
        <v>56</v>
      </c>
      <c r="AR218" s="28" t="s">
        <v>4</v>
      </c>
      <c r="AS218" s="92" t="s">
        <v>55</v>
      </c>
      <c r="AT218" s="27"/>
      <c r="AU218" s="27"/>
      <c r="AV218" s="63"/>
      <c r="AW218" s="89" t="s">
        <v>28</v>
      </c>
      <c r="AX218" s="20">
        <v>44043</v>
      </c>
      <c r="AY218" s="26">
        <f t="shared" si="70"/>
        <v>43943</v>
      </c>
      <c r="AZ218" s="25"/>
      <c r="BA218" s="25"/>
      <c r="BB218" s="26">
        <f t="shared" si="71"/>
        <v>44034</v>
      </c>
      <c r="BC218" s="25"/>
      <c r="BD218" s="25"/>
      <c r="BE218" s="20">
        <f t="shared" si="72"/>
        <v>44126</v>
      </c>
      <c r="BF218" s="20"/>
      <c r="BG218" s="20"/>
      <c r="BH218" s="24">
        <f t="shared" si="79"/>
        <v>44218</v>
      </c>
      <c r="BI218" s="24"/>
      <c r="BJ218" s="24"/>
      <c r="BK218" s="24">
        <f t="shared" si="73"/>
        <v>44308</v>
      </c>
      <c r="BL218" s="24"/>
      <c r="BM218" s="24"/>
      <c r="BN218" s="20">
        <f t="shared" si="74"/>
        <v>44399</v>
      </c>
      <c r="BO218" s="24"/>
      <c r="BP218" s="24"/>
      <c r="BQ218" s="20">
        <f t="shared" si="75"/>
        <v>44491</v>
      </c>
      <c r="BR218" s="24"/>
      <c r="BS218" s="24"/>
      <c r="BT218" s="20">
        <f t="shared" si="76"/>
        <v>44583</v>
      </c>
      <c r="BU218" s="24">
        <f t="shared" si="78"/>
        <v>45212</v>
      </c>
      <c r="BV218" s="61">
        <f t="shared" ref="BV218" si="80">E218-60</f>
        <v>45252</v>
      </c>
      <c r="BW218" s="21"/>
      <c r="BX218" s="21"/>
      <c r="BY218" s="20">
        <f t="shared" si="77"/>
        <v>44218</v>
      </c>
      <c r="BZ218" s="19"/>
      <c r="CA218" s="18" t="s">
        <v>54</v>
      </c>
    </row>
    <row r="219" spans="1:80" ht="39.75" hidden="1" customHeight="1" x14ac:dyDescent="0.25">
      <c r="A219" s="53" t="s">
        <v>53</v>
      </c>
      <c r="B219" s="57">
        <v>4600083896</v>
      </c>
      <c r="C219" s="49">
        <v>43815</v>
      </c>
      <c r="D219" s="49">
        <v>44014</v>
      </c>
      <c r="E219" s="49">
        <v>44378</v>
      </c>
      <c r="F219" s="51">
        <v>44014</v>
      </c>
      <c r="G219" s="58" t="s">
        <v>472</v>
      </c>
      <c r="H219" s="24">
        <v>44175</v>
      </c>
      <c r="I219" s="48">
        <f ca="1">E219-Mayorista!$DF$1</f>
        <v>86</v>
      </c>
      <c r="J219" s="47" t="str">
        <f t="shared" ca="1" si="69"/>
        <v>RENOVAR</v>
      </c>
      <c r="K219" s="46" t="s">
        <v>52</v>
      </c>
      <c r="L219" s="45">
        <v>43894</v>
      </c>
      <c r="M219" s="44">
        <v>43815</v>
      </c>
      <c r="N219" s="44">
        <v>44302</v>
      </c>
      <c r="O219" s="43">
        <f ca="1">N219-Mayorista!$DF$1</f>
        <v>10</v>
      </c>
      <c r="P219" s="56" t="str">
        <f ca="1">IF(O219&gt;80,"VIGENTE",IF(O219&lt;1,"VENCIDO",IF(O219&lt;50,"POR VENCERSE","RENOVAR")))</f>
        <v>POR VENCERSE</v>
      </c>
      <c r="Q219" s="36" t="s">
        <v>51</v>
      </c>
      <c r="R219" s="36" t="s">
        <v>12</v>
      </c>
      <c r="S219" s="28" t="s">
        <v>4</v>
      </c>
      <c r="T219" s="39">
        <v>5302808</v>
      </c>
      <c r="U219" s="41">
        <v>60980380114</v>
      </c>
      <c r="V219" s="41">
        <v>2711</v>
      </c>
      <c r="W219" s="40">
        <v>40137</v>
      </c>
      <c r="X219" s="39">
        <v>26</v>
      </c>
      <c r="Y219" s="33">
        <v>3</v>
      </c>
      <c r="Z219" s="38" t="s">
        <v>11</v>
      </c>
      <c r="AA219" s="38" t="s">
        <v>10</v>
      </c>
      <c r="AB219" s="37">
        <v>603330</v>
      </c>
      <c r="AC219" s="36" t="s">
        <v>50</v>
      </c>
      <c r="AD219" s="65">
        <v>43905771</v>
      </c>
      <c r="AE219" s="31" t="s">
        <v>6</v>
      </c>
      <c r="AF219" s="33">
        <v>3052430831</v>
      </c>
      <c r="AG219" s="32" t="s">
        <v>48</v>
      </c>
      <c r="AH219" s="35" t="s">
        <v>50</v>
      </c>
      <c r="AI219" s="154">
        <v>43905771</v>
      </c>
      <c r="AJ219" s="31" t="s">
        <v>6</v>
      </c>
      <c r="AK219" s="33">
        <v>3052430831</v>
      </c>
      <c r="AL219" s="29" t="s">
        <v>48</v>
      </c>
      <c r="AM219" s="35" t="s">
        <v>49</v>
      </c>
      <c r="AN219" s="33">
        <v>5780766</v>
      </c>
      <c r="AO219" s="33">
        <v>3147173556</v>
      </c>
      <c r="AP219" s="32" t="s">
        <v>48</v>
      </c>
      <c r="AQ219" s="29" t="s">
        <v>5</v>
      </c>
      <c r="AR219" s="28" t="s">
        <v>4</v>
      </c>
      <c r="AS219" s="27" t="s">
        <v>3</v>
      </c>
      <c r="AT219" s="27"/>
      <c r="AU219" s="27"/>
      <c r="AV219" s="63"/>
      <c r="AW219" s="58" t="s">
        <v>28</v>
      </c>
      <c r="AX219" s="24">
        <v>44106</v>
      </c>
      <c r="AY219" s="26">
        <f t="shared" si="70"/>
        <v>44106</v>
      </c>
      <c r="AZ219" s="60" t="s">
        <v>24</v>
      </c>
      <c r="BA219" s="60" t="s">
        <v>24</v>
      </c>
      <c r="BB219" s="26">
        <f t="shared" si="71"/>
        <v>44198</v>
      </c>
      <c r="BC219" s="89" t="s">
        <v>26</v>
      </c>
      <c r="BD219" s="20">
        <v>43664</v>
      </c>
      <c r="BE219" s="20">
        <f t="shared" si="72"/>
        <v>44288</v>
      </c>
      <c r="BF219" s="20"/>
      <c r="BG219" s="20"/>
      <c r="BH219" s="24">
        <f t="shared" si="79"/>
        <v>44379</v>
      </c>
      <c r="BI219" s="24"/>
      <c r="BJ219" s="24"/>
      <c r="BK219" s="24">
        <f t="shared" si="73"/>
        <v>44471</v>
      </c>
      <c r="BL219" s="24"/>
      <c r="BM219" s="24"/>
      <c r="BN219" s="20">
        <f t="shared" si="74"/>
        <v>44563</v>
      </c>
      <c r="BO219" s="24"/>
      <c r="BP219" s="24"/>
      <c r="BQ219" s="20">
        <f t="shared" si="75"/>
        <v>44653</v>
      </c>
      <c r="BR219" s="24"/>
      <c r="BS219" s="24"/>
      <c r="BT219" s="20">
        <f t="shared" si="76"/>
        <v>44744</v>
      </c>
      <c r="BU219" s="23">
        <v>201930315381</v>
      </c>
      <c r="BV219" s="88" t="s">
        <v>2</v>
      </c>
      <c r="BW219" s="21"/>
      <c r="BX219" s="21"/>
      <c r="BY219" s="20">
        <f t="shared" si="77"/>
        <v>44379</v>
      </c>
      <c r="BZ219" s="19"/>
      <c r="CA219" s="18" t="s">
        <v>0</v>
      </c>
      <c r="CB219" s="1"/>
    </row>
    <row r="220" spans="1:80" s="17" customFormat="1" ht="39.75" hidden="1" customHeight="1" x14ac:dyDescent="0.25">
      <c r="A220" s="53" t="s">
        <v>46</v>
      </c>
      <c r="B220" s="87">
        <v>4600083956</v>
      </c>
      <c r="C220" s="20">
        <v>43815</v>
      </c>
      <c r="D220" s="20">
        <v>44014</v>
      </c>
      <c r="E220" s="20">
        <v>44378</v>
      </c>
      <c r="F220" s="86">
        <v>44014</v>
      </c>
      <c r="G220" s="58" t="s">
        <v>472</v>
      </c>
      <c r="H220" s="20">
        <v>44175</v>
      </c>
      <c r="I220" s="48">
        <f ca="1">E220-Mayorista!$DF$1</f>
        <v>86</v>
      </c>
      <c r="J220" s="47" t="str">
        <f t="shared" ca="1" si="69"/>
        <v>RENOVAR</v>
      </c>
      <c r="K220" s="85" t="s">
        <v>45</v>
      </c>
      <c r="L220" s="84">
        <v>43972</v>
      </c>
      <c r="M220" s="20" t="s">
        <v>44</v>
      </c>
      <c r="N220" s="20">
        <v>44344</v>
      </c>
      <c r="O220" s="43">
        <v>315</v>
      </c>
      <c r="P220" s="56" t="str">
        <f>IF(O220&gt;80,"VIGENTE",IF(O220&lt;1,"VENCIDO",IF(O220&lt;50,"POR VENCERSE","RENOVAR")))</f>
        <v>VIGENTE</v>
      </c>
      <c r="Q220" s="82" t="s">
        <v>43</v>
      </c>
      <c r="R220" s="82" t="s">
        <v>12</v>
      </c>
      <c r="S220" s="28" t="s">
        <v>4</v>
      </c>
      <c r="T220" s="39">
        <v>5302808</v>
      </c>
      <c r="U220" s="41">
        <v>60980380114</v>
      </c>
      <c r="V220" s="83">
        <v>2711</v>
      </c>
      <c r="W220" s="40">
        <v>40137</v>
      </c>
      <c r="X220" s="39">
        <v>26</v>
      </c>
      <c r="Y220" s="80">
        <v>5</v>
      </c>
      <c r="Z220" s="38" t="s">
        <v>11</v>
      </c>
      <c r="AA220" s="38" t="s">
        <v>10</v>
      </c>
      <c r="AB220" s="37">
        <v>484330</v>
      </c>
      <c r="AC220" s="82" t="s">
        <v>42</v>
      </c>
      <c r="AD220" s="65">
        <v>43106487</v>
      </c>
      <c r="AE220" s="80">
        <v>5785807</v>
      </c>
      <c r="AF220" s="80">
        <v>3013896373</v>
      </c>
      <c r="AG220" s="707" t="s">
        <v>41</v>
      </c>
      <c r="AH220" s="81" t="s">
        <v>42</v>
      </c>
      <c r="AI220" s="154">
        <v>43106487</v>
      </c>
      <c r="AJ220" s="80">
        <v>5785807</v>
      </c>
      <c r="AK220" s="80">
        <v>3013896373</v>
      </c>
      <c r="AL220" s="79" t="s">
        <v>41</v>
      </c>
      <c r="AM220" s="30" t="s">
        <v>40</v>
      </c>
      <c r="AN220" s="31" t="s">
        <v>6</v>
      </c>
      <c r="AO220" s="31" t="s">
        <v>6</v>
      </c>
      <c r="AP220" s="30" t="s">
        <v>6</v>
      </c>
      <c r="AQ220" s="78" t="s">
        <v>5</v>
      </c>
      <c r="AR220" s="28" t="s">
        <v>4</v>
      </c>
      <c r="AS220" s="27" t="s">
        <v>3</v>
      </c>
      <c r="AT220" s="27"/>
      <c r="AU220" s="27"/>
      <c r="AV220" s="63"/>
      <c r="AW220" s="89" t="s">
        <v>28</v>
      </c>
      <c r="AX220" s="20">
        <v>44106</v>
      </c>
      <c r="AY220" s="26">
        <f t="shared" si="70"/>
        <v>44106</v>
      </c>
      <c r="AZ220" s="25"/>
      <c r="BA220" s="20"/>
      <c r="BB220" s="26">
        <f t="shared" si="71"/>
        <v>44198</v>
      </c>
      <c r="BC220" s="25"/>
      <c r="BD220" s="25"/>
      <c r="BE220" s="20">
        <f t="shared" si="72"/>
        <v>44288</v>
      </c>
      <c r="BF220" s="20"/>
      <c r="BG220" s="20"/>
      <c r="BH220" s="24">
        <f t="shared" si="79"/>
        <v>44379</v>
      </c>
      <c r="BI220" s="24"/>
      <c r="BJ220" s="24"/>
      <c r="BK220" s="24">
        <f t="shared" si="73"/>
        <v>44471</v>
      </c>
      <c r="BL220" s="24"/>
      <c r="BM220" s="24"/>
      <c r="BN220" s="20">
        <f t="shared" si="74"/>
        <v>44563</v>
      </c>
      <c r="BO220" s="24"/>
      <c r="BP220" s="24"/>
      <c r="BQ220" s="20">
        <f t="shared" si="75"/>
        <v>44653</v>
      </c>
      <c r="BR220" s="24"/>
      <c r="BS220" s="24"/>
      <c r="BT220" s="20">
        <f t="shared" si="76"/>
        <v>44744</v>
      </c>
      <c r="BU220" s="23">
        <v>201930315870</v>
      </c>
      <c r="BV220" s="22" t="s">
        <v>2</v>
      </c>
      <c r="BW220" s="21"/>
      <c r="BX220" s="21"/>
      <c r="BY220" s="20">
        <f t="shared" si="77"/>
        <v>44379</v>
      </c>
      <c r="BZ220" s="19"/>
      <c r="CA220" s="18" t="s">
        <v>0</v>
      </c>
    </row>
    <row r="221" spans="1:80" s="17" customFormat="1" ht="39.75" hidden="1" customHeight="1" x14ac:dyDescent="0.25">
      <c r="A221" s="53" t="s">
        <v>39</v>
      </c>
      <c r="B221" s="77" t="s">
        <v>38</v>
      </c>
      <c r="C221" s="26">
        <v>43818</v>
      </c>
      <c r="D221" s="74">
        <v>44014</v>
      </c>
      <c r="E221" s="74">
        <v>44378</v>
      </c>
      <c r="F221" s="76">
        <v>44014</v>
      </c>
      <c r="G221" s="58" t="s">
        <v>472</v>
      </c>
      <c r="H221" s="20">
        <v>44174</v>
      </c>
      <c r="I221" s="48">
        <f>E221-'[2]ARR Vigentes muestra'!$DN$1</f>
        <v>324</v>
      </c>
      <c r="J221" s="42" t="str">
        <f>IF(I221&gt;80,"VIGENTE",IF(I221&lt;1,"TERMINADO",IF(I221&lt;50,"POR VENCERSE","RENOVAR")))</f>
        <v>VIGENTE</v>
      </c>
      <c r="K221" s="75" t="s">
        <v>37</v>
      </c>
      <c r="L221" s="74">
        <v>43818</v>
      </c>
      <c r="M221" s="74">
        <v>43818</v>
      </c>
      <c r="N221" s="74">
        <v>44305</v>
      </c>
      <c r="O221" s="48">
        <f>N221-$EJ$1</f>
        <v>44305</v>
      </c>
      <c r="P221" s="73" t="str">
        <f>IF(O221&gt;80,"VIGENTE",IF(O221&lt;1,"VENCIDO",IF(O221&lt;50,"POR VENCERSE","RENOVAR")))</f>
        <v>VIGENTE</v>
      </c>
      <c r="Q221" s="66" t="s">
        <v>36</v>
      </c>
      <c r="R221" s="66" t="s">
        <v>35</v>
      </c>
      <c r="S221" s="28" t="s">
        <v>4</v>
      </c>
      <c r="T221" s="72">
        <v>38948</v>
      </c>
      <c r="U221" s="69">
        <v>10150080044</v>
      </c>
      <c r="V221" s="71" t="s">
        <v>34</v>
      </c>
      <c r="W221" s="70">
        <v>29916</v>
      </c>
      <c r="X221" s="69">
        <v>9</v>
      </c>
      <c r="Y221" s="68" t="s">
        <v>6</v>
      </c>
      <c r="Z221" s="66" t="s">
        <v>33</v>
      </c>
      <c r="AA221" s="66" t="s">
        <v>32</v>
      </c>
      <c r="AB221" s="67">
        <v>423640</v>
      </c>
      <c r="AC221" s="66" t="s">
        <v>31</v>
      </c>
      <c r="AD221" s="65">
        <v>71636189</v>
      </c>
      <c r="AE221" s="31">
        <v>2173253</v>
      </c>
      <c r="AF221" s="31">
        <v>3185563492</v>
      </c>
      <c r="AG221" s="63" t="s">
        <v>30</v>
      </c>
      <c r="AH221" s="66" t="s">
        <v>31</v>
      </c>
      <c r="AI221" s="154">
        <v>71636189</v>
      </c>
      <c r="AJ221" s="31">
        <v>2173253</v>
      </c>
      <c r="AK221" s="31">
        <v>3185563492</v>
      </c>
      <c r="AL221" s="63" t="s">
        <v>30</v>
      </c>
      <c r="AM221" s="30" t="s">
        <v>29</v>
      </c>
      <c r="AN221" s="31">
        <v>2173253</v>
      </c>
      <c r="AO221" s="31" t="s">
        <v>6</v>
      </c>
      <c r="AP221" s="30" t="s">
        <v>6</v>
      </c>
      <c r="AQ221" s="64" t="s">
        <v>5</v>
      </c>
      <c r="AR221" s="28" t="s">
        <v>4</v>
      </c>
      <c r="AS221" s="63" t="s">
        <v>3</v>
      </c>
      <c r="AT221" s="63"/>
      <c r="AU221" s="63"/>
      <c r="AV221" s="63"/>
      <c r="AW221" s="58" t="s">
        <v>28</v>
      </c>
      <c r="AX221" s="24">
        <v>43179</v>
      </c>
      <c r="AY221" s="26">
        <f t="shared" si="70"/>
        <v>44106</v>
      </c>
      <c r="AZ221" s="62" t="s">
        <v>27</v>
      </c>
      <c r="BA221" s="24">
        <v>43271</v>
      </c>
      <c r="BB221" s="26">
        <f t="shared" si="71"/>
        <v>44198</v>
      </c>
      <c r="BC221" s="58" t="s">
        <v>26</v>
      </c>
      <c r="BD221" s="24">
        <v>43363</v>
      </c>
      <c r="BE221" s="20">
        <f t="shared" si="72"/>
        <v>44288</v>
      </c>
      <c r="BF221" s="61" t="s">
        <v>25</v>
      </c>
      <c r="BG221" s="24">
        <v>43454</v>
      </c>
      <c r="BH221" s="24">
        <f t="shared" si="79"/>
        <v>44379</v>
      </c>
      <c r="BI221" s="58" t="s">
        <v>1220</v>
      </c>
      <c r="BJ221" s="24">
        <v>44106</v>
      </c>
      <c r="BK221" s="24">
        <f t="shared" si="73"/>
        <v>44471</v>
      </c>
      <c r="BL221" s="24"/>
      <c r="BM221" s="24"/>
      <c r="BN221" s="20">
        <f>EDATE($F221,54)</f>
        <v>45659</v>
      </c>
      <c r="BO221" s="24"/>
      <c r="BP221" s="24"/>
      <c r="BQ221" s="20">
        <f t="shared" si="75"/>
        <v>44653</v>
      </c>
      <c r="BR221" s="24"/>
      <c r="BS221" s="24"/>
      <c r="BT221" s="20">
        <f t="shared" si="76"/>
        <v>44744</v>
      </c>
      <c r="BU221" s="23">
        <v>201930264354</v>
      </c>
      <c r="BV221" s="59" t="s">
        <v>2</v>
      </c>
      <c r="BW221" s="58"/>
      <c r="BX221" s="58"/>
      <c r="BY221" s="24">
        <f>EDATE($F221,48)</f>
        <v>45475</v>
      </c>
      <c r="BZ221" s="18"/>
      <c r="CA221" s="21"/>
    </row>
    <row r="222" spans="1:80" ht="45.75" hidden="1" customHeight="1" x14ac:dyDescent="0.25">
      <c r="A222" s="53" t="s">
        <v>22</v>
      </c>
      <c r="B222" s="57">
        <v>4600083975</v>
      </c>
      <c r="C222" s="49">
        <v>43819</v>
      </c>
      <c r="D222" s="49">
        <v>44014</v>
      </c>
      <c r="E222" s="49">
        <v>44378</v>
      </c>
      <c r="F222" s="51">
        <v>44014</v>
      </c>
      <c r="G222" s="121" t="s">
        <v>472</v>
      </c>
      <c r="H222" s="49">
        <v>44166</v>
      </c>
      <c r="I222" s="48">
        <f ca="1">E222-Mayorista!$DF$1</f>
        <v>86</v>
      </c>
      <c r="J222" s="47" t="str">
        <f ca="1">IF(I222&gt;130,"VIGENTE",IF(I222&lt;1,"TERMINADO",IF(AND(I222&lt;120,I222&gt;110),"TRAMITES",IF(I222&lt;50,"POR VENCERSE","RENOVAR"))))</f>
        <v>RENOVAR</v>
      </c>
      <c r="K222" s="46" t="s">
        <v>21</v>
      </c>
      <c r="L222" s="45">
        <v>43832</v>
      </c>
      <c r="M222" s="45">
        <v>43832</v>
      </c>
      <c r="N222" s="44">
        <v>44305</v>
      </c>
      <c r="O222" s="43">
        <v>315</v>
      </c>
      <c r="P222" s="56" t="str">
        <f>IF(O222&gt;80,"VIGENTE",IF(O222&lt;1,"VENCIDO",IF(O222&lt;50,"POR VENCERSE","RENOVAR")))</f>
        <v>VIGENTE</v>
      </c>
      <c r="Q222" s="36" t="s">
        <v>20</v>
      </c>
      <c r="R222" s="36" t="s">
        <v>12</v>
      </c>
      <c r="S222" s="28" t="s">
        <v>4</v>
      </c>
      <c r="T222" s="39">
        <v>5302808</v>
      </c>
      <c r="U222" s="41">
        <v>60980380114</v>
      </c>
      <c r="V222" s="41">
        <v>2711</v>
      </c>
      <c r="W222" s="40">
        <v>40137</v>
      </c>
      <c r="X222" s="39">
        <v>26</v>
      </c>
      <c r="Y222" s="33">
        <v>2</v>
      </c>
      <c r="Z222" s="38" t="s">
        <v>11</v>
      </c>
      <c r="AA222" s="38" t="s">
        <v>10</v>
      </c>
      <c r="AB222" s="37">
        <v>527170</v>
      </c>
      <c r="AC222" s="36" t="s">
        <v>19</v>
      </c>
      <c r="AD222" s="65">
        <v>71716910</v>
      </c>
      <c r="AE222" s="33">
        <v>2690859</v>
      </c>
      <c r="AF222" s="33">
        <v>2973351</v>
      </c>
      <c r="AG222" s="32" t="s">
        <v>18</v>
      </c>
      <c r="AH222" s="35" t="s">
        <v>19</v>
      </c>
      <c r="AI222" s="154">
        <v>71716910</v>
      </c>
      <c r="AJ222" s="33">
        <v>2690859</v>
      </c>
      <c r="AK222" s="33">
        <v>2973351</v>
      </c>
      <c r="AL222" s="32" t="s">
        <v>18</v>
      </c>
      <c r="AM222" s="30" t="s">
        <v>17</v>
      </c>
      <c r="AN222" s="31" t="s">
        <v>6</v>
      </c>
      <c r="AO222" s="31" t="s">
        <v>6</v>
      </c>
      <c r="AP222" s="30" t="s">
        <v>6</v>
      </c>
      <c r="AQ222" s="55" t="s">
        <v>5</v>
      </c>
      <c r="AR222" s="28" t="s">
        <v>4</v>
      </c>
      <c r="AS222" s="27" t="s">
        <v>3</v>
      </c>
      <c r="AT222" s="27"/>
      <c r="AU222" s="27"/>
      <c r="AV222" s="63"/>
      <c r="AW222" s="89" t="s">
        <v>28</v>
      </c>
      <c r="AX222" s="20">
        <v>44106</v>
      </c>
      <c r="AY222" s="26">
        <f t="shared" si="70"/>
        <v>44106</v>
      </c>
      <c r="AZ222" s="25"/>
      <c r="BA222" s="20"/>
      <c r="BB222" s="26">
        <f t="shared" si="71"/>
        <v>44198</v>
      </c>
      <c r="BC222" s="25"/>
      <c r="BD222" s="25"/>
      <c r="BE222" s="20">
        <f t="shared" si="72"/>
        <v>44288</v>
      </c>
      <c r="BF222" s="20"/>
      <c r="BG222" s="20"/>
      <c r="BH222" s="24">
        <f t="shared" si="79"/>
        <v>44379</v>
      </c>
      <c r="BI222" s="24"/>
      <c r="BJ222" s="24"/>
      <c r="BK222" s="24">
        <f t="shared" si="73"/>
        <v>44471</v>
      </c>
      <c r="BL222" s="24"/>
      <c r="BM222" s="24"/>
      <c r="BN222" s="20">
        <f>EDATE($F222,18)</f>
        <v>44563</v>
      </c>
      <c r="BO222" s="24"/>
      <c r="BP222" s="24"/>
      <c r="BQ222" s="20">
        <f t="shared" si="75"/>
        <v>44653</v>
      </c>
      <c r="BR222" s="24"/>
      <c r="BS222" s="24"/>
      <c r="BT222" s="20">
        <f t="shared" si="76"/>
        <v>44744</v>
      </c>
      <c r="BU222" s="23">
        <v>201930315846</v>
      </c>
      <c r="BV222" s="22" t="s">
        <v>2</v>
      </c>
      <c r="BW222" s="21"/>
      <c r="BX222" s="21"/>
      <c r="BY222" s="20">
        <f>EDATE($F222,12)</f>
        <v>44379</v>
      </c>
      <c r="BZ222" s="19"/>
      <c r="CA222" s="54" t="s">
        <v>0</v>
      </c>
      <c r="CB222" s="1"/>
    </row>
    <row r="223" spans="1:80" s="17" customFormat="1" ht="39.75" hidden="1" customHeight="1" x14ac:dyDescent="0.25">
      <c r="A223" s="53" t="s">
        <v>16</v>
      </c>
      <c r="B223" s="52">
        <v>4600083968</v>
      </c>
      <c r="C223" s="49">
        <v>43818</v>
      </c>
      <c r="D223" s="49">
        <v>44035</v>
      </c>
      <c r="E223" s="49">
        <v>44399</v>
      </c>
      <c r="F223" s="51">
        <v>44035</v>
      </c>
      <c r="G223" s="121" t="s">
        <v>472</v>
      </c>
      <c r="H223" s="49">
        <v>44174</v>
      </c>
      <c r="I223" s="48">
        <f ca="1">E223-Mayorista!$DF$1</f>
        <v>107</v>
      </c>
      <c r="J223" s="47" t="str">
        <f ca="1">IF(I223&gt;130,"VIGENTE",IF(I223&lt;1,"TERMINADO",IF(AND(I223&lt;120,I223&gt;110),"TRAMITES",IF(I223&lt;50,"POR VENCERSE","RENOVAR"))))</f>
        <v>RENOVAR</v>
      </c>
      <c r="K223" s="46" t="s">
        <v>14</v>
      </c>
      <c r="L223" s="45">
        <v>43860</v>
      </c>
      <c r="M223" s="45">
        <v>43860</v>
      </c>
      <c r="N223" s="44">
        <v>44345</v>
      </c>
      <c r="O223" s="43">
        <v>315</v>
      </c>
      <c r="P223" s="42" t="str">
        <f>IF(O223&gt;80,"VIGENTE",IF(O223&lt;1,"VENCIDO",IF(O223&lt;50,"POR VENCERSE","RENOVAR")))</f>
        <v>VIGENTE</v>
      </c>
      <c r="Q223" s="36" t="s">
        <v>13</v>
      </c>
      <c r="R223" s="36" t="s">
        <v>12</v>
      </c>
      <c r="S223" s="28" t="s">
        <v>4</v>
      </c>
      <c r="T223" s="39">
        <v>5302808</v>
      </c>
      <c r="U223" s="41">
        <v>60980380114</v>
      </c>
      <c r="V223" s="41">
        <v>2711</v>
      </c>
      <c r="W223" s="40">
        <v>40137</v>
      </c>
      <c r="X223" s="39">
        <v>26</v>
      </c>
      <c r="Y223" s="33">
        <v>1</v>
      </c>
      <c r="Z223" s="38" t="s">
        <v>11</v>
      </c>
      <c r="AA223" s="38" t="s">
        <v>10</v>
      </c>
      <c r="AB223" s="37">
        <v>527170</v>
      </c>
      <c r="AC223" s="36" t="s">
        <v>9</v>
      </c>
      <c r="AD223" s="65">
        <v>32321217</v>
      </c>
      <c r="AE223" s="33">
        <v>5818442</v>
      </c>
      <c r="AF223" s="33">
        <v>3046647046</v>
      </c>
      <c r="AG223" s="32" t="s">
        <v>8</v>
      </c>
      <c r="AH223" s="35" t="s">
        <v>9</v>
      </c>
      <c r="AI223" s="154">
        <v>32321217</v>
      </c>
      <c r="AJ223" s="33">
        <v>5818442</v>
      </c>
      <c r="AK223" s="33">
        <v>3046647046</v>
      </c>
      <c r="AL223" s="32" t="s">
        <v>8</v>
      </c>
      <c r="AM223" s="30" t="s">
        <v>7</v>
      </c>
      <c r="AN223" s="31" t="s">
        <v>6</v>
      </c>
      <c r="AO223" s="31" t="s">
        <v>6</v>
      </c>
      <c r="AP223" s="30" t="s">
        <v>6</v>
      </c>
      <c r="AQ223" s="29" t="s">
        <v>5</v>
      </c>
      <c r="AR223" s="28" t="s">
        <v>4</v>
      </c>
      <c r="AS223" s="27" t="s">
        <v>3</v>
      </c>
      <c r="AT223" s="27"/>
      <c r="AU223" s="27"/>
      <c r="AV223" s="63"/>
      <c r="AW223" s="89" t="s">
        <v>28</v>
      </c>
      <c r="AX223" s="20">
        <v>44106</v>
      </c>
      <c r="AY223" s="26">
        <f t="shared" si="70"/>
        <v>44127</v>
      </c>
      <c r="AZ223" s="25"/>
      <c r="BA223" s="20"/>
      <c r="BB223" s="26">
        <f t="shared" si="71"/>
        <v>44219</v>
      </c>
      <c r="BC223" s="25"/>
      <c r="BD223" s="25"/>
      <c r="BE223" s="20">
        <f t="shared" si="72"/>
        <v>44309</v>
      </c>
      <c r="BF223" s="20"/>
      <c r="BG223" s="20"/>
      <c r="BH223" s="24">
        <f t="shared" si="79"/>
        <v>44400</v>
      </c>
      <c r="BI223" s="24"/>
      <c r="BJ223" s="24"/>
      <c r="BK223" s="24">
        <f t="shared" si="73"/>
        <v>44492</v>
      </c>
      <c r="BL223" s="24"/>
      <c r="BM223" s="24"/>
      <c r="BN223" s="20">
        <f>EDATE($F223,18)</f>
        <v>44584</v>
      </c>
      <c r="BO223" s="24"/>
      <c r="BP223" s="24"/>
      <c r="BQ223" s="20">
        <f t="shared" si="75"/>
        <v>44674</v>
      </c>
      <c r="BR223" s="24"/>
      <c r="BS223" s="24"/>
      <c r="BT223" s="20">
        <f t="shared" si="76"/>
        <v>44765</v>
      </c>
      <c r="BU223" s="23">
        <v>201930315785</v>
      </c>
      <c r="BV223" s="22" t="s">
        <v>2</v>
      </c>
      <c r="BW223" s="21"/>
      <c r="BX223" s="21"/>
      <c r="BY223" s="20">
        <f>EDATE($F223,12)</f>
        <v>44400</v>
      </c>
      <c r="BZ223" s="19"/>
      <c r="CA223" s="18" t="s">
        <v>0</v>
      </c>
    </row>
    <row r="224" spans="1:80" ht="39.75" hidden="1" customHeight="1" x14ac:dyDescent="0.25">
      <c r="A224" s="139" t="s">
        <v>67</v>
      </c>
      <c r="B224" s="120">
        <v>4600078466</v>
      </c>
      <c r="C224" s="26">
        <v>43571</v>
      </c>
      <c r="D224" s="24" t="s">
        <v>6</v>
      </c>
      <c r="E224" s="24" t="s">
        <v>6</v>
      </c>
      <c r="F224" s="61" t="s">
        <v>6</v>
      </c>
      <c r="G224" s="60" t="s">
        <v>6</v>
      </c>
      <c r="H224" s="60" t="s">
        <v>6</v>
      </c>
      <c r="I224" s="48" t="e">
        <f ca="1">E224-$DF$1</f>
        <v>#VALUE!</v>
      </c>
      <c r="J224" s="47" t="e">
        <f t="shared" ref="J224" ca="1" si="81">IF(I224&gt;130,"VIGENTE",IF(I224&lt;1,"TERMINADO",IF(AND(I224&lt;120,I224&gt;110),"TRAMITES",IF(I224&lt;50,"POR VENCERSE","RENOVAR"))))</f>
        <v>#VALUE!</v>
      </c>
      <c r="K224" s="101" t="s">
        <v>66</v>
      </c>
      <c r="L224" s="102" t="s">
        <v>66</v>
      </c>
      <c r="M224" s="102" t="s">
        <v>66</v>
      </c>
      <c r="N224" s="102" t="s">
        <v>66</v>
      </c>
      <c r="O224" s="101" t="s">
        <v>66</v>
      </c>
      <c r="P224" s="101" t="s">
        <v>66</v>
      </c>
      <c r="Q224" s="66" t="s">
        <v>3231</v>
      </c>
      <c r="R224" s="100" t="s">
        <v>76</v>
      </c>
      <c r="S224" s="28" t="s">
        <v>4</v>
      </c>
      <c r="T224" s="72">
        <v>5245417</v>
      </c>
      <c r="U224" s="118">
        <v>10060480003</v>
      </c>
      <c r="V224" s="118">
        <v>3161</v>
      </c>
      <c r="W224" s="117">
        <v>38635</v>
      </c>
      <c r="X224" s="72">
        <v>26</v>
      </c>
      <c r="Y224" s="68">
        <v>319</v>
      </c>
      <c r="Z224" s="95" t="s">
        <v>224</v>
      </c>
      <c r="AA224" s="95" t="s">
        <v>1121</v>
      </c>
      <c r="AB224" s="67">
        <v>215588</v>
      </c>
      <c r="AC224" s="66" t="s">
        <v>3232</v>
      </c>
      <c r="AD224" s="65">
        <v>16209333</v>
      </c>
      <c r="AE224" s="31" t="s">
        <v>6</v>
      </c>
      <c r="AF224" s="31">
        <v>3185917880</v>
      </c>
      <c r="AG224" s="30" t="s">
        <v>6</v>
      </c>
      <c r="AH224" s="66" t="s">
        <v>3232</v>
      </c>
      <c r="AI224" s="154">
        <v>16209333</v>
      </c>
      <c r="AJ224" s="31" t="s">
        <v>6</v>
      </c>
      <c r="AK224" s="31">
        <v>3185917880</v>
      </c>
      <c r="AL224" s="73" t="s">
        <v>6</v>
      </c>
      <c r="AM224" s="66" t="s">
        <v>3233</v>
      </c>
      <c r="AN224" s="31" t="s">
        <v>6</v>
      </c>
      <c r="AO224" s="31" t="s">
        <v>6</v>
      </c>
      <c r="AP224" s="30" t="s">
        <v>6</v>
      </c>
      <c r="AQ224" s="78" t="s">
        <v>70</v>
      </c>
      <c r="AR224" s="28" t="s">
        <v>4</v>
      </c>
      <c r="AS224" s="27" t="s">
        <v>69</v>
      </c>
      <c r="AT224" s="27"/>
      <c r="AU224" s="27"/>
      <c r="AV224" s="63"/>
      <c r="AW224" s="25"/>
      <c r="AX224" s="25"/>
      <c r="AY224" s="26" t="e">
        <f t="shared" si="70"/>
        <v>#VALUE!</v>
      </c>
      <c r="AZ224" s="25"/>
      <c r="BA224" s="20"/>
      <c r="BB224" s="26" t="e">
        <f t="shared" si="71"/>
        <v>#VALUE!</v>
      </c>
      <c r="BC224" s="25"/>
      <c r="BD224" s="25"/>
      <c r="BE224" s="20" t="e">
        <f t="shared" si="72"/>
        <v>#VALUE!</v>
      </c>
      <c r="BF224" s="20"/>
      <c r="BG224" s="20"/>
      <c r="BH224" s="24" t="e">
        <f t="shared" si="79"/>
        <v>#VALUE!</v>
      </c>
      <c r="BI224" s="24"/>
      <c r="BJ224" s="24"/>
      <c r="BK224" s="24" t="e">
        <f t="shared" si="73"/>
        <v>#VALUE!</v>
      </c>
      <c r="BL224" s="24"/>
      <c r="BM224" s="24"/>
      <c r="BN224" s="20" t="e">
        <f>EDATE($F224,18)</f>
        <v>#VALUE!</v>
      </c>
      <c r="BO224" s="24"/>
      <c r="BP224" s="24"/>
      <c r="BQ224" s="20" t="e">
        <f t="shared" si="75"/>
        <v>#VALUE!</v>
      </c>
      <c r="BR224" s="24"/>
      <c r="BS224" s="24"/>
      <c r="BT224" s="20" t="e">
        <f t="shared" si="76"/>
        <v>#VALUE!</v>
      </c>
      <c r="BU224" s="24" t="e">
        <f t="shared" ref="BU224:BU254" si="82">E224-100</f>
        <v>#VALUE!</v>
      </c>
      <c r="BV224" s="61" t="e">
        <f t="shared" ref="BV224:BV245" si="83">E224-60</f>
        <v>#VALUE!</v>
      </c>
      <c r="BW224" s="21"/>
      <c r="BX224" s="21"/>
      <c r="BY224" s="20" t="e">
        <f>EDATE($F224,12)</f>
        <v>#VALUE!</v>
      </c>
      <c r="BZ224" s="19"/>
      <c r="CA224" s="18"/>
      <c r="CB224" s="1"/>
    </row>
    <row r="225" spans="1:88" s="17" customFormat="1" ht="45.75" hidden="1" customHeight="1" x14ac:dyDescent="0.25">
      <c r="A225" s="373" t="s">
        <v>1660</v>
      </c>
      <c r="B225" s="708">
        <v>4600087463</v>
      </c>
      <c r="C225" s="74">
        <v>44127</v>
      </c>
      <c r="D225" s="74" t="s">
        <v>6</v>
      </c>
      <c r="E225" s="74" t="s">
        <v>6</v>
      </c>
      <c r="F225" s="76" t="s">
        <v>6</v>
      </c>
      <c r="G225" s="60" t="s">
        <v>6</v>
      </c>
      <c r="H225" s="60" t="s">
        <v>6</v>
      </c>
      <c r="I225" s="48" t="e">
        <f>E225-'[3]ARR Vigentes muestra'!$DN$1</f>
        <v>#VALUE!</v>
      </c>
      <c r="J225" s="47" t="e">
        <f t="shared" ref="J225:J226" si="84">IF(I225&gt;80,"VIGENTE",IF(I225&lt;1,"TERMINADO",IF(I225&lt;50,"POR VENCERSE","RENOVAR")))</f>
        <v>#VALUE!</v>
      </c>
      <c r="K225" s="166">
        <v>2822189</v>
      </c>
      <c r="L225" s="102">
        <v>44127</v>
      </c>
      <c r="M225" s="102">
        <v>44127</v>
      </c>
      <c r="N225" s="102">
        <v>44614</v>
      </c>
      <c r="O225" s="43">
        <v>315</v>
      </c>
      <c r="P225" s="42" t="str">
        <f>IF(O225&gt;80,"VIGENTE",IF(O225&lt;1,"VENCIDO",IF(O225&lt;50,"POR VENCERSE","RENOVAR")))</f>
        <v>VIGENTE</v>
      </c>
      <c r="Q225" s="66" t="s">
        <v>1662</v>
      </c>
      <c r="R225" s="100" t="s">
        <v>76</v>
      </c>
      <c r="S225" s="375" t="s">
        <v>1395</v>
      </c>
      <c r="T225" s="72">
        <v>5045180</v>
      </c>
      <c r="U225" s="152" t="s">
        <v>1631</v>
      </c>
      <c r="V225" s="118">
        <v>2447</v>
      </c>
      <c r="W225" s="117">
        <v>31008</v>
      </c>
      <c r="X225" s="72">
        <v>2</v>
      </c>
      <c r="Y225" s="68" t="s">
        <v>6</v>
      </c>
      <c r="Z225" s="66" t="s">
        <v>1663</v>
      </c>
      <c r="AA225" s="66" t="s">
        <v>1664</v>
      </c>
      <c r="AB225" s="415">
        <v>1507953</v>
      </c>
      <c r="AC225" s="66" t="s">
        <v>1525</v>
      </c>
      <c r="AD225" s="65">
        <v>890903938</v>
      </c>
      <c r="AE225" s="31">
        <v>4042409</v>
      </c>
      <c r="AF225" s="31" t="s">
        <v>6</v>
      </c>
      <c r="AG225" s="63" t="s">
        <v>3237</v>
      </c>
      <c r="AH225" s="66" t="s">
        <v>3238</v>
      </c>
      <c r="AI225" s="65">
        <v>71788617</v>
      </c>
      <c r="AJ225" s="31">
        <v>4042409</v>
      </c>
      <c r="AK225" s="31" t="s">
        <v>6</v>
      </c>
      <c r="AL225" s="63" t="s">
        <v>3237</v>
      </c>
      <c r="AM225" s="709" t="s">
        <v>3239</v>
      </c>
      <c r="AN225" s="31" t="s">
        <v>6</v>
      </c>
      <c r="AO225" s="31" t="s">
        <v>6</v>
      </c>
      <c r="AP225" s="30" t="s">
        <v>6</v>
      </c>
      <c r="AQ225" s="64" t="s">
        <v>5</v>
      </c>
      <c r="AR225" s="66" t="s">
        <v>4</v>
      </c>
      <c r="AS225" s="63" t="s">
        <v>311</v>
      </c>
      <c r="AT225" s="28" t="s">
        <v>3226</v>
      </c>
      <c r="AU225" s="28" t="s">
        <v>3227</v>
      </c>
      <c r="AV225" s="63"/>
      <c r="AW225" s="25"/>
      <c r="AX225" s="25"/>
      <c r="AY225" s="26" t="e">
        <f t="shared" si="70"/>
        <v>#VALUE!</v>
      </c>
      <c r="AZ225" s="25"/>
      <c r="BA225" s="20"/>
      <c r="BB225" s="26" t="e">
        <f t="shared" si="71"/>
        <v>#VALUE!</v>
      </c>
      <c r="BC225" s="25"/>
      <c r="BD225" s="25"/>
      <c r="BE225" s="20" t="e">
        <f t="shared" si="72"/>
        <v>#VALUE!</v>
      </c>
      <c r="BF225" s="20"/>
      <c r="BG225" s="20"/>
      <c r="BH225" s="24" t="e">
        <f t="shared" si="79"/>
        <v>#VALUE!</v>
      </c>
      <c r="BI225" s="24"/>
      <c r="BJ225" s="24"/>
      <c r="BK225" s="24" t="e">
        <f t="shared" si="73"/>
        <v>#VALUE!</v>
      </c>
      <c r="BL225" s="24"/>
      <c r="BM225" s="24"/>
      <c r="BN225" s="20" t="e">
        <f>EDATE($F225,18)</f>
        <v>#VALUE!</v>
      </c>
      <c r="BO225" s="24"/>
      <c r="BP225" s="24"/>
      <c r="BQ225" s="20" t="e">
        <f t="shared" si="75"/>
        <v>#VALUE!</v>
      </c>
      <c r="BR225" s="24"/>
      <c r="BS225" s="24"/>
      <c r="BT225" s="20" t="e">
        <f t="shared" si="76"/>
        <v>#VALUE!</v>
      </c>
      <c r="BU225" s="24" t="e">
        <f t="shared" si="82"/>
        <v>#VALUE!</v>
      </c>
      <c r="BV225" s="61" t="e">
        <f t="shared" si="83"/>
        <v>#VALUE!</v>
      </c>
      <c r="BW225" s="21"/>
      <c r="BX225" s="21"/>
      <c r="BY225" s="20" t="e">
        <f>EDATE($F225,12)</f>
        <v>#VALUE!</v>
      </c>
      <c r="BZ225" s="19"/>
      <c r="CA225" s="18"/>
      <c r="CB225" s="199"/>
      <c r="CC225" s="441"/>
      <c r="CD225" s="199"/>
      <c r="CE225" s="431"/>
      <c r="CF225" s="199"/>
      <c r="CG225" s="431"/>
      <c r="CH225" s="431"/>
      <c r="CI225" s="199"/>
      <c r="CJ225" s="431"/>
    </row>
    <row r="226" spans="1:88" s="17" customFormat="1" ht="45.75" hidden="1" customHeight="1" x14ac:dyDescent="0.25">
      <c r="A226" s="373" t="s">
        <v>1728</v>
      </c>
      <c r="B226" s="374">
        <v>4600087464</v>
      </c>
      <c r="C226" s="26">
        <v>44126</v>
      </c>
      <c r="D226" s="194" t="s">
        <v>6</v>
      </c>
      <c r="E226" s="74" t="s">
        <v>6</v>
      </c>
      <c r="F226" s="250" t="s">
        <v>6</v>
      </c>
      <c r="G226" s="60" t="s">
        <v>6</v>
      </c>
      <c r="H226" s="60" t="s">
        <v>6</v>
      </c>
      <c r="I226" s="48" t="e">
        <f>E226-'[3]ARR Vigentes muestra'!$DN$1</f>
        <v>#VALUE!</v>
      </c>
      <c r="J226" s="47" t="e">
        <f t="shared" si="84"/>
        <v>#VALUE!</v>
      </c>
      <c r="K226" s="166">
        <v>2822117</v>
      </c>
      <c r="L226" s="102">
        <v>44127</v>
      </c>
      <c r="M226" s="102">
        <v>44127</v>
      </c>
      <c r="N226" s="102">
        <v>44614</v>
      </c>
      <c r="O226" s="43">
        <v>315</v>
      </c>
      <c r="P226" s="42" t="str">
        <f>IF(O226&gt;80,"VIGENTE",IF(O226&lt;1,"VENCIDO",IF(O226&lt;50,"POR VENCERSE","RENOVAR")))</f>
        <v>VIGENTE</v>
      </c>
      <c r="Q226" s="66" t="s">
        <v>1730</v>
      </c>
      <c r="R226" s="66" t="s">
        <v>318</v>
      </c>
      <c r="S226" s="375" t="s">
        <v>1395</v>
      </c>
      <c r="T226" s="118">
        <v>93223</v>
      </c>
      <c r="U226" s="69">
        <v>10100030004</v>
      </c>
      <c r="V226" s="69">
        <v>3070</v>
      </c>
      <c r="W226" s="155">
        <v>34272</v>
      </c>
      <c r="X226" s="141">
        <v>12</v>
      </c>
      <c r="Y226" s="68" t="s">
        <v>6</v>
      </c>
      <c r="Z226" s="66" t="s">
        <v>401</v>
      </c>
      <c r="AA226" s="66" t="s">
        <v>2657</v>
      </c>
      <c r="AB226" s="67">
        <v>1068126</v>
      </c>
      <c r="AC226" s="66" t="s">
        <v>1525</v>
      </c>
      <c r="AD226" s="65">
        <v>890903938</v>
      </c>
      <c r="AE226" s="31">
        <v>4042409</v>
      </c>
      <c r="AF226" s="31" t="s">
        <v>6</v>
      </c>
      <c r="AG226" s="63" t="s">
        <v>3237</v>
      </c>
      <c r="AH226" s="66" t="s">
        <v>3238</v>
      </c>
      <c r="AI226" s="65">
        <v>71788617</v>
      </c>
      <c r="AJ226" s="31">
        <v>4042409</v>
      </c>
      <c r="AK226" s="31" t="s">
        <v>6</v>
      </c>
      <c r="AL226" s="63" t="s">
        <v>3237</v>
      </c>
      <c r="AM226" s="709" t="s">
        <v>3239</v>
      </c>
      <c r="AN226" s="31" t="s">
        <v>6</v>
      </c>
      <c r="AO226" s="31" t="s">
        <v>6</v>
      </c>
      <c r="AP226" s="30" t="s">
        <v>6</v>
      </c>
      <c r="AQ226" s="64" t="s">
        <v>56</v>
      </c>
      <c r="AR226" s="375" t="s">
        <v>4</v>
      </c>
      <c r="AS226" s="63" t="s">
        <v>55</v>
      </c>
      <c r="AT226" s="28" t="s">
        <v>3226</v>
      </c>
      <c r="AU226" s="28" t="s">
        <v>3227</v>
      </c>
      <c r="AV226" s="63"/>
      <c r="AW226" s="710"/>
      <c r="AX226" s="24" t="e">
        <f t="shared" ref="AX226" si="85">EDATE($F226,39)</f>
        <v>#VALUE!</v>
      </c>
      <c r="AY226" s="26" t="e">
        <f t="shared" si="70"/>
        <v>#VALUE!</v>
      </c>
      <c r="AZ226" s="61"/>
      <c r="BA226" s="24" t="e">
        <f t="shared" ref="BA226" si="86">EDATE($F226,42)</f>
        <v>#VALUE!</v>
      </c>
      <c r="BB226" s="26" t="e">
        <f t="shared" si="71"/>
        <v>#VALUE!</v>
      </c>
      <c r="BC226" s="61"/>
      <c r="BD226" s="60"/>
      <c r="BE226" s="20" t="e">
        <f t="shared" si="72"/>
        <v>#VALUE!</v>
      </c>
      <c r="BF226" s="60" t="s">
        <v>24</v>
      </c>
      <c r="BG226" s="60" t="s">
        <v>24</v>
      </c>
      <c r="BH226" s="24" t="e">
        <f t="shared" si="79"/>
        <v>#VALUE!</v>
      </c>
      <c r="BI226" s="60" t="s">
        <v>24</v>
      </c>
      <c r="BJ226" s="60" t="s">
        <v>24</v>
      </c>
      <c r="BK226" s="24" t="e">
        <f t="shared" ref="BK226" si="87">EDATE($F226,51)</f>
        <v>#VALUE!</v>
      </c>
      <c r="BL226" s="60" t="s">
        <v>24</v>
      </c>
      <c r="BM226" s="60" t="s">
        <v>24</v>
      </c>
      <c r="BN226" s="24" t="e">
        <f t="shared" ref="BN226" si="88">EDATE($F226,54)</f>
        <v>#VALUE!</v>
      </c>
      <c r="BO226" s="60" t="s">
        <v>24</v>
      </c>
      <c r="BP226" s="60" t="s">
        <v>24</v>
      </c>
      <c r="BQ226" s="24" t="e">
        <f t="shared" ref="BQ226" si="89">EDATE($F226,57)</f>
        <v>#VALUE!</v>
      </c>
      <c r="BR226" s="60" t="s">
        <v>24</v>
      </c>
      <c r="BS226" s="60" t="s">
        <v>24</v>
      </c>
      <c r="BT226" s="24" t="e">
        <f t="shared" si="76"/>
        <v>#VALUE!</v>
      </c>
      <c r="BU226" s="24" t="e">
        <f t="shared" si="82"/>
        <v>#VALUE!</v>
      </c>
      <c r="BV226" s="61" t="e">
        <f t="shared" si="83"/>
        <v>#VALUE!</v>
      </c>
      <c r="BW226" s="24"/>
      <c r="BX226" s="61"/>
      <c r="BY226" s="24" t="s">
        <v>66</v>
      </c>
      <c r="BZ226" s="66"/>
    </row>
    <row r="227" spans="1:88" s="17" customFormat="1" ht="39.75" hidden="1" customHeight="1" x14ac:dyDescent="0.25">
      <c r="A227" s="53" t="s">
        <v>67</v>
      </c>
      <c r="B227" s="120">
        <v>4600087439</v>
      </c>
      <c r="C227" s="26">
        <v>44138</v>
      </c>
      <c r="D227" s="24" t="s">
        <v>6</v>
      </c>
      <c r="E227" s="24" t="s">
        <v>6</v>
      </c>
      <c r="F227" s="61" t="s">
        <v>6</v>
      </c>
      <c r="G227" s="60" t="s">
        <v>6</v>
      </c>
      <c r="H227" s="60" t="s">
        <v>6</v>
      </c>
      <c r="I227" s="48" t="e">
        <f ca="1">E227-$DF$1</f>
        <v>#VALUE!</v>
      </c>
      <c r="J227" s="47" t="e">
        <f t="shared" ref="J227:J240" ca="1" si="90">IF(I227&gt;130,"VIGENTE",IF(I227&lt;1,"TERMINADO",IF(AND(I227&lt;120,I227&gt;110),"TRAMITES",IF(I227&lt;50,"POR VENCERSE","RENOVAR"))))</f>
        <v>#VALUE!</v>
      </c>
      <c r="K227" s="101" t="s">
        <v>66</v>
      </c>
      <c r="L227" s="102" t="s">
        <v>66</v>
      </c>
      <c r="M227" s="102" t="s">
        <v>66</v>
      </c>
      <c r="N227" s="102" t="s">
        <v>66</v>
      </c>
      <c r="O227" s="101" t="s">
        <v>66</v>
      </c>
      <c r="P227" s="101" t="s">
        <v>66</v>
      </c>
      <c r="Q227" s="66" t="s">
        <v>296</v>
      </c>
      <c r="R227" s="36" t="s">
        <v>1032</v>
      </c>
      <c r="S227" s="28" t="s">
        <v>4</v>
      </c>
      <c r="T227" s="72">
        <v>5045180</v>
      </c>
      <c r="U227" s="118" t="s">
        <v>1031</v>
      </c>
      <c r="V227" s="118">
        <v>2447</v>
      </c>
      <c r="W227" s="117">
        <v>31008</v>
      </c>
      <c r="X227" s="72">
        <v>2</v>
      </c>
      <c r="Y227" s="68" t="s">
        <v>6</v>
      </c>
      <c r="Z227" s="95" t="s">
        <v>11</v>
      </c>
      <c r="AA227" s="66" t="s">
        <v>1030</v>
      </c>
      <c r="AB227" s="67">
        <v>5967046</v>
      </c>
      <c r="AC227" s="66" t="s">
        <v>1029</v>
      </c>
      <c r="AD227" s="65" t="s">
        <v>1028</v>
      </c>
      <c r="AE227" s="31" t="s">
        <v>6</v>
      </c>
      <c r="AF227" s="31">
        <v>3207973285</v>
      </c>
      <c r="AG227" s="63" t="s">
        <v>3221</v>
      </c>
      <c r="AH227" s="66" t="s">
        <v>3220</v>
      </c>
      <c r="AI227" s="154">
        <v>52028419</v>
      </c>
      <c r="AJ227" s="31" t="s">
        <v>6</v>
      </c>
      <c r="AK227" s="31">
        <v>3207973285</v>
      </c>
      <c r="AL227" s="63" t="s">
        <v>3241</v>
      </c>
      <c r="AM227" s="30" t="s">
        <v>3222</v>
      </c>
      <c r="AN227" s="31" t="s">
        <v>6</v>
      </c>
      <c r="AO227" s="31" t="s">
        <v>6</v>
      </c>
      <c r="AP227" s="30" t="s">
        <v>6</v>
      </c>
      <c r="AQ227" s="64" t="s">
        <v>70</v>
      </c>
      <c r="AR227" s="28" t="s">
        <v>4</v>
      </c>
      <c r="AS227" s="63" t="s">
        <v>69</v>
      </c>
      <c r="AT227" s="28" t="s">
        <v>3226</v>
      </c>
      <c r="AU227" s="28" t="s">
        <v>3227</v>
      </c>
      <c r="AV227" s="63"/>
      <c r="AW227" s="25"/>
      <c r="AX227" s="25"/>
      <c r="AY227" s="26" t="e">
        <f t="shared" si="70"/>
        <v>#VALUE!</v>
      </c>
      <c r="AZ227" s="25"/>
      <c r="BA227" s="25"/>
      <c r="BB227" s="26" t="e">
        <f t="shared" si="71"/>
        <v>#VALUE!</v>
      </c>
      <c r="BC227" s="25"/>
      <c r="BD227" s="25"/>
      <c r="BE227" s="20" t="e">
        <f t="shared" si="72"/>
        <v>#VALUE!</v>
      </c>
      <c r="BF227" s="20"/>
      <c r="BG227" s="20"/>
      <c r="BH227" s="24" t="e">
        <f t="shared" si="79"/>
        <v>#VALUE!</v>
      </c>
      <c r="BI227" s="24"/>
      <c r="BJ227" s="24"/>
      <c r="BK227" s="24" t="e">
        <f t="shared" ref="BK227:BK245" si="91">EDATE($F227,15)</f>
        <v>#VALUE!</v>
      </c>
      <c r="BL227" s="24"/>
      <c r="BM227" s="24"/>
      <c r="BN227" s="20" t="e">
        <f t="shared" ref="BN227:BN254" si="92">EDATE($F227,18)</f>
        <v>#VALUE!</v>
      </c>
      <c r="BO227" s="24"/>
      <c r="BP227" s="24"/>
      <c r="BQ227" s="20" t="e">
        <f t="shared" ref="BQ227:BQ254" si="93">EDATE($F227,21)</f>
        <v>#VALUE!</v>
      </c>
      <c r="BR227" s="24"/>
      <c r="BS227" s="24"/>
      <c r="BT227" s="20" t="e">
        <f t="shared" si="76"/>
        <v>#VALUE!</v>
      </c>
      <c r="BU227" s="24" t="e">
        <f t="shared" si="82"/>
        <v>#VALUE!</v>
      </c>
      <c r="BV227" s="61" t="e">
        <f t="shared" si="83"/>
        <v>#VALUE!</v>
      </c>
      <c r="BW227" s="21"/>
      <c r="BX227" s="21"/>
      <c r="BY227" s="20" t="e">
        <f t="shared" ref="BY227:BY254" si="94">EDATE($F227,12)</f>
        <v>#VALUE!</v>
      </c>
      <c r="BZ227" s="19"/>
      <c r="CA227" s="18"/>
    </row>
    <row r="228" spans="1:88" ht="39.75" hidden="1" customHeight="1" x14ac:dyDescent="0.25">
      <c r="A228" s="139" t="s">
        <v>67</v>
      </c>
      <c r="B228" s="75">
        <v>4600087804</v>
      </c>
      <c r="C228" s="24">
        <v>44159</v>
      </c>
      <c r="D228" s="24">
        <v>44162</v>
      </c>
      <c r="E228" s="24">
        <v>44526</v>
      </c>
      <c r="F228" s="61">
        <v>44162</v>
      </c>
      <c r="G228" s="60" t="s">
        <v>6</v>
      </c>
      <c r="H228" s="60" t="s">
        <v>6</v>
      </c>
      <c r="I228" s="48">
        <f ca="1">E228-$DF$1</f>
        <v>234</v>
      </c>
      <c r="J228" s="47" t="str">
        <f t="shared" ca="1" si="90"/>
        <v>VIGENTE</v>
      </c>
      <c r="K228" s="101" t="s">
        <v>66</v>
      </c>
      <c r="L228" s="102" t="s">
        <v>66</v>
      </c>
      <c r="M228" s="102" t="s">
        <v>66</v>
      </c>
      <c r="N228" s="102" t="s">
        <v>66</v>
      </c>
      <c r="O228" s="101" t="s">
        <v>66</v>
      </c>
      <c r="P228" s="101" t="s">
        <v>66</v>
      </c>
      <c r="Q228" s="144" t="s">
        <v>3244</v>
      </c>
      <c r="R228" s="100" t="s">
        <v>76</v>
      </c>
      <c r="S228" s="28" t="s">
        <v>4</v>
      </c>
      <c r="T228" s="106">
        <v>804743</v>
      </c>
      <c r="U228" s="98">
        <v>10130340011</v>
      </c>
      <c r="V228" s="96" t="s">
        <v>238</v>
      </c>
      <c r="W228" s="84">
        <v>37178</v>
      </c>
      <c r="X228" s="106">
        <v>24</v>
      </c>
      <c r="Y228" s="68">
        <v>1134</v>
      </c>
      <c r="Z228" s="95" t="s">
        <v>324</v>
      </c>
      <c r="AA228" s="95" t="s">
        <v>432</v>
      </c>
      <c r="AB228" s="94">
        <v>204402</v>
      </c>
      <c r="AC228" s="100" t="s">
        <v>3245</v>
      </c>
      <c r="AD228" s="65">
        <v>43536807</v>
      </c>
      <c r="AE228" s="31" t="s">
        <v>6</v>
      </c>
      <c r="AF228" s="68">
        <v>3022156165</v>
      </c>
      <c r="AG228" s="30" t="s">
        <v>6</v>
      </c>
      <c r="AH228" s="100" t="s">
        <v>3245</v>
      </c>
      <c r="AI228" s="65">
        <v>43536807</v>
      </c>
      <c r="AJ228" s="31" t="s">
        <v>6</v>
      </c>
      <c r="AK228" s="68">
        <v>3022156165</v>
      </c>
      <c r="AL228" s="30" t="s">
        <v>6</v>
      </c>
      <c r="AM228" s="156" t="s">
        <v>3246</v>
      </c>
      <c r="AN228" s="31" t="s">
        <v>6</v>
      </c>
      <c r="AO228" s="31" t="s">
        <v>6</v>
      </c>
      <c r="AP228" s="30" t="s">
        <v>6</v>
      </c>
      <c r="AQ228" s="64" t="s">
        <v>70</v>
      </c>
      <c r="AR228" s="28" t="s">
        <v>4</v>
      </c>
      <c r="AS228" s="63" t="s">
        <v>69</v>
      </c>
      <c r="AT228" s="28"/>
      <c r="AU228" s="28"/>
      <c r="AV228" s="63"/>
      <c r="AW228" s="25"/>
      <c r="AX228" s="25"/>
      <c r="AY228" s="26">
        <f t="shared" si="70"/>
        <v>44254</v>
      </c>
      <c r="AZ228" s="25"/>
      <c r="BA228" s="25"/>
      <c r="BB228" s="26">
        <f t="shared" si="71"/>
        <v>44343</v>
      </c>
      <c r="BC228" s="25"/>
      <c r="BD228" s="25"/>
      <c r="BE228" s="20">
        <f t="shared" si="72"/>
        <v>44435</v>
      </c>
      <c r="BF228" s="20"/>
      <c r="BG228" s="20"/>
      <c r="BH228" s="24">
        <f t="shared" si="79"/>
        <v>44527</v>
      </c>
      <c r="BI228" s="24"/>
      <c r="BJ228" s="24"/>
      <c r="BK228" s="24">
        <f t="shared" si="91"/>
        <v>44619</v>
      </c>
      <c r="BL228" s="24"/>
      <c r="BM228" s="24"/>
      <c r="BN228" s="20">
        <f t="shared" si="92"/>
        <v>44708</v>
      </c>
      <c r="BO228" s="24"/>
      <c r="BP228" s="24"/>
      <c r="BQ228" s="20">
        <f t="shared" si="93"/>
        <v>44800</v>
      </c>
      <c r="BR228" s="24"/>
      <c r="BS228" s="24"/>
      <c r="BT228" s="20">
        <f t="shared" si="76"/>
        <v>44892</v>
      </c>
      <c r="BU228" s="24">
        <f t="shared" si="82"/>
        <v>44426</v>
      </c>
      <c r="BV228" s="61">
        <f t="shared" si="83"/>
        <v>44466</v>
      </c>
      <c r="BW228" s="21"/>
      <c r="BX228" s="21"/>
      <c r="BY228" s="20">
        <f t="shared" si="94"/>
        <v>44527</v>
      </c>
      <c r="BZ228" s="19"/>
      <c r="CA228" s="18"/>
      <c r="CB228" s="1"/>
    </row>
    <row r="229" spans="1:88" ht="39.75" hidden="1" customHeight="1" x14ac:dyDescent="0.25">
      <c r="A229" s="139" t="s">
        <v>1568</v>
      </c>
      <c r="B229" s="75">
        <v>4600087805</v>
      </c>
      <c r="C229" s="24">
        <v>44158</v>
      </c>
      <c r="D229" s="24">
        <v>44159</v>
      </c>
      <c r="E229" s="24">
        <v>44523</v>
      </c>
      <c r="F229" s="61">
        <v>44159</v>
      </c>
      <c r="G229" s="60" t="s">
        <v>6</v>
      </c>
      <c r="H229" s="60" t="s">
        <v>6</v>
      </c>
      <c r="I229" s="48">
        <f ca="1">E229-$DF$1</f>
        <v>231</v>
      </c>
      <c r="J229" s="47" t="str">
        <f t="shared" ca="1" si="90"/>
        <v>VIGENTE</v>
      </c>
      <c r="K229" s="101" t="s">
        <v>66</v>
      </c>
      <c r="L229" s="102" t="s">
        <v>66</v>
      </c>
      <c r="M229" s="102" t="s">
        <v>66</v>
      </c>
      <c r="N229" s="102" t="s">
        <v>66</v>
      </c>
      <c r="O229" s="101" t="s">
        <v>66</v>
      </c>
      <c r="P229" s="101" t="s">
        <v>66</v>
      </c>
      <c r="Q229" s="144" t="s">
        <v>3247</v>
      </c>
      <c r="R229" s="100" t="s">
        <v>456</v>
      </c>
      <c r="S229" s="28" t="s">
        <v>1395</v>
      </c>
      <c r="T229" s="106">
        <v>804610</v>
      </c>
      <c r="U229" s="98">
        <v>10130340011</v>
      </c>
      <c r="V229" s="96" t="s">
        <v>238</v>
      </c>
      <c r="W229" s="84">
        <v>37178</v>
      </c>
      <c r="X229" s="106">
        <v>24</v>
      </c>
      <c r="Y229" s="68">
        <v>1322</v>
      </c>
      <c r="Z229" s="95" t="s">
        <v>11</v>
      </c>
      <c r="AA229" s="95" t="s">
        <v>1570</v>
      </c>
      <c r="AB229" s="94">
        <v>228619</v>
      </c>
      <c r="AC229" s="100" t="s">
        <v>3248</v>
      </c>
      <c r="AD229" s="65">
        <v>71770022</v>
      </c>
      <c r="AE229" s="31" t="s">
        <v>6</v>
      </c>
      <c r="AF229" s="68">
        <v>3105471865</v>
      </c>
      <c r="AG229" s="63" t="s">
        <v>3249</v>
      </c>
      <c r="AH229" s="100" t="s">
        <v>3248</v>
      </c>
      <c r="AI229" s="65">
        <v>71770022</v>
      </c>
      <c r="AJ229" s="31" t="s">
        <v>6</v>
      </c>
      <c r="AK229" s="68">
        <v>3105471865</v>
      </c>
      <c r="AL229" s="63" t="s">
        <v>3249</v>
      </c>
      <c r="AM229" s="156" t="s">
        <v>3250</v>
      </c>
      <c r="AN229" s="31">
        <v>5700895</v>
      </c>
      <c r="AO229" s="31">
        <v>3205559013</v>
      </c>
      <c r="AP229" s="30" t="s">
        <v>6</v>
      </c>
      <c r="AQ229" s="64" t="s">
        <v>5</v>
      </c>
      <c r="AR229" s="28" t="s">
        <v>4</v>
      </c>
      <c r="AS229" s="63" t="s">
        <v>311</v>
      </c>
      <c r="AT229" s="28"/>
      <c r="AU229" s="28"/>
      <c r="AV229" s="63"/>
      <c r="AW229" s="25"/>
      <c r="AX229" s="25"/>
      <c r="AY229" s="26">
        <f t="shared" si="70"/>
        <v>44251</v>
      </c>
      <c r="AZ229" s="25"/>
      <c r="BA229" s="25"/>
      <c r="BB229" s="26">
        <f t="shared" si="71"/>
        <v>44340</v>
      </c>
      <c r="BC229" s="25"/>
      <c r="BD229" s="25"/>
      <c r="BE229" s="20">
        <f t="shared" si="72"/>
        <v>44432</v>
      </c>
      <c r="BF229" s="20"/>
      <c r="BG229" s="20"/>
      <c r="BH229" s="24">
        <f t="shared" si="79"/>
        <v>44524</v>
      </c>
      <c r="BI229" s="24"/>
      <c r="BJ229" s="24"/>
      <c r="BK229" s="24">
        <f t="shared" si="91"/>
        <v>44616</v>
      </c>
      <c r="BL229" s="24"/>
      <c r="BM229" s="24"/>
      <c r="BN229" s="20">
        <f t="shared" si="92"/>
        <v>44705</v>
      </c>
      <c r="BO229" s="24"/>
      <c r="BP229" s="24"/>
      <c r="BQ229" s="20">
        <f t="shared" si="93"/>
        <v>44797</v>
      </c>
      <c r="BR229" s="24"/>
      <c r="BS229" s="24"/>
      <c r="BT229" s="20">
        <f t="shared" si="76"/>
        <v>44889</v>
      </c>
      <c r="BU229" s="24">
        <f t="shared" si="82"/>
        <v>44423</v>
      </c>
      <c r="BV229" s="61">
        <f t="shared" si="83"/>
        <v>44463</v>
      </c>
      <c r="BW229" s="21"/>
      <c r="BX229" s="21"/>
      <c r="BY229" s="20">
        <f t="shared" si="94"/>
        <v>44524</v>
      </c>
      <c r="BZ229" s="19"/>
      <c r="CA229" s="18"/>
      <c r="CB229" s="1"/>
    </row>
    <row r="230" spans="1:88" ht="39.75" hidden="1" customHeight="1" x14ac:dyDescent="0.25">
      <c r="A230" s="104" t="s">
        <v>67</v>
      </c>
      <c r="B230" s="107">
        <v>4600087670</v>
      </c>
      <c r="C230" s="24">
        <v>44158</v>
      </c>
      <c r="D230" s="24">
        <v>44159</v>
      </c>
      <c r="E230" s="24">
        <v>44523</v>
      </c>
      <c r="F230" s="61">
        <v>44159</v>
      </c>
      <c r="G230" s="60" t="s">
        <v>6</v>
      </c>
      <c r="H230" s="60" t="s">
        <v>6</v>
      </c>
      <c r="I230" s="48">
        <f ca="1">E230-$DF$1</f>
        <v>231</v>
      </c>
      <c r="J230" s="47" t="str">
        <f t="shared" ca="1" si="90"/>
        <v>VIGENTE</v>
      </c>
      <c r="K230" s="101" t="s">
        <v>66</v>
      </c>
      <c r="L230" s="102" t="s">
        <v>66</v>
      </c>
      <c r="M230" s="102" t="s">
        <v>66</v>
      </c>
      <c r="N230" s="102" t="s">
        <v>66</v>
      </c>
      <c r="O230" s="101" t="s">
        <v>66</v>
      </c>
      <c r="P230" s="101" t="s">
        <v>66</v>
      </c>
      <c r="Q230" s="82" t="s">
        <v>3251</v>
      </c>
      <c r="R230" s="100" t="s">
        <v>76</v>
      </c>
      <c r="S230" s="28" t="s">
        <v>4</v>
      </c>
      <c r="T230" s="99">
        <v>97558</v>
      </c>
      <c r="U230" s="98">
        <v>10060220029</v>
      </c>
      <c r="V230" s="96">
        <v>1568</v>
      </c>
      <c r="W230" s="97" t="s">
        <v>75</v>
      </c>
      <c r="X230" s="106">
        <v>3</v>
      </c>
      <c r="Y230" s="80">
        <v>125</v>
      </c>
      <c r="Z230" s="38" t="s">
        <v>74</v>
      </c>
      <c r="AA230" s="95" t="s">
        <v>73</v>
      </c>
      <c r="AB230" s="94">
        <v>157311</v>
      </c>
      <c r="AC230" s="82" t="s">
        <v>3252</v>
      </c>
      <c r="AD230" s="65">
        <v>78108059</v>
      </c>
      <c r="AE230" s="80" t="s">
        <v>6</v>
      </c>
      <c r="AF230" s="31">
        <v>300579596</v>
      </c>
      <c r="AG230" s="30" t="s">
        <v>6</v>
      </c>
      <c r="AH230" s="82" t="s">
        <v>3252</v>
      </c>
      <c r="AI230" s="65">
        <v>78108059</v>
      </c>
      <c r="AJ230" s="80" t="s">
        <v>6</v>
      </c>
      <c r="AK230" s="31">
        <v>300579596</v>
      </c>
      <c r="AL230" s="30" t="s">
        <v>6</v>
      </c>
      <c r="AM230" s="30" t="s">
        <v>3253</v>
      </c>
      <c r="AN230" s="31" t="s">
        <v>6</v>
      </c>
      <c r="AO230" s="31" t="s">
        <v>6</v>
      </c>
      <c r="AP230" s="30" t="s">
        <v>6</v>
      </c>
      <c r="AQ230" s="78" t="s">
        <v>5</v>
      </c>
      <c r="AR230" s="28" t="s">
        <v>4</v>
      </c>
      <c r="AS230" s="105" t="s">
        <v>3</v>
      </c>
      <c r="AT230" s="105"/>
      <c r="AU230" s="28"/>
      <c r="AV230" s="63"/>
      <c r="AW230" s="25"/>
      <c r="AX230" s="25"/>
      <c r="AY230" s="26">
        <f t="shared" si="70"/>
        <v>44251</v>
      </c>
      <c r="AZ230" s="25"/>
      <c r="BA230" s="25"/>
      <c r="BB230" s="26">
        <f t="shared" si="71"/>
        <v>44340</v>
      </c>
      <c r="BC230" s="25"/>
      <c r="BD230" s="25"/>
      <c r="BE230" s="20">
        <f t="shared" si="72"/>
        <v>44432</v>
      </c>
      <c r="BF230" s="20"/>
      <c r="BG230" s="20"/>
      <c r="BH230" s="24">
        <f t="shared" si="79"/>
        <v>44524</v>
      </c>
      <c r="BI230" s="24"/>
      <c r="BJ230" s="24"/>
      <c r="BK230" s="24">
        <f t="shared" si="91"/>
        <v>44616</v>
      </c>
      <c r="BL230" s="24"/>
      <c r="BM230" s="24"/>
      <c r="BN230" s="20">
        <f t="shared" si="92"/>
        <v>44705</v>
      </c>
      <c r="BO230" s="24"/>
      <c r="BP230" s="24"/>
      <c r="BQ230" s="20">
        <f t="shared" si="93"/>
        <v>44797</v>
      </c>
      <c r="BR230" s="24"/>
      <c r="BS230" s="24"/>
      <c r="BT230" s="20">
        <f t="shared" si="76"/>
        <v>44889</v>
      </c>
      <c r="BU230" s="24">
        <f t="shared" si="82"/>
        <v>44423</v>
      </c>
      <c r="BV230" s="61">
        <f t="shared" si="83"/>
        <v>44463</v>
      </c>
      <c r="BW230" s="21"/>
      <c r="BX230" s="21"/>
      <c r="BY230" s="20">
        <f t="shared" si="94"/>
        <v>44524</v>
      </c>
      <c r="BZ230" s="19"/>
      <c r="CA230" s="18"/>
      <c r="CB230" s="1"/>
    </row>
    <row r="231" spans="1:88" s="17" customFormat="1" ht="39.75" hidden="1" customHeight="1" x14ac:dyDescent="0.25">
      <c r="A231" s="711" t="s">
        <v>67</v>
      </c>
      <c r="B231" s="176">
        <v>4600087686</v>
      </c>
      <c r="C231" s="24">
        <v>44153</v>
      </c>
      <c r="D231" s="24">
        <v>44154</v>
      </c>
      <c r="E231" s="24">
        <v>44518</v>
      </c>
      <c r="F231" s="61">
        <v>44154</v>
      </c>
      <c r="G231" s="60" t="s">
        <v>6</v>
      </c>
      <c r="H231" s="24" t="s">
        <v>6</v>
      </c>
      <c r="I231" s="48">
        <f>E231-'[3]ARR Vigentes'!$DF$1</f>
        <v>456</v>
      </c>
      <c r="J231" s="47" t="str">
        <f t="shared" si="90"/>
        <v>VIGENTE</v>
      </c>
      <c r="K231" s="678" t="s">
        <v>66</v>
      </c>
      <c r="L231" s="138" t="s">
        <v>66</v>
      </c>
      <c r="M231" s="138" t="s">
        <v>66</v>
      </c>
      <c r="N231" s="138" t="s">
        <v>66</v>
      </c>
      <c r="O231" s="678" t="s">
        <v>66</v>
      </c>
      <c r="P231" s="678" t="s">
        <v>66</v>
      </c>
      <c r="Q231" s="100" t="s">
        <v>2197</v>
      </c>
      <c r="R231" s="100" t="s">
        <v>76</v>
      </c>
      <c r="S231" s="28" t="s">
        <v>4</v>
      </c>
      <c r="T231" s="119">
        <v>97558</v>
      </c>
      <c r="U231" s="712">
        <v>10060220029</v>
      </c>
      <c r="V231" s="713">
        <v>1568</v>
      </c>
      <c r="W231" s="714" t="s">
        <v>75</v>
      </c>
      <c r="X231" s="715">
        <v>3</v>
      </c>
      <c r="Y231" s="68">
        <v>149</v>
      </c>
      <c r="Z231" s="66" t="s">
        <v>74</v>
      </c>
      <c r="AA231" s="66" t="s">
        <v>73</v>
      </c>
      <c r="AB231" s="67">
        <v>271859</v>
      </c>
      <c r="AC231" s="100" t="s">
        <v>2198</v>
      </c>
      <c r="AD231" s="65">
        <v>42779177</v>
      </c>
      <c r="AE231" s="31" t="s">
        <v>6</v>
      </c>
      <c r="AF231" s="68">
        <v>3132328875</v>
      </c>
      <c r="AG231" s="702" t="s">
        <v>2199</v>
      </c>
      <c r="AH231" s="100" t="s">
        <v>2198</v>
      </c>
      <c r="AI231" s="65">
        <v>42779177</v>
      </c>
      <c r="AJ231" s="31" t="s">
        <v>6</v>
      </c>
      <c r="AK231" s="68">
        <v>3132328875</v>
      </c>
      <c r="AL231" s="702" t="s">
        <v>2199</v>
      </c>
      <c r="AM231" s="30" t="s">
        <v>3254</v>
      </c>
      <c r="AN231" s="31" t="s">
        <v>6</v>
      </c>
      <c r="AO231" s="31" t="s">
        <v>6</v>
      </c>
      <c r="AP231" s="30" t="s">
        <v>6</v>
      </c>
      <c r="AQ231" s="64" t="s">
        <v>70</v>
      </c>
      <c r="AR231" s="28" t="s">
        <v>4</v>
      </c>
      <c r="AS231" s="63" t="s">
        <v>69</v>
      </c>
      <c r="AT231" s="63"/>
      <c r="AU231" s="63"/>
      <c r="AV231" s="63"/>
      <c r="AW231" s="25"/>
      <c r="AX231" s="25"/>
      <c r="AY231" s="26">
        <f t="shared" si="70"/>
        <v>44246</v>
      </c>
      <c r="AZ231" s="25"/>
      <c r="BA231" s="25"/>
      <c r="BB231" s="26">
        <f t="shared" si="71"/>
        <v>44335</v>
      </c>
      <c r="BC231" s="25"/>
      <c r="BD231" s="25"/>
      <c r="BE231" s="20">
        <f t="shared" si="72"/>
        <v>44427</v>
      </c>
      <c r="BF231" s="20"/>
      <c r="BG231" s="20"/>
      <c r="BH231" s="24">
        <f t="shared" si="79"/>
        <v>44519</v>
      </c>
      <c r="BI231" s="24"/>
      <c r="BJ231" s="24"/>
      <c r="BK231" s="24">
        <f t="shared" si="91"/>
        <v>44611</v>
      </c>
      <c r="BL231" s="24"/>
      <c r="BM231" s="24"/>
      <c r="BN231" s="20">
        <f t="shared" si="92"/>
        <v>44700</v>
      </c>
      <c r="BO231" s="24"/>
      <c r="BP231" s="24"/>
      <c r="BQ231" s="20">
        <f t="shared" si="93"/>
        <v>44792</v>
      </c>
      <c r="BR231" s="24"/>
      <c r="BS231" s="24"/>
      <c r="BT231" s="20">
        <f t="shared" si="76"/>
        <v>44884</v>
      </c>
      <c r="BU231" s="24">
        <f t="shared" si="82"/>
        <v>44418</v>
      </c>
      <c r="BV231" s="61">
        <f t="shared" si="83"/>
        <v>44458</v>
      </c>
      <c r="BW231" s="21"/>
      <c r="BX231" s="21"/>
      <c r="BY231" s="20">
        <f t="shared" si="94"/>
        <v>44519</v>
      </c>
      <c r="BZ231" s="18"/>
      <c r="CA231" s="18"/>
    </row>
    <row r="232" spans="1:88" s="17" customFormat="1" ht="39.75" hidden="1" customHeight="1" x14ac:dyDescent="0.25">
      <c r="A232" s="711" t="s">
        <v>67</v>
      </c>
      <c r="B232" s="176">
        <v>4600087714</v>
      </c>
      <c r="C232" s="24">
        <v>44153</v>
      </c>
      <c r="D232" s="24">
        <v>44154</v>
      </c>
      <c r="E232" s="24">
        <v>44518</v>
      </c>
      <c r="F232" s="61">
        <v>44154</v>
      </c>
      <c r="G232" s="60" t="s">
        <v>6</v>
      </c>
      <c r="H232" s="24" t="s">
        <v>6</v>
      </c>
      <c r="I232" s="48">
        <f>E232-'[3]ARR Vigentes'!$DF$1</f>
        <v>456</v>
      </c>
      <c r="J232" s="47" t="str">
        <f t="shared" si="90"/>
        <v>VIGENTE</v>
      </c>
      <c r="K232" s="678" t="s">
        <v>66</v>
      </c>
      <c r="L232" s="138" t="s">
        <v>66</v>
      </c>
      <c r="M232" s="138" t="s">
        <v>66</v>
      </c>
      <c r="N232" s="138" t="s">
        <v>66</v>
      </c>
      <c r="O232" s="678" t="s">
        <v>66</v>
      </c>
      <c r="P232" s="678" t="s">
        <v>66</v>
      </c>
      <c r="Q232" s="100" t="s">
        <v>3255</v>
      </c>
      <c r="R232" s="100" t="s">
        <v>76</v>
      </c>
      <c r="S232" s="28" t="s">
        <v>4</v>
      </c>
      <c r="T232" s="119">
        <v>97558</v>
      </c>
      <c r="U232" s="712">
        <v>10060220029</v>
      </c>
      <c r="V232" s="713">
        <v>1568</v>
      </c>
      <c r="W232" s="714" t="s">
        <v>75</v>
      </c>
      <c r="X232" s="715">
        <v>3</v>
      </c>
      <c r="Y232" s="68">
        <v>146</v>
      </c>
      <c r="Z232" s="66" t="s">
        <v>74</v>
      </c>
      <c r="AA232" s="66" t="s">
        <v>73</v>
      </c>
      <c r="AB232" s="67">
        <v>549041</v>
      </c>
      <c r="AC232" s="100" t="s">
        <v>3256</v>
      </c>
      <c r="AD232" s="65">
        <v>8298444</v>
      </c>
      <c r="AE232" s="31">
        <v>6056554</v>
      </c>
      <c r="AF232" s="68">
        <v>3113334630</v>
      </c>
      <c r="AG232" s="30" t="s">
        <v>6</v>
      </c>
      <c r="AH232" s="100" t="s">
        <v>3256</v>
      </c>
      <c r="AI232" s="65">
        <v>8298444</v>
      </c>
      <c r="AJ232" s="31">
        <v>6056554</v>
      </c>
      <c r="AK232" s="68">
        <v>3113334630</v>
      </c>
      <c r="AL232" s="30" t="s">
        <v>6</v>
      </c>
      <c r="AM232" s="30" t="s">
        <v>3257</v>
      </c>
      <c r="AN232" s="31" t="s">
        <v>6</v>
      </c>
      <c r="AO232" s="31" t="s">
        <v>6</v>
      </c>
      <c r="AP232" s="30" t="s">
        <v>6</v>
      </c>
      <c r="AQ232" s="64" t="s">
        <v>56</v>
      </c>
      <c r="AR232" s="28" t="s">
        <v>4</v>
      </c>
      <c r="AS232" s="63" t="s">
        <v>55</v>
      </c>
      <c r="AT232" s="63"/>
      <c r="AU232" s="63"/>
      <c r="AV232" s="63"/>
      <c r="AW232" s="25"/>
      <c r="AX232" s="25"/>
      <c r="AY232" s="26">
        <f t="shared" si="70"/>
        <v>44246</v>
      </c>
      <c r="AZ232" s="25"/>
      <c r="BA232" s="25"/>
      <c r="BB232" s="26">
        <f t="shared" si="71"/>
        <v>44335</v>
      </c>
      <c r="BC232" s="25"/>
      <c r="BD232" s="25"/>
      <c r="BE232" s="20">
        <f t="shared" si="72"/>
        <v>44427</v>
      </c>
      <c r="BF232" s="20"/>
      <c r="BG232" s="20"/>
      <c r="BH232" s="24">
        <f t="shared" si="79"/>
        <v>44519</v>
      </c>
      <c r="BI232" s="24"/>
      <c r="BJ232" s="24"/>
      <c r="BK232" s="24">
        <f t="shared" si="91"/>
        <v>44611</v>
      </c>
      <c r="BL232" s="24"/>
      <c r="BM232" s="24"/>
      <c r="BN232" s="20">
        <f t="shared" si="92"/>
        <v>44700</v>
      </c>
      <c r="BO232" s="24"/>
      <c r="BP232" s="24"/>
      <c r="BQ232" s="20">
        <f t="shared" si="93"/>
        <v>44792</v>
      </c>
      <c r="BR232" s="24"/>
      <c r="BS232" s="24"/>
      <c r="BT232" s="20">
        <f t="shared" si="76"/>
        <v>44884</v>
      </c>
      <c r="BU232" s="24">
        <f t="shared" si="82"/>
        <v>44418</v>
      </c>
      <c r="BV232" s="61">
        <f t="shared" si="83"/>
        <v>44458</v>
      </c>
      <c r="BW232" s="21"/>
      <c r="BX232" s="21"/>
      <c r="BY232" s="20">
        <f t="shared" si="94"/>
        <v>44519</v>
      </c>
      <c r="BZ232" s="18"/>
      <c r="CA232" s="18"/>
    </row>
    <row r="233" spans="1:88" s="17" customFormat="1" ht="39.75" hidden="1" customHeight="1" x14ac:dyDescent="0.25">
      <c r="A233" s="711" t="s">
        <v>67</v>
      </c>
      <c r="B233" s="176">
        <v>4600087755</v>
      </c>
      <c r="C233" s="24">
        <v>44152</v>
      </c>
      <c r="D233" s="24">
        <v>44154</v>
      </c>
      <c r="E233" s="24">
        <v>44518</v>
      </c>
      <c r="F233" s="61">
        <v>44154</v>
      </c>
      <c r="G233" s="60" t="s">
        <v>6</v>
      </c>
      <c r="H233" s="24" t="s">
        <v>6</v>
      </c>
      <c r="I233" s="48">
        <f>E233-'[3]ARR Vigentes'!$DF$1</f>
        <v>456</v>
      </c>
      <c r="J233" s="47" t="str">
        <f t="shared" si="90"/>
        <v>VIGENTE</v>
      </c>
      <c r="K233" s="678" t="s">
        <v>66</v>
      </c>
      <c r="L233" s="138" t="s">
        <v>66</v>
      </c>
      <c r="M233" s="138" t="s">
        <v>66</v>
      </c>
      <c r="N233" s="138" t="s">
        <v>66</v>
      </c>
      <c r="O233" s="678" t="s">
        <v>66</v>
      </c>
      <c r="P233" s="678" t="s">
        <v>66</v>
      </c>
      <c r="Q233" s="100" t="s">
        <v>3258</v>
      </c>
      <c r="R233" s="100" t="s">
        <v>76</v>
      </c>
      <c r="S233" s="28" t="s">
        <v>4</v>
      </c>
      <c r="T233" s="119">
        <v>97558</v>
      </c>
      <c r="U233" s="712">
        <v>10060220029</v>
      </c>
      <c r="V233" s="713">
        <v>1568</v>
      </c>
      <c r="W233" s="714" t="s">
        <v>75</v>
      </c>
      <c r="X233" s="715">
        <v>3</v>
      </c>
      <c r="Y233" s="68">
        <v>146</v>
      </c>
      <c r="Z233" s="66" t="s">
        <v>74</v>
      </c>
      <c r="AA233" s="66" t="s">
        <v>73</v>
      </c>
      <c r="AB233" s="67">
        <v>574895</v>
      </c>
      <c r="AC233" s="100" t="s">
        <v>3259</v>
      </c>
      <c r="AD233" s="65">
        <v>10898844</v>
      </c>
      <c r="AE233" s="31">
        <v>5897608</v>
      </c>
      <c r="AF233" s="68">
        <v>3218311882</v>
      </c>
      <c r="AG233" s="30" t="s">
        <v>6</v>
      </c>
      <c r="AH233" s="100" t="s">
        <v>3259</v>
      </c>
      <c r="AI233" s="65">
        <v>10898844</v>
      </c>
      <c r="AJ233" s="31">
        <v>5897608</v>
      </c>
      <c r="AK233" s="68">
        <v>3218311882</v>
      </c>
      <c r="AL233" s="30" t="s">
        <v>6</v>
      </c>
      <c r="AM233" s="30" t="s">
        <v>3260</v>
      </c>
      <c r="AN233" s="31" t="s">
        <v>6</v>
      </c>
      <c r="AO233" s="31" t="s">
        <v>6</v>
      </c>
      <c r="AP233" s="30" t="s">
        <v>6</v>
      </c>
      <c r="AQ233" s="64" t="s">
        <v>70</v>
      </c>
      <c r="AR233" s="28" t="s">
        <v>4</v>
      </c>
      <c r="AS233" s="63" t="s">
        <v>69</v>
      </c>
      <c r="AT233" s="63"/>
      <c r="AU233" s="63"/>
      <c r="AV233" s="63"/>
      <c r="AW233" s="25"/>
      <c r="AX233" s="25"/>
      <c r="AY233" s="26">
        <f t="shared" si="70"/>
        <v>44246</v>
      </c>
      <c r="AZ233" s="25"/>
      <c r="BA233" s="25"/>
      <c r="BB233" s="26">
        <f t="shared" si="71"/>
        <v>44335</v>
      </c>
      <c r="BC233" s="25"/>
      <c r="BD233" s="25"/>
      <c r="BE233" s="20">
        <f t="shared" si="72"/>
        <v>44427</v>
      </c>
      <c r="BF233" s="20"/>
      <c r="BG233" s="20"/>
      <c r="BH233" s="24">
        <f t="shared" si="79"/>
        <v>44519</v>
      </c>
      <c r="BI233" s="24"/>
      <c r="BJ233" s="24"/>
      <c r="BK233" s="24">
        <f t="shared" si="91"/>
        <v>44611</v>
      </c>
      <c r="BL233" s="24"/>
      <c r="BM233" s="24"/>
      <c r="BN233" s="20">
        <f t="shared" si="92"/>
        <v>44700</v>
      </c>
      <c r="BO233" s="24"/>
      <c r="BP233" s="24"/>
      <c r="BQ233" s="20">
        <f t="shared" si="93"/>
        <v>44792</v>
      </c>
      <c r="BR233" s="24"/>
      <c r="BS233" s="24"/>
      <c r="BT233" s="20">
        <f t="shared" si="76"/>
        <v>44884</v>
      </c>
      <c r="BU233" s="24">
        <f t="shared" si="82"/>
        <v>44418</v>
      </c>
      <c r="BV233" s="61">
        <f t="shared" si="83"/>
        <v>44458</v>
      </c>
      <c r="BW233" s="21"/>
      <c r="BX233" s="21"/>
      <c r="BY233" s="20">
        <f t="shared" si="94"/>
        <v>44519</v>
      </c>
      <c r="BZ233" s="18"/>
      <c r="CA233" s="18"/>
    </row>
    <row r="234" spans="1:88" s="17" customFormat="1" ht="39.75" hidden="1" customHeight="1" x14ac:dyDescent="0.25">
      <c r="A234" s="711" t="s">
        <v>67</v>
      </c>
      <c r="B234" s="176">
        <v>4600087730</v>
      </c>
      <c r="C234" s="24">
        <v>44153</v>
      </c>
      <c r="D234" s="24">
        <v>44159</v>
      </c>
      <c r="E234" s="24">
        <v>44523</v>
      </c>
      <c r="F234" s="61">
        <v>44159</v>
      </c>
      <c r="G234" s="60" t="s">
        <v>6</v>
      </c>
      <c r="H234" s="24" t="s">
        <v>6</v>
      </c>
      <c r="I234" s="48">
        <f>E234-'[3]ARR Vigentes'!$DF$1</f>
        <v>461</v>
      </c>
      <c r="J234" s="47" t="str">
        <f t="shared" si="90"/>
        <v>VIGENTE</v>
      </c>
      <c r="K234" s="678" t="s">
        <v>66</v>
      </c>
      <c r="L234" s="138" t="s">
        <v>66</v>
      </c>
      <c r="M234" s="138" t="s">
        <v>66</v>
      </c>
      <c r="N234" s="138" t="s">
        <v>66</v>
      </c>
      <c r="O234" s="678" t="s">
        <v>66</v>
      </c>
      <c r="P234" s="678" t="s">
        <v>66</v>
      </c>
      <c r="Q234" s="100" t="s">
        <v>3261</v>
      </c>
      <c r="R234" s="100" t="s">
        <v>76</v>
      </c>
      <c r="S234" s="28" t="s">
        <v>4</v>
      </c>
      <c r="T234" s="119">
        <v>97558</v>
      </c>
      <c r="U234" s="712">
        <v>10060220029</v>
      </c>
      <c r="V234" s="713">
        <v>1568</v>
      </c>
      <c r="W234" s="714" t="s">
        <v>75</v>
      </c>
      <c r="X234" s="715">
        <v>3</v>
      </c>
      <c r="Y234" s="68">
        <v>131</v>
      </c>
      <c r="Z234" s="66" t="s">
        <v>74</v>
      </c>
      <c r="AA234" s="66" t="s">
        <v>73</v>
      </c>
      <c r="AB234" s="67">
        <v>117753</v>
      </c>
      <c r="AC234" s="100" t="s">
        <v>3262</v>
      </c>
      <c r="AD234" s="65">
        <v>1039758002</v>
      </c>
      <c r="AE234" s="31" t="s">
        <v>6</v>
      </c>
      <c r="AF234" s="68">
        <v>3045345801</v>
      </c>
      <c r="AG234" s="30" t="s">
        <v>6</v>
      </c>
      <c r="AH234" s="100" t="s">
        <v>3262</v>
      </c>
      <c r="AI234" s="65">
        <v>1039758002</v>
      </c>
      <c r="AJ234" s="31" t="s">
        <v>6</v>
      </c>
      <c r="AK234" s="68">
        <v>3045345801</v>
      </c>
      <c r="AL234" s="30" t="s">
        <v>6</v>
      </c>
      <c r="AM234" s="30" t="s">
        <v>3263</v>
      </c>
      <c r="AN234" s="31" t="s">
        <v>6</v>
      </c>
      <c r="AO234" s="31" t="s">
        <v>6</v>
      </c>
      <c r="AP234" s="30" t="s">
        <v>6</v>
      </c>
      <c r="AQ234" s="64" t="s">
        <v>5</v>
      </c>
      <c r="AR234" s="28" t="s">
        <v>4</v>
      </c>
      <c r="AS234" s="63" t="s">
        <v>69</v>
      </c>
      <c r="AT234" s="63"/>
      <c r="AU234" s="63"/>
      <c r="AV234" s="63"/>
      <c r="AW234" s="25"/>
      <c r="AX234" s="25"/>
      <c r="AY234" s="26">
        <f t="shared" si="70"/>
        <v>44251</v>
      </c>
      <c r="AZ234" s="25"/>
      <c r="BA234" s="25"/>
      <c r="BB234" s="26">
        <f t="shared" si="71"/>
        <v>44340</v>
      </c>
      <c r="BC234" s="25"/>
      <c r="BD234" s="25"/>
      <c r="BE234" s="20">
        <f t="shared" si="72"/>
        <v>44432</v>
      </c>
      <c r="BF234" s="20"/>
      <c r="BG234" s="20"/>
      <c r="BH234" s="24">
        <f t="shared" si="79"/>
        <v>44524</v>
      </c>
      <c r="BI234" s="24"/>
      <c r="BJ234" s="24"/>
      <c r="BK234" s="24">
        <f t="shared" si="91"/>
        <v>44616</v>
      </c>
      <c r="BL234" s="24"/>
      <c r="BM234" s="24"/>
      <c r="BN234" s="20">
        <f t="shared" si="92"/>
        <v>44705</v>
      </c>
      <c r="BO234" s="24"/>
      <c r="BP234" s="24"/>
      <c r="BQ234" s="20">
        <f t="shared" si="93"/>
        <v>44797</v>
      </c>
      <c r="BR234" s="24"/>
      <c r="BS234" s="24"/>
      <c r="BT234" s="20">
        <f t="shared" si="76"/>
        <v>44889</v>
      </c>
      <c r="BU234" s="24">
        <f t="shared" si="82"/>
        <v>44423</v>
      </c>
      <c r="BV234" s="61">
        <f t="shared" si="83"/>
        <v>44463</v>
      </c>
      <c r="BW234" s="21"/>
      <c r="BX234" s="21"/>
      <c r="BY234" s="20">
        <f t="shared" si="94"/>
        <v>44524</v>
      </c>
      <c r="BZ234" s="18"/>
      <c r="CA234" s="18"/>
    </row>
    <row r="235" spans="1:88" s="17" customFormat="1" ht="39.75" hidden="1" customHeight="1" x14ac:dyDescent="0.25">
      <c r="A235" s="711" t="s">
        <v>67</v>
      </c>
      <c r="B235" s="176">
        <v>4600087672</v>
      </c>
      <c r="C235" s="24">
        <v>44158</v>
      </c>
      <c r="D235" s="24" t="s">
        <v>6</v>
      </c>
      <c r="E235" s="24" t="s">
        <v>6</v>
      </c>
      <c r="F235" s="61" t="s">
        <v>6</v>
      </c>
      <c r="G235" s="60" t="s">
        <v>6</v>
      </c>
      <c r="H235" s="24" t="s">
        <v>6</v>
      </c>
      <c r="I235" s="48" t="e">
        <f>E235-'[3]ARR Vigentes'!$DF$1</f>
        <v>#VALUE!</v>
      </c>
      <c r="J235" s="47" t="e">
        <f t="shared" si="90"/>
        <v>#VALUE!</v>
      </c>
      <c r="K235" s="678" t="s">
        <v>66</v>
      </c>
      <c r="L235" s="138" t="s">
        <v>66</v>
      </c>
      <c r="M235" s="138" t="s">
        <v>66</v>
      </c>
      <c r="N235" s="138" t="s">
        <v>66</v>
      </c>
      <c r="O235" s="678" t="s">
        <v>66</v>
      </c>
      <c r="P235" s="678" t="s">
        <v>66</v>
      </c>
      <c r="Q235" s="100" t="s">
        <v>3264</v>
      </c>
      <c r="R235" s="100" t="s">
        <v>76</v>
      </c>
      <c r="S235" s="28" t="s">
        <v>4</v>
      </c>
      <c r="T235" s="119">
        <v>97558</v>
      </c>
      <c r="U235" s="712">
        <v>10060220029</v>
      </c>
      <c r="V235" s="713">
        <v>1568</v>
      </c>
      <c r="W235" s="714" t="s">
        <v>75</v>
      </c>
      <c r="X235" s="715">
        <v>3</v>
      </c>
      <c r="Y235" s="68">
        <v>127</v>
      </c>
      <c r="Z235" s="66" t="s">
        <v>74</v>
      </c>
      <c r="AA235" s="66" t="s">
        <v>73</v>
      </c>
      <c r="AB235" s="67">
        <v>149031</v>
      </c>
      <c r="AC235" s="100" t="s">
        <v>3265</v>
      </c>
      <c r="AD235" s="65">
        <v>71745709</v>
      </c>
      <c r="AE235" s="31">
        <v>2517948</v>
      </c>
      <c r="AF235" s="68">
        <v>3137534535</v>
      </c>
      <c r="AG235" s="63" t="s">
        <v>3266</v>
      </c>
      <c r="AH235" s="100" t="s">
        <v>3265</v>
      </c>
      <c r="AI235" s="65">
        <v>71745709</v>
      </c>
      <c r="AJ235" s="31">
        <v>2517948</v>
      </c>
      <c r="AK235" s="68">
        <v>3137534535</v>
      </c>
      <c r="AL235" s="63" t="s">
        <v>3266</v>
      </c>
      <c r="AM235" s="30" t="s">
        <v>3254</v>
      </c>
      <c r="AN235" s="31" t="s">
        <v>6</v>
      </c>
      <c r="AO235" s="31" t="s">
        <v>6</v>
      </c>
      <c r="AP235" s="30" t="s">
        <v>6</v>
      </c>
      <c r="AQ235" s="64" t="s">
        <v>56</v>
      </c>
      <c r="AR235" s="28" t="s">
        <v>4</v>
      </c>
      <c r="AS235" s="63" t="s">
        <v>55</v>
      </c>
      <c r="AT235" s="63"/>
      <c r="AU235" s="63"/>
      <c r="AV235" s="63"/>
      <c r="AW235" s="25"/>
      <c r="AX235" s="25"/>
      <c r="AY235" s="26" t="e">
        <f t="shared" si="70"/>
        <v>#VALUE!</v>
      </c>
      <c r="AZ235" s="25"/>
      <c r="BA235" s="25"/>
      <c r="BB235" s="26" t="e">
        <f t="shared" si="71"/>
        <v>#VALUE!</v>
      </c>
      <c r="BC235" s="25"/>
      <c r="BD235" s="25"/>
      <c r="BE235" s="20" t="e">
        <f t="shared" si="72"/>
        <v>#VALUE!</v>
      </c>
      <c r="BF235" s="20"/>
      <c r="BG235" s="20"/>
      <c r="BH235" s="24" t="e">
        <f t="shared" si="79"/>
        <v>#VALUE!</v>
      </c>
      <c r="BI235" s="24"/>
      <c r="BJ235" s="24"/>
      <c r="BK235" s="24" t="e">
        <f t="shared" si="91"/>
        <v>#VALUE!</v>
      </c>
      <c r="BL235" s="24"/>
      <c r="BM235" s="24"/>
      <c r="BN235" s="20" t="e">
        <f t="shared" si="92"/>
        <v>#VALUE!</v>
      </c>
      <c r="BO235" s="24"/>
      <c r="BP235" s="24"/>
      <c r="BQ235" s="20" t="e">
        <f t="shared" si="93"/>
        <v>#VALUE!</v>
      </c>
      <c r="BR235" s="24"/>
      <c r="BS235" s="24"/>
      <c r="BT235" s="20" t="e">
        <f t="shared" si="76"/>
        <v>#VALUE!</v>
      </c>
      <c r="BU235" s="24" t="e">
        <f t="shared" si="82"/>
        <v>#VALUE!</v>
      </c>
      <c r="BV235" s="61" t="e">
        <f t="shared" si="83"/>
        <v>#VALUE!</v>
      </c>
      <c r="BW235" s="21"/>
      <c r="BX235" s="21"/>
      <c r="BY235" s="20" t="e">
        <f t="shared" si="94"/>
        <v>#VALUE!</v>
      </c>
      <c r="BZ235" s="18"/>
      <c r="CA235" s="18"/>
    </row>
    <row r="236" spans="1:88" s="17" customFormat="1" ht="39.75" hidden="1" customHeight="1" x14ac:dyDescent="0.25">
      <c r="A236" s="711" t="s">
        <v>67</v>
      </c>
      <c r="B236" s="176">
        <v>4600087671</v>
      </c>
      <c r="C236" s="24">
        <v>44152</v>
      </c>
      <c r="D236" s="24">
        <v>44154</v>
      </c>
      <c r="E236" s="24">
        <v>44518</v>
      </c>
      <c r="F236" s="61">
        <v>44154</v>
      </c>
      <c r="G236" s="60" t="s">
        <v>6</v>
      </c>
      <c r="H236" s="24" t="s">
        <v>6</v>
      </c>
      <c r="I236" s="48">
        <f>E236-'[3]ARR Vigentes'!$DF$1</f>
        <v>456</v>
      </c>
      <c r="J236" s="47" t="str">
        <f t="shared" si="90"/>
        <v>VIGENTE</v>
      </c>
      <c r="K236" s="678" t="s">
        <v>66</v>
      </c>
      <c r="L236" s="138" t="s">
        <v>66</v>
      </c>
      <c r="M236" s="138" t="s">
        <v>66</v>
      </c>
      <c r="N236" s="138" t="s">
        <v>66</v>
      </c>
      <c r="O236" s="678" t="s">
        <v>66</v>
      </c>
      <c r="P236" s="678" t="s">
        <v>66</v>
      </c>
      <c r="Q236" s="100" t="s">
        <v>3267</v>
      </c>
      <c r="R236" s="100" t="s">
        <v>76</v>
      </c>
      <c r="S236" s="28" t="s">
        <v>4</v>
      </c>
      <c r="T236" s="119">
        <v>97558</v>
      </c>
      <c r="U236" s="712">
        <v>10060220029</v>
      </c>
      <c r="V236" s="713">
        <v>1568</v>
      </c>
      <c r="W236" s="714" t="s">
        <v>75</v>
      </c>
      <c r="X236" s="715">
        <v>3</v>
      </c>
      <c r="Y236" s="68">
        <v>126</v>
      </c>
      <c r="Z236" s="66" t="s">
        <v>74</v>
      </c>
      <c r="AA236" s="66" t="s">
        <v>73</v>
      </c>
      <c r="AB236" s="67">
        <v>149031</v>
      </c>
      <c r="AC236" s="100" t="s">
        <v>3268</v>
      </c>
      <c r="AD236" s="65">
        <v>1066726775</v>
      </c>
      <c r="AE236" s="31" t="s">
        <v>6</v>
      </c>
      <c r="AF236" s="68">
        <v>3148097933</v>
      </c>
      <c r="AG236" s="63" t="s">
        <v>3269</v>
      </c>
      <c r="AH236" s="100" t="s">
        <v>3268</v>
      </c>
      <c r="AI236" s="65">
        <v>1066726775</v>
      </c>
      <c r="AJ236" s="31" t="s">
        <v>6</v>
      </c>
      <c r="AK236" s="68">
        <v>3148097933</v>
      </c>
      <c r="AL236" s="63" t="s">
        <v>3269</v>
      </c>
      <c r="AM236" s="30" t="s">
        <v>3270</v>
      </c>
      <c r="AN236" s="31" t="s">
        <v>6</v>
      </c>
      <c r="AO236" s="31" t="s">
        <v>6</v>
      </c>
      <c r="AP236" s="30" t="s">
        <v>6</v>
      </c>
      <c r="AQ236" s="64" t="s">
        <v>70</v>
      </c>
      <c r="AR236" s="28" t="s">
        <v>4</v>
      </c>
      <c r="AS236" s="63" t="s">
        <v>69</v>
      </c>
      <c r="AT236" s="63"/>
      <c r="AU236" s="63"/>
      <c r="AV236" s="63"/>
      <c r="AW236" s="25"/>
      <c r="AX236" s="25"/>
      <c r="AY236" s="26">
        <f t="shared" si="70"/>
        <v>44246</v>
      </c>
      <c r="AZ236" s="25"/>
      <c r="BA236" s="25"/>
      <c r="BB236" s="26">
        <f t="shared" si="71"/>
        <v>44335</v>
      </c>
      <c r="BC236" s="25"/>
      <c r="BD236" s="25"/>
      <c r="BE236" s="20">
        <f t="shared" si="72"/>
        <v>44427</v>
      </c>
      <c r="BF236" s="20"/>
      <c r="BG236" s="20"/>
      <c r="BH236" s="24">
        <f t="shared" si="79"/>
        <v>44519</v>
      </c>
      <c r="BI236" s="24"/>
      <c r="BJ236" s="24"/>
      <c r="BK236" s="24">
        <f t="shared" si="91"/>
        <v>44611</v>
      </c>
      <c r="BL236" s="24"/>
      <c r="BM236" s="24"/>
      <c r="BN236" s="20">
        <f t="shared" si="92"/>
        <v>44700</v>
      </c>
      <c r="BO236" s="24"/>
      <c r="BP236" s="24"/>
      <c r="BQ236" s="20">
        <f t="shared" si="93"/>
        <v>44792</v>
      </c>
      <c r="BR236" s="24"/>
      <c r="BS236" s="24"/>
      <c r="BT236" s="20">
        <f t="shared" si="76"/>
        <v>44884</v>
      </c>
      <c r="BU236" s="24">
        <f t="shared" si="82"/>
        <v>44418</v>
      </c>
      <c r="BV236" s="61">
        <f t="shared" si="83"/>
        <v>44458</v>
      </c>
      <c r="BW236" s="21"/>
      <c r="BX236" s="21"/>
      <c r="BY236" s="20">
        <f t="shared" si="94"/>
        <v>44519</v>
      </c>
      <c r="BZ236" s="18"/>
      <c r="CA236" s="18"/>
    </row>
    <row r="237" spans="1:88" s="17" customFormat="1" ht="39.75" hidden="1" customHeight="1" x14ac:dyDescent="0.25">
      <c r="A237" s="711" t="s">
        <v>67</v>
      </c>
      <c r="B237" s="176">
        <v>4600087675</v>
      </c>
      <c r="C237" s="24">
        <v>44152</v>
      </c>
      <c r="D237" s="24">
        <v>44154</v>
      </c>
      <c r="E237" s="24">
        <v>44518</v>
      </c>
      <c r="F237" s="61">
        <v>44154</v>
      </c>
      <c r="G237" s="60" t="s">
        <v>6</v>
      </c>
      <c r="H237" s="24" t="s">
        <v>6</v>
      </c>
      <c r="I237" s="48">
        <f>E237-'[3]ARR Vigentes'!$DF$1</f>
        <v>456</v>
      </c>
      <c r="J237" s="47" t="str">
        <f t="shared" si="90"/>
        <v>VIGENTE</v>
      </c>
      <c r="K237" s="678" t="s">
        <v>66</v>
      </c>
      <c r="L237" s="138" t="s">
        <v>66</v>
      </c>
      <c r="M237" s="138" t="s">
        <v>66</v>
      </c>
      <c r="N237" s="138" t="s">
        <v>66</v>
      </c>
      <c r="O237" s="678" t="s">
        <v>66</v>
      </c>
      <c r="P237" s="678" t="s">
        <v>66</v>
      </c>
      <c r="Q237" s="100" t="s">
        <v>3271</v>
      </c>
      <c r="R237" s="100" t="s">
        <v>76</v>
      </c>
      <c r="S237" s="28" t="s">
        <v>4</v>
      </c>
      <c r="T237" s="119">
        <v>97558</v>
      </c>
      <c r="U237" s="712">
        <v>10060220029</v>
      </c>
      <c r="V237" s="713">
        <v>1568</v>
      </c>
      <c r="W237" s="714" t="s">
        <v>75</v>
      </c>
      <c r="X237" s="715">
        <v>3</v>
      </c>
      <c r="Y237" s="68">
        <v>119</v>
      </c>
      <c r="Z237" s="66" t="s">
        <v>74</v>
      </c>
      <c r="AA237" s="66" t="s">
        <v>73</v>
      </c>
      <c r="AB237" s="67">
        <v>149031</v>
      </c>
      <c r="AC237" s="100" t="s">
        <v>3272</v>
      </c>
      <c r="AD237" s="65">
        <v>36050016</v>
      </c>
      <c r="AE237" s="31" t="s">
        <v>6</v>
      </c>
      <c r="AF237" s="68">
        <v>32226954466</v>
      </c>
      <c r="AG237" s="30" t="s">
        <v>6</v>
      </c>
      <c r="AH237" s="100" t="s">
        <v>3272</v>
      </c>
      <c r="AI237" s="65">
        <v>36050016</v>
      </c>
      <c r="AJ237" s="31" t="s">
        <v>6</v>
      </c>
      <c r="AK237" s="68">
        <v>32226954466</v>
      </c>
      <c r="AL237" s="30" t="s">
        <v>6</v>
      </c>
      <c r="AM237" s="30" t="s">
        <v>3254</v>
      </c>
      <c r="AN237" s="31" t="s">
        <v>6</v>
      </c>
      <c r="AO237" s="31" t="s">
        <v>6</v>
      </c>
      <c r="AP237" s="30" t="s">
        <v>6</v>
      </c>
      <c r="AQ237" s="64" t="s">
        <v>56</v>
      </c>
      <c r="AR237" s="28" t="s">
        <v>4</v>
      </c>
      <c r="AS237" s="63" t="s">
        <v>55</v>
      </c>
      <c r="AT237" s="63"/>
      <c r="AU237" s="63"/>
      <c r="AV237" s="63"/>
      <c r="AW237" s="25"/>
      <c r="AX237" s="25"/>
      <c r="AY237" s="26">
        <f t="shared" si="70"/>
        <v>44246</v>
      </c>
      <c r="AZ237" s="25"/>
      <c r="BA237" s="25"/>
      <c r="BB237" s="26">
        <f t="shared" si="71"/>
        <v>44335</v>
      </c>
      <c r="BC237" s="25"/>
      <c r="BD237" s="25"/>
      <c r="BE237" s="20">
        <f t="shared" si="72"/>
        <v>44427</v>
      </c>
      <c r="BF237" s="20"/>
      <c r="BG237" s="20"/>
      <c r="BH237" s="24">
        <f t="shared" si="79"/>
        <v>44519</v>
      </c>
      <c r="BI237" s="24"/>
      <c r="BJ237" s="24"/>
      <c r="BK237" s="24">
        <f t="shared" si="91"/>
        <v>44611</v>
      </c>
      <c r="BL237" s="24"/>
      <c r="BM237" s="24"/>
      <c r="BN237" s="20">
        <f t="shared" si="92"/>
        <v>44700</v>
      </c>
      <c r="BO237" s="24"/>
      <c r="BP237" s="24"/>
      <c r="BQ237" s="20">
        <f t="shared" si="93"/>
        <v>44792</v>
      </c>
      <c r="BR237" s="24"/>
      <c r="BS237" s="24"/>
      <c r="BT237" s="20">
        <f t="shared" si="76"/>
        <v>44884</v>
      </c>
      <c r="BU237" s="24">
        <f t="shared" si="82"/>
        <v>44418</v>
      </c>
      <c r="BV237" s="61">
        <f t="shared" si="83"/>
        <v>44458</v>
      </c>
      <c r="BW237" s="21"/>
      <c r="BX237" s="21"/>
      <c r="BY237" s="20">
        <f t="shared" si="94"/>
        <v>44519</v>
      </c>
      <c r="BZ237" s="18"/>
      <c r="CA237" s="18"/>
    </row>
    <row r="238" spans="1:88" s="17" customFormat="1" ht="39.75" hidden="1" customHeight="1" x14ac:dyDescent="0.25">
      <c r="A238" s="711" t="s">
        <v>67</v>
      </c>
      <c r="B238" s="176">
        <v>4600087677</v>
      </c>
      <c r="C238" s="24">
        <v>44152</v>
      </c>
      <c r="D238" s="24">
        <v>44154</v>
      </c>
      <c r="E238" s="24">
        <v>44518</v>
      </c>
      <c r="F238" s="61">
        <v>44154</v>
      </c>
      <c r="G238" s="60" t="s">
        <v>6</v>
      </c>
      <c r="H238" s="24" t="s">
        <v>6</v>
      </c>
      <c r="I238" s="48">
        <f>E238-'[3]ARR Vigentes'!$DF$1</f>
        <v>456</v>
      </c>
      <c r="J238" s="47" t="str">
        <f t="shared" si="90"/>
        <v>VIGENTE</v>
      </c>
      <c r="K238" s="678" t="s">
        <v>66</v>
      </c>
      <c r="L238" s="138" t="s">
        <v>66</v>
      </c>
      <c r="M238" s="138" t="s">
        <v>66</v>
      </c>
      <c r="N238" s="138" t="s">
        <v>66</v>
      </c>
      <c r="O238" s="678" t="s">
        <v>66</v>
      </c>
      <c r="P238" s="678" t="s">
        <v>66</v>
      </c>
      <c r="Q238" s="100" t="s">
        <v>2200</v>
      </c>
      <c r="R238" s="100" t="s">
        <v>76</v>
      </c>
      <c r="S238" s="28" t="s">
        <v>4</v>
      </c>
      <c r="T238" s="119">
        <v>97558</v>
      </c>
      <c r="U238" s="712">
        <v>10060220029</v>
      </c>
      <c r="V238" s="713">
        <v>1568</v>
      </c>
      <c r="W238" s="714" t="s">
        <v>75</v>
      </c>
      <c r="X238" s="715">
        <v>3</v>
      </c>
      <c r="Y238" s="68">
        <v>115</v>
      </c>
      <c r="Z238" s="66" t="s">
        <v>74</v>
      </c>
      <c r="AA238" s="66" t="s">
        <v>73</v>
      </c>
      <c r="AB238" s="67">
        <v>474563</v>
      </c>
      <c r="AC238" s="100" t="s">
        <v>2201</v>
      </c>
      <c r="AD238" s="65">
        <v>4561768</v>
      </c>
      <c r="AE238" s="68">
        <v>5083867</v>
      </c>
      <c r="AF238" s="68">
        <v>3127380102</v>
      </c>
      <c r="AG238" s="702" t="s">
        <v>2202</v>
      </c>
      <c r="AH238" s="100" t="s">
        <v>2201</v>
      </c>
      <c r="AI238" s="65">
        <v>4561768</v>
      </c>
      <c r="AJ238" s="68">
        <v>5083867</v>
      </c>
      <c r="AK238" s="68">
        <v>3127380102</v>
      </c>
      <c r="AL238" s="702" t="s">
        <v>2202</v>
      </c>
      <c r="AM238" s="30" t="s">
        <v>3273</v>
      </c>
      <c r="AN238" s="31" t="s">
        <v>6</v>
      </c>
      <c r="AO238" s="31" t="s">
        <v>6</v>
      </c>
      <c r="AP238" s="30" t="s">
        <v>6</v>
      </c>
      <c r="AQ238" s="716" t="s">
        <v>70</v>
      </c>
      <c r="AR238" s="28" t="s">
        <v>4</v>
      </c>
      <c r="AS238" s="702" t="s">
        <v>69</v>
      </c>
      <c r="AT238" s="702"/>
      <c r="AU238" s="28"/>
      <c r="AV238" s="63"/>
      <c r="AW238" s="25"/>
      <c r="AX238" s="25"/>
      <c r="AY238" s="26">
        <f t="shared" si="70"/>
        <v>44246</v>
      </c>
      <c r="AZ238" s="25"/>
      <c r="BA238" s="25"/>
      <c r="BB238" s="26">
        <f t="shared" si="71"/>
        <v>44335</v>
      </c>
      <c r="BC238" s="25"/>
      <c r="BD238" s="25"/>
      <c r="BE238" s="20">
        <f t="shared" si="72"/>
        <v>44427</v>
      </c>
      <c r="BF238" s="20"/>
      <c r="BG238" s="20"/>
      <c r="BH238" s="24">
        <f t="shared" si="79"/>
        <v>44519</v>
      </c>
      <c r="BI238" s="24"/>
      <c r="BJ238" s="24"/>
      <c r="BK238" s="24">
        <f t="shared" si="91"/>
        <v>44611</v>
      </c>
      <c r="BL238" s="24"/>
      <c r="BM238" s="24"/>
      <c r="BN238" s="20">
        <f t="shared" si="92"/>
        <v>44700</v>
      </c>
      <c r="BO238" s="24"/>
      <c r="BP238" s="24"/>
      <c r="BQ238" s="20">
        <f t="shared" si="93"/>
        <v>44792</v>
      </c>
      <c r="BR238" s="24"/>
      <c r="BS238" s="24"/>
      <c r="BT238" s="20">
        <f t="shared" si="76"/>
        <v>44884</v>
      </c>
      <c r="BU238" s="24">
        <f t="shared" si="82"/>
        <v>44418</v>
      </c>
      <c r="BV238" s="61">
        <f t="shared" si="83"/>
        <v>44458</v>
      </c>
      <c r="BW238" s="21"/>
      <c r="BX238" s="21"/>
      <c r="BY238" s="20">
        <f t="shared" si="94"/>
        <v>44519</v>
      </c>
      <c r="BZ238" s="18"/>
      <c r="CA238" s="18" t="s">
        <v>993</v>
      </c>
    </row>
    <row r="239" spans="1:88" s="17" customFormat="1" ht="39.75" hidden="1" customHeight="1" x14ac:dyDescent="0.25">
      <c r="A239" s="711" t="s">
        <v>67</v>
      </c>
      <c r="B239" s="176">
        <v>4600087702</v>
      </c>
      <c r="C239" s="24">
        <v>44158</v>
      </c>
      <c r="D239" s="24">
        <v>44159</v>
      </c>
      <c r="E239" s="24">
        <v>44523</v>
      </c>
      <c r="F239" s="61">
        <v>44159</v>
      </c>
      <c r="G239" s="60" t="s">
        <v>6</v>
      </c>
      <c r="H239" s="24" t="s">
        <v>6</v>
      </c>
      <c r="I239" s="48">
        <f>E239-'[3]ARR Vigentes'!$DF$1</f>
        <v>461</v>
      </c>
      <c r="J239" s="47" t="str">
        <f t="shared" si="90"/>
        <v>VIGENTE</v>
      </c>
      <c r="K239" s="678" t="s">
        <v>66</v>
      </c>
      <c r="L239" s="138" t="s">
        <v>66</v>
      </c>
      <c r="M239" s="138" t="s">
        <v>66</v>
      </c>
      <c r="N239" s="138" t="s">
        <v>66</v>
      </c>
      <c r="O239" s="678" t="s">
        <v>66</v>
      </c>
      <c r="P239" s="678" t="s">
        <v>66</v>
      </c>
      <c r="Q239" s="100" t="s">
        <v>3274</v>
      </c>
      <c r="R239" s="100" t="s">
        <v>76</v>
      </c>
      <c r="S239" s="28" t="s">
        <v>4</v>
      </c>
      <c r="T239" s="119">
        <v>97558</v>
      </c>
      <c r="U239" s="712">
        <v>10060220029</v>
      </c>
      <c r="V239" s="713">
        <v>1568</v>
      </c>
      <c r="W239" s="714" t="s">
        <v>75</v>
      </c>
      <c r="X239" s="715">
        <v>3</v>
      </c>
      <c r="Y239" s="68">
        <v>112</v>
      </c>
      <c r="Z239" s="66" t="s">
        <v>74</v>
      </c>
      <c r="AA239" s="66" t="s">
        <v>73</v>
      </c>
      <c r="AB239" s="67">
        <v>419754</v>
      </c>
      <c r="AC239" s="100" t="s">
        <v>3275</v>
      </c>
      <c r="AD239" s="65">
        <v>71602155</v>
      </c>
      <c r="AE239" s="68">
        <v>4715063</v>
      </c>
      <c r="AF239" s="68">
        <v>3104656119</v>
      </c>
      <c r="AG239" s="702" t="s">
        <v>3276</v>
      </c>
      <c r="AH239" s="100" t="s">
        <v>3275</v>
      </c>
      <c r="AI239" s="65">
        <v>71602155</v>
      </c>
      <c r="AJ239" s="68">
        <v>4715063</v>
      </c>
      <c r="AK239" s="68">
        <v>3104656119</v>
      </c>
      <c r="AL239" s="702" t="s">
        <v>3276</v>
      </c>
      <c r="AM239" s="30" t="s">
        <v>3277</v>
      </c>
      <c r="AN239" s="31" t="s">
        <v>6</v>
      </c>
      <c r="AO239" s="31" t="s">
        <v>6</v>
      </c>
      <c r="AP239" s="30" t="s">
        <v>6</v>
      </c>
      <c r="AQ239" s="716" t="s">
        <v>5</v>
      </c>
      <c r="AR239" s="28" t="s">
        <v>4</v>
      </c>
      <c r="AS239" s="702" t="s">
        <v>311</v>
      </c>
      <c r="AT239" s="702"/>
      <c r="AU239" s="28"/>
      <c r="AV239" s="63"/>
      <c r="AW239" s="25"/>
      <c r="AX239" s="25"/>
      <c r="AY239" s="26">
        <f t="shared" si="70"/>
        <v>44251</v>
      </c>
      <c r="AZ239" s="25"/>
      <c r="BA239" s="25"/>
      <c r="BB239" s="26">
        <f t="shared" si="71"/>
        <v>44340</v>
      </c>
      <c r="BC239" s="25"/>
      <c r="BD239" s="25"/>
      <c r="BE239" s="20">
        <f t="shared" si="72"/>
        <v>44432</v>
      </c>
      <c r="BF239" s="20"/>
      <c r="BG239" s="20"/>
      <c r="BH239" s="24">
        <f t="shared" si="79"/>
        <v>44524</v>
      </c>
      <c r="BI239" s="24"/>
      <c r="BJ239" s="24"/>
      <c r="BK239" s="24">
        <f t="shared" si="91"/>
        <v>44616</v>
      </c>
      <c r="BL239" s="24"/>
      <c r="BM239" s="24"/>
      <c r="BN239" s="20">
        <f t="shared" si="92"/>
        <v>44705</v>
      </c>
      <c r="BO239" s="24"/>
      <c r="BP239" s="24"/>
      <c r="BQ239" s="20">
        <f t="shared" si="93"/>
        <v>44797</v>
      </c>
      <c r="BR239" s="24"/>
      <c r="BS239" s="24"/>
      <c r="BT239" s="20">
        <f t="shared" si="76"/>
        <v>44889</v>
      </c>
      <c r="BU239" s="24">
        <f t="shared" si="82"/>
        <v>44423</v>
      </c>
      <c r="BV239" s="61">
        <f t="shared" si="83"/>
        <v>44463</v>
      </c>
      <c r="BW239" s="21"/>
      <c r="BX239" s="21"/>
      <c r="BY239" s="20">
        <f t="shared" si="94"/>
        <v>44524</v>
      </c>
      <c r="BZ239" s="18"/>
      <c r="CA239" s="18" t="s">
        <v>993</v>
      </c>
    </row>
    <row r="240" spans="1:88" s="17" customFormat="1" ht="39.75" hidden="1" customHeight="1" x14ac:dyDescent="0.25">
      <c r="A240" s="711" t="s">
        <v>67</v>
      </c>
      <c r="B240" s="176">
        <v>4600087678</v>
      </c>
      <c r="C240" s="24">
        <v>44147</v>
      </c>
      <c r="D240" s="24">
        <v>44154</v>
      </c>
      <c r="E240" s="24">
        <v>44518</v>
      </c>
      <c r="F240" s="61">
        <v>44154</v>
      </c>
      <c r="G240" s="60" t="s">
        <v>6</v>
      </c>
      <c r="H240" s="24" t="s">
        <v>6</v>
      </c>
      <c r="I240" s="48">
        <f>E240-'[3]ARR Vigentes'!$DF$1</f>
        <v>456</v>
      </c>
      <c r="J240" s="47" t="str">
        <f t="shared" si="90"/>
        <v>VIGENTE</v>
      </c>
      <c r="K240" s="678" t="s">
        <v>66</v>
      </c>
      <c r="L240" s="138" t="s">
        <v>66</v>
      </c>
      <c r="M240" s="138" t="s">
        <v>66</v>
      </c>
      <c r="N240" s="138" t="s">
        <v>66</v>
      </c>
      <c r="O240" s="678" t="s">
        <v>66</v>
      </c>
      <c r="P240" s="678" t="s">
        <v>66</v>
      </c>
      <c r="Q240" s="100" t="s">
        <v>372</v>
      </c>
      <c r="R240" s="100" t="s">
        <v>76</v>
      </c>
      <c r="S240" s="28" t="s">
        <v>4</v>
      </c>
      <c r="T240" s="119">
        <v>97558</v>
      </c>
      <c r="U240" s="712">
        <v>10060220029</v>
      </c>
      <c r="V240" s="713">
        <v>1568</v>
      </c>
      <c r="W240" s="714" t="s">
        <v>75</v>
      </c>
      <c r="X240" s="715">
        <v>3</v>
      </c>
      <c r="Y240" s="68">
        <v>108</v>
      </c>
      <c r="Z240" s="66" t="s">
        <v>74</v>
      </c>
      <c r="AA240" s="66" t="s">
        <v>73</v>
      </c>
      <c r="AB240" s="67">
        <v>373456</v>
      </c>
      <c r="AC240" s="100" t="s">
        <v>3278</v>
      </c>
      <c r="AD240" s="65">
        <v>19788186</v>
      </c>
      <c r="AE240" s="68" t="s">
        <v>6</v>
      </c>
      <c r="AF240" s="68">
        <v>3017192322</v>
      </c>
      <c r="AG240" s="702" t="s">
        <v>3279</v>
      </c>
      <c r="AH240" s="100" t="s">
        <v>3278</v>
      </c>
      <c r="AI240" s="65">
        <v>19788186</v>
      </c>
      <c r="AJ240" s="68" t="s">
        <v>6</v>
      </c>
      <c r="AK240" s="68">
        <v>3017192322</v>
      </c>
      <c r="AL240" s="702" t="s">
        <v>3279</v>
      </c>
      <c r="AM240" s="30" t="s">
        <v>3280</v>
      </c>
      <c r="AN240" s="31" t="s">
        <v>6</v>
      </c>
      <c r="AO240" s="31" t="s">
        <v>6</v>
      </c>
      <c r="AP240" s="30" t="s">
        <v>6</v>
      </c>
      <c r="AQ240" s="716" t="s">
        <v>56</v>
      </c>
      <c r="AR240" s="28" t="s">
        <v>4</v>
      </c>
      <c r="AS240" s="702" t="s">
        <v>55</v>
      </c>
      <c r="AT240" s="702"/>
      <c r="AU240" s="28"/>
      <c r="AV240" s="63"/>
      <c r="AW240" s="25"/>
      <c r="AX240" s="25"/>
      <c r="AY240" s="26">
        <f t="shared" si="70"/>
        <v>44246</v>
      </c>
      <c r="AZ240" s="25"/>
      <c r="BA240" s="25"/>
      <c r="BB240" s="26">
        <f t="shared" si="71"/>
        <v>44335</v>
      </c>
      <c r="BC240" s="25"/>
      <c r="BD240" s="25"/>
      <c r="BE240" s="20">
        <f t="shared" si="72"/>
        <v>44427</v>
      </c>
      <c r="BF240" s="20"/>
      <c r="BG240" s="20"/>
      <c r="BH240" s="24">
        <f t="shared" si="79"/>
        <v>44519</v>
      </c>
      <c r="BI240" s="24"/>
      <c r="BJ240" s="24"/>
      <c r="BK240" s="24">
        <f t="shared" si="91"/>
        <v>44611</v>
      </c>
      <c r="BL240" s="24"/>
      <c r="BM240" s="24"/>
      <c r="BN240" s="20">
        <f t="shared" si="92"/>
        <v>44700</v>
      </c>
      <c r="BO240" s="24"/>
      <c r="BP240" s="24"/>
      <c r="BQ240" s="20">
        <f t="shared" si="93"/>
        <v>44792</v>
      </c>
      <c r="BR240" s="24"/>
      <c r="BS240" s="24"/>
      <c r="BT240" s="20">
        <f t="shared" si="76"/>
        <v>44884</v>
      </c>
      <c r="BU240" s="24">
        <f t="shared" si="82"/>
        <v>44418</v>
      </c>
      <c r="BV240" s="61">
        <f t="shared" si="83"/>
        <v>44458</v>
      </c>
      <c r="BW240" s="21"/>
      <c r="BX240" s="21"/>
      <c r="BY240" s="20">
        <f t="shared" si="94"/>
        <v>44519</v>
      </c>
      <c r="BZ240" s="18"/>
      <c r="CA240" s="18" t="s">
        <v>993</v>
      </c>
    </row>
    <row r="241" spans="1:80" s="17" customFormat="1" ht="39.75" hidden="1" customHeight="1" x14ac:dyDescent="0.25">
      <c r="A241" s="711" t="s">
        <v>67</v>
      </c>
      <c r="B241" s="176">
        <v>4600087841</v>
      </c>
      <c r="C241" s="24">
        <v>44169</v>
      </c>
      <c r="D241" s="24">
        <v>44174</v>
      </c>
      <c r="E241" s="24">
        <v>44538</v>
      </c>
      <c r="F241" s="61">
        <v>44174</v>
      </c>
      <c r="G241" s="60" t="s">
        <v>6</v>
      </c>
      <c r="H241" s="24" t="s">
        <v>6</v>
      </c>
      <c r="I241" s="48">
        <f>E241-'[3]ARR Vigentes'!$DF$1</f>
        <v>476</v>
      </c>
      <c r="J241" s="73" t="str">
        <f>IF(I241&gt;130,"VIGENTE",IF(I241&lt;1,"TERMINADO",IF(AND(I241&lt;120,I241&gt;110),"TRAMITES",IF(I241&lt;50,"POR VENCERSE","RENOVAR"))))</f>
        <v>VIGENTE</v>
      </c>
      <c r="K241" s="678" t="s">
        <v>66</v>
      </c>
      <c r="L241" s="138" t="s">
        <v>66</v>
      </c>
      <c r="M241" s="138" t="s">
        <v>66</v>
      </c>
      <c r="N241" s="138" t="s">
        <v>66</v>
      </c>
      <c r="O241" s="678" t="s">
        <v>66</v>
      </c>
      <c r="P241" s="678" t="s">
        <v>66</v>
      </c>
      <c r="Q241" s="100" t="s">
        <v>2217</v>
      </c>
      <c r="R241" s="100" t="s">
        <v>76</v>
      </c>
      <c r="S241" s="28" t="s">
        <v>4</v>
      </c>
      <c r="T241" s="119">
        <v>5169813</v>
      </c>
      <c r="U241" s="712">
        <v>10180220012</v>
      </c>
      <c r="V241" s="713">
        <v>2116</v>
      </c>
      <c r="W241" s="714" t="s">
        <v>61</v>
      </c>
      <c r="X241" s="68">
        <v>5</v>
      </c>
      <c r="Y241" s="713">
        <v>1181</v>
      </c>
      <c r="Z241" s="66" t="s">
        <v>60</v>
      </c>
      <c r="AA241" s="66" t="s">
        <v>2218</v>
      </c>
      <c r="AB241" s="67">
        <v>157973</v>
      </c>
      <c r="AC241" s="100" t="s">
        <v>2219</v>
      </c>
      <c r="AD241" s="65">
        <v>22018862</v>
      </c>
      <c r="AE241" s="31" t="s">
        <v>6</v>
      </c>
      <c r="AF241" s="68">
        <v>3137637005</v>
      </c>
      <c r="AG241" s="30" t="s">
        <v>6</v>
      </c>
      <c r="AH241" s="100" t="s">
        <v>2219</v>
      </c>
      <c r="AI241" s="65">
        <v>22018862</v>
      </c>
      <c r="AJ241" s="31" t="s">
        <v>6</v>
      </c>
      <c r="AK241" s="68">
        <v>3137637005</v>
      </c>
      <c r="AL241" s="30" t="s">
        <v>6</v>
      </c>
      <c r="AM241" s="30" t="s">
        <v>3281</v>
      </c>
      <c r="AN241" s="31" t="s">
        <v>6</v>
      </c>
      <c r="AO241" s="31" t="s">
        <v>6</v>
      </c>
      <c r="AP241" s="30" t="s">
        <v>6</v>
      </c>
      <c r="AQ241" s="64" t="s">
        <v>5</v>
      </c>
      <c r="AR241" s="28" t="s">
        <v>4</v>
      </c>
      <c r="AS241" s="63" t="s">
        <v>3</v>
      </c>
      <c r="AT241" s="63"/>
      <c r="AU241" s="28"/>
      <c r="AV241" s="63"/>
      <c r="AW241" s="25"/>
      <c r="AX241" s="25"/>
      <c r="AY241" s="26">
        <f t="shared" si="70"/>
        <v>44264</v>
      </c>
      <c r="AZ241" s="25"/>
      <c r="BA241" s="25"/>
      <c r="BB241" s="26">
        <f t="shared" si="71"/>
        <v>44356</v>
      </c>
      <c r="BC241" s="25"/>
      <c r="BD241" s="25"/>
      <c r="BE241" s="20">
        <f t="shared" si="72"/>
        <v>44448</v>
      </c>
      <c r="BF241" s="20"/>
      <c r="BG241" s="20"/>
      <c r="BH241" s="24">
        <f t="shared" si="79"/>
        <v>44539</v>
      </c>
      <c r="BI241" s="24"/>
      <c r="BJ241" s="24"/>
      <c r="BK241" s="24">
        <f t="shared" si="91"/>
        <v>44629</v>
      </c>
      <c r="BL241" s="24"/>
      <c r="BM241" s="24"/>
      <c r="BN241" s="20">
        <f t="shared" si="92"/>
        <v>44721</v>
      </c>
      <c r="BO241" s="24"/>
      <c r="BP241" s="24"/>
      <c r="BQ241" s="20">
        <f t="shared" si="93"/>
        <v>44813</v>
      </c>
      <c r="BR241" s="24"/>
      <c r="BS241" s="24"/>
      <c r="BT241" s="20">
        <f t="shared" si="76"/>
        <v>44904</v>
      </c>
      <c r="BU241" s="24">
        <f t="shared" si="82"/>
        <v>44438</v>
      </c>
      <c r="BV241" s="61">
        <f t="shared" si="83"/>
        <v>44478</v>
      </c>
      <c r="BW241" s="21"/>
      <c r="BX241" s="21"/>
      <c r="BY241" s="20">
        <f t="shared" si="94"/>
        <v>44539</v>
      </c>
      <c r="BZ241" s="18"/>
      <c r="CA241" s="18" t="s">
        <v>993</v>
      </c>
    </row>
    <row r="242" spans="1:80" s="17" customFormat="1" ht="39.75" hidden="1" customHeight="1" x14ac:dyDescent="0.25">
      <c r="A242" s="104" t="s">
        <v>67</v>
      </c>
      <c r="B242" s="107">
        <v>4600087806</v>
      </c>
      <c r="C242" s="20">
        <v>44168</v>
      </c>
      <c r="D242" s="24">
        <v>44174</v>
      </c>
      <c r="E242" s="24">
        <v>44538</v>
      </c>
      <c r="F242" s="61">
        <v>44174</v>
      </c>
      <c r="G242" s="60" t="s">
        <v>6</v>
      </c>
      <c r="H242" s="60" t="s">
        <v>6</v>
      </c>
      <c r="I242" s="48">
        <f ca="1">E242-$DF$1</f>
        <v>246</v>
      </c>
      <c r="J242" s="47" t="str">
        <f t="shared" ref="J242:J247" ca="1" si="95">IF(I242&gt;130,"VIGENTE",IF(I242&lt;1,"TERMINADO",IF(AND(I242&lt;120,I242&gt;110),"TRAMITES",IF(I242&lt;50,"POR VENCERSE","RENOVAR"))))</f>
        <v>VIGENTE</v>
      </c>
      <c r="K242" s="101" t="s">
        <v>66</v>
      </c>
      <c r="L242" s="102" t="s">
        <v>66</v>
      </c>
      <c r="M242" s="102" t="s">
        <v>66</v>
      </c>
      <c r="N242" s="102" t="s">
        <v>66</v>
      </c>
      <c r="O242" s="101" t="s">
        <v>66</v>
      </c>
      <c r="P242" s="101" t="s">
        <v>66</v>
      </c>
      <c r="Q242" s="82" t="s">
        <v>3282</v>
      </c>
      <c r="R242" s="100" t="s">
        <v>76</v>
      </c>
      <c r="S242" s="28" t="s">
        <v>4</v>
      </c>
      <c r="T242" s="99" t="s">
        <v>63</v>
      </c>
      <c r="U242" s="98" t="s">
        <v>62</v>
      </c>
      <c r="V242" s="96">
        <v>2116</v>
      </c>
      <c r="W242" s="97" t="s">
        <v>61</v>
      </c>
      <c r="X242" s="68">
        <v>5</v>
      </c>
      <c r="Y242" s="96">
        <v>1329</v>
      </c>
      <c r="Z242" s="38" t="s">
        <v>60</v>
      </c>
      <c r="AA242" s="95" t="s">
        <v>338</v>
      </c>
      <c r="AB242" s="94">
        <v>149940</v>
      </c>
      <c r="AC242" s="82" t="s">
        <v>3283</v>
      </c>
      <c r="AD242" s="65">
        <v>39177338</v>
      </c>
      <c r="AE242" s="31" t="s">
        <v>6</v>
      </c>
      <c r="AF242" s="80">
        <v>3106914244</v>
      </c>
      <c r="AG242" s="105" t="s">
        <v>3284</v>
      </c>
      <c r="AH242" s="82" t="s">
        <v>3283</v>
      </c>
      <c r="AI242" s="65">
        <v>39177338</v>
      </c>
      <c r="AJ242" s="31" t="s">
        <v>6</v>
      </c>
      <c r="AK242" s="80">
        <v>3106914244</v>
      </c>
      <c r="AL242" s="105" t="s">
        <v>3284</v>
      </c>
      <c r="AM242" s="30" t="s">
        <v>3281</v>
      </c>
      <c r="AN242" s="31" t="s">
        <v>6</v>
      </c>
      <c r="AO242" s="31" t="s">
        <v>6</v>
      </c>
      <c r="AP242" s="30" t="s">
        <v>6</v>
      </c>
      <c r="AQ242" s="29" t="s">
        <v>5</v>
      </c>
      <c r="AR242" s="28" t="s">
        <v>4</v>
      </c>
      <c r="AS242" s="27" t="s">
        <v>311</v>
      </c>
      <c r="AT242" s="27"/>
      <c r="AU242" s="27"/>
      <c r="AV242" s="63"/>
      <c r="AW242" s="25"/>
      <c r="AX242" s="25"/>
      <c r="AY242" s="26">
        <f t="shared" si="70"/>
        <v>44264</v>
      </c>
      <c r="AZ242" s="25"/>
      <c r="BA242" s="25"/>
      <c r="BB242" s="26">
        <f t="shared" si="71"/>
        <v>44356</v>
      </c>
      <c r="BC242" s="25"/>
      <c r="BD242" s="25"/>
      <c r="BE242" s="20">
        <f t="shared" si="72"/>
        <v>44448</v>
      </c>
      <c r="BF242" s="20"/>
      <c r="BG242" s="20"/>
      <c r="BH242" s="24">
        <f t="shared" si="79"/>
        <v>44539</v>
      </c>
      <c r="BI242" s="24"/>
      <c r="BJ242" s="24"/>
      <c r="BK242" s="24">
        <f t="shared" si="91"/>
        <v>44629</v>
      </c>
      <c r="BL242" s="24"/>
      <c r="BM242" s="24"/>
      <c r="BN242" s="20">
        <f t="shared" si="92"/>
        <v>44721</v>
      </c>
      <c r="BO242" s="24"/>
      <c r="BP242" s="24"/>
      <c r="BQ242" s="20">
        <f t="shared" si="93"/>
        <v>44813</v>
      </c>
      <c r="BR242" s="24"/>
      <c r="BS242" s="24"/>
      <c r="BT242" s="20">
        <f t="shared" si="76"/>
        <v>44904</v>
      </c>
      <c r="BU242" s="24">
        <f t="shared" si="82"/>
        <v>44438</v>
      </c>
      <c r="BV242" s="61">
        <f t="shared" si="83"/>
        <v>44478</v>
      </c>
      <c r="BW242" s="21"/>
      <c r="BX242" s="21"/>
      <c r="BY242" s="20">
        <f t="shared" si="94"/>
        <v>44539</v>
      </c>
      <c r="BZ242" s="18"/>
      <c r="CA242" s="18" t="s">
        <v>993</v>
      </c>
    </row>
    <row r="243" spans="1:80" s="17" customFormat="1" ht="39.75" hidden="1" customHeight="1" x14ac:dyDescent="0.25">
      <c r="A243" s="104" t="s">
        <v>67</v>
      </c>
      <c r="B243" s="107">
        <v>4600088109</v>
      </c>
      <c r="C243" s="20">
        <v>44180</v>
      </c>
      <c r="D243" s="24">
        <v>44182</v>
      </c>
      <c r="E243" s="24">
        <v>44546</v>
      </c>
      <c r="F243" s="61">
        <v>44182</v>
      </c>
      <c r="G243" s="60" t="s">
        <v>6</v>
      </c>
      <c r="H243" s="60" t="s">
        <v>6</v>
      </c>
      <c r="I243" s="48">
        <f ca="1">E243-$DF$1</f>
        <v>254</v>
      </c>
      <c r="J243" s="47" t="str">
        <f t="shared" ca="1" si="95"/>
        <v>VIGENTE</v>
      </c>
      <c r="K243" s="101" t="s">
        <v>66</v>
      </c>
      <c r="L243" s="102" t="s">
        <v>66</v>
      </c>
      <c r="M243" s="102" t="s">
        <v>66</v>
      </c>
      <c r="N243" s="102" t="s">
        <v>66</v>
      </c>
      <c r="O243" s="101" t="s">
        <v>66</v>
      </c>
      <c r="P243" s="101" t="s">
        <v>66</v>
      </c>
      <c r="Q243" s="82" t="s">
        <v>3290</v>
      </c>
      <c r="R243" s="100" t="s">
        <v>76</v>
      </c>
      <c r="S243" s="28" t="s">
        <v>4</v>
      </c>
      <c r="T243" s="99" t="s">
        <v>63</v>
      </c>
      <c r="U243" s="98" t="s">
        <v>62</v>
      </c>
      <c r="V243" s="96">
        <v>2116</v>
      </c>
      <c r="W243" s="97" t="s">
        <v>61</v>
      </c>
      <c r="X243" s="68">
        <v>5</v>
      </c>
      <c r="Y243" s="96">
        <v>1231</v>
      </c>
      <c r="Z243" s="38" t="s">
        <v>60</v>
      </c>
      <c r="AA243" s="95" t="s">
        <v>338</v>
      </c>
      <c r="AB243" s="94">
        <v>149940</v>
      </c>
      <c r="AC243" s="82" t="s">
        <v>3291</v>
      </c>
      <c r="AD243" s="65">
        <v>71591881</v>
      </c>
      <c r="AE243" s="31" t="s">
        <v>6</v>
      </c>
      <c r="AF243" s="80">
        <v>3146015340</v>
      </c>
      <c r="AG243" s="30" t="s">
        <v>6</v>
      </c>
      <c r="AH243" s="82" t="s">
        <v>3291</v>
      </c>
      <c r="AI243" s="65">
        <v>71591881</v>
      </c>
      <c r="AJ243" s="31" t="s">
        <v>6</v>
      </c>
      <c r="AK243" s="80">
        <v>3146015340</v>
      </c>
      <c r="AL243" s="30" t="s">
        <v>6</v>
      </c>
      <c r="AM243" s="30" t="s">
        <v>3292</v>
      </c>
      <c r="AN243" s="31" t="s">
        <v>6</v>
      </c>
      <c r="AO243" s="31" t="s">
        <v>6</v>
      </c>
      <c r="AP243" s="30" t="s">
        <v>6</v>
      </c>
      <c r="AQ243" s="29" t="s">
        <v>5</v>
      </c>
      <c r="AR243" s="28" t="s">
        <v>4</v>
      </c>
      <c r="AS243" s="27" t="s">
        <v>55</v>
      </c>
      <c r="AT243" s="27"/>
      <c r="AU243" s="27"/>
      <c r="AV243" s="63"/>
      <c r="AW243" s="25"/>
      <c r="AX243" s="25"/>
      <c r="AY243" s="26">
        <f t="shared" si="70"/>
        <v>44272</v>
      </c>
      <c r="AZ243" s="25"/>
      <c r="BA243" s="25"/>
      <c r="BB243" s="26">
        <f t="shared" si="71"/>
        <v>44364</v>
      </c>
      <c r="BC243" s="25"/>
      <c r="BD243" s="25"/>
      <c r="BE243" s="20">
        <f t="shared" si="72"/>
        <v>44456</v>
      </c>
      <c r="BF243" s="20"/>
      <c r="BG243" s="20"/>
      <c r="BH243" s="24">
        <f t="shared" si="79"/>
        <v>44547</v>
      </c>
      <c r="BI243" s="24"/>
      <c r="BJ243" s="24"/>
      <c r="BK243" s="24">
        <f t="shared" si="91"/>
        <v>44637</v>
      </c>
      <c r="BL243" s="24"/>
      <c r="BM243" s="24"/>
      <c r="BN243" s="20">
        <f t="shared" si="92"/>
        <v>44729</v>
      </c>
      <c r="BO243" s="24"/>
      <c r="BP243" s="24"/>
      <c r="BQ243" s="20">
        <f t="shared" si="93"/>
        <v>44821</v>
      </c>
      <c r="BR243" s="24"/>
      <c r="BS243" s="24"/>
      <c r="BT243" s="20">
        <f t="shared" si="76"/>
        <v>44912</v>
      </c>
      <c r="BU243" s="24">
        <f t="shared" si="82"/>
        <v>44446</v>
      </c>
      <c r="BV243" s="61">
        <f t="shared" si="83"/>
        <v>44486</v>
      </c>
      <c r="BW243" s="21"/>
      <c r="BX243" s="21"/>
      <c r="BY243" s="20">
        <f t="shared" si="94"/>
        <v>44547</v>
      </c>
      <c r="BZ243" s="18"/>
      <c r="CA243" s="18" t="s">
        <v>993</v>
      </c>
    </row>
    <row r="244" spans="1:80" s="17" customFormat="1" ht="39.75" hidden="1" customHeight="1" x14ac:dyDescent="0.25">
      <c r="A244" s="711" t="s">
        <v>67</v>
      </c>
      <c r="B244" s="718">
        <v>4600088111</v>
      </c>
      <c r="C244" s="24">
        <v>44162</v>
      </c>
      <c r="D244" s="24">
        <v>44175</v>
      </c>
      <c r="E244" s="24">
        <v>45635</v>
      </c>
      <c r="F244" s="61">
        <v>44175</v>
      </c>
      <c r="G244" s="60" t="s">
        <v>6</v>
      </c>
      <c r="H244" s="24" t="s">
        <v>6</v>
      </c>
      <c r="I244" s="48">
        <f>E244-'[3]ARR Vigentes'!$DF$1</f>
        <v>1573</v>
      </c>
      <c r="J244" s="47" t="str">
        <f t="shared" si="95"/>
        <v>VIGENTE</v>
      </c>
      <c r="K244" s="101" t="s">
        <v>66</v>
      </c>
      <c r="L244" s="102" t="s">
        <v>66</v>
      </c>
      <c r="M244" s="102" t="s">
        <v>66</v>
      </c>
      <c r="N244" s="102" t="s">
        <v>66</v>
      </c>
      <c r="O244" s="101" t="s">
        <v>66</v>
      </c>
      <c r="P244" s="101" t="s">
        <v>66</v>
      </c>
      <c r="Q244" s="100" t="s">
        <v>2171</v>
      </c>
      <c r="R244" s="100" t="s">
        <v>76</v>
      </c>
      <c r="S244" s="28" t="s">
        <v>4</v>
      </c>
      <c r="T244" s="119">
        <v>666413</v>
      </c>
      <c r="U244" s="68">
        <v>80980020045</v>
      </c>
      <c r="V244" s="68">
        <v>6484</v>
      </c>
      <c r="W244" s="175">
        <v>40359</v>
      </c>
      <c r="X244" s="68" t="s">
        <v>2172</v>
      </c>
      <c r="Y244" s="68" t="s">
        <v>6</v>
      </c>
      <c r="Z244" s="66" t="s">
        <v>11</v>
      </c>
      <c r="AA244" s="66" t="s">
        <v>2173</v>
      </c>
      <c r="AB244" s="67">
        <v>431613</v>
      </c>
      <c r="AC244" s="100" t="s">
        <v>2174</v>
      </c>
      <c r="AD244" s="65">
        <v>42745665</v>
      </c>
      <c r="AE244" s="31" t="s">
        <v>6</v>
      </c>
      <c r="AF244" s="68">
        <v>3116544576</v>
      </c>
      <c r="AG244" s="702" t="s">
        <v>3293</v>
      </c>
      <c r="AH244" s="100" t="s">
        <v>2174</v>
      </c>
      <c r="AI244" s="65">
        <v>42745665</v>
      </c>
      <c r="AJ244" s="68">
        <v>2866746</v>
      </c>
      <c r="AK244" s="68">
        <v>3116544576</v>
      </c>
      <c r="AL244" s="702" t="s">
        <v>3293</v>
      </c>
      <c r="AM244" s="100" t="s">
        <v>3294</v>
      </c>
      <c r="AN244" s="68">
        <v>2866746</v>
      </c>
      <c r="AO244" s="68">
        <v>3122844749</v>
      </c>
      <c r="AP244" s="702" t="s">
        <v>2175</v>
      </c>
      <c r="AQ244" s="64" t="s">
        <v>70</v>
      </c>
      <c r="AR244" s="28" t="s">
        <v>4</v>
      </c>
      <c r="AS244" s="63" t="s">
        <v>3</v>
      </c>
      <c r="AT244" s="63"/>
      <c r="AU244" s="63"/>
      <c r="AV244" s="63"/>
      <c r="AW244" s="25"/>
      <c r="AX244" s="25"/>
      <c r="AY244" s="26">
        <f t="shared" si="70"/>
        <v>44265</v>
      </c>
      <c r="AZ244" s="25"/>
      <c r="BA244" s="25"/>
      <c r="BB244" s="26">
        <f t="shared" si="71"/>
        <v>44357</v>
      </c>
      <c r="BC244" s="25"/>
      <c r="BD244" s="25"/>
      <c r="BE244" s="20">
        <f t="shared" si="72"/>
        <v>44449</v>
      </c>
      <c r="BF244" s="20"/>
      <c r="BG244" s="20"/>
      <c r="BH244" s="24">
        <f t="shared" si="79"/>
        <v>44540</v>
      </c>
      <c r="BI244" s="24"/>
      <c r="BJ244" s="24"/>
      <c r="BK244" s="24">
        <f t="shared" si="91"/>
        <v>44630</v>
      </c>
      <c r="BL244" s="24"/>
      <c r="BM244" s="24"/>
      <c r="BN244" s="20">
        <f t="shared" si="92"/>
        <v>44722</v>
      </c>
      <c r="BO244" s="24"/>
      <c r="BP244" s="24"/>
      <c r="BQ244" s="20">
        <f t="shared" si="93"/>
        <v>44814</v>
      </c>
      <c r="BR244" s="24"/>
      <c r="BS244" s="24"/>
      <c r="BT244" s="20">
        <f t="shared" si="76"/>
        <v>44905</v>
      </c>
      <c r="BU244" s="24">
        <f t="shared" si="82"/>
        <v>45535</v>
      </c>
      <c r="BV244" s="61">
        <f t="shared" si="83"/>
        <v>45575</v>
      </c>
      <c r="BW244" s="21"/>
      <c r="BX244" s="21"/>
      <c r="BY244" s="20">
        <f t="shared" si="94"/>
        <v>44540</v>
      </c>
      <c r="BZ244" s="18"/>
      <c r="CA244" s="18" t="s">
        <v>993</v>
      </c>
    </row>
    <row r="245" spans="1:80" s="17" customFormat="1" ht="39.75" hidden="1" customHeight="1" x14ac:dyDescent="0.25">
      <c r="A245" s="104" t="s">
        <v>67</v>
      </c>
      <c r="B245" s="107">
        <v>4600088375</v>
      </c>
      <c r="C245" s="20">
        <v>44180</v>
      </c>
      <c r="D245" s="24" t="s">
        <v>6</v>
      </c>
      <c r="E245" s="24" t="s">
        <v>6</v>
      </c>
      <c r="F245" s="61" t="s">
        <v>6</v>
      </c>
      <c r="G245" s="60" t="s">
        <v>6</v>
      </c>
      <c r="H245" s="60" t="s">
        <v>6</v>
      </c>
      <c r="I245" s="48" t="e">
        <f ca="1">E245-$DF$1</f>
        <v>#VALUE!</v>
      </c>
      <c r="J245" s="47" t="e">
        <f t="shared" ca="1" si="95"/>
        <v>#VALUE!</v>
      </c>
      <c r="K245" s="101" t="s">
        <v>66</v>
      </c>
      <c r="L245" s="102" t="s">
        <v>66</v>
      </c>
      <c r="M245" s="102" t="s">
        <v>66</v>
      </c>
      <c r="N245" s="102" t="s">
        <v>66</v>
      </c>
      <c r="O245" s="101" t="s">
        <v>66</v>
      </c>
      <c r="P245" s="101" t="s">
        <v>66</v>
      </c>
      <c r="Q245" s="82" t="s">
        <v>3295</v>
      </c>
      <c r="R245" s="100" t="s">
        <v>76</v>
      </c>
      <c r="S245" s="28" t="s">
        <v>4</v>
      </c>
      <c r="T245" s="99" t="s">
        <v>63</v>
      </c>
      <c r="U245" s="98" t="s">
        <v>62</v>
      </c>
      <c r="V245" s="96">
        <v>2116</v>
      </c>
      <c r="W245" s="97" t="s">
        <v>61</v>
      </c>
      <c r="X245" s="68">
        <v>5</v>
      </c>
      <c r="Y245" s="96">
        <v>1033</v>
      </c>
      <c r="Z245" s="38" t="s">
        <v>60</v>
      </c>
      <c r="AA245" s="95" t="s">
        <v>338</v>
      </c>
      <c r="AB245" s="94">
        <v>157973</v>
      </c>
      <c r="AC245" s="82" t="s">
        <v>3296</v>
      </c>
      <c r="AD245" s="65">
        <v>1088311058</v>
      </c>
      <c r="AE245" s="31" t="s">
        <v>6</v>
      </c>
      <c r="AF245" s="80">
        <v>3128633547</v>
      </c>
      <c r="AG245" s="63" t="s">
        <v>3297</v>
      </c>
      <c r="AH245" s="82" t="s">
        <v>3296</v>
      </c>
      <c r="AI245" s="65">
        <v>1088311058</v>
      </c>
      <c r="AJ245" s="31" t="s">
        <v>6</v>
      </c>
      <c r="AK245" s="80">
        <v>3128633547</v>
      </c>
      <c r="AL245" s="63" t="s">
        <v>3297</v>
      </c>
      <c r="AM245" s="30" t="s">
        <v>3292</v>
      </c>
      <c r="AN245" s="31" t="s">
        <v>6</v>
      </c>
      <c r="AO245" s="31" t="s">
        <v>6</v>
      </c>
      <c r="AP245" s="30" t="s">
        <v>6</v>
      </c>
      <c r="AQ245" s="29" t="s">
        <v>70</v>
      </c>
      <c r="AR245" s="28" t="s">
        <v>4</v>
      </c>
      <c r="AS245" s="27" t="s">
        <v>69</v>
      </c>
      <c r="AT245" s="27"/>
      <c r="AU245" s="27"/>
      <c r="AV245" s="63"/>
      <c r="AW245" s="25"/>
      <c r="AX245" s="25"/>
      <c r="AY245" s="26" t="e">
        <f t="shared" si="70"/>
        <v>#VALUE!</v>
      </c>
      <c r="AZ245" s="25"/>
      <c r="BA245" s="25"/>
      <c r="BB245" s="26" t="e">
        <f t="shared" si="71"/>
        <v>#VALUE!</v>
      </c>
      <c r="BC245" s="25"/>
      <c r="BD245" s="25"/>
      <c r="BE245" s="20" t="e">
        <f t="shared" si="72"/>
        <v>#VALUE!</v>
      </c>
      <c r="BF245" s="20"/>
      <c r="BG245" s="20"/>
      <c r="BH245" s="24" t="e">
        <f t="shared" si="79"/>
        <v>#VALUE!</v>
      </c>
      <c r="BI245" s="24"/>
      <c r="BJ245" s="24"/>
      <c r="BK245" s="24" t="e">
        <f t="shared" si="91"/>
        <v>#VALUE!</v>
      </c>
      <c r="BL245" s="24"/>
      <c r="BM245" s="24"/>
      <c r="BN245" s="20" t="e">
        <f t="shared" si="92"/>
        <v>#VALUE!</v>
      </c>
      <c r="BO245" s="24"/>
      <c r="BP245" s="24"/>
      <c r="BQ245" s="20" t="e">
        <f t="shared" si="93"/>
        <v>#VALUE!</v>
      </c>
      <c r="BR245" s="24"/>
      <c r="BS245" s="24"/>
      <c r="BT245" s="20" t="e">
        <f t="shared" si="76"/>
        <v>#VALUE!</v>
      </c>
      <c r="BU245" s="24" t="e">
        <f t="shared" si="82"/>
        <v>#VALUE!</v>
      </c>
      <c r="BV245" s="61" t="e">
        <f t="shared" si="83"/>
        <v>#VALUE!</v>
      </c>
      <c r="BW245" s="21"/>
      <c r="BX245" s="21"/>
      <c r="BY245" s="20" t="e">
        <f t="shared" si="94"/>
        <v>#VALUE!</v>
      </c>
      <c r="BZ245" s="18"/>
      <c r="CA245" s="18" t="s">
        <v>993</v>
      </c>
    </row>
    <row r="246" spans="1:80" s="17" customFormat="1" ht="39.75" hidden="1" customHeight="1" x14ac:dyDescent="0.25">
      <c r="A246" s="711" t="s">
        <v>67</v>
      </c>
      <c r="B246" s="176">
        <v>4600088434</v>
      </c>
      <c r="C246" s="24">
        <v>44186</v>
      </c>
      <c r="D246" s="24" t="s">
        <v>6</v>
      </c>
      <c r="E246" s="24" t="s">
        <v>6</v>
      </c>
      <c r="F246" s="61" t="s">
        <v>6</v>
      </c>
      <c r="G246" s="60" t="s">
        <v>6</v>
      </c>
      <c r="H246" s="24" t="s">
        <v>6</v>
      </c>
      <c r="I246" s="48" t="e">
        <f>E246-'[3]ARR Vigentes'!$DF$1</f>
        <v>#VALUE!</v>
      </c>
      <c r="J246" s="73" t="e">
        <f t="shared" si="95"/>
        <v>#VALUE!</v>
      </c>
      <c r="K246" s="163" t="s">
        <v>3298</v>
      </c>
      <c r="L246" s="138">
        <v>44187</v>
      </c>
      <c r="M246" s="138">
        <v>44186</v>
      </c>
      <c r="N246" s="138">
        <v>44672</v>
      </c>
      <c r="O246" s="156">
        <f>N246-'[3]ARR Vigentes'!$DF$1</f>
        <v>610</v>
      </c>
      <c r="P246" s="73" t="str">
        <f>IF(O246&gt;80,"VIGENTE",IF(O246&lt;1,"VENCIDO",IF(O246&lt;50,"POR VENCERSE","RENOVAR")))</f>
        <v>VIGENTE</v>
      </c>
      <c r="Q246" s="100" t="s">
        <v>2221</v>
      </c>
      <c r="R246" s="100" t="s">
        <v>76</v>
      </c>
      <c r="S246" s="28" t="s">
        <v>4</v>
      </c>
      <c r="T246" s="119">
        <v>1010752</v>
      </c>
      <c r="U246" s="712">
        <v>16120740034</v>
      </c>
      <c r="V246" s="713">
        <v>2971</v>
      </c>
      <c r="W246" s="714" t="s">
        <v>2222</v>
      </c>
      <c r="X246" s="715">
        <v>8</v>
      </c>
      <c r="Y246" s="68" t="s">
        <v>6</v>
      </c>
      <c r="Z246" s="66" t="s">
        <v>11</v>
      </c>
      <c r="AA246" s="66" t="s">
        <v>2223</v>
      </c>
      <c r="AB246" s="67">
        <v>550780</v>
      </c>
      <c r="AC246" s="100" t="s">
        <v>2224</v>
      </c>
      <c r="AD246" s="65">
        <v>43865720</v>
      </c>
      <c r="AE246" s="68">
        <v>4233463</v>
      </c>
      <c r="AF246" s="68">
        <v>3053220131</v>
      </c>
      <c r="AG246" s="702" t="s">
        <v>2225</v>
      </c>
      <c r="AH246" s="100" t="s">
        <v>2224</v>
      </c>
      <c r="AI246" s="65">
        <v>43865720</v>
      </c>
      <c r="AJ246" s="68">
        <v>4233463</v>
      </c>
      <c r="AK246" s="68">
        <v>3053220131</v>
      </c>
      <c r="AL246" s="702" t="s">
        <v>2225</v>
      </c>
      <c r="AM246" s="30" t="s">
        <v>6</v>
      </c>
      <c r="AN246" s="31" t="s">
        <v>6</v>
      </c>
      <c r="AO246" s="31" t="s">
        <v>6</v>
      </c>
      <c r="AP246" s="30" t="s">
        <v>6</v>
      </c>
      <c r="AQ246" s="64" t="s">
        <v>70</v>
      </c>
      <c r="AR246" s="28" t="s">
        <v>4</v>
      </c>
      <c r="AS246" s="63" t="s">
        <v>69</v>
      </c>
      <c r="AT246" s="28"/>
      <c r="AU246" s="28"/>
      <c r="AV246" s="63"/>
      <c r="AW246" s="58"/>
      <c r="AX246" s="24"/>
      <c r="AY246" s="26" t="e">
        <f t="shared" si="70"/>
        <v>#VALUE!</v>
      </c>
      <c r="AZ246" s="58"/>
      <c r="BA246" s="24"/>
      <c r="BB246" s="26" t="e">
        <f t="shared" si="71"/>
        <v>#VALUE!</v>
      </c>
      <c r="BC246" s="58"/>
      <c r="BD246" s="24"/>
      <c r="BE246" s="24" t="e">
        <f t="shared" si="72"/>
        <v>#VALUE!</v>
      </c>
      <c r="BF246" s="61"/>
      <c r="BG246" s="24"/>
      <c r="BH246" s="24" t="e">
        <f t="shared" si="79"/>
        <v>#VALUE!</v>
      </c>
      <c r="BI246" s="61"/>
      <c r="BJ246" s="24"/>
      <c r="BK246" s="24" t="e">
        <f t="shared" ref="BK246" si="96">EDATE($F246,51)</f>
        <v>#VALUE!</v>
      </c>
      <c r="BL246" s="24"/>
      <c r="BM246" s="24"/>
      <c r="BN246" s="24" t="e">
        <f t="shared" si="92"/>
        <v>#VALUE!</v>
      </c>
      <c r="BO246" s="24"/>
      <c r="BP246" s="24"/>
      <c r="BQ246" s="24" t="e">
        <f t="shared" si="93"/>
        <v>#VALUE!</v>
      </c>
      <c r="BR246" s="24"/>
      <c r="BS246" s="24"/>
      <c r="BT246" s="24" t="e">
        <f t="shared" si="76"/>
        <v>#VALUE!</v>
      </c>
      <c r="BU246" s="24" t="e">
        <f t="shared" si="82"/>
        <v>#VALUE!</v>
      </c>
      <c r="BV246" s="60"/>
      <c r="BW246" s="156"/>
      <c r="BX246" s="156"/>
      <c r="BY246" s="24" t="e">
        <f t="shared" si="94"/>
        <v>#VALUE!</v>
      </c>
      <c r="BZ246" s="18"/>
      <c r="CA246" s="18" t="s">
        <v>119</v>
      </c>
    </row>
    <row r="247" spans="1:80" s="17" customFormat="1" ht="39.75" hidden="1" customHeight="1" x14ac:dyDescent="0.25">
      <c r="A247" s="373" t="s">
        <v>2242</v>
      </c>
      <c r="B247" s="190">
        <v>4600088482</v>
      </c>
      <c r="C247" s="74">
        <v>44186</v>
      </c>
      <c r="D247" s="24" t="s">
        <v>6</v>
      </c>
      <c r="E247" s="24" t="s">
        <v>6</v>
      </c>
      <c r="F247" s="61" t="s">
        <v>6</v>
      </c>
      <c r="G247" s="60" t="s">
        <v>6</v>
      </c>
      <c r="H247" s="60" t="s">
        <v>6</v>
      </c>
      <c r="I247" s="48" t="e">
        <f>E247-'[3]ARR Vigentes'!$DF$1</f>
        <v>#VALUE!</v>
      </c>
      <c r="J247" s="73" t="e">
        <f t="shared" si="95"/>
        <v>#VALUE!</v>
      </c>
      <c r="K247" s="585" t="s">
        <v>3298</v>
      </c>
      <c r="L247" s="138">
        <v>44187</v>
      </c>
      <c r="M247" s="138">
        <v>44186</v>
      </c>
      <c r="N247" s="138">
        <v>44672</v>
      </c>
      <c r="O247" s="48">
        <f>N247-'[1]ARR Terminado'!$BY$1</f>
        <v>903</v>
      </c>
      <c r="P247" s="73" t="str">
        <f>IF(O247&gt;80,"VIGENTE",IF(O247&lt;1,"VENCIDO",IF(O247&lt;50,"POR VENCERSE","RENOVAR")))</f>
        <v>VIGENTE</v>
      </c>
      <c r="Q247" s="66" t="s">
        <v>296</v>
      </c>
      <c r="R247" s="414" t="s">
        <v>2144</v>
      </c>
      <c r="S247" s="28" t="s">
        <v>4</v>
      </c>
      <c r="T247" s="141">
        <v>5045180</v>
      </c>
      <c r="U247" s="71" t="s">
        <v>1631</v>
      </c>
      <c r="V247" s="69">
        <v>2447</v>
      </c>
      <c r="W247" s="155">
        <v>31008</v>
      </c>
      <c r="X247" s="69">
        <v>2</v>
      </c>
      <c r="Y247" s="68" t="s">
        <v>6</v>
      </c>
      <c r="Z247" s="66" t="s">
        <v>401</v>
      </c>
      <c r="AA247" s="66" t="s">
        <v>2244</v>
      </c>
      <c r="AB247" s="67">
        <v>1192944</v>
      </c>
      <c r="AC247" s="30" t="s">
        <v>2245</v>
      </c>
      <c r="AD247" s="65">
        <v>900094867</v>
      </c>
      <c r="AE247" s="31" t="s">
        <v>6</v>
      </c>
      <c r="AF247" s="31">
        <v>3015496484</v>
      </c>
      <c r="AG247" s="63" t="s">
        <v>2246</v>
      </c>
      <c r="AH247" s="719" t="s">
        <v>2247</v>
      </c>
      <c r="AI247" s="149">
        <v>21462033</v>
      </c>
      <c r="AJ247" s="31" t="s">
        <v>6</v>
      </c>
      <c r="AK247" s="31">
        <v>3015496484</v>
      </c>
      <c r="AL247" s="63" t="s">
        <v>2246</v>
      </c>
      <c r="AM247" s="30" t="s">
        <v>3299</v>
      </c>
      <c r="AN247" s="31">
        <v>4457903</v>
      </c>
      <c r="AO247" s="31">
        <v>3188119949</v>
      </c>
      <c r="AP247" s="63" t="s">
        <v>2248</v>
      </c>
      <c r="AQ247" s="64" t="s">
        <v>56</v>
      </c>
      <c r="AR247" s="28" t="s">
        <v>4</v>
      </c>
      <c r="AS247" s="63" t="s">
        <v>55</v>
      </c>
      <c r="AT247" s="28"/>
      <c r="AU247" s="28"/>
      <c r="AV247" s="63"/>
      <c r="AW247" s="58"/>
      <c r="AX247" s="24"/>
      <c r="AY247" s="26" t="e">
        <f t="shared" si="70"/>
        <v>#VALUE!</v>
      </c>
      <c r="AZ247" s="58"/>
      <c r="BA247" s="24"/>
      <c r="BB247" s="26" t="e">
        <f t="shared" si="71"/>
        <v>#VALUE!</v>
      </c>
      <c r="BC247" s="151"/>
      <c r="BD247" s="24"/>
      <c r="BE247" s="24" t="e">
        <f t="shared" si="72"/>
        <v>#VALUE!</v>
      </c>
      <c r="BF247" s="24"/>
      <c r="BG247" s="24"/>
      <c r="BH247" s="24" t="e">
        <f t="shared" si="79"/>
        <v>#VALUE!</v>
      </c>
      <c r="BI247" s="24"/>
      <c r="BJ247" s="24"/>
      <c r="BK247" s="24" t="e">
        <f t="shared" ref="BK247:BK254" si="97">EDATE($F247,15)</f>
        <v>#VALUE!</v>
      </c>
      <c r="BL247" s="24"/>
      <c r="BM247" s="24"/>
      <c r="BN247" s="24" t="e">
        <f t="shared" si="92"/>
        <v>#VALUE!</v>
      </c>
      <c r="BO247" s="24"/>
      <c r="BP247" s="24"/>
      <c r="BQ247" s="24" t="e">
        <f t="shared" si="93"/>
        <v>#VALUE!</v>
      </c>
      <c r="BR247" s="24"/>
      <c r="BS247" s="24"/>
      <c r="BT247" s="24" t="e">
        <f t="shared" si="76"/>
        <v>#VALUE!</v>
      </c>
      <c r="BU247" s="24" t="e">
        <f t="shared" si="82"/>
        <v>#VALUE!</v>
      </c>
      <c r="BV247" s="60"/>
      <c r="BW247" s="156"/>
      <c r="BX247" s="156"/>
      <c r="BY247" s="24" t="e">
        <f t="shared" si="94"/>
        <v>#VALUE!</v>
      </c>
      <c r="BZ247" s="18"/>
      <c r="CA247" s="18" t="s">
        <v>1117</v>
      </c>
    </row>
    <row r="248" spans="1:80" s="17" customFormat="1" ht="45.75" hidden="1" customHeight="1" x14ac:dyDescent="0.25">
      <c r="A248" s="373" t="s">
        <v>1585</v>
      </c>
      <c r="B248" s="374">
        <v>4600088110</v>
      </c>
      <c r="C248" s="26">
        <v>44167</v>
      </c>
      <c r="D248" s="74">
        <v>44210</v>
      </c>
      <c r="E248" s="74">
        <v>44574</v>
      </c>
      <c r="F248" s="76">
        <v>44210</v>
      </c>
      <c r="G248" s="58" t="s">
        <v>472</v>
      </c>
      <c r="H248" s="24">
        <v>44200</v>
      </c>
      <c r="I248" s="48">
        <f>E248-'[3]ARR Vigentes muestra'!$DN$1</f>
        <v>512</v>
      </c>
      <c r="J248" s="73" t="str">
        <f t="shared" ref="J248" si="98">IF(I248&gt;80,"VIGENTE",IF(I248&lt;1,"TERMINADO",IF(I248&lt;50,"POR VENCERSE","RENOVAR")))</f>
        <v>VIGENTE</v>
      </c>
      <c r="K248" s="75" t="s">
        <v>3300</v>
      </c>
      <c r="L248" s="138">
        <v>44203</v>
      </c>
      <c r="M248" s="74">
        <v>44203</v>
      </c>
      <c r="N248" s="74">
        <v>44688</v>
      </c>
      <c r="O248" s="48">
        <f>N248-'[1]ARR Terminado'!$BY$1</f>
        <v>919</v>
      </c>
      <c r="P248" s="73" t="str">
        <f t="shared" ref="P248:P249" si="99">IF(O248&gt;80,"VIGENTE",IF(O248&lt;1,"VENCIDO",IF(O248&lt;50,"POR VENCERSE","RENOVAR")))</f>
        <v>VIGENTE</v>
      </c>
      <c r="Q248" s="66" t="s">
        <v>1772</v>
      </c>
      <c r="R248" s="100" t="s">
        <v>76</v>
      </c>
      <c r="S248" s="28" t="s">
        <v>4</v>
      </c>
      <c r="T248" s="141">
        <v>93223</v>
      </c>
      <c r="U248" s="141">
        <v>10100030004</v>
      </c>
      <c r="V248" s="69">
        <v>6927</v>
      </c>
      <c r="W248" s="155">
        <v>27381</v>
      </c>
      <c r="X248" s="69">
        <v>4</v>
      </c>
      <c r="Y248" s="68" t="s">
        <v>6</v>
      </c>
      <c r="Z248" s="66" t="s">
        <v>1589</v>
      </c>
      <c r="AA248" s="66" t="s">
        <v>3301</v>
      </c>
      <c r="AB248" s="67">
        <v>2700000</v>
      </c>
      <c r="AC248" s="100" t="s">
        <v>3302</v>
      </c>
      <c r="AD248" s="376" t="s">
        <v>1592</v>
      </c>
      <c r="AE248" s="31" t="s">
        <v>6</v>
      </c>
      <c r="AF248" s="31">
        <v>3217998956</v>
      </c>
      <c r="AG248" s="63" t="s">
        <v>3303</v>
      </c>
      <c r="AH248" s="100" t="s">
        <v>1594</v>
      </c>
      <c r="AI248" s="376">
        <v>71667436</v>
      </c>
      <c r="AJ248" s="31" t="s">
        <v>6</v>
      </c>
      <c r="AK248" s="31">
        <v>3217998956</v>
      </c>
      <c r="AL248" s="63" t="s">
        <v>3303</v>
      </c>
      <c r="AM248" s="156" t="s">
        <v>3304</v>
      </c>
      <c r="AN248" s="31">
        <v>3174687</v>
      </c>
      <c r="AO248" s="31">
        <v>3218017181</v>
      </c>
      <c r="AP248" s="63" t="s">
        <v>1593</v>
      </c>
      <c r="AQ248" s="64" t="s">
        <v>70</v>
      </c>
      <c r="AR248" s="375" t="s">
        <v>4</v>
      </c>
      <c r="AS248" s="63" t="s">
        <v>69</v>
      </c>
      <c r="AT248" s="63"/>
      <c r="AU248" s="63"/>
      <c r="AV248" s="63"/>
      <c r="AW248" s="58"/>
      <c r="AX248" s="24"/>
      <c r="AY248" s="26">
        <f t="shared" si="70"/>
        <v>44300</v>
      </c>
      <c r="AZ248" s="58"/>
      <c r="BA248" s="24"/>
      <c r="BB248" s="26">
        <f t="shared" si="71"/>
        <v>44391</v>
      </c>
      <c r="BC248" s="151"/>
      <c r="BD248" s="24"/>
      <c r="BE248" s="24">
        <f t="shared" si="72"/>
        <v>44483</v>
      </c>
      <c r="BF248" s="24"/>
      <c r="BG248" s="24"/>
      <c r="BH248" s="24">
        <f t="shared" si="79"/>
        <v>44575</v>
      </c>
      <c r="BI248" s="24"/>
      <c r="BJ248" s="24"/>
      <c r="BK248" s="24">
        <f t="shared" si="97"/>
        <v>44665</v>
      </c>
      <c r="BL248" s="24"/>
      <c r="BM248" s="24"/>
      <c r="BN248" s="24">
        <f t="shared" si="92"/>
        <v>44756</v>
      </c>
      <c r="BO248" s="24"/>
      <c r="BP248" s="24"/>
      <c r="BQ248" s="24">
        <f t="shared" si="93"/>
        <v>44848</v>
      </c>
      <c r="BR248" s="24"/>
      <c r="BS248" s="24"/>
      <c r="BT248" s="24">
        <f t="shared" si="76"/>
        <v>44940</v>
      </c>
      <c r="BU248" s="24">
        <f t="shared" si="82"/>
        <v>44474</v>
      </c>
      <c r="BV248" s="60"/>
      <c r="BW248" s="156"/>
      <c r="BX248" s="156"/>
      <c r="BY248" s="24">
        <f t="shared" si="94"/>
        <v>44575</v>
      </c>
      <c r="BZ248" s="18"/>
      <c r="CA248" s="18" t="s">
        <v>1117</v>
      </c>
    </row>
    <row r="249" spans="1:80" ht="39.75" hidden="1" customHeight="1" x14ac:dyDescent="0.25">
      <c r="A249" s="53" t="s">
        <v>67</v>
      </c>
      <c r="B249" s="124">
        <v>4600088539</v>
      </c>
      <c r="C249" s="26">
        <v>44200</v>
      </c>
      <c r="D249" s="24">
        <v>44203</v>
      </c>
      <c r="E249" s="24">
        <v>44384</v>
      </c>
      <c r="F249" s="61">
        <v>44203</v>
      </c>
      <c r="G249" s="60" t="s">
        <v>6</v>
      </c>
      <c r="H249" s="60" t="s">
        <v>6</v>
      </c>
      <c r="I249" s="48">
        <f t="shared" ref="I249:I254" ca="1" si="100">E249-$DF$1</f>
        <v>92</v>
      </c>
      <c r="J249" s="47" t="str">
        <f t="shared" ref="J249:J252" ca="1" si="101">IF(I249&gt;130,"VIGENTE",IF(I249&lt;1,"TERMINADO",IF(AND(I249&lt;120,I249&gt;110),"TRAMITES",IF(I249&lt;50,"POR VENCERSE","RENOVAR"))))</f>
        <v>RENOVAR</v>
      </c>
      <c r="K249" s="145" t="s">
        <v>3305</v>
      </c>
      <c r="L249" s="102">
        <v>44201</v>
      </c>
      <c r="M249" s="102">
        <v>44201</v>
      </c>
      <c r="N249" s="102">
        <v>44505</v>
      </c>
      <c r="O249" s="48">
        <f>N249-'[1]ARR Terminado'!$BY$1</f>
        <v>736</v>
      </c>
      <c r="P249" s="73" t="str">
        <f t="shared" si="99"/>
        <v>VIGENTE</v>
      </c>
      <c r="Q249" s="95" t="s">
        <v>273</v>
      </c>
      <c r="R249" s="100" t="s">
        <v>76</v>
      </c>
      <c r="S249" s="28" t="s">
        <v>4</v>
      </c>
      <c r="T249" s="113">
        <v>785952</v>
      </c>
      <c r="U249" s="142" t="s">
        <v>148</v>
      </c>
      <c r="V249" s="127">
        <v>1060</v>
      </c>
      <c r="W249" s="49">
        <v>36713</v>
      </c>
      <c r="X249" s="113">
        <v>16</v>
      </c>
      <c r="Y249" s="68" t="s">
        <v>6</v>
      </c>
      <c r="Z249" s="38" t="s">
        <v>3306</v>
      </c>
      <c r="AA249" s="38" t="s">
        <v>1424</v>
      </c>
      <c r="AB249" s="37">
        <v>17907666</v>
      </c>
      <c r="AC249" s="95" t="s">
        <v>3307</v>
      </c>
      <c r="AD249" s="65">
        <v>70128005</v>
      </c>
      <c r="AE249" s="31" t="s">
        <v>6</v>
      </c>
      <c r="AF249" s="31" t="s">
        <v>6</v>
      </c>
      <c r="AG249" s="171" t="s">
        <v>3308</v>
      </c>
      <c r="AH249" s="95" t="s">
        <v>3307</v>
      </c>
      <c r="AI249" s="65">
        <v>70128005</v>
      </c>
      <c r="AJ249" s="31" t="s">
        <v>6</v>
      </c>
      <c r="AK249" s="31" t="s">
        <v>6</v>
      </c>
      <c r="AL249" s="171" t="s">
        <v>3308</v>
      </c>
      <c r="AM249" s="95" t="s">
        <v>273</v>
      </c>
      <c r="AN249" s="31" t="s">
        <v>6</v>
      </c>
      <c r="AO249" s="31" t="s">
        <v>6</v>
      </c>
      <c r="AP249" s="30" t="s">
        <v>6</v>
      </c>
      <c r="AQ249" s="78" t="s">
        <v>70</v>
      </c>
      <c r="AR249" s="28" t="s">
        <v>4</v>
      </c>
      <c r="AS249" s="105" t="s">
        <v>69</v>
      </c>
      <c r="AT249" s="28"/>
      <c r="AU249" s="28"/>
      <c r="AV249" s="63"/>
      <c r="AW249" s="58"/>
      <c r="AX249" s="24"/>
      <c r="AY249" s="26">
        <f t="shared" si="70"/>
        <v>44293</v>
      </c>
      <c r="AZ249" s="58"/>
      <c r="BA249" s="24"/>
      <c r="BB249" s="26">
        <f t="shared" si="71"/>
        <v>44384</v>
      </c>
      <c r="BC249" s="151"/>
      <c r="BD249" s="24"/>
      <c r="BE249" s="24">
        <f t="shared" si="72"/>
        <v>44476</v>
      </c>
      <c r="BF249" s="24"/>
      <c r="BG249" s="24"/>
      <c r="BH249" s="24">
        <f t="shared" si="79"/>
        <v>44568</v>
      </c>
      <c r="BI249" s="24"/>
      <c r="BJ249" s="24"/>
      <c r="BK249" s="24">
        <f t="shared" si="97"/>
        <v>44658</v>
      </c>
      <c r="BL249" s="24"/>
      <c r="BM249" s="24"/>
      <c r="BN249" s="24">
        <f t="shared" si="92"/>
        <v>44749</v>
      </c>
      <c r="BO249" s="24"/>
      <c r="BP249" s="24"/>
      <c r="BQ249" s="24">
        <f t="shared" si="93"/>
        <v>44841</v>
      </c>
      <c r="BR249" s="24"/>
      <c r="BS249" s="24"/>
      <c r="BT249" s="24">
        <f t="shared" si="76"/>
        <v>44933</v>
      </c>
      <c r="BU249" s="24">
        <f t="shared" si="82"/>
        <v>44284</v>
      </c>
      <c r="BV249" s="60"/>
      <c r="BW249" s="156"/>
      <c r="BX249" s="156"/>
      <c r="BY249" s="24">
        <f t="shared" si="94"/>
        <v>44568</v>
      </c>
      <c r="BZ249" s="18"/>
      <c r="CA249" s="18" t="s">
        <v>1117</v>
      </c>
    </row>
    <row r="250" spans="1:80" ht="39.75" hidden="1" customHeight="1" x14ac:dyDescent="0.25">
      <c r="A250" s="104" t="s">
        <v>67</v>
      </c>
      <c r="B250" s="107">
        <v>4600088459</v>
      </c>
      <c r="C250" s="20">
        <v>44183</v>
      </c>
      <c r="D250" s="24">
        <v>44183</v>
      </c>
      <c r="E250" s="24">
        <v>44547</v>
      </c>
      <c r="F250" s="61">
        <v>44183</v>
      </c>
      <c r="G250" s="60" t="s">
        <v>6</v>
      </c>
      <c r="H250" s="60" t="s">
        <v>6</v>
      </c>
      <c r="I250" s="48">
        <f t="shared" ca="1" si="100"/>
        <v>255</v>
      </c>
      <c r="J250" s="47" t="str">
        <f t="shared" ca="1" si="101"/>
        <v>VIGENTE</v>
      </c>
      <c r="K250" s="101" t="s">
        <v>66</v>
      </c>
      <c r="L250" s="102" t="s">
        <v>66</v>
      </c>
      <c r="M250" s="102" t="s">
        <v>66</v>
      </c>
      <c r="N250" s="102" t="s">
        <v>66</v>
      </c>
      <c r="O250" s="101" t="s">
        <v>66</v>
      </c>
      <c r="P250" s="101" t="s">
        <v>66</v>
      </c>
      <c r="Q250" s="82" t="s">
        <v>3309</v>
      </c>
      <c r="R250" s="100" t="s">
        <v>76</v>
      </c>
      <c r="S250" s="28" t="s">
        <v>4</v>
      </c>
      <c r="T250" s="99">
        <v>97558</v>
      </c>
      <c r="U250" s="98">
        <v>10060220029</v>
      </c>
      <c r="V250" s="96">
        <v>1568</v>
      </c>
      <c r="W250" s="97" t="s">
        <v>75</v>
      </c>
      <c r="X250" s="106">
        <v>3</v>
      </c>
      <c r="Y250" s="80">
        <v>129</v>
      </c>
      <c r="Z250" s="38" t="s">
        <v>74</v>
      </c>
      <c r="AA250" s="95" t="s">
        <v>73</v>
      </c>
      <c r="AB250" s="94">
        <v>117753</v>
      </c>
      <c r="AC250" s="82" t="s">
        <v>3310</v>
      </c>
      <c r="AD250" s="65">
        <v>82331406</v>
      </c>
      <c r="AE250" s="80" t="s">
        <v>6</v>
      </c>
      <c r="AF250" s="31">
        <v>3137858977</v>
      </c>
      <c r="AG250" s="30" t="s">
        <v>6</v>
      </c>
      <c r="AH250" s="82" t="s">
        <v>3310</v>
      </c>
      <c r="AI250" s="65">
        <v>82331406</v>
      </c>
      <c r="AJ250" s="80" t="s">
        <v>6</v>
      </c>
      <c r="AK250" s="31">
        <v>3137858977</v>
      </c>
      <c r="AL250" s="30" t="s">
        <v>6</v>
      </c>
      <c r="AM250" s="30" t="s">
        <v>3311</v>
      </c>
      <c r="AN250" s="31" t="s">
        <v>6</v>
      </c>
      <c r="AO250" s="31" t="s">
        <v>6</v>
      </c>
      <c r="AP250" s="30" t="s">
        <v>6</v>
      </c>
      <c r="AQ250" s="78" t="s">
        <v>70</v>
      </c>
      <c r="AR250" s="28" t="s">
        <v>4</v>
      </c>
      <c r="AS250" s="105" t="s">
        <v>69</v>
      </c>
      <c r="AT250" s="105"/>
      <c r="AU250" s="28"/>
      <c r="AV250" s="63"/>
      <c r="AW250" s="58"/>
      <c r="AX250" s="24"/>
      <c r="AY250" s="26">
        <f t="shared" si="70"/>
        <v>44273</v>
      </c>
      <c r="AZ250" s="58"/>
      <c r="BA250" s="24"/>
      <c r="BB250" s="26">
        <f t="shared" si="71"/>
        <v>44365</v>
      </c>
      <c r="BC250" s="151"/>
      <c r="BD250" s="24"/>
      <c r="BE250" s="24">
        <f t="shared" si="72"/>
        <v>44457</v>
      </c>
      <c r="BF250" s="24"/>
      <c r="BG250" s="24"/>
      <c r="BH250" s="24">
        <f t="shared" si="79"/>
        <v>44548</v>
      </c>
      <c r="BI250" s="24"/>
      <c r="BJ250" s="24"/>
      <c r="BK250" s="24">
        <f t="shared" si="97"/>
        <v>44638</v>
      </c>
      <c r="BL250" s="24"/>
      <c r="BM250" s="24"/>
      <c r="BN250" s="24">
        <f t="shared" si="92"/>
        <v>44730</v>
      </c>
      <c r="BO250" s="24"/>
      <c r="BP250" s="24"/>
      <c r="BQ250" s="24">
        <f t="shared" si="93"/>
        <v>44822</v>
      </c>
      <c r="BR250" s="24"/>
      <c r="BS250" s="24"/>
      <c r="BT250" s="24">
        <f t="shared" si="76"/>
        <v>44913</v>
      </c>
      <c r="BU250" s="24">
        <f t="shared" si="82"/>
        <v>44447</v>
      </c>
      <c r="BV250" s="60"/>
      <c r="BW250" s="156"/>
      <c r="BX250" s="156"/>
      <c r="BY250" s="24">
        <f t="shared" si="94"/>
        <v>44548</v>
      </c>
      <c r="BZ250" s="18"/>
      <c r="CA250" s="18" t="s">
        <v>1117</v>
      </c>
      <c r="CB250" s="1"/>
    </row>
    <row r="251" spans="1:80" ht="39.75" hidden="1" customHeight="1" x14ac:dyDescent="0.25">
      <c r="A251" s="104" t="s">
        <v>67</v>
      </c>
      <c r="B251" s="107">
        <v>4600088160</v>
      </c>
      <c r="C251" s="20">
        <v>44182</v>
      </c>
      <c r="D251" s="24">
        <v>44183</v>
      </c>
      <c r="E251" s="24">
        <v>44547</v>
      </c>
      <c r="F251" s="61">
        <v>44548</v>
      </c>
      <c r="G251" s="60" t="s">
        <v>6</v>
      </c>
      <c r="H251" s="60" t="s">
        <v>6</v>
      </c>
      <c r="I251" s="48">
        <f t="shared" ca="1" si="100"/>
        <v>255</v>
      </c>
      <c r="J251" s="47" t="str">
        <f t="shared" ca="1" si="101"/>
        <v>VIGENTE</v>
      </c>
      <c r="K251" s="101" t="s">
        <v>66</v>
      </c>
      <c r="L251" s="102" t="s">
        <v>66</v>
      </c>
      <c r="M251" s="102" t="s">
        <v>66</v>
      </c>
      <c r="N251" s="102" t="s">
        <v>66</v>
      </c>
      <c r="O251" s="101" t="s">
        <v>66</v>
      </c>
      <c r="P251" s="101" t="s">
        <v>66</v>
      </c>
      <c r="Q251" s="82" t="s">
        <v>3312</v>
      </c>
      <c r="R251" s="100" t="s">
        <v>76</v>
      </c>
      <c r="S251" s="28" t="s">
        <v>4</v>
      </c>
      <c r="T251" s="99">
        <v>97558</v>
      </c>
      <c r="U251" s="98">
        <v>10060220029</v>
      </c>
      <c r="V251" s="96">
        <v>1568</v>
      </c>
      <c r="W251" s="97" t="s">
        <v>75</v>
      </c>
      <c r="X251" s="106">
        <v>3</v>
      </c>
      <c r="Y251" s="80">
        <v>150</v>
      </c>
      <c r="Z251" s="38" t="s">
        <v>74</v>
      </c>
      <c r="AA251" s="95" t="s">
        <v>73</v>
      </c>
      <c r="AB251" s="94">
        <v>425143</v>
      </c>
      <c r="AC251" s="82" t="s">
        <v>3314</v>
      </c>
      <c r="AD251" s="65">
        <v>70781031</v>
      </c>
      <c r="AE251" s="80" t="s">
        <v>6</v>
      </c>
      <c r="AF251" s="31">
        <v>3127424506</v>
      </c>
      <c r="AG251" s="63" t="s">
        <v>3313</v>
      </c>
      <c r="AH251" s="82" t="s">
        <v>3314</v>
      </c>
      <c r="AI251" s="65">
        <v>70781031</v>
      </c>
      <c r="AJ251" s="80" t="s">
        <v>6</v>
      </c>
      <c r="AK251" s="31">
        <v>3127424506</v>
      </c>
      <c r="AL251" s="63" t="s">
        <v>3313</v>
      </c>
      <c r="AM251" s="30" t="s">
        <v>3311</v>
      </c>
      <c r="AN251" s="31" t="s">
        <v>6</v>
      </c>
      <c r="AO251" s="31" t="s">
        <v>6</v>
      </c>
      <c r="AP251" s="30" t="s">
        <v>6</v>
      </c>
      <c r="AQ251" s="78" t="s">
        <v>70</v>
      </c>
      <c r="AR251" s="28" t="s">
        <v>4</v>
      </c>
      <c r="AS251" s="105" t="s">
        <v>69</v>
      </c>
      <c r="AT251" s="105"/>
      <c r="AU251" s="28"/>
      <c r="AV251" s="63"/>
      <c r="AW251" s="58"/>
      <c r="AX251" s="24"/>
      <c r="AY251" s="26">
        <f t="shared" si="70"/>
        <v>44638</v>
      </c>
      <c r="AZ251" s="58"/>
      <c r="BA251" s="24"/>
      <c r="BB251" s="26">
        <f t="shared" si="71"/>
        <v>44730</v>
      </c>
      <c r="BC251" s="151"/>
      <c r="BD251" s="24"/>
      <c r="BE251" s="24">
        <f t="shared" si="72"/>
        <v>44822</v>
      </c>
      <c r="BF251" s="24"/>
      <c r="BG251" s="24"/>
      <c r="BH251" s="24">
        <f t="shared" si="79"/>
        <v>44913</v>
      </c>
      <c r="BI251" s="24"/>
      <c r="BJ251" s="24"/>
      <c r="BK251" s="24">
        <f t="shared" si="97"/>
        <v>45003</v>
      </c>
      <c r="BL251" s="24"/>
      <c r="BM251" s="24"/>
      <c r="BN251" s="24">
        <f t="shared" si="92"/>
        <v>45095</v>
      </c>
      <c r="BO251" s="24"/>
      <c r="BP251" s="24"/>
      <c r="BQ251" s="24">
        <f t="shared" si="93"/>
        <v>45187</v>
      </c>
      <c r="BR251" s="24"/>
      <c r="BS251" s="24"/>
      <c r="BT251" s="24">
        <f t="shared" si="76"/>
        <v>45278</v>
      </c>
      <c r="BU251" s="24">
        <f t="shared" si="82"/>
        <v>44447</v>
      </c>
      <c r="BV251" s="60"/>
      <c r="BW251" s="156"/>
      <c r="BX251" s="156"/>
      <c r="BY251" s="24">
        <f t="shared" si="94"/>
        <v>44913</v>
      </c>
      <c r="BZ251" s="18"/>
      <c r="CA251" s="18" t="s">
        <v>1117</v>
      </c>
      <c r="CB251" s="1"/>
    </row>
    <row r="252" spans="1:80" ht="39.75" hidden="1" customHeight="1" x14ac:dyDescent="0.25">
      <c r="A252" s="104" t="s">
        <v>67</v>
      </c>
      <c r="B252" s="124">
        <v>4600087802</v>
      </c>
      <c r="C252" s="103">
        <v>44204</v>
      </c>
      <c r="D252" s="60" t="s">
        <v>6</v>
      </c>
      <c r="E252" s="60" t="s">
        <v>6</v>
      </c>
      <c r="F252" s="60" t="s">
        <v>6</v>
      </c>
      <c r="G252" s="60" t="s">
        <v>6</v>
      </c>
      <c r="H252" s="60" t="s">
        <v>6</v>
      </c>
      <c r="I252" s="48" t="e">
        <f t="shared" ca="1" si="100"/>
        <v>#VALUE!</v>
      </c>
      <c r="J252" s="47" t="e">
        <f t="shared" ca="1" si="101"/>
        <v>#VALUE!</v>
      </c>
      <c r="K252" s="101" t="s">
        <v>66</v>
      </c>
      <c r="L252" s="102" t="s">
        <v>66</v>
      </c>
      <c r="M252" s="102" t="s">
        <v>66</v>
      </c>
      <c r="N252" s="102" t="s">
        <v>66</v>
      </c>
      <c r="O252" s="101" t="s">
        <v>66</v>
      </c>
      <c r="P252" s="101" t="s">
        <v>66</v>
      </c>
      <c r="Q252" s="95" t="s">
        <v>3315</v>
      </c>
      <c r="R252" s="36" t="s">
        <v>127</v>
      </c>
      <c r="S252" s="28" t="s">
        <v>4</v>
      </c>
      <c r="T252" s="110">
        <v>5227167</v>
      </c>
      <c r="U252" s="112">
        <v>10180070029</v>
      </c>
      <c r="V252" s="112">
        <v>1806</v>
      </c>
      <c r="W252" s="103">
        <v>38097</v>
      </c>
      <c r="X252" s="112">
        <v>29</v>
      </c>
      <c r="Y252" s="122">
        <v>1089</v>
      </c>
      <c r="Z252" s="95" t="s">
        <v>126</v>
      </c>
      <c r="AA252" s="95" t="s">
        <v>125</v>
      </c>
      <c r="AB252" s="94">
        <v>122897</v>
      </c>
      <c r="AC252" s="82" t="s">
        <v>3316</v>
      </c>
      <c r="AD252" s="65">
        <v>15426082</v>
      </c>
      <c r="AE252" s="122">
        <v>4425047</v>
      </c>
      <c r="AF252" s="80">
        <v>3043897414</v>
      </c>
      <c r="AG252" s="705" t="s">
        <v>3317</v>
      </c>
      <c r="AH252" s="82" t="s">
        <v>3316</v>
      </c>
      <c r="AI252" s="65">
        <v>15426082</v>
      </c>
      <c r="AJ252" s="122">
        <v>4425047</v>
      </c>
      <c r="AK252" s="80">
        <v>3043897414</v>
      </c>
      <c r="AL252" s="705" t="s">
        <v>3317</v>
      </c>
      <c r="AM252" s="30" t="s">
        <v>3318</v>
      </c>
      <c r="AN252" s="31" t="s">
        <v>6</v>
      </c>
      <c r="AO252" s="31" t="s">
        <v>6</v>
      </c>
      <c r="AP252" s="30" t="s">
        <v>6</v>
      </c>
      <c r="AQ252" s="78" t="s">
        <v>56</v>
      </c>
      <c r="AR252" s="28" t="s">
        <v>4</v>
      </c>
      <c r="AS252" s="63" t="s">
        <v>55</v>
      </c>
      <c r="AT252" s="28"/>
      <c r="AU252" s="28"/>
      <c r="AV252" s="63"/>
      <c r="AW252" s="25"/>
      <c r="AX252" s="25"/>
      <c r="AY252" s="26" t="e">
        <f t="shared" ref="AY252:AY254" si="102">EDATE($F252,3)</f>
        <v>#VALUE!</v>
      </c>
      <c r="AZ252" s="25"/>
      <c r="BA252" s="25"/>
      <c r="BB252" s="26" t="e">
        <f t="shared" ref="BB252:BB254" si="103">EDATE($F252,6)</f>
        <v>#VALUE!</v>
      </c>
      <c r="BC252" s="25"/>
      <c r="BD252" s="25"/>
      <c r="BE252" s="20" t="e">
        <f t="shared" ref="BE252:BE254" si="104">EDATE($F252,9)</f>
        <v>#VALUE!</v>
      </c>
      <c r="BF252" s="20"/>
      <c r="BG252" s="20"/>
      <c r="BH252" s="24" t="e">
        <f t="shared" ref="BH252:BH254" si="105">EDATE($F252,12)</f>
        <v>#VALUE!</v>
      </c>
      <c r="BI252" s="24"/>
      <c r="BJ252" s="24"/>
      <c r="BK252" s="24" t="e">
        <f t="shared" si="97"/>
        <v>#VALUE!</v>
      </c>
      <c r="BL252" s="24"/>
      <c r="BM252" s="24"/>
      <c r="BN252" s="20" t="e">
        <f t="shared" si="92"/>
        <v>#VALUE!</v>
      </c>
      <c r="BO252" s="24"/>
      <c r="BP252" s="24"/>
      <c r="BQ252" s="20" t="e">
        <f t="shared" si="93"/>
        <v>#VALUE!</v>
      </c>
      <c r="BR252" s="24"/>
      <c r="BS252" s="24"/>
      <c r="BT252" s="20" t="e">
        <f t="shared" ref="BT252:BT254" si="106">EDATE($F252,24)</f>
        <v>#VALUE!</v>
      </c>
      <c r="BU252" s="24" t="e">
        <f t="shared" si="82"/>
        <v>#VALUE!</v>
      </c>
      <c r="BV252" s="61" t="e">
        <f t="shared" ref="BV252:BV254" si="107">E252-60</f>
        <v>#VALUE!</v>
      </c>
      <c r="BW252" s="21"/>
      <c r="BX252" s="21"/>
      <c r="BY252" s="20" t="e">
        <f t="shared" si="94"/>
        <v>#VALUE!</v>
      </c>
      <c r="BZ252" s="19"/>
      <c r="CA252" s="18" t="s">
        <v>119</v>
      </c>
      <c r="CB252" s="1"/>
    </row>
    <row r="253" spans="1:80" ht="39.75" hidden="1" customHeight="1" x14ac:dyDescent="0.25">
      <c r="A253" s="104" t="s">
        <v>67</v>
      </c>
      <c r="B253" s="107">
        <v>4600087679</v>
      </c>
      <c r="C253" s="20">
        <v>44209</v>
      </c>
      <c r="D253" s="24">
        <v>44211</v>
      </c>
      <c r="E253" s="24">
        <v>44575</v>
      </c>
      <c r="F253" s="61">
        <v>44211</v>
      </c>
      <c r="G253" s="58" t="s">
        <v>6</v>
      </c>
      <c r="H253" s="60" t="s">
        <v>6</v>
      </c>
      <c r="I253" s="48">
        <f t="shared" ca="1" si="100"/>
        <v>283</v>
      </c>
      <c r="J253" s="47" t="str">
        <f ca="1">IF(I253&gt;130,"VIGENTE",IF(I253&lt;1,"TERMINADO",IF(AND(I253&lt;120,I253&gt;110),"TRAMITES",IF(I253&lt;50,"POR VENCERSE","RENOVAR"))))</f>
        <v>VIGENTE</v>
      </c>
      <c r="K253" s="101" t="s">
        <v>66</v>
      </c>
      <c r="L253" s="102" t="s">
        <v>66</v>
      </c>
      <c r="M253" s="102" t="s">
        <v>66</v>
      </c>
      <c r="N253" s="102" t="s">
        <v>66</v>
      </c>
      <c r="O253" s="101" t="s">
        <v>66</v>
      </c>
      <c r="P253" s="101" t="s">
        <v>66</v>
      </c>
      <c r="Q253" s="82" t="s">
        <v>3319</v>
      </c>
      <c r="R253" s="100" t="s">
        <v>76</v>
      </c>
      <c r="S253" s="28" t="s">
        <v>4</v>
      </c>
      <c r="T253" s="99">
        <v>97558</v>
      </c>
      <c r="U253" s="98">
        <v>10060220029</v>
      </c>
      <c r="V253" s="96">
        <v>1568</v>
      </c>
      <c r="W253" s="97" t="s">
        <v>75</v>
      </c>
      <c r="X253" s="106">
        <v>3</v>
      </c>
      <c r="Y253" s="80">
        <v>101</v>
      </c>
      <c r="Z253" s="38" t="s">
        <v>74</v>
      </c>
      <c r="AA253" s="95" t="s">
        <v>73</v>
      </c>
      <c r="AB253" s="94">
        <v>420325</v>
      </c>
      <c r="AC253" s="82" t="s">
        <v>3320</v>
      </c>
      <c r="AD253" s="65">
        <v>8310829</v>
      </c>
      <c r="AE253" s="80" t="s">
        <v>6</v>
      </c>
      <c r="AF253" s="31" t="s">
        <v>6</v>
      </c>
      <c r="AG253" s="30" t="s">
        <v>6</v>
      </c>
      <c r="AH253" s="82" t="s">
        <v>3320</v>
      </c>
      <c r="AI253" s="65">
        <v>8310829</v>
      </c>
      <c r="AJ253" s="80" t="s">
        <v>6</v>
      </c>
      <c r="AK253" s="31" t="s">
        <v>6</v>
      </c>
      <c r="AL253" s="30" t="s">
        <v>6</v>
      </c>
      <c r="AM253" s="30" t="s">
        <v>3321</v>
      </c>
      <c r="AN253" s="31" t="s">
        <v>6</v>
      </c>
      <c r="AO253" s="31" t="s">
        <v>6</v>
      </c>
      <c r="AP253" s="30" t="s">
        <v>6</v>
      </c>
      <c r="AQ253" s="78" t="s">
        <v>70</v>
      </c>
      <c r="AR253" s="28" t="s">
        <v>4</v>
      </c>
      <c r="AS253" s="105" t="s">
        <v>69</v>
      </c>
      <c r="AT253" s="105"/>
      <c r="AU253" s="28"/>
      <c r="AV253" s="63"/>
      <c r="AW253" s="25"/>
      <c r="AX253" s="25"/>
      <c r="AY253" s="26">
        <f t="shared" si="102"/>
        <v>44301</v>
      </c>
      <c r="AZ253" s="25"/>
      <c r="BA253" s="25"/>
      <c r="BB253" s="26">
        <f t="shared" si="103"/>
        <v>44392</v>
      </c>
      <c r="BC253" s="25"/>
      <c r="BD253" s="25"/>
      <c r="BE253" s="20">
        <f t="shared" si="104"/>
        <v>44484</v>
      </c>
      <c r="BF253" s="20"/>
      <c r="BG253" s="20"/>
      <c r="BH253" s="24">
        <f t="shared" si="105"/>
        <v>44576</v>
      </c>
      <c r="BI253" s="24"/>
      <c r="BJ253" s="24"/>
      <c r="BK253" s="24">
        <f t="shared" si="97"/>
        <v>44666</v>
      </c>
      <c r="BL253" s="24"/>
      <c r="BM253" s="24"/>
      <c r="BN253" s="20">
        <f t="shared" si="92"/>
        <v>44757</v>
      </c>
      <c r="BO253" s="24"/>
      <c r="BP253" s="24"/>
      <c r="BQ253" s="20">
        <f t="shared" si="93"/>
        <v>44849</v>
      </c>
      <c r="BR253" s="24"/>
      <c r="BS253" s="24"/>
      <c r="BT253" s="20">
        <f t="shared" si="106"/>
        <v>44941</v>
      </c>
      <c r="BU253" s="24">
        <f t="shared" si="82"/>
        <v>44475</v>
      </c>
      <c r="BV253" s="61">
        <f t="shared" si="107"/>
        <v>44515</v>
      </c>
      <c r="BW253" s="21"/>
      <c r="BX253" s="21"/>
      <c r="BY253" s="20">
        <f t="shared" si="94"/>
        <v>44576</v>
      </c>
      <c r="BZ253" s="19"/>
      <c r="CA253" s="18" t="s">
        <v>119</v>
      </c>
      <c r="CB253" s="1"/>
    </row>
    <row r="254" spans="1:80" ht="39.75" hidden="1" customHeight="1" x14ac:dyDescent="0.25">
      <c r="A254" s="104" t="s">
        <v>67</v>
      </c>
      <c r="B254" s="107">
        <v>4600088152</v>
      </c>
      <c r="C254" s="24">
        <v>44191</v>
      </c>
      <c r="D254" s="24">
        <v>44200</v>
      </c>
      <c r="E254" s="24">
        <v>44564</v>
      </c>
      <c r="F254" s="61">
        <v>44200</v>
      </c>
      <c r="G254" s="60" t="s">
        <v>6</v>
      </c>
      <c r="H254" s="60" t="s">
        <v>6</v>
      </c>
      <c r="I254" s="48">
        <f t="shared" ca="1" si="100"/>
        <v>272</v>
      </c>
      <c r="J254" s="47" t="str">
        <f t="shared" ref="J254" ca="1" si="108">IF(I254&gt;130,"VIGENTE",IF(I254&lt;1,"TERMINADO",IF(AND(I254&lt;120,I254&gt;110),"TRAMITES",IF(I254&lt;50,"POR VENCERSE","RENOVAR"))))</f>
        <v>VIGENTE</v>
      </c>
      <c r="K254" s="101" t="s">
        <v>66</v>
      </c>
      <c r="L254" s="102" t="s">
        <v>66</v>
      </c>
      <c r="M254" s="102" t="s">
        <v>66</v>
      </c>
      <c r="N254" s="102" t="s">
        <v>66</v>
      </c>
      <c r="O254" s="101" t="s">
        <v>66</v>
      </c>
      <c r="P254" s="101" t="s">
        <v>66</v>
      </c>
      <c r="Q254" s="82" t="s">
        <v>3322</v>
      </c>
      <c r="R254" s="100" t="s">
        <v>76</v>
      </c>
      <c r="S254" s="28" t="s">
        <v>4</v>
      </c>
      <c r="T254" s="99">
        <v>97558</v>
      </c>
      <c r="U254" s="98">
        <v>10060220029</v>
      </c>
      <c r="V254" s="96">
        <v>1568</v>
      </c>
      <c r="W254" s="97" t="s">
        <v>75</v>
      </c>
      <c r="X254" s="106">
        <v>3</v>
      </c>
      <c r="Y254" s="80">
        <v>111</v>
      </c>
      <c r="Z254" s="38" t="s">
        <v>74</v>
      </c>
      <c r="AA254" s="95" t="s">
        <v>73</v>
      </c>
      <c r="AB254" s="94">
        <v>343439</v>
      </c>
      <c r="AC254" s="82" t="s">
        <v>3323</v>
      </c>
      <c r="AD254" s="65">
        <v>54252126</v>
      </c>
      <c r="AE254" s="80" t="s">
        <v>6</v>
      </c>
      <c r="AF254" s="31">
        <v>3105175090</v>
      </c>
      <c r="AG254" s="63" t="s">
        <v>3324</v>
      </c>
      <c r="AH254" s="82" t="s">
        <v>3323</v>
      </c>
      <c r="AI254" s="65">
        <v>54252126</v>
      </c>
      <c r="AJ254" s="80" t="s">
        <v>6</v>
      </c>
      <c r="AK254" s="31">
        <v>3105175090</v>
      </c>
      <c r="AL254" s="63" t="s">
        <v>3324</v>
      </c>
      <c r="AM254" s="30" t="s">
        <v>3325</v>
      </c>
      <c r="AN254" s="31" t="s">
        <v>6</v>
      </c>
      <c r="AO254" s="31" t="s">
        <v>6</v>
      </c>
      <c r="AP254" s="30" t="s">
        <v>6</v>
      </c>
      <c r="AQ254" s="78" t="s">
        <v>56</v>
      </c>
      <c r="AR254" s="28" t="s">
        <v>4</v>
      </c>
      <c r="AS254" s="105" t="s">
        <v>55</v>
      </c>
      <c r="AT254" s="105"/>
      <c r="AU254" s="28"/>
      <c r="AV254" s="63"/>
      <c r="AW254" s="25"/>
      <c r="AX254" s="25"/>
      <c r="AY254" s="26">
        <f t="shared" si="102"/>
        <v>44290</v>
      </c>
      <c r="AZ254" s="25"/>
      <c r="BA254" s="25"/>
      <c r="BB254" s="26">
        <f t="shared" si="103"/>
        <v>44381</v>
      </c>
      <c r="BC254" s="25"/>
      <c r="BD254" s="25"/>
      <c r="BE254" s="20">
        <f t="shared" si="104"/>
        <v>44473</v>
      </c>
      <c r="BF254" s="20"/>
      <c r="BG254" s="20"/>
      <c r="BH254" s="24">
        <f t="shared" si="105"/>
        <v>44565</v>
      </c>
      <c r="BI254" s="24"/>
      <c r="BJ254" s="24"/>
      <c r="BK254" s="24">
        <f t="shared" si="97"/>
        <v>44655</v>
      </c>
      <c r="BL254" s="24"/>
      <c r="BM254" s="24"/>
      <c r="BN254" s="20">
        <f t="shared" si="92"/>
        <v>44746</v>
      </c>
      <c r="BO254" s="24"/>
      <c r="BP254" s="24"/>
      <c r="BQ254" s="20">
        <f t="shared" si="93"/>
        <v>44838</v>
      </c>
      <c r="BR254" s="24"/>
      <c r="BS254" s="24"/>
      <c r="BT254" s="20">
        <f t="shared" si="106"/>
        <v>44930</v>
      </c>
      <c r="BU254" s="24">
        <f t="shared" si="82"/>
        <v>44464</v>
      </c>
      <c r="BV254" s="61">
        <f t="shared" si="107"/>
        <v>44504</v>
      </c>
      <c r="BW254" s="21"/>
      <c r="BX254" s="21"/>
      <c r="BY254" s="20">
        <f t="shared" si="94"/>
        <v>44565</v>
      </c>
      <c r="BZ254" s="19"/>
      <c r="CA254" s="18"/>
      <c r="CB254" s="1"/>
    </row>
    <row r="255" spans="1:80" ht="39.75" customHeight="1" x14ac:dyDescent="0.25">
      <c r="A255" s="139" t="s">
        <v>67</v>
      </c>
      <c r="B255" s="120">
        <v>4600082372</v>
      </c>
      <c r="C255" s="26">
        <v>43658</v>
      </c>
      <c r="D255" s="60" t="s">
        <v>6</v>
      </c>
      <c r="E255" s="60" t="s">
        <v>6</v>
      </c>
      <c r="F255" s="60" t="s">
        <v>6</v>
      </c>
      <c r="G255" s="60" t="s">
        <v>6</v>
      </c>
      <c r="H255" s="60" t="s">
        <v>6</v>
      </c>
      <c r="I255" s="48" t="e">
        <f ca="1">E255-'ARR Vigentes'!$DC$1</f>
        <v>#VALUE!</v>
      </c>
      <c r="J255" s="47" t="e">
        <f t="shared" ref="J255:J265" ca="1" si="109">IF(I255&gt;130,"VIGENTE",IF(I255&lt;1,"TERMINADO",IF(AND(I255&lt;120,I255&gt;110),"TRAMITES",IF(I255&lt;50,"POR VENCERSE","RENOVAR"))))</f>
        <v>#VALUE!</v>
      </c>
      <c r="K255" s="145" t="s">
        <v>641</v>
      </c>
      <c r="L255" s="102">
        <v>43713</v>
      </c>
      <c r="M255" s="102">
        <v>43658</v>
      </c>
      <c r="N255" s="102">
        <v>44512</v>
      </c>
      <c r="O255" s="48">
        <f ca="1">N255-'ARR Vigentes'!$DC$1</f>
        <v>220</v>
      </c>
      <c r="P255" s="73" t="str">
        <f ca="1">IF(O255&gt;80,"VIGENTE",IF(O255&lt;1,"VENCIDO",IF(O255&lt;50,"POR VENCERSE","RENOVAR")))</f>
        <v>VIGENTE</v>
      </c>
      <c r="Q255" s="66" t="s">
        <v>485</v>
      </c>
      <c r="R255" s="36" t="s">
        <v>484</v>
      </c>
      <c r="S255" s="28" t="s">
        <v>4</v>
      </c>
      <c r="T255" s="72">
        <v>457991</v>
      </c>
      <c r="U255" s="68" t="s">
        <v>483</v>
      </c>
      <c r="V255" s="118">
        <v>1715</v>
      </c>
      <c r="W255" s="117">
        <v>41542</v>
      </c>
      <c r="X255" s="72">
        <v>27</v>
      </c>
      <c r="Y255" s="80">
        <v>72</v>
      </c>
      <c r="Z255" s="95" t="s">
        <v>11</v>
      </c>
      <c r="AA255" s="95" t="s">
        <v>482</v>
      </c>
      <c r="AB255" s="67">
        <v>1255783</v>
      </c>
      <c r="AC255" s="66" t="s">
        <v>640</v>
      </c>
      <c r="AD255" s="65">
        <v>70695956</v>
      </c>
      <c r="AE255" s="31" t="s">
        <v>6</v>
      </c>
      <c r="AF255" s="80">
        <v>3218005373</v>
      </c>
      <c r="AG255" s="171" t="s">
        <v>639</v>
      </c>
      <c r="AH255" s="66" t="s">
        <v>640</v>
      </c>
      <c r="AI255" s="154">
        <v>70695956</v>
      </c>
      <c r="AJ255" s="31" t="s">
        <v>6</v>
      </c>
      <c r="AK255" s="80">
        <v>3218005373</v>
      </c>
      <c r="AL255" s="116" t="s">
        <v>639</v>
      </c>
      <c r="AM255" s="136" t="s">
        <v>638</v>
      </c>
      <c r="AN255" s="31" t="s">
        <v>6</v>
      </c>
      <c r="AO255" s="31" t="s">
        <v>6</v>
      </c>
      <c r="AP255" s="30" t="s">
        <v>6</v>
      </c>
      <c r="AQ255" s="78" t="s">
        <v>56</v>
      </c>
      <c r="AR255" s="28" t="s">
        <v>4</v>
      </c>
      <c r="AS255" s="105" t="s">
        <v>55</v>
      </c>
      <c r="AT255" s="105"/>
      <c r="AU255" s="28"/>
      <c r="AV255" s="63"/>
      <c r="AW255" s="699"/>
      <c r="AX255" s="25"/>
      <c r="AY255" s="26" t="e">
        <f t="shared" ref="AY255:AY265" si="110">EDATE($F255,3)</f>
        <v>#VALUE!</v>
      </c>
      <c r="AZ255" s="25"/>
      <c r="BA255" s="25"/>
      <c r="BB255" s="26" t="e">
        <f t="shared" ref="BB255:BB265" si="111">EDATE($F255,6)</f>
        <v>#VALUE!</v>
      </c>
      <c r="BC255" s="25"/>
      <c r="BD255" s="25"/>
      <c r="BE255" s="20" t="e">
        <f t="shared" ref="BE255:BE265" si="112">EDATE($F255,9)</f>
        <v>#VALUE!</v>
      </c>
      <c r="BF255" s="20"/>
      <c r="BG255" s="20"/>
      <c r="BH255" s="20" t="e">
        <f t="shared" ref="BH255:BH265" si="113">EDATE($F255,12)</f>
        <v>#VALUE!</v>
      </c>
      <c r="BI255" s="24"/>
      <c r="BJ255" s="24"/>
      <c r="BK255" s="24" t="e">
        <f t="shared" ref="BK255:BK265" si="114">EDATE($F255,15)</f>
        <v>#VALUE!</v>
      </c>
      <c r="BL255" s="24"/>
      <c r="BM255" s="24"/>
      <c r="BN255" s="20" t="e">
        <f t="shared" ref="BN255:BN265" si="115">EDATE($F255,18)</f>
        <v>#VALUE!</v>
      </c>
      <c r="BO255" s="24"/>
      <c r="BP255" s="24"/>
      <c r="BQ255" s="20" t="e">
        <f t="shared" ref="BQ255:BQ265" si="116">EDATE($F255,21)</f>
        <v>#VALUE!</v>
      </c>
      <c r="BR255" s="24"/>
      <c r="BS255" s="24"/>
      <c r="BT255" s="20" t="e">
        <f t="shared" ref="BT255:BT265" si="117">EDATE($F255,24)</f>
        <v>#VALUE!</v>
      </c>
      <c r="BU255" s="24" t="e">
        <f>E255-100</f>
        <v>#VALUE!</v>
      </c>
      <c r="BV255" s="61" t="e">
        <f>E255-60</f>
        <v>#VALUE!</v>
      </c>
      <c r="BW255" s="21"/>
      <c r="BX255" s="21"/>
      <c r="BY255" s="20" t="e">
        <f t="shared" ref="BY255:BY265" si="118">EDATE($F255,12)</f>
        <v>#VALUE!</v>
      </c>
      <c r="BZ255" s="19"/>
      <c r="CA255" s="18" t="s">
        <v>68</v>
      </c>
    </row>
    <row r="256" spans="1:80" ht="39.75" customHeight="1" x14ac:dyDescent="0.25">
      <c r="A256" s="139"/>
      <c r="B256" s="120">
        <v>4600082302</v>
      </c>
      <c r="C256" s="26">
        <v>43658</v>
      </c>
      <c r="D256" s="60" t="s">
        <v>6</v>
      </c>
      <c r="E256" s="60" t="s">
        <v>6</v>
      </c>
      <c r="F256" s="60" t="s">
        <v>6</v>
      </c>
      <c r="G256" s="60" t="s">
        <v>6</v>
      </c>
      <c r="H256" s="60" t="s">
        <v>6</v>
      </c>
      <c r="I256" s="48" t="e">
        <f ca="1">E256-'ARR Vigentes'!$DC$1</f>
        <v>#VALUE!</v>
      </c>
      <c r="J256" s="47" t="e">
        <f t="shared" ca="1" si="109"/>
        <v>#VALUE!</v>
      </c>
      <c r="K256" s="145" t="s">
        <v>1012</v>
      </c>
      <c r="L256" s="102">
        <v>43678</v>
      </c>
      <c r="M256" s="102">
        <v>43678</v>
      </c>
      <c r="N256" s="102">
        <v>44531</v>
      </c>
      <c r="O256" s="48">
        <f ca="1">N256-'ARR Vigentes'!$DC$1</f>
        <v>239</v>
      </c>
      <c r="P256" s="73" t="str">
        <f ca="1">IF(O256&gt;80,"VIGENTE",IF(O256&lt;1,"VENCIDO",IF(O256&lt;50,"POR VENCERSE","RENOVAR")))</f>
        <v>VIGENTE</v>
      </c>
      <c r="Q256" s="66" t="s">
        <v>485</v>
      </c>
      <c r="R256" s="36" t="s">
        <v>484</v>
      </c>
      <c r="S256" s="28" t="s">
        <v>4</v>
      </c>
      <c r="T256" s="72">
        <v>457991</v>
      </c>
      <c r="U256" s="68" t="s">
        <v>483</v>
      </c>
      <c r="V256" s="118">
        <v>1715</v>
      </c>
      <c r="W256" s="117">
        <v>41542</v>
      </c>
      <c r="X256" s="72">
        <v>27</v>
      </c>
      <c r="Y256" s="80">
        <v>89</v>
      </c>
      <c r="Z256" s="95" t="s">
        <v>11</v>
      </c>
      <c r="AA256" s="95" t="s">
        <v>482</v>
      </c>
      <c r="AB256" s="67">
        <v>843891</v>
      </c>
      <c r="AC256" s="66" t="s">
        <v>872</v>
      </c>
      <c r="AD256" s="65">
        <v>70693384</v>
      </c>
      <c r="AE256" s="31" t="s">
        <v>6</v>
      </c>
      <c r="AF256" s="31">
        <v>3123871307</v>
      </c>
      <c r="AG256" s="63" t="s">
        <v>871</v>
      </c>
      <c r="AH256" s="66" t="s">
        <v>872</v>
      </c>
      <c r="AI256" s="154">
        <v>70693384</v>
      </c>
      <c r="AJ256" s="31" t="s">
        <v>6</v>
      </c>
      <c r="AK256" s="31">
        <v>3123871307</v>
      </c>
      <c r="AL256" s="115" t="s">
        <v>871</v>
      </c>
      <c r="AM256" s="30" t="s">
        <v>6</v>
      </c>
      <c r="AN256" s="31" t="s">
        <v>6</v>
      </c>
      <c r="AO256" s="31" t="s">
        <v>6</v>
      </c>
      <c r="AP256" s="30" t="s">
        <v>6</v>
      </c>
      <c r="AQ256" s="78" t="s">
        <v>56</v>
      </c>
      <c r="AR256" s="28" t="s">
        <v>4</v>
      </c>
      <c r="AS256" s="105" t="s">
        <v>55</v>
      </c>
      <c r="AT256" s="105"/>
      <c r="AU256" s="28"/>
      <c r="AV256" s="63"/>
      <c r="AW256" s="25"/>
      <c r="AX256" s="25"/>
      <c r="AY256" s="26" t="e">
        <f t="shared" si="110"/>
        <v>#VALUE!</v>
      </c>
      <c r="AZ256" s="25"/>
      <c r="BA256" s="25"/>
      <c r="BB256" s="26" t="e">
        <f t="shared" si="111"/>
        <v>#VALUE!</v>
      </c>
      <c r="BC256" s="25"/>
      <c r="BD256" s="25"/>
      <c r="BE256" s="20" t="e">
        <f t="shared" si="112"/>
        <v>#VALUE!</v>
      </c>
      <c r="BF256" s="20"/>
      <c r="BG256" s="20"/>
      <c r="BH256" s="24" t="e">
        <f t="shared" si="113"/>
        <v>#VALUE!</v>
      </c>
      <c r="BI256" s="24"/>
      <c r="BJ256" s="24"/>
      <c r="BK256" s="24" t="e">
        <f t="shared" si="114"/>
        <v>#VALUE!</v>
      </c>
      <c r="BL256" s="24"/>
      <c r="BM256" s="24"/>
      <c r="BN256" s="20" t="e">
        <f t="shared" si="115"/>
        <v>#VALUE!</v>
      </c>
      <c r="BO256" s="24"/>
      <c r="BP256" s="24"/>
      <c r="BQ256" s="20" t="e">
        <f t="shared" si="116"/>
        <v>#VALUE!</v>
      </c>
      <c r="BR256" s="24"/>
      <c r="BS256" s="24"/>
      <c r="BT256" s="20" t="e">
        <f t="shared" si="117"/>
        <v>#VALUE!</v>
      </c>
      <c r="BU256" s="24" t="e">
        <f>E256-100</f>
        <v>#VALUE!</v>
      </c>
      <c r="BV256" s="61" t="e">
        <f>E256-60</f>
        <v>#VALUE!</v>
      </c>
      <c r="BW256" s="21"/>
      <c r="BX256" s="21"/>
      <c r="BY256" s="20" t="e">
        <f t="shared" si="118"/>
        <v>#VALUE!</v>
      </c>
      <c r="BZ256" s="19"/>
      <c r="CB256" s="1"/>
    </row>
    <row r="257" spans="1:80" ht="39.75" customHeight="1" x14ac:dyDescent="0.25">
      <c r="A257" s="139"/>
      <c r="B257" s="120">
        <v>4600082301</v>
      </c>
      <c r="C257" s="26">
        <v>43658</v>
      </c>
      <c r="D257" s="60" t="s">
        <v>6</v>
      </c>
      <c r="E257" s="60" t="s">
        <v>6</v>
      </c>
      <c r="F257" s="60" t="s">
        <v>6</v>
      </c>
      <c r="G257" s="60" t="s">
        <v>6</v>
      </c>
      <c r="H257" s="60" t="s">
        <v>6</v>
      </c>
      <c r="I257" s="48" t="e">
        <f ca="1">E257-'ARR Vigentes'!$DC$1</f>
        <v>#VALUE!</v>
      </c>
      <c r="J257" s="47" t="e">
        <f t="shared" ca="1" si="109"/>
        <v>#VALUE!</v>
      </c>
      <c r="K257" s="145" t="s">
        <v>989</v>
      </c>
      <c r="L257" s="102">
        <v>43678</v>
      </c>
      <c r="M257" s="102">
        <v>43678</v>
      </c>
      <c r="N257" s="102">
        <v>44531</v>
      </c>
      <c r="O257" s="48">
        <f ca="1">N257-'ARR Vigentes'!$DC$1</f>
        <v>239</v>
      </c>
      <c r="P257" s="73" t="str">
        <f ca="1">IF(O257&gt;80,"VIGENTE",IF(O257&lt;1,"VENCIDO",IF(O257&lt;50,"POR VENCERSE","RENOVAR")))</f>
        <v>VIGENTE</v>
      </c>
      <c r="Q257" s="66" t="s">
        <v>485</v>
      </c>
      <c r="R257" s="36" t="s">
        <v>484</v>
      </c>
      <c r="S257" s="28" t="s">
        <v>4</v>
      </c>
      <c r="T257" s="72">
        <v>457991</v>
      </c>
      <c r="U257" s="68" t="s">
        <v>483</v>
      </c>
      <c r="V257" s="118">
        <v>1715</v>
      </c>
      <c r="W257" s="117">
        <v>41542</v>
      </c>
      <c r="X257" s="72">
        <v>27</v>
      </c>
      <c r="Y257" s="80">
        <v>84</v>
      </c>
      <c r="Z257" s="95" t="s">
        <v>11</v>
      </c>
      <c r="AA257" s="95" t="s">
        <v>482</v>
      </c>
      <c r="AB257" s="67">
        <v>492273</v>
      </c>
      <c r="AC257" s="66" t="s">
        <v>872</v>
      </c>
      <c r="AD257" s="65">
        <v>70693384</v>
      </c>
      <c r="AE257" s="31" t="s">
        <v>6</v>
      </c>
      <c r="AF257" s="31">
        <v>3123871307</v>
      </c>
      <c r="AG257" s="63" t="s">
        <v>871</v>
      </c>
      <c r="AH257" s="66" t="s">
        <v>872</v>
      </c>
      <c r="AI257" s="154">
        <v>70693384</v>
      </c>
      <c r="AJ257" s="31" t="s">
        <v>6</v>
      </c>
      <c r="AK257" s="31">
        <v>3123871307</v>
      </c>
      <c r="AL257" s="115" t="s">
        <v>871</v>
      </c>
      <c r="AM257" s="30" t="s">
        <v>6</v>
      </c>
      <c r="AN257" s="31" t="s">
        <v>6</v>
      </c>
      <c r="AO257" s="31" t="s">
        <v>6</v>
      </c>
      <c r="AP257" s="30" t="s">
        <v>6</v>
      </c>
      <c r="AQ257" s="78" t="s">
        <v>56</v>
      </c>
      <c r="AR257" s="28" t="s">
        <v>4</v>
      </c>
      <c r="AS257" s="105" t="s">
        <v>55</v>
      </c>
      <c r="AT257" s="105"/>
      <c r="AU257" s="28"/>
      <c r="AV257" s="63"/>
      <c r="AW257" s="25"/>
      <c r="AX257" s="25"/>
      <c r="AY257" s="26" t="e">
        <f t="shared" si="110"/>
        <v>#VALUE!</v>
      </c>
      <c r="AZ257" s="25"/>
      <c r="BA257" s="25"/>
      <c r="BB257" s="26" t="e">
        <f t="shared" si="111"/>
        <v>#VALUE!</v>
      </c>
      <c r="BC257" s="25"/>
      <c r="BD257" s="25"/>
      <c r="BE257" s="20" t="e">
        <f t="shared" si="112"/>
        <v>#VALUE!</v>
      </c>
      <c r="BF257" s="20"/>
      <c r="BG257" s="20"/>
      <c r="BH257" s="24" t="e">
        <f t="shared" si="113"/>
        <v>#VALUE!</v>
      </c>
      <c r="BI257" s="24"/>
      <c r="BJ257" s="24"/>
      <c r="BK257" s="24" t="e">
        <f t="shared" si="114"/>
        <v>#VALUE!</v>
      </c>
      <c r="BL257" s="24"/>
      <c r="BM257" s="24"/>
      <c r="BN257" s="20" t="e">
        <f t="shared" si="115"/>
        <v>#VALUE!</v>
      </c>
      <c r="BO257" s="24"/>
      <c r="BP257" s="24"/>
      <c r="BQ257" s="20" t="e">
        <f t="shared" si="116"/>
        <v>#VALUE!</v>
      </c>
      <c r="BR257" s="24"/>
      <c r="BS257" s="24"/>
      <c r="BT257" s="20" t="e">
        <f t="shared" si="117"/>
        <v>#VALUE!</v>
      </c>
      <c r="BU257" s="24" t="e">
        <f>E257-100</f>
        <v>#VALUE!</v>
      </c>
      <c r="BV257" s="61" t="e">
        <f>E257-60</f>
        <v>#VALUE!</v>
      </c>
      <c r="BW257" s="21"/>
      <c r="BX257" s="21"/>
      <c r="BY257" s="20" t="e">
        <f t="shared" si="118"/>
        <v>#VALUE!</v>
      </c>
      <c r="BZ257" s="19"/>
      <c r="CB257" s="1"/>
    </row>
    <row r="258" spans="1:80" ht="39.75" hidden="1" customHeight="1" x14ac:dyDescent="0.25">
      <c r="A258" s="53"/>
      <c r="B258" s="124">
        <v>4600082389</v>
      </c>
      <c r="C258" s="26">
        <v>43704</v>
      </c>
      <c r="D258" s="24">
        <v>43739</v>
      </c>
      <c r="E258" s="24">
        <v>44284</v>
      </c>
      <c r="F258" s="61">
        <v>43739</v>
      </c>
      <c r="G258" s="58" t="s">
        <v>472</v>
      </c>
      <c r="H258" s="24">
        <v>44104</v>
      </c>
      <c r="I258" s="48">
        <f ca="1">E258-'ARR Vigentes'!$DC$1</f>
        <v>-8</v>
      </c>
      <c r="J258" s="47" t="str">
        <f t="shared" ca="1" si="109"/>
        <v>TERMINADO</v>
      </c>
      <c r="K258" s="101" t="s">
        <v>66</v>
      </c>
      <c r="L258" s="102" t="s">
        <v>66</v>
      </c>
      <c r="M258" s="102" t="s">
        <v>66</v>
      </c>
      <c r="N258" s="102" t="s">
        <v>66</v>
      </c>
      <c r="O258" s="101" t="s">
        <v>66</v>
      </c>
      <c r="P258" s="101" t="s">
        <v>66</v>
      </c>
      <c r="Q258" s="95" t="s">
        <v>768</v>
      </c>
      <c r="R258" s="36" t="s">
        <v>544</v>
      </c>
      <c r="S258" s="28" t="s">
        <v>4</v>
      </c>
      <c r="T258" s="113">
        <v>785952</v>
      </c>
      <c r="U258" s="142" t="s">
        <v>148</v>
      </c>
      <c r="V258" s="127">
        <v>1060</v>
      </c>
      <c r="W258" s="49">
        <v>36713</v>
      </c>
      <c r="X258" s="113">
        <v>16</v>
      </c>
      <c r="Y258" s="140">
        <v>71</v>
      </c>
      <c r="Z258" s="38" t="s">
        <v>147</v>
      </c>
      <c r="AA258" s="38" t="s">
        <v>767</v>
      </c>
      <c r="AB258" s="37">
        <v>261800</v>
      </c>
      <c r="AC258" s="95" t="s">
        <v>766</v>
      </c>
      <c r="AD258" s="65">
        <v>43799883</v>
      </c>
      <c r="AE258" s="31" t="s">
        <v>6</v>
      </c>
      <c r="AF258" s="80">
        <v>3046064963</v>
      </c>
      <c r="AG258" s="171" t="s">
        <v>765</v>
      </c>
      <c r="AH258" s="95" t="s">
        <v>766</v>
      </c>
      <c r="AI258" s="154">
        <v>43799883</v>
      </c>
      <c r="AJ258" s="31" t="s">
        <v>6</v>
      </c>
      <c r="AK258" s="80">
        <v>3046064963</v>
      </c>
      <c r="AL258" s="116" t="s">
        <v>765</v>
      </c>
      <c r="AM258" s="30" t="s">
        <v>764</v>
      </c>
      <c r="AN258" s="31" t="s">
        <v>6</v>
      </c>
      <c r="AO258" s="31" t="s">
        <v>6</v>
      </c>
      <c r="AP258" s="30" t="s">
        <v>6</v>
      </c>
      <c r="AQ258" s="64" t="s">
        <v>70</v>
      </c>
      <c r="AR258" s="28" t="s">
        <v>4</v>
      </c>
      <c r="AS258" s="63" t="s">
        <v>69</v>
      </c>
      <c r="AT258" s="28" t="s">
        <v>122</v>
      </c>
      <c r="AU258" s="28" t="s">
        <v>121</v>
      </c>
      <c r="AV258" s="63"/>
      <c r="AW258" s="89" t="s">
        <v>28</v>
      </c>
      <c r="AX258" s="20">
        <v>43840</v>
      </c>
      <c r="AY258" s="26">
        <f t="shared" si="110"/>
        <v>43831</v>
      </c>
      <c r="AZ258" s="701"/>
      <c r="BA258" s="701"/>
      <c r="BB258" s="26">
        <f t="shared" si="111"/>
        <v>43922</v>
      </c>
      <c r="BC258" s="89" t="s">
        <v>27</v>
      </c>
      <c r="BD258" s="20">
        <v>44012</v>
      </c>
      <c r="BE258" s="20">
        <f t="shared" si="112"/>
        <v>44013</v>
      </c>
      <c r="BF258" s="86" t="s">
        <v>25</v>
      </c>
      <c r="BG258" s="20">
        <v>44118</v>
      </c>
      <c r="BH258" s="20">
        <f t="shared" si="113"/>
        <v>44105</v>
      </c>
      <c r="BI258" s="24"/>
      <c r="BJ258" s="24"/>
      <c r="BK258" s="24">
        <f t="shared" si="114"/>
        <v>44197</v>
      </c>
      <c r="BL258" s="24"/>
      <c r="BM258" s="24"/>
      <c r="BN258" s="20">
        <f t="shared" si="115"/>
        <v>44287</v>
      </c>
      <c r="BO258" s="24"/>
      <c r="BP258" s="24"/>
      <c r="BQ258" s="20">
        <f t="shared" si="116"/>
        <v>44378</v>
      </c>
      <c r="BR258" s="24"/>
      <c r="BS258" s="24"/>
      <c r="BT258" s="20">
        <f t="shared" si="117"/>
        <v>44470</v>
      </c>
      <c r="BU258" s="23">
        <v>202030268395</v>
      </c>
      <c r="BV258" s="22" t="s">
        <v>2</v>
      </c>
      <c r="BW258" s="21"/>
      <c r="BX258" s="21"/>
      <c r="BY258" s="20">
        <f t="shared" si="118"/>
        <v>44105</v>
      </c>
      <c r="BZ258" s="19"/>
      <c r="CB258" s="1"/>
    </row>
    <row r="259" spans="1:80" ht="39.75" hidden="1" customHeight="1" x14ac:dyDescent="0.25">
      <c r="A259" s="53"/>
      <c r="B259" s="124">
        <v>4600082206</v>
      </c>
      <c r="C259" s="26">
        <v>43704</v>
      </c>
      <c r="D259" s="24">
        <v>43739</v>
      </c>
      <c r="E259" s="24">
        <v>44284</v>
      </c>
      <c r="F259" s="61">
        <v>43739</v>
      </c>
      <c r="G259" s="58" t="s">
        <v>472</v>
      </c>
      <c r="H259" s="24">
        <v>44104</v>
      </c>
      <c r="I259" s="48">
        <f ca="1">E259-'ARR Vigentes'!$DC$1</f>
        <v>-8</v>
      </c>
      <c r="J259" s="47" t="str">
        <f t="shared" ca="1" si="109"/>
        <v>TERMINADO</v>
      </c>
      <c r="K259" s="101" t="s">
        <v>66</v>
      </c>
      <c r="L259" s="102" t="s">
        <v>66</v>
      </c>
      <c r="M259" s="102" t="s">
        <v>66</v>
      </c>
      <c r="N259" s="102" t="s">
        <v>66</v>
      </c>
      <c r="O259" s="101" t="s">
        <v>66</v>
      </c>
      <c r="P259" s="101" t="s">
        <v>66</v>
      </c>
      <c r="Q259" s="95" t="s">
        <v>763</v>
      </c>
      <c r="R259" s="36" t="s">
        <v>544</v>
      </c>
      <c r="S259" s="28" t="s">
        <v>4</v>
      </c>
      <c r="T259" s="113">
        <v>785952</v>
      </c>
      <c r="U259" s="142" t="s">
        <v>148</v>
      </c>
      <c r="V259" s="127">
        <v>1060</v>
      </c>
      <c r="W259" s="49">
        <v>36713</v>
      </c>
      <c r="X259" s="113">
        <v>16</v>
      </c>
      <c r="Y259" s="140">
        <v>75</v>
      </c>
      <c r="Z259" s="38" t="s">
        <v>147</v>
      </c>
      <c r="AA259" s="38" t="s">
        <v>762</v>
      </c>
      <c r="AB259" s="37">
        <v>261800</v>
      </c>
      <c r="AC259" s="95" t="s">
        <v>761</v>
      </c>
      <c r="AD259" s="65">
        <v>43008099</v>
      </c>
      <c r="AE259" s="31" t="s">
        <v>6</v>
      </c>
      <c r="AF259" s="80">
        <v>3116289976</v>
      </c>
      <c r="AG259" s="171" t="s">
        <v>760</v>
      </c>
      <c r="AH259" s="95" t="s">
        <v>759</v>
      </c>
      <c r="AI259" s="154">
        <v>1128415817</v>
      </c>
      <c r="AJ259" s="31" t="s">
        <v>6</v>
      </c>
      <c r="AK259" s="80">
        <v>3207395394</v>
      </c>
      <c r="AL259" s="116" t="s">
        <v>758</v>
      </c>
      <c r="AM259" s="30" t="s">
        <v>757</v>
      </c>
      <c r="AN259" s="31" t="s">
        <v>6</v>
      </c>
      <c r="AO259" s="31" t="s">
        <v>6</v>
      </c>
      <c r="AP259" s="30" t="s">
        <v>6</v>
      </c>
      <c r="AQ259" s="64" t="s">
        <v>70</v>
      </c>
      <c r="AR259" s="28" t="s">
        <v>4</v>
      </c>
      <c r="AS259" s="63" t="s">
        <v>69</v>
      </c>
      <c r="AT259" s="28" t="s">
        <v>122</v>
      </c>
      <c r="AU259" s="28" t="s">
        <v>121</v>
      </c>
      <c r="AV259" s="63"/>
      <c r="AW259" s="89" t="s">
        <v>28</v>
      </c>
      <c r="AX259" s="20">
        <v>43840</v>
      </c>
      <c r="AY259" s="26">
        <f t="shared" si="110"/>
        <v>43831</v>
      </c>
      <c r="AZ259" s="498" t="s">
        <v>27</v>
      </c>
      <c r="BA259" s="701" t="s">
        <v>3228</v>
      </c>
      <c r="BB259" s="26">
        <f t="shared" si="111"/>
        <v>43922</v>
      </c>
      <c r="BC259" s="89" t="s">
        <v>26</v>
      </c>
      <c r="BD259" s="20">
        <v>44012</v>
      </c>
      <c r="BE259" s="20">
        <f t="shared" si="112"/>
        <v>44013</v>
      </c>
      <c r="BF259" s="86" t="s">
        <v>25</v>
      </c>
      <c r="BG259" s="20">
        <v>44118</v>
      </c>
      <c r="BH259" s="20">
        <f t="shared" si="113"/>
        <v>44105</v>
      </c>
      <c r="BI259" s="61" t="s">
        <v>1220</v>
      </c>
      <c r="BJ259" s="24">
        <v>44203</v>
      </c>
      <c r="BK259" s="24">
        <f t="shared" si="114"/>
        <v>44197</v>
      </c>
      <c r="BL259" s="24"/>
      <c r="BM259" s="24"/>
      <c r="BN259" s="20">
        <f t="shared" si="115"/>
        <v>44287</v>
      </c>
      <c r="BO259" s="24"/>
      <c r="BP259" s="24"/>
      <c r="BQ259" s="20">
        <f t="shared" si="116"/>
        <v>44378</v>
      </c>
      <c r="BR259" s="24"/>
      <c r="BS259" s="24"/>
      <c r="BT259" s="20">
        <f t="shared" si="117"/>
        <v>44470</v>
      </c>
      <c r="BU259" s="23">
        <v>202030267200</v>
      </c>
      <c r="BV259" s="22" t="s">
        <v>2</v>
      </c>
      <c r="BW259" s="21"/>
      <c r="BX259" s="21"/>
      <c r="BY259" s="20">
        <f t="shared" si="118"/>
        <v>44105</v>
      </c>
      <c r="BZ259" s="19"/>
      <c r="CB259" s="1"/>
    </row>
    <row r="260" spans="1:80" ht="39.75" customHeight="1" x14ac:dyDescent="0.25">
      <c r="A260" s="139"/>
      <c r="B260" s="120">
        <v>4600082294</v>
      </c>
      <c r="C260" s="26">
        <v>43658</v>
      </c>
      <c r="D260" s="60" t="s">
        <v>6</v>
      </c>
      <c r="E260" s="60" t="s">
        <v>6</v>
      </c>
      <c r="F260" s="60" t="s">
        <v>6</v>
      </c>
      <c r="G260" s="60" t="s">
        <v>6</v>
      </c>
      <c r="H260" s="60" t="s">
        <v>6</v>
      </c>
      <c r="I260" s="48" t="e">
        <f ca="1">E260-'ARR Vigentes'!$DC$1</f>
        <v>#VALUE!</v>
      </c>
      <c r="J260" s="47" t="e">
        <f t="shared" ca="1" si="109"/>
        <v>#VALUE!</v>
      </c>
      <c r="K260" s="163" t="s">
        <v>691</v>
      </c>
      <c r="L260" s="138">
        <v>43698</v>
      </c>
      <c r="M260" s="138">
        <v>43658</v>
      </c>
      <c r="N260" s="138">
        <v>44512</v>
      </c>
      <c r="O260" s="48">
        <f ca="1">N260-'ARR Vigentes'!$DC$1</f>
        <v>220</v>
      </c>
      <c r="P260" s="137" t="str">
        <f ca="1">IF(O260&gt;80,"VIGENTE",IF(O260&lt;1,"VENCIDO",IF(O260&lt;50,"POR VENCERSE","RENOVAR")))</f>
        <v>VIGENTE</v>
      </c>
      <c r="Q260" s="66" t="s">
        <v>485</v>
      </c>
      <c r="R260" s="36" t="s">
        <v>484</v>
      </c>
      <c r="S260" s="28" t="s">
        <v>4</v>
      </c>
      <c r="T260" s="72">
        <v>457991</v>
      </c>
      <c r="U260" s="68" t="s">
        <v>483</v>
      </c>
      <c r="V260" s="118">
        <v>1715</v>
      </c>
      <c r="W260" s="117">
        <v>41542</v>
      </c>
      <c r="X260" s="72">
        <v>27</v>
      </c>
      <c r="Y260" s="148">
        <v>82</v>
      </c>
      <c r="Z260" s="95" t="s">
        <v>11</v>
      </c>
      <c r="AA260" s="95" t="s">
        <v>482</v>
      </c>
      <c r="AB260" s="67">
        <v>415553</v>
      </c>
      <c r="AC260" s="66" t="s">
        <v>690</v>
      </c>
      <c r="AD260" s="65">
        <v>71295365</v>
      </c>
      <c r="AE260" s="31" t="s">
        <v>6</v>
      </c>
      <c r="AF260" s="80">
        <v>3128164986</v>
      </c>
      <c r="AG260" s="30" t="s">
        <v>6</v>
      </c>
      <c r="AH260" s="66" t="s">
        <v>690</v>
      </c>
      <c r="AI260" s="154">
        <v>71295365</v>
      </c>
      <c r="AJ260" s="31" t="s">
        <v>6</v>
      </c>
      <c r="AK260" s="80">
        <v>3128164986</v>
      </c>
      <c r="AL260" s="30" t="s">
        <v>6</v>
      </c>
      <c r="AM260" s="136" t="s">
        <v>689</v>
      </c>
      <c r="AN260" s="31" t="s">
        <v>6</v>
      </c>
      <c r="AO260" s="31" t="s">
        <v>6</v>
      </c>
      <c r="AP260" s="30" t="s">
        <v>6</v>
      </c>
      <c r="AQ260" s="78" t="s">
        <v>5</v>
      </c>
      <c r="AR260" s="28" t="s">
        <v>4</v>
      </c>
      <c r="AS260" s="27" t="s">
        <v>3</v>
      </c>
      <c r="AT260" s="27"/>
      <c r="AU260" s="28"/>
      <c r="AV260" s="63"/>
      <c r="AW260" s="25"/>
      <c r="AX260" s="25"/>
      <c r="AY260" s="26" t="e">
        <f t="shared" si="110"/>
        <v>#VALUE!</v>
      </c>
      <c r="AZ260" s="25"/>
      <c r="BA260" s="25"/>
      <c r="BB260" s="26" t="e">
        <f t="shared" si="111"/>
        <v>#VALUE!</v>
      </c>
      <c r="BC260" s="25"/>
      <c r="BD260" s="25"/>
      <c r="BE260" s="20" t="e">
        <f t="shared" si="112"/>
        <v>#VALUE!</v>
      </c>
      <c r="BF260" s="20"/>
      <c r="BG260" s="20"/>
      <c r="BH260" s="24" t="e">
        <f t="shared" si="113"/>
        <v>#VALUE!</v>
      </c>
      <c r="BI260" s="24"/>
      <c r="BJ260" s="24"/>
      <c r="BK260" s="24" t="e">
        <f t="shared" si="114"/>
        <v>#VALUE!</v>
      </c>
      <c r="BL260" s="24"/>
      <c r="BM260" s="24"/>
      <c r="BN260" s="20" t="e">
        <f t="shared" si="115"/>
        <v>#VALUE!</v>
      </c>
      <c r="BO260" s="24"/>
      <c r="BP260" s="24"/>
      <c r="BQ260" s="20" t="e">
        <f t="shared" si="116"/>
        <v>#VALUE!</v>
      </c>
      <c r="BR260" s="24"/>
      <c r="BS260" s="24"/>
      <c r="BT260" s="20" t="e">
        <f t="shared" si="117"/>
        <v>#VALUE!</v>
      </c>
      <c r="BU260" s="24" t="e">
        <f>E260-100</f>
        <v>#VALUE!</v>
      </c>
      <c r="BV260" s="61" t="e">
        <f>E260-60</f>
        <v>#VALUE!</v>
      </c>
      <c r="BW260" s="21"/>
      <c r="BX260" s="21"/>
      <c r="BY260" s="20" t="e">
        <f t="shared" si="118"/>
        <v>#VALUE!</v>
      </c>
      <c r="BZ260" s="125"/>
      <c r="CB260" s="1"/>
    </row>
    <row r="261" spans="1:80" ht="39.75" customHeight="1" x14ac:dyDescent="0.25">
      <c r="A261" s="139"/>
      <c r="B261" s="120">
        <v>4600082320</v>
      </c>
      <c r="C261" s="26">
        <v>43658</v>
      </c>
      <c r="D261" s="24" t="s">
        <v>6</v>
      </c>
      <c r="E261" s="24" t="s">
        <v>6</v>
      </c>
      <c r="F261" s="24" t="s">
        <v>6</v>
      </c>
      <c r="G261" s="24" t="s">
        <v>6</v>
      </c>
      <c r="H261" s="24" t="s">
        <v>6</v>
      </c>
      <c r="I261" s="48" t="e">
        <f ca="1">E261-'ARR Vigentes'!$DC$1</f>
        <v>#VALUE!</v>
      </c>
      <c r="J261" s="47" t="e">
        <f t="shared" ca="1" si="109"/>
        <v>#VALUE!</v>
      </c>
      <c r="K261" s="75" t="s">
        <v>534</v>
      </c>
      <c r="L261" s="138">
        <v>43693</v>
      </c>
      <c r="M261" s="138">
        <v>43658</v>
      </c>
      <c r="N261" s="138">
        <v>44512</v>
      </c>
      <c r="O261" s="48">
        <f ca="1">N261-'ARR Vigentes'!$DC$1</f>
        <v>220</v>
      </c>
      <c r="P261" s="137" t="str">
        <f ca="1">IF(O261&gt;80,"VIGENTE",IF(O261&lt;1,"VENCIDO",IF(O261&lt;50,"POR VENCERSE","RENOVAR")))</f>
        <v>VIGENTE</v>
      </c>
      <c r="Q261" s="66" t="s">
        <v>485</v>
      </c>
      <c r="R261" s="36" t="s">
        <v>484</v>
      </c>
      <c r="S261" s="28" t="s">
        <v>4</v>
      </c>
      <c r="T261" s="72">
        <v>457991</v>
      </c>
      <c r="U261" s="68" t="s">
        <v>483</v>
      </c>
      <c r="V261" s="118">
        <v>1715</v>
      </c>
      <c r="W261" s="117">
        <v>41542</v>
      </c>
      <c r="X261" s="72">
        <v>27</v>
      </c>
      <c r="Y261" s="148" t="s">
        <v>533</v>
      </c>
      <c r="Z261" s="95" t="s">
        <v>11</v>
      </c>
      <c r="AA261" s="95" t="s">
        <v>482</v>
      </c>
      <c r="AB261" s="67">
        <v>1180436</v>
      </c>
      <c r="AC261" s="66" t="s">
        <v>532</v>
      </c>
      <c r="AD261" s="65">
        <v>70691567</v>
      </c>
      <c r="AE261" s="31" t="s">
        <v>6</v>
      </c>
      <c r="AF261" s="80">
        <v>3128067846</v>
      </c>
      <c r="AG261" s="30" t="s">
        <v>6</v>
      </c>
      <c r="AH261" s="66" t="s">
        <v>532</v>
      </c>
      <c r="AI261" s="154">
        <v>70691567</v>
      </c>
      <c r="AJ261" s="31" t="s">
        <v>6</v>
      </c>
      <c r="AK261" s="80">
        <v>3128067846</v>
      </c>
      <c r="AL261" s="73" t="s">
        <v>6</v>
      </c>
      <c r="AM261" s="136" t="s">
        <v>531</v>
      </c>
      <c r="AN261" s="31" t="s">
        <v>6</v>
      </c>
      <c r="AO261" s="31" t="s">
        <v>6</v>
      </c>
      <c r="AP261" s="30" t="s">
        <v>6</v>
      </c>
      <c r="AQ261" s="78" t="s">
        <v>5</v>
      </c>
      <c r="AR261" s="28" t="s">
        <v>4</v>
      </c>
      <c r="AS261" s="105" t="s">
        <v>3</v>
      </c>
      <c r="AT261" s="105"/>
      <c r="AU261" s="28"/>
      <c r="AV261" s="63"/>
      <c r="AW261" s="25"/>
      <c r="AX261" s="25"/>
      <c r="AY261" s="26" t="e">
        <f t="shared" si="110"/>
        <v>#VALUE!</v>
      </c>
      <c r="AZ261" s="25"/>
      <c r="BA261" s="25"/>
      <c r="BB261" s="26" t="e">
        <f t="shared" si="111"/>
        <v>#VALUE!</v>
      </c>
      <c r="BC261" s="25"/>
      <c r="BD261" s="25"/>
      <c r="BE261" s="20" t="e">
        <f t="shared" si="112"/>
        <v>#VALUE!</v>
      </c>
      <c r="BF261" s="20"/>
      <c r="BG261" s="20"/>
      <c r="BH261" s="20" t="e">
        <f t="shared" si="113"/>
        <v>#VALUE!</v>
      </c>
      <c r="BI261" s="24"/>
      <c r="BJ261" s="24"/>
      <c r="BK261" s="24" t="e">
        <f t="shared" si="114"/>
        <v>#VALUE!</v>
      </c>
      <c r="BL261" s="24"/>
      <c r="BM261" s="24"/>
      <c r="BN261" s="20" t="e">
        <f t="shared" si="115"/>
        <v>#VALUE!</v>
      </c>
      <c r="BO261" s="24"/>
      <c r="BP261" s="24"/>
      <c r="BQ261" s="20" t="e">
        <f t="shared" si="116"/>
        <v>#VALUE!</v>
      </c>
      <c r="BR261" s="24"/>
      <c r="BS261" s="177"/>
      <c r="BT261" s="20" t="e">
        <f t="shared" si="117"/>
        <v>#VALUE!</v>
      </c>
      <c r="BU261" s="24" t="e">
        <f>E261-100</f>
        <v>#VALUE!</v>
      </c>
      <c r="BV261" s="61" t="e">
        <f>E261-60</f>
        <v>#VALUE!</v>
      </c>
      <c r="BW261" s="21"/>
      <c r="BX261" s="21"/>
      <c r="BY261" s="20" t="e">
        <f t="shared" si="118"/>
        <v>#VALUE!</v>
      </c>
      <c r="BZ261" s="19"/>
      <c r="CB261" s="1"/>
    </row>
    <row r="262" spans="1:80" ht="39.75" hidden="1" customHeight="1" x14ac:dyDescent="0.25">
      <c r="A262" s="53" t="s">
        <v>530</v>
      </c>
      <c r="B262" s="120">
        <v>4600082514</v>
      </c>
      <c r="C262" s="24">
        <v>43741</v>
      </c>
      <c r="D262" s="24">
        <v>44136</v>
      </c>
      <c r="E262" s="24">
        <v>44285</v>
      </c>
      <c r="F262" s="61">
        <v>43770</v>
      </c>
      <c r="G262" s="58" t="s">
        <v>472</v>
      </c>
      <c r="H262" s="24">
        <v>44134</v>
      </c>
      <c r="I262" s="48">
        <f ca="1">E262-'ARR Vigentes'!$DC$1</f>
        <v>-7</v>
      </c>
      <c r="J262" s="47" t="str">
        <f t="shared" ca="1" si="109"/>
        <v>TERMINADO</v>
      </c>
      <c r="K262" s="75">
        <v>2489851</v>
      </c>
      <c r="L262" s="161">
        <v>43763</v>
      </c>
      <c r="M262" s="24">
        <v>43741</v>
      </c>
      <c r="N262" s="24">
        <v>44230</v>
      </c>
      <c r="O262" s="48">
        <f ca="1">N262-'ARR Vigentes'!$DC$1</f>
        <v>-62</v>
      </c>
      <c r="P262" s="137" t="str">
        <f ca="1">IF(O262&gt;80,"VIGENTE",IF(O262&lt;1,"VENCIDO",IF(O262&lt;50,"POR VENCERSE","RENOVAR")))</f>
        <v>VENCIDO</v>
      </c>
      <c r="Q262" s="100" t="s">
        <v>529</v>
      </c>
      <c r="R262" s="100" t="s">
        <v>355</v>
      </c>
      <c r="S262" s="28" t="s">
        <v>4</v>
      </c>
      <c r="T262" s="119">
        <v>93223</v>
      </c>
      <c r="U262" s="71">
        <v>10100030004</v>
      </c>
      <c r="V262" s="118">
        <v>3070</v>
      </c>
      <c r="W262" s="117">
        <v>34272</v>
      </c>
      <c r="X262" s="72">
        <v>12</v>
      </c>
      <c r="Y262" s="68" t="s">
        <v>6</v>
      </c>
      <c r="Z262" s="38" t="s">
        <v>11</v>
      </c>
      <c r="AA262" s="38" t="s">
        <v>528</v>
      </c>
      <c r="AB262" s="94">
        <v>5313350</v>
      </c>
      <c r="AC262" s="100" t="s">
        <v>527</v>
      </c>
      <c r="AD262" s="65">
        <v>890922113</v>
      </c>
      <c r="AE262" s="68">
        <v>3811513</v>
      </c>
      <c r="AF262" s="31">
        <v>3104264900</v>
      </c>
      <c r="AG262" s="171" t="s">
        <v>525</v>
      </c>
      <c r="AH262" s="160" t="s">
        <v>526</v>
      </c>
      <c r="AI262" s="154">
        <v>8239346</v>
      </c>
      <c r="AJ262" s="68">
        <v>3811513</v>
      </c>
      <c r="AK262" s="31">
        <v>3104264900</v>
      </c>
      <c r="AL262" s="116" t="s">
        <v>525</v>
      </c>
      <c r="AM262" s="156" t="s">
        <v>524</v>
      </c>
      <c r="AN262" s="31" t="s">
        <v>6</v>
      </c>
      <c r="AO262" s="31" t="s">
        <v>6</v>
      </c>
      <c r="AP262" s="30" t="s">
        <v>6</v>
      </c>
      <c r="AQ262" s="64" t="s">
        <v>5</v>
      </c>
      <c r="AR262" s="95" t="s">
        <v>4</v>
      </c>
      <c r="AS262" s="63" t="s">
        <v>311</v>
      </c>
      <c r="AT262" s="28" t="s">
        <v>122</v>
      </c>
      <c r="AU262" s="28" t="s">
        <v>121</v>
      </c>
      <c r="AV262" s="63"/>
      <c r="AW262" s="89" t="s">
        <v>28</v>
      </c>
      <c r="AX262" s="20">
        <v>43840</v>
      </c>
      <c r="AY262" s="26">
        <f t="shared" si="110"/>
        <v>43862</v>
      </c>
      <c r="AZ262" s="89" t="s">
        <v>27</v>
      </c>
      <c r="BA262" s="20">
        <v>43931</v>
      </c>
      <c r="BB262" s="26">
        <f t="shared" si="111"/>
        <v>43952</v>
      </c>
      <c r="BC262" s="89" t="s">
        <v>26</v>
      </c>
      <c r="BD262" s="20">
        <v>44043</v>
      </c>
      <c r="BE262" s="20">
        <f t="shared" si="112"/>
        <v>44044</v>
      </c>
      <c r="BF262" s="86" t="s">
        <v>25</v>
      </c>
      <c r="BG262" s="20">
        <v>44134</v>
      </c>
      <c r="BH262" s="20">
        <f t="shared" si="113"/>
        <v>44136</v>
      </c>
      <c r="BI262" s="24"/>
      <c r="BJ262" s="24"/>
      <c r="BK262" s="24">
        <f t="shared" si="114"/>
        <v>44228</v>
      </c>
      <c r="BL262" s="24"/>
      <c r="BM262" s="24"/>
      <c r="BN262" s="20">
        <f t="shared" si="115"/>
        <v>44317</v>
      </c>
      <c r="BO262" s="24"/>
      <c r="BP262" s="24"/>
      <c r="BQ262" s="20">
        <f t="shared" si="116"/>
        <v>44409</v>
      </c>
      <c r="BR262" s="24"/>
      <c r="BS262" s="24"/>
      <c r="BT262" s="20">
        <f t="shared" si="117"/>
        <v>44501</v>
      </c>
      <c r="BU262" s="23">
        <v>202130058226</v>
      </c>
      <c r="BV262" s="61" t="s">
        <v>2</v>
      </c>
      <c r="BW262" s="21"/>
      <c r="BX262" s="21"/>
      <c r="BY262" s="20">
        <f t="shared" si="118"/>
        <v>44136</v>
      </c>
      <c r="BZ262" s="19"/>
      <c r="CB262" s="1"/>
    </row>
    <row r="263" spans="1:80" ht="39.75" hidden="1" customHeight="1" x14ac:dyDescent="0.25">
      <c r="A263" s="53"/>
      <c r="B263" s="75">
        <v>4600083072</v>
      </c>
      <c r="C263" s="24">
        <v>43777</v>
      </c>
      <c r="D263" s="24">
        <v>44147</v>
      </c>
      <c r="E263" s="24">
        <v>44297</v>
      </c>
      <c r="F263" s="61">
        <v>43781</v>
      </c>
      <c r="G263" s="61" t="s">
        <v>472</v>
      </c>
      <c r="H263" s="24">
        <v>44147</v>
      </c>
      <c r="I263" s="48">
        <f ca="1">E263-'ARR Vigentes'!$DC$1</f>
        <v>5</v>
      </c>
      <c r="J263" s="47" t="str">
        <f t="shared" ca="1" si="109"/>
        <v>POR VENCERSE</v>
      </c>
      <c r="K263" s="101" t="s">
        <v>66</v>
      </c>
      <c r="L263" s="102" t="s">
        <v>66</v>
      </c>
      <c r="M263" s="102" t="s">
        <v>66</v>
      </c>
      <c r="N263" s="102" t="s">
        <v>66</v>
      </c>
      <c r="O263" s="101" t="s">
        <v>66</v>
      </c>
      <c r="P263" s="101" t="s">
        <v>66</v>
      </c>
      <c r="Q263" s="100" t="s">
        <v>511</v>
      </c>
      <c r="R263" s="36" t="s">
        <v>456</v>
      </c>
      <c r="S263" s="109" t="s">
        <v>4</v>
      </c>
      <c r="T263" s="119">
        <v>169215</v>
      </c>
      <c r="U263" s="71" t="s">
        <v>506</v>
      </c>
      <c r="V263" s="118">
        <v>491</v>
      </c>
      <c r="W263" s="117">
        <v>25612</v>
      </c>
      <c r="X263" s="72">
        <v>5</v>
      </c>
      <c r="Y263" s="68">
        <v>2</v>
      </c>
      <c r="Z263" s="38" t="s">
        <v>3385</v>
      </c>
      <c r="AA263" s="38" t="s">
        <v>505</v>
      </c>
      <c r="AB263" s="94">
        <v>136850</v>
      </c>
      <c r="AC263" s="100" t="s">
        <v>510</v>
      </c>
      <c r="AD263" s="65">
        <v>8426167</v>
      </c>
      <c r="AE263" s="31">
        <v>2307232</v>
      </c>
      <c r="AF263" s="31">
        <v>320720564</v>
      </c>
      <c r="AG263" s="171" t="s">
        <v>509</v>
      </c>
      <c r="AH263" s="100" t="s">
        <v>510</v>
      </c>
      <c r="AI263" s="154">
        <v>8426167</v>
      </c>
      <c r="AJ263" s="31">
        <v>2307232</v>
      </c>
      <c r="AK263" s="31">
        <v>320720564</v>
      </c>
      <c r="AL263" s="116" t="s">
        <v>509</v>
      </c>
      <c r="AM263" s="156" t="s">
        <v>508</v>
      </c>
      <c r="AN263" s="31" t="s">
        <v>6</v>
      </c>
      <c r="AO263" s="31" t="s">
        <v>6</v>
      </c>
      <c r="AP263" s="30" t="s">
        <v>6</v>
      </c>
      <c r="AQ263" s="64" t="s">
        <v>70</v>
      </c>
      <c r="AR263" s="28" t="s">
        <v>4</v>
      </c>
      <c r="AS263" s="63" t="s">
        <v>69</v>
      </c>
      <c r="AT263" s="28" t="s">
        <v>122</v>
      </c>
      <c r="AU263" s="28" t="s">
        <v>121</v>
      </c>
      <c r="AV263" s="63"/>
      <c r="AW263" s="89" t="s">
        <v>28</v>
      </c>
      <c r="AX263" s="20">
        <v>43873</v>
      </c>
      <c r="AY263" s="26">
        <f t="shared" si="110"/>
        <v>43873</v>
      </c>
      <c r="AZ263" s="89" t="s">
        <v>27</v>
      </c>
      <c r="BA263" s="20">
        <v>43966</v>
      </c>
      <c r="BB263" s="26">
        <f t="shared" si="111"/>
        <v>43963</v>
      </c>
      <c r="BC263" s="89" t="s">
        <v>26</v>
      </c>
      <c r="BD263" s="20">
        <v>44073</v>
      </c>
      <c r="BE263" s="20">
        <f t="shared" si="112"/>
        <v>44055</v>
      </c>
      <c r="BF263" s="86" t="s">
        <v>25</v>
      </c>
      <c r="BG263" s="20">
        <v>44145</v>
      </c>
      <c r="BH263" s="24">
        <f t="shared" si="113"/>
        <v>44147</v>
      </c>
      <c r="BI263" s="24"/>
      <c r="BJ263" s="24"/>
      <c r="BK263" s="24">
        <f t="shared" si="114"/>
        <v>44239</v>
      </c>
      <c r="BL263" s="24"/>
      <c r="BM263" s="24"/>
      <c r="BN263" s="20">
        <f t="shared" si="115"/>
        <v>44328</v>
      </c>
      <c r="BO263" s="24"/>
      <c r="BP263" s="24"/>
      <c r="BQ263" s="20">
        <f t="shared" si="116"/>
        <v>44420</v>
      </c>
      <c r="BR263" s="24"/>
      <c r="BS263" s="24"/>
      <c r="BT263" s="20">
        <f t="shared" si="117"/>
        <v>44512</v>
      </c>
      <c r="BU263" s="23">
        <v>202020062677</v>
      </c>
      <c r="BV263" s="89" t="s">
        <v>2</v>
      </c>
      <c r="BW263" s="21"/>
      <c r="BX263" s="21"/>
      <c r="BY263" s="20">
        <f t="shared" si="118"/>
        <v>44147</v>
      </c>
      <c r="BZ263" s="19"/>
      <c r="CB263" s="1"/>
    </row>
    <row r="264" spans="1:80" ht="39.75" hidden="1" customHeight="1" x14ac:dyDescent="0.25">
      <c r="A264" s="53"/>
      <c r="B264" s="75">
        <v>4600083071</v>
      </c>
      <c r="C264" s="24">
        <v>43777</v>
      </c>
      <c r="D264" s="24">
        <v>44147</v>
      </c>
      <c r="E264" s="24">
        <v>44297</v>
      </c>
      <c r="F264" s="61">
        <v>43781</v>
      </c>
      <c r="G264" s="61" t="s">
        <v>472</v>
      </c>
      <c r="H264" s="24">
        <v>44147</v>
      </c>
      <c r="I264" s="48">
        <f ca="1">E264-'ARR Vigentes'!$DC$1</f>
        <v>5</v>
      </c>
      <c r="J264" s="47" t="str">
        <f t="shared" ca="1" si="109"/>
        <v>POR VENCERSE</v>
      </c>
      <c r="K264" s="101" t="s">
        <v>66</v>
      </c>
      <c r="L264" s="102" t="s">
        <v>66</v>
      </c>
      <c r="M264" s="102" t="s">
        <v>66</v>
      </c>
      <c r="N264" s="102" t="s">
        <v>66</v>
      </c>
      <c r="O264" s="101" t="s">
        <v>66</v>
      </c>
      <c r="P264" s="101" t="s">
        <v>66</v>
      </c>
      <c r="Q264" s="100" t="s">
        <v>507</v>
      </c>
      <c r="R264" s="36" t="s">
        <v>456</v>
      </c>
      <c r="S264" s="109" t="s">
        <v>4</v>
      </c>
      <c r="T264" s="119">
        <v>169215</v>
      </c>
      <c r="U264" s="71" t="s">
        <v>506</v>
      </c>
      <c r="V264" s="118">
        <v>491</v>
      </c>
      <c r="W264" s="117">
        <v>25612</v>
      </c>
      <c r="X264" s="72">
        <v>5</v>
      </c>
      <c r="Y264" s="68">
        <v>3</v>
      </c>
      <c r="Z264" s="38" t="s">
        <v>3385</v>
      </c>
      <c r="AA264" s="38" t="s">
        <v>505</v>
      </c>
      <c r="AB264" s="94">
        <v>135660</v>
      </c>
      <c r="AC264" s="100" t="s">
        <v>504</v>
      </c>
      <c r="AD264" s="65">
        <v>21396664</v>
      </c>
      <c r="AE264" s="31" t="s">
        <v>6</v>
      </c>
      <c r="AF264" s="31">
        <v>3145867530</v>
      </c>
      <c r="AG264" s="171" t="s">
        <v>503</v>
      </c>
      <c r="AH264" s="100" t="s">
        <v>504</v>
      </c>
      <c r="AI264" s="154">
        <v>21396664</v>
      </c>
      <c r="AJ264" s="31" t="s">
        <v>6</v>
      </c>
      <c r="AK264" s="31">
        <v>3145867530</v>
      </c>
      <c r="AL264" s="116" t="s">
        <v>503</v>
      </c>
      <c r="AM264" s="156" t="s">
        <v>502</v>
      </c>
      <c r="AN264" s="31" t="s">
        <v>6</v>
      </c>
      <c r="AO264" s="31" t="s">
        <v>6</v>
      </c>
      <c r="AP264" s="30" t="s">
        <v>6</v>
      </c>
      <c r="AQ264" s="64" t="s">
        <v>70</v>
      </c>
      <c r="AR264" s="28" t="s">
        <v>4</v>
      </c>
      <c r="AS264" s="63" t="s">
        <v>69</v>
      </c>
      <c r="AT264" s="28" t="s">
        <v>122</v>
      </c>
      <c r="AU264" s="28" t="s">
        <v>121</v>
      </c>
      <c r="AV264" s="63"/>
      <c r="AW264" s="89" t="s">
        <v>28</v>
      </c>
      <c r="AX264" s="20">
        <v>43873</v>
      </c>
      <c r="AY264" s="26">
        <f t="shared" si="110"/>
        <v>43873</v>
      </c>
      <c r="AZ264" s="89" t="s">
        <v>27</v>
      </c>
      <c r="BA264" s="20">
        <v>44012</v>
      </c>
      <c r="BB264" s="26">
        <f t="shared" si="111"/>
        <v>43963</v>
      </c>
      <c r="BC264" s="89" t="s">
        <v>26</v>
      </c>
      <c r="BD264" s="20">
        <v>44073</v>
      </c>
      <c r="BE264" s="20">
        <f t="shared" si="112"/>
        <v>44055</v>
      </c>
      <c r="BF264" s="86" t="s">
        <v>25</v>
      </c>
      <c r="BG264" s="20">
        <v>44145</v>
      </c>
      <c r="BH264" s="24">
        <f t="shared" si="113"/>
        <v>44147</v>
      </c>
      <c r="BI264" s="24"/>
      <c r="BJ264" s="24"/>
      <c r="BK264" s="24">
        <f t="shared" si="114"/>
        <v>44239</v>
      </c>
      <c r="BL264" s="24"/>
      <c r="BM264" s="24"/>
      <c r="BN264" s="20">
        <f t="shared" si="115"/>
        <v>44328</v>
      </c>
      <c r="BO264" s="24"/>
      <c r="BP264" s="24"/>
      <c r="BQ264" s="20">
        <f t="shared" si="116"/>
        <v>44420</v>
      </c>
      <c r="BR264" s="24"/>
      <c r="BS264" s="24"/>
      <c r="BT264" s="20">
        <f t="shared" si="117"/>
        <v>44512</v>
      </c>
      <c r="BU264" s="23">
        <v>202020062587</v>
      </c>
      <c r="BV264" s="89" t="s">
        <v>2</v>
      </c>
      <c r="BW264" s="21"/>
      <c r="BX264" s="21"/>
      <c r="BY264" s="20">
        <f t="shared" si="118"/>
        <v>44147</v>
      </c>
      <c r="BZ264" s="19"/>
      <c r="CB264" s="1"/>
    </row>
    <row r="265" spans="1:80" ht="39.75" customHeight="1" x14ac:dyDescent="0.25">
      <c r="A265" s="139"/>
      <c r="B265" s="75">
        <v>4600082324</v>
      </c>
      <c r="C265" s="26">
        <v>43658</v>
      </c>
      <c r="D265" s="60" t="s">
        <v>6</v>
      </c>
      <c r="E265" s="60" t="s">
        <v>6</v>
      </c>
      <c r="F265" s="60" t="s">
        <v>6</v>
      </c>
      <c r="G265" s="60" t="s">
        <v>6</v>
      </c>
      <c r="H265" s="60" t="s">
        <v>6</v>
      </c>
      <c r="I265" s="48" t="e">
        <f ca="1">E265-'ARR Vigentes'!$DC$1</f>
        <v>#VALUE!</v>
      </c>
      <c r="J265" s="47" t="e">
        <f t="shared" ca="1" si="109"/>
        <v>#VALUE!</v>
      </c>
      <c r="K265" s="75" t="s">
        <v>486</v>
      </c>
      <c r="L265" s="138">
        <v>43766</v>
      </c>
      <c r="M265" s="138">
        <v>43658</v>
      </c>
      <c r="N265" s="138">
        <v>44512</v>
      </c>
      <c r="O265" s="48">
        <f ca="1">N265-'ARR Vigentes'!$DC$1</f>
        <v>220</v>
      </c>
      <c r="P265" s="137" t="str">
        <f ca="1">IF(O265&gt;80,"VIGENTE",IF(O265&lt;1,"VENCIDO",IF(O265&lt;50,"POR VENCERSE","RENOVAR")))</f>
        <v>VIGENTE</v>
      </c>
      <c r="Q265" s="66" t="s">
        <v>485</v>
      </c>
      <c r="R265" s="36" t="s">
        <v>484</v>
      </c>
      <c r="S265" s="28" t="s">
        <v>4</v>
      </c>
      <c r="T265" s="72">
        <v>457991</v>
      </c>
      <c r="U265" s="68" t="s">
        <v>483</v>
      </c>
      <c r="V265" s="118">
        <v>1715</v>
      </c>
      <c r="W265" s="117">
        <v>41542</v>
      </c>
      <c r="X265" s="72">
        <v>27</v>
      </c>
      <c r="Y265" s="80">
        <v>14</v>
      </c>
      <c r="Z265" s="95" t="s">
        <v>11</v>
      </c>
      <c r="AA265" s="95" t="s">
        <v>482</v>
      </c>
      <c r="AB265" s="67">
        <v>733082</v>
      </c>
      <c r="AC265" s="66" t="s">
        <v>481</v>
      </c>
      <c r="AD265" s="65">
        <v>15389109</v>
      </c>
      <c r="AE265" s="31" t="s">
        <v>6</v>
      </c>
      <c r="AF265" s="80">
        <v>3206645173</v>
      </c>
      <c r="AG265" s="171" t="s">
        <v>480</v>
      </c>
      <c r="AH265" s="66" t="s">
        <v>481</v>
      </c>
      <c r="AI265" s="154">
        <v>15389109</v>
      </c>
      <c r="AJ265" s="31" t="s">
        <v>6</v>
      </c>
      <c r="AK265" s="80">
        <v>3206645173</v>
      </c>
      <c r="AL265" s="116" t="s">
        <v>480</v>
      </c>
      <c r="AM265" s="136" t="s">
        <v>479</v>
      </c>
      <c r="AN265" s="31" t="s">
        <v>6</v>
      </c>
      <c r="AO265" s="31" t="s">
        <v>6</v>
      </c>
      <c r="AP265" s="30" t="s">
        <v>6</v>
      </c>
      <c r="AQ265" s="64" t="s">
        <v>5</v>
      </c>
      <c r="AR265" s="28" t="s">
        <v>4</v>
      </c>
      <c r="AS265" s="105" t="s">
        <v>3</v>
      </c>
      <c r="AT265" s="105"/>
      <c r="AU265" s="28"/>
      <c r="AV265" s="63"/>
      <c r="AW265" s="25"/>
      <c r="AX265" s="25"/>
      <c r="AY265" s="26" t="e">
        <f t="shared" si="110"/>
        <v>#VALUE!</v>
      </c>
      <c r="AZ265" s="25"/>
      <c r="BA265" s="25"/>
      <c r="BB265" s="26" t="e">
        <f t="shared" si="111"/>
        <v>#VALUE!</v>
      </c>
      <c r="BC265" s="25"/>
      <c r="BD265" s="25"/>
      <c r="BE265" s="20" t="e">
        <f t="shared" si="112"/>
        <v>#VALUE!</v>
      </c>
      <c r="BF265" s="20"/>
      <c r="BG265" s="20"/>
      <c r="BH265" s="20" t="e">
        <f t="shared" si="113"/>
        <v>#VALUE!</v>
      </c>
      <c r="BI265" s="24"/>
      <c r="BJ265" s="24"/>
      <c r="BK265" s="24" t="e">
        <f t="shared" si="114"/>
        <v>#VALUE!</v>
      </c>
      <c r="BL265" s="24"/>
      <c r="BM265" s="24"/>
      <c r="BN265" s="20" t="e">
        <f t="shared" si="115"/>
        <v>#VALUE!</v>
      </c>
      <c r="BO265" s="24"/>
      <c r="BP265" s="24"/>
      <c r="BQ265" s="20" t="e">
        <f t="shared" si="116"/>
        <v>#VALUE!</v>
      </c>
      <c r="BR265" s="24"/>
      <c r="BS265" s="24"/>
      <c r="BT265" s="20" t="e">
        <f t="shared" si="117"/>
        <v>#VALUE!</v>
      </c>
      <c r="BU265" s="24" t="e">
        <f>E265-100</f>
        <v>#VALUE!</v>
      </c>
      <c r="BV265" s="61" t="e">
        <f>E265-60</f>
        <v>#VALUE!</v>
      </c>
      <c r="BW265" s="21"/>
      <c r="BX265" s="21"/>
      <c r="BY265" s="20" t="e">
        <f t="shared" si="118"/>
        <v>#VALUE!</v>
      </c>
      <c r="BZ265" s="19"/>
      <c r="CB265" s="1"/>
    </row>
  </sheetData>
  <sheetProtection autoFilter="0" pivotTables="0"/>
  <protectedRanges>
    <protectedRange algorithmName="SHA-512" hashValue="vSwTcfMQUXXaKOTiKUbY5fHiu5Yw1cKMWq8MuT3/lfJxrkr88O54kER0Sx8/S3ZYjtbYW+49y8JsqoH3q4r37w==" saltValue="ou4c8CmvnNdRwdc7pgkb7Q==" spinCount="100000" sqref="AK11:AL11 Q2:R2 AE25 AL111 AL121:AL122 AO6:AO9 AK106:AL106 AL124:AL128 AL134 AL17:AL19 AL21:AL22 AE23 AP3 AK28:AL28 BB252:BB254 AY252:AY254 AJ250:AJ254 AL51:AL52 AL54:AL57 AL61 AL64:AL67 AL74:AL77 AL80:AL81 AL87 AL90 AL92:AL97 AL99:AL104 AE155:AE158 T2:X2 AE19 AG154:AG155 Z2:AP2 AL137 AL143 AE71 V136:X136 V139:X140 V142:X142 AL145 AJ155:AJ158 AL154:AL155 AM50:AM62 AG35 AE27 AE31 AF48 AE35:AE37 AE43 AE45:AE47 AE50:AE56 AE61 AE63 AE65 AE67:AE68 AO41:AP71 AE73:AE74 AE77 AE80 AE82 AE84:AE85 AE87:AE90 AE92:AE94 AE96:AE100 AE103:AE105 AE107:AE108 AE111:AE114 AE118:AE123 AE139:AE145 AE133:AE137 AE147:AE148 AE151:AE153 AL116:AM116 AM144 AF4 AF6:AF7 AJ166:AJ167 AF11 AJ19 AF21 AJ25 AF26 AE38:AG38 AE40:AF40 AN50:AN71 AF57 AF66 AF69:AF70 AF76 AF78:AF79 AF102 AF115:AF116 AF131 AF149 AJ71 AG6 AF9:AG9 AG17:AG19 AG21:AG22 AJ23 AG27 AF28:AG28 AG30:AG31 AG33 AM14:AP15 AJ49:AJ57 AF49:AG49 AG51:AG52 AG54:AG57 AG61 AG64:AG67 AG74:AG77 AG80:AG81 AG87 AG89:AG90 AG92:AG95 AG97 AG99 AG101:AG104 AF106:AG106 AG111 AG116 AG121:AG122 AG124:AG128 AG134 AG137 AG143 AG145 AJ6:AJ8 AJ27 AJ31 AJ35:AJ37 AM17:AP40 AJ43 AJ45:AJ47 AJ61 AJ63 AJ65 AJ67:AJ68 AJ73:AJ74 AJ77 AJ80 AJ82 AJ84:AJ85 AJ87:AJ90 AJ92:AJ94 AJ96:AJ100 AJ103:AJ105 AJ107:AJ108 AJ111:AJ114 AJ118:AJ123 AJ133:AJ137 AK149 AJ151:AJ153 AK21 AL35 AK26 AK48 AK40 AM41:AN48 AG250:AG254 AK66 AK69:AK70 AK76 AK78:AK79 AK86 AK102 AK115:AK116 AK131 AL148 AL167 AN167:AP170 AJ160:AJ162 AM166:AP166 AG167 AE166:AE167 AM10:AP11 AJ126:AJ130 AL174 AE171 AG171 AJ171 AL171:AP171 AE126:AE130 AJ139:AJ148 AN117:AP153 AN155:AP165 V173:X173 AN190:AP190 AN73:AN116 AP73:AP116 V176:X176 AG174:AG176 AL176 AL175:AP175 BB10:BB111 AN176:AP177 AY10:AY111 AM178:AP178 AN179:AP179 AG180 AL180:AP180 AN181:AP181 AG182 AL182:AP182 AJ179:AJ181 AE179:AE181 AN183:AP184 BB113:BB188 B2:F2 AG185:AG188 AL185:AP188 AY113:AY188 AL12:AP13 AJ10:AJ13 AV1 AV266:AV15640 AE10:AE13 AE15:AE16 AN196:AP196 AM203:AP203 AY218 AN204:AP204 BB203:BB204 AY203:AY204 BB218 AJ15:AJ16 AL16:AP16 AL27 AN224:AP226 AK32 AF32 AL30:AL33 AO72:AO116 AJ173:AJ176 AE173:AE176 AM173:AP174 AL250:AP254 AJ38:AL38 AM227:AP227 AN228:AP228 AE230 AG230 AJ230 AL230:AP230 AG232:AG237 AL232:AL237 AG241:AG243 AJ242:AJ243 AL242:AP243 AG245 AE242:AE245 BB227:BB245 AY227:AY245 AL245:AP245 AJ245 AN249:AP249 AE160:AE162 AE250:AE254" name="Rango1"/>
    <protectedRange algorithmName="SHA-512" hashValue="vSwTcfMQUXXaKOTiKUbY5fHiu5Yw1cKMWq8MuT3/lfJxrkr88O54kER0Sx8/S3ZYjtbYW+49y8JsqoH3q4r37w==" saltValue="ou4c8CmvnNdRwdc7pgkb7Q==" spinCount="100000" sqref="AQ5 AQ40 AQ29:AQ36 AQ85 AQ104 AQ49:AQ53 AQ56 AQ62 AQ64 AQ69:AQ70 AQ75:AQ76 AQ79:AQ80 AQ87 AQ93 AQ96 AQ100 AQ102 AQ108:AQ110 AQ113:AQ114 AQ121:AQ122 AQ17:AQ21 AQ252 AQ9 AQ2:AQ3 AQ178 AQ155:AQ159 AQ26 AQ143:AQ144 AQ147:AQ148 AQ127:AQ128 AQ151 AQ118:AQ119 AQ72:AQ73 AQ14 AQ23 AQ203:AQ204" name="Rango1_2"/>
    <protectedRange algorithmName="SHA-512" hashValue="vSwTcfMQUXXaKOTiKUbY5fHiu5Yw1cKMWq8MuT3/lfJxrkr88O54kER0Sx8/S3ZYjtbYW+49y8JsqoH3q4r37w==" saltValue="ou4c8CmvnNdRwdc7pgkb7Q==" spinCount="100000" sqref="AC1:AU1 B1:AA1" name="Rango1_6"/>
    <protectedRange algorithmName="SHA-512" hashValue="vSwTcfMQUXXaKOTiKUbY5fHiu5Yw1cKMWq8MuT3/lfJxrkr88O54kER0Sx8/S3ZYjtbYW+49y8JsqoH3q4r37w==" saltValue="ou4c8CmvnNdRwdc7pgkb7Q==" spinCount="100000" sqref="AQ7" name="Rango1_11"/>
    <protectedRange algorithmName="SHA-512" hashValue="vSwTcfMQUXXaKOTiKUbY5fHiu5Yw1cKMWq8MuT3/lfJxrkr88O54kER0Sx8/S3ZYjtbYW+49y8JsqoH3q4r37w==" saltValue="ou4c8CmvnNdRwdc7pgkb7Q==" spinCount="100000" sqref="AQ8" name="Rango1_12"/>
    <protectedRange algorithmName="SHA-512" hashValue="vSwTcfMQUXXaKOTiKUbY5fHiu5Yw1cKMWq8MuT3/lfJxrkr88O54kER0Sx8/S3ZYjtbYW+49y8JsqoH3q4r37w==" saltValue="ou4c8CmvnNdRwdc7pgkb7Q==" spinCount="100000" sqref="P142 P136 P11 P139:P140" name="Rango1_18"/>
    <protectedRange algorithmName="SHA-512" hashValue="vSwTcfMQUXXaKOTiKUbY5fHiu5Yw1cKMWq8MuT3/lfJxrkr88O54kER0Sx8/S3ZYjtbYW+49y8JsqoH3q4r37w==" saltValue="ou4c8CmvnNdRwdc7pgkb7Q==" spinCount="100000" sqref="P9" name="Rango1_3"/>
    <protectedRange algorithmName="SHA-512" hashValue="vSwTcfMQUXXaKOTiKUbY5fHiu5Yw1cKMWq8MuT3/lfJxrkr88O54kER0Sx8/S3ZYjtbYW+49y8JsqoH3q4r37w==" saltValue="ou4c8CmvnNdRwdc7pgkb7Q==" spinCount="100000" sqref="AQ180 AQ175 AQ182:AQ183" name="Rango1_4_2_1"/>
    <protectedRange algorithmName="SHA-512" hashValue="vSwTcfMQUXXaKOTiKUbY5fHiu5Yw1cKMWq8MuT3/lfJxrkr88O54kER0Sx8/S3ZYjtbYW+49y8JsqoH3q4r37w==" saltValue="ou4c8CmvnNdRwdc7pgkb7Q==" spinCount="100000" sqref="AH153:AI153 B196 T153:Y153 Q37:R38 T196:X196 AA174 AA166 AA171 Q49 AH146:AI151 T149:X149 T150:Y151 AA245 AB153:AD153 Q48:R48 Q249 B48 AM190 AA242:AA243 AA28:AA29 AA33 AA196:AB196 Q196:R196 AM196 T249:X249 AB249:AD249 T37:X38 AH116 AH249:AI249 AG48:AJ48 B249 AI115:AJ116 T48:Y48 AL48 AH129:AI133 AB115:AE116 Q58 Q129:R133 AA37:AD38 T146:Y148 B37:G38 AB48:AE48 AG115:AH115 AL115 AB129:AD133 AB117:AD119 AH117:AI119 Q45:Q46 T115:Y119 AM249 B129:B133 T129:Y133 Q115:R119 B115:B119 B178 Q153:R153 AB146:AD151 T178:X178 AA178:AB178 Q178:R178 B146:B151 AA179 AA181 Q146:R151 T190:X190 AA190:AB190 Q190:R190 AA184 AH37:AI38 B190" name="Rango1_11_1"/>
    <protectedRange algorithmName="SHA-512" hashValue="vSwTcfMQUXXaKOTiKUbY5fHiu5Yw1cKMWq8MuT3/lfJxrkr88O54kER0Sx8/S3ZYjtbYW+49y8JsqoH3q4r37w==" saltValue="ou4c8CmvnNdRwdc7pgkb7Q==" spinCount="100000" sqref="AQ173 AQ176" name="Rango1_2_4"/>
    <protectedRange algorithmName="SHA-512" hashValue="vSwTcfMQUXXaKOTiKUbY5fHiu5Yw1cKMWq8MuT3/lfJxrkr88O54kER0Sx8/S3ZYjtbYW+49y8JsqoH3q4r37w==" saltValue="ou4c8CmvnNdRwdc7pgkb7Q==" spinCount="100000" sqref="AQ245 AQ174 AQ12 AQ10 AQ22 AQ15:AQ16 AQ24:AQ25 AQ152:AQ153 AQ250:AQ251 AQ160:AQ161 AQ38 AQ242:AQ243 AQ47 AQ27:AQ28 AQ54 AQ57 AQ59:AQ60 AQ63 AQ66 AQ71 AQ74 AQ77:AQ78 AQ84 AQ86 AQ89:AQ90 AQ92 AQ94:AQ95 AQ98 AQ101 AQ116:AQ117 AQ125:AQ126 AQ253:AQ254 AQ103 AQ105:AQ107 AQ111 AQ120 AQ129:AQ130 AQ43:AQ45 AQ135:AQ142 AQ145 AQ230" name="Rango1_4_4"/>
    <protectedRange algorithmName="SHA-512" hashValue="vSwTcfMQUXXaKOTiKUbY5fHiu5Yw1cKMWq8MuT3/lfJxrkr88O54kER0Sx8/S3ZYjtbYW+49y8JsqoH3q4r37w==" saltValue="ou4c8CmvnNdRwdc7pgkb7Q==" spinCount="100000" sqref="J219 J190 J184 J2:J40 J181 J177:J179 J196:J203 J250:J254 J227:J230 J205:J217" name="Rango1_1"/>
    <protectedRange algorithmName="SHA-512" hashValue="vSwTcfMQUXXaKOTiKUbY5fHiu5Yw1cKMWq8MuT3/lfJxrkr88O54kER0Sx8/S3ZYjtbYW+49y8JsqoH3q4r37w==" saltValue="ou4c8CmvnNdRwdc7pgkb7Q==" spinCount="100000" sqref="AQ37" name="Rango1_2_2"/>
    <protectedRange algorithmName="SHA-512" hashValue="vSwTcfMQUXXaKOTiKUbY5fHiu5Yw1cKMWq8MuT3/lfJxrkr88O54kER0Sx8/S3ZYjtbYW+49y8JsqoH3q4r37w==" saltValue="ou4c8CmvnNdRwdc7pgkb7Q==" spinCount="100000" sqref="AM114 AM120:AM127 AE20:AE22 AG20 AJ20:AJ22 AL20 AM155 AG23:AG25 AL23:AL25 AM141 AM143 AM63:AM71 AJ40 AM73:AM111 AM152" name="Rango1_9"/>
    <protectedRange algorithmName="SHA-512" hashValue="vSwTcfMQUXXaKOTiKUbY5fHiu5Yw1cKMWq8MuT3/lfJxrkr88O54kER0Sx8/S3ZYjtbYW+49y8JsqoH3q4r37w==" saltValue="ou4c8CmvnNdRwdc7pgkb7Q==" spinCount="100000" sqref="P25:P26 P29" name="Rango1_9_2"/>
    <protectedRange algorithmName="SHA-512" hashValue="vSwTcfMQUXXaKOTiKUbY5fHiu5Yw1cKMWq8MuT3/lfJxrkr88O54kER0Sx8/S3ZYjtbYW+49y8JsqoH3q4r37w==" saltValue="ou4c8CmvnNdRwdc7pgkb7Q==" spinCount="100000" sqref="AK203:AL203" name="Rango1_5"/>
    <protectedRange algorithmName="SHA-512" hashValue="vSwTcfMQUXXaKOTiKUbY5fHiu5Yw1cKMWq8MuT3/lfJxrkr88O54kER0Sx8/S3ZYjtbYW+49y8JsqoH3q4r37w==" saltValue="ou4c8CmvnNdRwdc7pgkb7Q==" spinCount="100000" sqref="AL227 AL39 AL36:AL37 AG39 AG36:AG37 AG227" name="Rango1_26_1"/>
    <protectedRange algorithmName="SHA-512" hashValue="vSwTcfMQUXXaKOTiKUbY5fHiu5Yw1cKMWq8MuT3/lfJxrkr88O54kER0Sx8/S3ZYjtbYW+49y8JsqoH3q4r37w==" saltValue="ou4c8CmvnNdRwdc7pgkb7Q==" spinCount="100000" sqref="AH196:AK196 AC178:AD178 AF178 AH178:AI178 AK178 AC196:AF196 AH190:AK190 AC190:AF190" name="Rango1_8"/>
    <protectedRange algorithmName="SHA-512" hashValue="vSwTcfMQUXXaKOTiKUbY5fHiu5Yw1cKMWq8MuT3/lfJxrkr88O54kER0Sx8/S3ZYjtbYW+49y8JsqoH3q4r37w==" saltValue="ou4c8CmvnNdRwdc7pgkb7Q==" spinCount="100000" sqref="AL144 AG45:AG46 AL45:AL46 AG161 AL49:AL50 AL161 AG73 AL73 AL117:AL119 AG68:AG71 AL123 AG129:AG133 AG123 AL129:AL133 AM134 AG249 AG138 AL138 AG141 AL141 AG144 AG50 AG53 AG58:AG60 AG62:AG63 AL68:AL71 AG78:AG79 AG82:AG86 AG88 AG91 AG96 AG98 AG100 AG105 AG107:AG110 AG117:AG119 AL146:AL147 AL53 AL58:AL60 AL62:AL63 AL249 AL78:AL79 AL82:AL86 AL88:AL89 AL91 AL98 AL105 AL107:AL110 AM128 AG146:AG153 AL149:AL153" name="Rango1_13"/>
    <protectedRange algorithmName="SHA-512" hashValue="vSwTcfMQUXXaKOTiKUbY5fHiu5Yw1cKMWq8MuT3/lfJxrkr88O54kER0Sx8/S3ZYjtbYW+49y8JsqoH3q4r37w==" saltValue="ou4c8CmvnNdRwdc7pgkb7Q==" spinCount="100000" sqref="AQ131:AQ134 AQ39 AQ162 AQ41:AQ42 AQ46 AQ48 AQ55 AQ58 AQ61 AQ65 AQ67:AQ68 AQ227:AQ228 AQ81:AQ83 AQ88 AQ91 AQ97 AQ99 AQ115 AQ177 AQ123:AQ124 AQ181 AQ149:AQ150 AQ146 AQ249 AQ179" name="Rango1_4_2"/>
    <protectedRange algorithmName="SHA-512" hashValue="vSwTcfMQUXXaKOTiKUbY5fHiu5Yw1cKMWq8MuT3/lfJxrkr88O54kER0Sx8/S3ZYjtbYW+49y8JsqoH3q4r37w==" saltValue="ou4c8CmvnNdRwdc7pgkb7Q==" spinCount="100000" sqref="K72:N72" name="Rango1_31"/>
    <protectedRange algorithmName="SHA-512" hashValue="vSwTcfMQUXXaKOTiKUbY5fHiu5Yw1cKMWq8MuT3/lfJxrkr88O54kER0Sx8/S3ZYjtbYW+49y8JsqoH3q4r37w==" saltValue="ou4c8CmvnNdRwdc7pgkb7Q==" spinCount="100000" sqref="AP72 AG72 AL72" name="Rango1_41"/>
    <protectedRange algorithmName="SHA-512" hashValue="vSwTcfMQUXXaKOTiKUbY5fHiu5Yw1cKMWq8MuT3/lfJxrkr88O54kER0Sx8/S3ZYjtbYW+49y8JsqoH3q4r37w==" saltValue="ou4c8CmvnNdRwdc7pgkb7Q==" spinCount="100000" sqref="BB112 AY112" name="Rango1_16"/>
    <protectedRange algorithmName="SHA-512" hashValue="vSwTcfMQUXXaKOTiKUbY5fHiu5Yw1cKMWq8MuT3/lfJxrkr88O54kER0Sx8/S3ZYjtbYW+49y8JsqoH3q4r37w==" saltValue="ou4c8CmvnNdRwdc7pgkb7Q==" spinCount="100000" sqref="AQ112" name="Rango1_4_4_1"/>
    <protectedRange algorithmName="SHA-512" hashValue="vSwTcfMQUXXaKOTiKUbY5fHiu5Yw1cKMWq8MuT3/lfJxrkr88O54kER0Sx8/S3ZYjtbYW+49y8JsqoH3q4r37w==" saltValue="ou4c8CmvnNdRwdc7pgkb7Q==" spinCount="100000" sqref="AM112:AM113 AM161 AM145" name="Rango1_9_3"/>
    <protectedRange algorithmName="SHA-512" hashValue="vSwTcfMQUXXaKOTiKUbY5fHiu5Yw1cKMWq8MuT3/lfJxrkr88O54kER0Sx8/S3ZYjtbYW+49y8JsqoH3q4r37w==" saltValue="ou4c8CmvnNdRwdc7pgkb7Q==" spinCount="100000" sqref="AG112:AG114 AL112:AL114 AL120 AG120" name="Rango1_13_1"/>
    <protectedRange algorithmName="SHA-512" hashValue="vSwTcfMQUXXaKOTiKUbY5fHiu5Yw1cKMWq8MuT3/lfJxrkr88O54kER0Sx8/S3ZYjtbYW+49y8JsqoH3q4r37w==" saltValue="ou4c8CmvnNdRwdc7pgkb7Q==" spinCount="100000" sqref="J154:N154 R154 R156:R158" name="Rango1_14"/>
    <protectedRange algorithmName="SHA-512" hashValue="vSwTcfMQUXXaKOTiKUbY5fHiu5Yw1cKMWq8MuT3/lfJxrkr88O54kER0Sx8/S3ZYjtbYW+49y8JsqoH3q4r37w==" saltValue="ou4c8CmvnNdRwdc7pgkb7Q==" spinCount="100000" sqref="AQ154" name="Rango1_5_1_1_2"/>
    <protectedRange algorithmName="SHA-512" hashValue="vSwTcfMQUXXaKOTiKUbY5fHiu5Yw1cKMWq8MuT3/lfJxrkr88O54kER0Sx8/S3ZYjtbYW+49y8JsqoH3q4r37w==" saltValue="ou4c8CmvnNdRwdc7pgkb7Q==" spinCount="100000" sqref="AM154:AP154" name="Rango1_3_1"/>
    <protectedRange algorithmName="SHA-512" hashValue="vSwTcfMQUXXaKOTiKUbY5fHiu5Yw1cKMWq8MuT3/lfJxrkr88O54kER0Sx8/S3ZYjtbYW+49y8JsqoH3q4r37w==" saltValue="ou4c8CmvnNdRwdc7pgkb7Q==" spinCount="100000" sqref="Z156:Z158" name="Rango1_11_1_2"/>
    <protectedRange algorithmName="SHA-512" hashValue="vSwTcfMQUXXaKOTiKUbY5fHiu5Yw1cKMWq8MuT3/lfJxrkr88O54kER0Sx8/S3ZYjtbYW+49y8JsqoH3q4r37w==" saltValue="ou4c8CmvnNdRwdc7pgkb7Q==" spinCount="100000" sqref="K159:P160 K204:P204" name="Rango1_4"/>
    <protectedRange algorithmName="SHA-512" hashValue="vSwTcfMQUXXaKOTiKUbY5fHiu5Yw1cKMWq8MuT3/lfJxrkr88O54kER0Sx8/S3ZYjtbYW+49y8JsqoH3q4r37w==" saltValue="ou4c8CmvnNdRwdc7pgkb7Q==" spinCount="100000" sqref="AB159 AB204" name="Rango1_1_1"/>
    <protectedRange algorithmName="SHA-512" hashValue="vSwTcfMQUXXaKOTiKUbY5fHiu5Yw1cKMWq8MuT3/lfJxrkr88O54kER0Sx8/S3ZYjtbYW+49y8JsqoH3q4r37w==" saltValue="ou4c8CmvnNdRwdc7pgkb7Q==" spinCount="100000" sqref="AG159 AL159 AG204 AL204" name="Rango1_36"/>
    <protectedRange algorithmName="SHA-512" hashValue="vSwTcfMQUXXaKOTiKUbY5fHiu5Yw1cKMWq8MuT3/lfJxrkr88O54kER0Sx8/S3ZYjtbYW+49y8JsqoH3q4r37w==" saltValue="ou4c8CmvnNdRwdc7pgkb7Q==" spinCount="100000" sqref="AB160" name="Rango1_1_2"/>
    <protectedRange algorithmName="SHA-512" hashValue="vSwTcfMQUXXaKOTiKUbY5fHiu5Yw1cKMWq8MuT3/lfJxrkr88O54kER0Sx8/S3ZYjtbYW+49y8JsqoH3q4r37w==" saltValue="ou4c8CmvnNdRwdc7pgkb7Q==" spinCount="100000" sqref="Z164" name="Rango1_13_2"/>
    <protectedRange algorithmName="SHA-512" hashValue="vSwTcfMQUXXaKOTiKUbY5fHiu5Yw1cKMWq8MuT3/lfJxrkr88O54kER0Sx8/S3ZYjtbYW+49y8JsqoH3q4r37w==" saltValue="ou4c8CmvnNdRwdc7pgkb7Q==" spinCount="100000" sqref="R163:R164 AQ163:AQ164 AQ167" name="Rango1_7"/>
    <protectedRange algorithmName="SHA-512" hashValue="vSwTcfMQUXXaKOTiKUbY5fHiu5Yw1cKMWq8MuT3/lfJxrkr88O54kER0Sx8/S3ZYjtbYW+49y8JsqoH3q4r37w==" saltValue="ou4c8CmvnNdRwdc7pgkb7Q==" spinCount="100000" sqref="AB163" name="Rango1_1_3"/>
    <protectedRange algorithmName="SHA-512" hashValue="vSwTcfMQUXXaKOTiKUbY5fHiu5Yw1cKMWq8MuT3/lfJxrkr88O54kER0Sx8/S3ZYjtbYW+49y8JsqoH3q4r37w==" saltValue="ou4c8CmvnNdRwdc7pgkb7Q==" spinCount="100000" sqref="AF163 AK163" name="Rango1_19_1"/>
    <protectedRange algorithmName="SHA-512" hashValue="vSwTcfMQUXXaKOTiKUbY5fHiu5Yw1cKMWq8MuT3/lfJxrkr88O54kER0Sx8/S3ZYjtbYW+49y8JsqoH3q4r37w==" saltValue="ou4c8CmvnNdRwdc7pgkb7Q==" spinCount="100000" sqref="AG163 AL163" name="Rango1_35"/>
    <protectedRange algorithmName="SHA-512" hashValue="vSwTcfMQUXXaKOTiKUbY5fHiu5Yw1cKMWq8MuT3/lfJxrkr88O54kER0Sx8/S3ZYjtbYW+49y8JsqoH3q4r37w==" saltValue="ou4c8CmvnNdRwdc7pgkb7Q==" spinCount="100000" sqref="AQ165:AQ166 AQ171" name="Rango1_2_6_1"/>
    <protectedRange algorithmName="SHA-512" hashValue="vSwTcfMQUXXaKOTiKUbY5fHiu5Yw1cKMWq8MuT3/lfJxrkr88O54kER0Sx8/S3ZYjtbYW+49y8JsqoH3q4r37w==" saltValue="ou4c8CmvnNdRwdc7pgkb7Q==" spinCount="100000" sqref="AM168 V168:X168" name="Rango1_17_1"/>
    <protectedRange algorithmName="SHA-512" hashValue="vSwTcfMQUXXaKOTiKUbY5fHiu5Yw1cKMWq8MuT3/lfJxrkr88O54kER0Sx8/S3ZYjtbYW+49y8JsqoH3q4r37w==" saltValue="ou4c8CmvnNdRwdc7pgkb7Q==" spinCount="100000" sqref="AA168 Q168" name="Rango1_11_1_1"/>
    <protectedRange algorithmName="SHA-512" hashValue="vSwTcfMQUXXaKOTiKUbY5fHiu5Yw1cKMWq8MuT3/lfJxrkr88O54kER0Sx8/S3ZYjtbYW+49y8JsqoH3q4r37w==" saltValue="ou4c8CmvnNdRwdc7pgkb7Q==" spinCount="100000" sqref="AQ168" name="Rango1_4_4_1_1"/>
    <protectedRange algorithmName="SHA-512" hashValue="vSwTcfMQUXXaKOTiKUbY5fHiu5Yw1cKMWq8MuT3/lfJxrkr88O54kER0Sx8/S3ZYjtbYW+49y8JsqoH3q4r37w==" saltValue="ou4c8CmvnNdRwdc7pgkb7Q==" spinCount="100000" sqref="AF169 AK169" name="Rango1_17_2"/>
    <protectedRange algorithmName="SHA-512" hashValue="vSwTcfMQUXXaKOTiKUbY5fHiu5Yw1cKMWq8MuT3/lfJxrkr88O54kER0Sx8/S3ZYjtbYW+49y8JsqoH3q4r37w==" saltValue="ou4c8CmvnNdRwdc7pgkb7Q==" spinCount="100000" sqref="AM170" name="Rango1_17_3"/>
    <protectedRange algorithmName="SHA-512" hashValue="vSwTcfMQUXXaKOTiKUbY5fHiu5Yw1cKMWq8MuT3/lfJxrkr88O54kER0Sx8/S3ZYjtbYW+49y8JsqoH3q4r37w==" saltValue="ou4c8CmvnNdRwdc7pgkb7Q==" spinCount="100000" sqref="AA170" name="Rango1_11_1_1_1"/>
    <protectedRange algorithmName="SHA-512" hashValue="vSwTcfMQUXXaKOTiKUbY5fHiu5Yw1cKMWq8MuT3/lfJxrkr88O54kER0Sx8/S3ZYjtbYW+49y8JsqoH3q4r37w==" saltValue="ou4c8CmvnNdRwdc7pgkb7Q==" spinCount="100000" sqref="AQ170" name="Rango1_4_4_1_2"/>
    <protectedRange algorithmName="SHA-512" hashValue="vSwTcfMQUXXaKOTiKUbY5fHiu5Yw1cKMWq8MuT3/lfJxrkr88O54kER0Sx8/S3ZYjtbYW+49y8JsqoH3q4r37w==" saltValue="ou4c8CmvnNdRwdc7pgkb7Q==" spinCount="100000" sqref="AQ172" name="Rango1_9_4"/>
    <protectedRange algorithmName="SHA-512" hashValue="vSwTcfMQUXXaKOTiKUbY5fHiu5Yw1cKMWq8MuT3/lfJxrkr88O54kER0Sx8/S3ZYjtbYW+49y8JsqoH3q4r37w==" saltValue="ou4c8CmvnNdRwdc7pgkb7Q==" spinCount="100000" sqref="AN218:AP218" name="Rango1_54"/>
    <protectedRange algorithmName="SHA-512" hashValue="vSwTcfMQUXXaKOTiKUbY5fHiu5Yw1cKMWq8MuT3/lfJxrkr88O54kER0Sx8/S3ZYjtbYW+49y8JsqoH3q4r37w==" saltValue="ou4c8CmvnNdRwdc7pgkb7Q==" spinCount="100000" sqref="AA218" name="Rango1_11_1_9"/>
    <protectedRange algorithmName="SHA-512" hashValue="vSwTcfMQUXXaKOTiKUbY5fHiu5Yw1cKMWq8MuT3/lfJxrkr88O54kER0Sx8/S3ZYjtbYW+49y8JsqoH3q4r37w==" saltValue="ou4c8CmvnNdRwdc7pgkb7Q==" spinCount="100000" sqref="AQ218" name="Rango1_4_4_5"/>
    <protectedRange algorithmName="SHA-512" hashValue="vSwTcfMQUXXaKOTiKUbY5fHiu5Yw1cKMWq8MuT3/lfJxrkr88O54kER0Sx8/S3ZYjtbYW+49y8JsqoH3q4r37w==" saltValue="ou4c8CmvnNdRwdc7pgkb7Q==" spinCount="100000" sqref="AQ224" name="Rango1_17"/>
    <protectedRange algorithmName="SHA-512" hashValue="vSwTcfMQUXXaKOTiKUbY5fHiu5Yw1cKMWq8MuT3/lfJxrkr88O54kER0Sx8/S3ZYjtbYW+49y8JsqoH3q4r37w==" saltValue="ou4c8CmvnNdRwdc7pgkb7Q==" spinCount="100000" sqref="AF224 AK224" name="Rango1_22_1"/>
    <protectedRange algorithmName="SHA-512" hashValue="vSwTcfMQUXXaKOTiKUbY5fHiu5Yw1cKMWq8MuT3/lfJxrkr88O54kER0Sx8/S3ZYjtbYW+49y8JsqoH3q4r37w==" saltValue="ou4c8CmvnNdRwdc7pgkb7Q==" spinCount="100000" sqref="AE178 AJ185:AK188 AE185:AF188 AJ178 AJ182:AK182 AE183:AE184 AE182:AF182 AJ183:AJ184" name="Rango1_47"/>
    <protectedRange algorithmName="SHA-512" hashValue="vSwTcfMQUXXaKOTiKUbY5fHiu5Yw1cKMWq8MuT3/lfJxrkr88O54kER0Sx8/S3ZYjtbYW+49y8JsqoH3q4r37w==" saltValue="ou4c8CmvnNdRwdc7pgkb7Q==" spinCount="100000" sqref="AQ184:AQ188" name="Rango1_4_2_1_1"/>
    <protectedRange algorithmName="SHA-512" hashValue="vSwTcfMQUXXaKOTiKUbY5fHiu5Yw1cKMWq8MuT3/lfJxrkr88O54kER0Sx8/S3ZYjtbYW+49y8JsqoH3q4r37w==" saltValue="ou4c8CmvnNdRwdc7pgkb7Q==" spinCount="100000" sqref="R183" name="Rango1_15"/>
    <protectedRange algorithmName="SHA-512" hashValue="vSwTcfMQUXXaKOTiKUbY5fHiu5Yw1cKMWq8MuT3/lfJxrkr88O54kER0Sx8/S3ZYjtbYW+49y8JsqoH3q4r37w==" saltValue="ou4c8CmvnNdRwdc7pgkb7Q==" spinCount="100000" sqref="AF183 AK183" name="Rango1_24"/>
    <protectedRange algorithmName="SHA-512" hashValue="vSwTcfMQUXXaKOTiKUbY5fHiu5Yw1cKMWq8MuT3/lfJxrkr88O54kER0Sx8/S3ZYjtbYW+49y8JsqoH3q4r37w==" saltValue="ou4c8CmvnNdRwdc7pgkb7Q==" spinCount="100000" sqref="AG183 AL183" name="Rango1_38"/>
    <protectedRange algorithmName="SHA-512" hashValue="vSwTcfMQUXXaKOTiKUbY5fHiu5Yw1cKMWq8MuT3/lfJxrkr88O54kER0Sx8/S3ZYjtbYW+49y8JsqoH3q4r37w==" saltValue="ou4c8CmvnNdRwdc7pgkb7Q==" spinCount="100000" sqref="AL190 AL191:AP194 AN197:AP202 AG196:AG203 AL224 AL196:AL202 AL189:AP189 AN219:AP219 BB219 AY219 AG224 AY189:AY202 AG189:AG194 BB189:BB202 AL205:AL219 AG205:AG219 AY205:AY217 BB205:BB217 AN205:AP217" name="Rango1_1_4"/>
    <protectedRange algorithmName="SHA-512" hashValue="vSwTcfMQUXXaKOTiKUbY5fHiu5Yw1cKMWq8MuT3/lfJxrkr88O54kER0Sx8/S3ZYjtbYW+49y8JsqoH3q4r37w==" saltValue="ou4c8CmvnNdRwdc7pgkb7Q==" spinCount="100000" sqref="AJ189:AK189 AJ220 AE191:AF194 AJ191:AK194 AE220 AE189:AF189 AJ197:AK202 AE197:AF203 AE204 AJ204 AJ205:AK219 AE205:AF219" name="Rango1_47_1"/>
    <protectedRange algorithmName="SHA-512" hashValue="vSwTcfMQUXXaKOTiKUbY5fHiu5Yw1cKMWq8MuT3/lfJxrkr88O54kER0Sx8/S3ZYjtbYW+49y8JsqoH3q4r37w==" saltValue="ou4c8CmvnNdRwdc7pgkb7Q==" spinCount="100000" sqref="AQ219 AQ196:AQ202 AQ189:AQ194 AQ213:AQ217 AQ205:AQ211" name="Rango1_4_2_1_1_1"/>
    <protectedRange algorithmName="SHA-512" hashValue="vSwTcfMQUXXaKOTiKUbY5fHiu5Yw1cKMWq8MuT3/lfJxrkr88O54kER0Sx8/S3ZYjtbYW+49y8JsqoH3q4r37w==" saltValue="ou4c8CmvnNdRwdc7pgkb7Q==" spinCount="100000" sqref="O195:P195 J195:L195 AQ195" name="Rango1_19"/>
    <protectedRange algorithmName="SHA-512" hashValue="vSwTcfMQUXXaKOTiKUbY5fHiu5Yw1cKMWq8MuT3/lfJxrkr88O54kER0Sx8/S3ZYjtbYW+49y8JsqoH3q4r37w==" saltValue="ou4c8CmvnNdRwdc7pgkb7Q==" spinCount="100000" sqref="AB195" name="Rango1_1_5"/>
    <protectedRange algorithmName="SHA-512" hashValue="vSwTcfMQUXXaKOTiKUbY5fHiu5Yw1cKMWq8MuT3/lfJxrkr88O54kER0Sx8/S3ZYjtbYW+49y8JsqoH3q4r37w==" saltValue="ou4c8CmvnNdRwdc7pgkb7Q==" spinCount="100000" sqref="AN195:AP195" name="Rango1_3_2"/>
    <protectedRange algorithmName="SHA-512" hashValue="vSwTcfMQUXXaKOTiKUbY5fHiu5Yw1cKMWq8MuT3/lfJxrkr88O54kER0Sx8/S3ZYjtbYW+49y8JsqoH3q4r37w==" saltValue="ou4c8CmvnNdRwdc7pgkb7Q==" spinCount="100000" sqref="AE195 AJ195" name="Rango1_5_2"/>
    <protectedRange algorithmName="SHA-512" hashValue="vSwTcfMQUXXaKOTiKUbY5fHiu5Yw1cKMWq8MuT3/lfJxrkr88O54kER0Sx8/S3ZYjtbYW+49y8JsqoH3q4r37w==" saltValue="ou4c8CmvnNdRwdc7pgkb7Q==" spinCount="100000" sqref="AF195 AK195" name="Rango1_19_2"/>
    <protectedRange algorithmName="SHA-512" hashValue="vSwTcfMQUXXaKOTiKUbY5fHiu5Yw1cKMWq8MuT3/lfJxrkr88O54kER0Sx8/S3ZYjtbYW+49y8JsqoH3q4r37w==" saltValue="ou4c8CmvnNdRwdc7pgkb7Q==" spinCount="100000" sqref="AG195 AL195" name="Rango1_35_1"/>
    <protectedRange algorithmName="SHA-512" hashValue="vSwTcfMQUXXaKOTiKUbY5fHiu5Yw1cKMWq8MuT3/lfJxrkr88O54kER0Sx8/S3ZYjtbYW+49y8JsqoH3q4r37w==" saltValue="ou4c8CmvnNdRwdc7pgkb7Q==" spinCount="100000" sqref="AQ212" name="Rango1_20"/>
    <protectedRange algorithmName="SHA-512" hashValue="vSwTcfMQUXXaKOTiKUbY5fHiu5Yw1cKMWq8MuT3/lfJxrkr88O54kER0Sx8/S3ZYjtbYW+49y8JsqoH3q4r37w==" saltValue="ou4c8CmvnNdRwdc7pgkb7Q==" spinCount="100000" sqref="AY220:AY226 BB220:BB226" name="Rango1_47_2"/>
    <protectedRange algorithmName="SHA-512" hashValue="vSwTcfMQUXXaKOTiKUbY5fHiu5Yw1cKMWq8MuT3/lfJxrkr88O54kER0Sx8/S3ZYjtbYW+49y8JsqoH3q4r37w==" saltValue="ou4c8CmvnNdRwdc7pgkb7Q==" spinCount="100000" sqref="AQ220" name="Rango1_5_2_2"/>
    <protectedRange algorithmName="SHA-512" hashValue="vSwTcfMQUXXaKOTiKUbY5fHiu5Yw1cKMWq8MuT3/lfJxrkr88O54kER0Sx8/S3ZYjtbYW+49y8JsqoH3q4r37w==" saltValue="ou4c8CmvnNdRwdc7pgkb7Q==" spinCount="100000" sqref="J220" name="Rango1_1_7"/>
    <protectedRange algorithmName="SHA-512" hashValue="vSwTcfMQUXXaKOTiKUbY5fHiu5Yw1cKMWq8MuT3/lfJxrkr88O54kER0Sx8/S3ZYjtbYW+49y8JsqoH3q4r37w==" saltValue="ou4c8CmvnNdRwdc7pgkb7Q==" spinCount="100000" sqref="AM221:AP221" name="Rango1_51"/>
    <protectedRange algorithmName="SHA-512" hashValue="vSwTcfMQUXXaKOTiKUbY5fHiu5Yw1cKMWq8MuT3/lfJxrkr88O54kER0Sx8/S3ZYjtbYW+49y8JsqoH3q4r37w==" saltValue="ou4c8CmvnNdRwdc7pgkb7Q==" spinCount="100000" sqref="O221" name="Rango1_11_1_6"/>
    <protectedRange algorithmName="SHA-512" hashValue="vSwTcfMQUXXaKOTiKUbY5fHiu5Yw1cKMWq8MuT3/lfJxrkr88O54kER0Sx8/S3ZYjtbYW+49y8JsqoH3q4r37w==" saltValue="ou4c8CmvnNdRwdc7pgkb7Q==" spinCount="100000" sqref="AQ221" name="Rango1_2_6_2"/>
    <protectedRange algorithmName="SHA-512" hashValue="vSwTcfMQUXXaKOTiKUbY5fHiu5Yw1cKMWq8MuT3/lfJxrkr88O54kER0Sx8/S3ZYjtbYW+49y8JsqoH3q4r37w==" saltValue="ou4c8CmvnNdRwdc7pgkb7Q==" spinCount="100000" sqref="J221" name="Rango1_1_11"/>
    <protectedRange algorithmName="SHA-512" hashValue="vSwTcfMQUXXaKOTiKUbY5fHiu5Yw1cKMWq8MuT3/lfJxrkr88O54kER0Sx8/S3ZYjtbYW+49y8JsqoH3q4r37w==" saltValue="ou4c8CmvnNdRwdc7pgkb7Q==" spinCount="100000" sqref="J222" name="Rango1_22"/>
    <protectedRange algorithmName="SHA-512" hashValue="vSwTcfMQUXXaKOTiKUbY5fHiu5Yw1cKMWq8MuT3/lfJxrkr88O54kER0Sx8/S3ZYjtbYW+49y8JsqoH3q4r37w==" saltValue="ou4c8CmvnNdRwdc7pgkb7Q==" spinCount="100000" sqref="AM222:AP222" name="Rango1_17_5"/>
    <protectedRange algorithmName="SHA-512" hashValue="vSwTcfMQUXXaKOTiKUbY5fHiu5Yw1cKMWq8MuT3/lfJxrkr88O54kER0Sx8/S3ZYjtbYW+49y8JsqoH3q4r37w==" saltValue="ou4c8CmvnNdRwdc7pgkb7Q==" spinCount="100000" sqref="P222" name="Rango1_15_1"/>
    <protectedRange algorithmName="SHA-512" hashValue="vSwTcfMQUXXaKOTiKUbY5fHiu5Yw1cKMWq8MuT3/lfJxrkr88O54kER0Sx8/S3ZYjtbYW+49y8JsqoH3q4r37w==" saltValue="ou4c8CmvnNdRwdc7pgkb7Q==" spinCount="100000" sqref="O222" name="Rango1_11_1_1_3"/>
    <protectedRange algorithmName="SHA-512" hashValue="vSwTcfMQUXXaKOTiKUbY5fHiu5Yw1cKMWq8MuT3/lfJxrkr88O54kER0Sx8/S3ZYjtbYW+49y8JsqoH3q4r37w==" saltValue="ou4c8CmvnNdRwdc7pgkb7Q==" spinCount="100000" sqref="AM223:AP223" name="Rango1_51_1"/>
    <protectedRange algorithmName="SHA-512" hashValue="vSwTcfMQUXXaKOTiKUbY5fHiu5Yw1cKMWq8MuT3/lfJxrkr88O54kER0Sx8/S3ZYjtbYW+49y8JsqoH3q4r37w==" saltValue="ou4c8CmvnNdRwdc7pgkb7Q==" spinCount="100000" sqref="G223:H223 O223 O225:O226" name="Rango1_11_1_6_1"/>
    <protectedRange algorithmName="SHA-512" hashValue="vSwTcfMQUXXaKOTiKUbY5fHiu5Yw1cKMWq8MuT3/lfJxrkr88O54kER0Sx8/S3ZYjtbYW+49y8JsqoH3q4r37w==" saltValue="ou4c8CmvnNdRwdc7pgkb7Q==" spinCount="100000" sqref="AQ223" name="Rango1_5_1_1_1_2"/>
    <protectedRange algorithmName="SHA-512" hashValue="vSwTcfMQUXXaKOTiKUbY5fHiu5Yw1cKMWq8MuT3/lfJxrkr88O54kER0Sx8/S3ZYjtbYW+49y8JsqoH3q4r37w==" saltValue="ou4c8CmvnNdRwdc7pgkb7Q==" spinCount="100000" sqref="J223" name="Rango1_1_11_1"/>
    <protectedRange algorithmName="SHA-512" hashValue="vSwTcfMQUXXaKOTiKUbY5fHiu5Yw1cKMWq8MuT3/lfJxrkr88O54kER0Sx8/S3ZYjtbYW+49y8JsqoH3q4r37w==" saltValue="ou4c8CmvnNdRwdc7pgkb7Q==" spinCount="100000" sqref="J225" name="Rango1_25"/>
    <protectedRange algorithmName="SHA-512" hashValue="vSwTcfMQUXXaKOTiKUbY5fHiu5Yw1cKMWq8MuT3/lfJxrkr88O54kER0Sx8/S3ZYjtbYW+49y8JsqoH3q4r37w==" saltValue="ou4c8CmvnNdRwdc7pgkb7Q==" spinCount="100000" sqref="AF225:AF226 AK225:AK226" name="Rango1_29"/>
    <protectedRange algorithmName="SHA-512" hashValue="vSwTcfMQUXXaKOTiKUbY5fHiu5Yw1cKMWq8MuT3/lfJxrkr88O54kER0Sx8/S3ZYjtbYW+49y8JsqoH3q4r37w==" saltValue="ou4c8CmvnNdRwdc7pgkb7Q==" spinCount="100000" sqref="J226" name="Rango1_26"/>
    <protectedRange algorithmName="SHA-512" hashValue="vSwTcfMQUXXaKOTiKUbY5fHiu5Yw1cKMWq8MuT3/lfJxrkr88O54kER0Sx8/S3ZYjtbYW+49y8JsqoH3q4r37w==" saltValue="ou4c8CmvnNdRwdc7pgkb7Q==" spinCount="100000" sqref="AQ226" name="Rango1_2_1_1"/>
    <protectedRange algorithmName="SHA-512" hashValue="vSwTcfMQUXXaKOTiKUbY5fHiu5Yw1cKMWq8MuT3/lfJxrkr88O54kER0Sx8/S3ZYjtbYW+49y8JsqoH3q4r37w==" saltValue="ou4c8CmvnNdRwdc7pgkb7Q==" spinCount="100000" sqref="R229" name="Rango1_27"/>
    <protectedRange algorithmName="SHA-512" hashValue="vSwTcfMQUXXaKOTiKUbY5fHiu5Yw1cKMWq8MuT3/lfJxrkr88O54kER0Sx8/S3ZYjtbYW+49y8JsqoH3q4r37w==" saltValue="ou4c8CmvnNdRwdc7pgkb7Q==" spinCount="100000" sqref="AQ229" name="Rango1_2_4_1"/>
    <protectedRange algorithmName="SHA-512" hashValue="vSwTcfMQUXXaKOTiKUbY5fHiu5Yw1cKMWq8MuT3/lfJxrkr88O54kER0Sx8/S3ZYjtbYW+49y8JsqoH3q4r37w==" saltValue="ou4c8CmvnNdRwdc7pgkb7Q==" spinCount="100000" sqref="AP229" name="Rango1_3_3"/>
    <protectedRange algorithmName="SHA-512" hashValue="vSwTcfMQUXXaKOTiKUbY5fHiu5Yw1cKMWq8MuT3/lfJxrkr88O54kER0Sx8/S3ZYjtbYW+49y8JsqoH3q4r37w==" saltValue="ou4c8CmvnNdRwdc7pgkb7Q==" spinCount="100000" sqref="AE229 AJ229" name="Rango1_15_2"/>
    <protectedRange algorithmName="SHA-512" hashValue="vSwTcfMQUXXaKOTiKUbY5fHiu5Yw1cKMWq8MuT3/lfJxrkr88O54kER0Sx8/S3ZYjtbYW+49y8JsqoH3q4r37w==" saltValue="ou4c8CmvnNdRwdc7pgkb7Q==" spinCount="100000" sqref="AG229 AL229" name="Rango1_38_1"/>
    <protectedRange algorithmName="SHA-512" hashValue="vSwTcfMQUXXaKOTiKUbY5fHiu5Yw1cKMWq8MuT3/lfJxrkr88O54kER0Sx8/S3ZYjtbYW+49y8JsqoH3q4r37w==" saltValue="ou4c8CmvnNdRwdc7pgkb7Q==" spinCount="100000" sqref="AE231:AE237 AJ231:AJ237 AM231:AP237" name="Rango1_66"/>
    <protectedRange algorithmName="SHA-512" hashValue="vSwTcfMQUXXaKOTiKUbY5fHiu5Yw1cKMWq8MuT3/lfJxrkr88O54kER0Sx8/S3ZYjtbYW+49y8JsqoH3q4r37w==" saltValue="ou4c8CmvnNdRwdc7pgkb7Q==" spinCount="100000" sqref="AA231:AA237" name="Rango1_11_1_15"/>
    <protectedRange algorithmName="SHA-512" hashValue="vSwTcfMQUXXaKOTiKUbY5fHiu5Yw1cKMWq8MuT3/lfJxrkr88O54kER0Sx8/S3ZYjtbYW+49y8JsqoH3q4r37w==" saltValue="ou4c8CmvnNdRwdc7pgkb7Q==" spinCount="100000" sqref="J231:J237" name="Rango1_1_25"/>
    <protectedRange algorithmName="SHA-512" hashValue="vSwTcfMQUXXaKOTiKUbY5fHiu5Yw1cKMWq8MuT3/lfJxrkr88O54kER0Sx8/S3ZYjtbYW+49y8JsqoH3q4r37w==" saltValue="ou4c8CmvnNdRwdc7pgkb7Q==" spinCount="100000" sqref="AM238:AP240" name="Rango1_67"/>
    <protectedRange algorithmName="SHA-512" hashValue="vSwTcfMQUXXaKOTiKUbY5fHiu5Yw1cKMWq8MuT3/lfJxrkr88O54kER0Sx8/S3ZYjtbYW+49y8JsqoH3q4r37w==" saltValue="ou4c8CmvnNdRwdc7pgkb7Q==" spinCount="100000" sqref="AA238:AA240" name="Rango1_11_1_16"/>
    <protectedRange algorithmName="SHA-512" hashValue="vSwTcfMQUXXaKOTiKUbY5fHiu5Yw1cKMWq8MuT3/lfJxrkr88O54kER0Sx8/S3ZYjtbYW+49y8JsqoH3q4r37w==" saltValue="ou4c8CmvnNdRwdc7pgkb7Q==" spinCount="100000" sqref="AQ238:AQ240" name="Rango1_4_4_8"/>
    <protectedRange algorithmName="SHA-512" hashValue="vSwTcfMQUXXaKOTiKUbY5fHiu5Yw1cKMWq8MuT3/lfJxrkr88O54kER0Sx8/S3ZYjtbYW+49y8JsqoH3q4r37w==" saltValue="ou4c8CmvnNdRwdc7pgkb7Q==" spinCount="100000" sqref="J238:J240" name="Rango1_1_26"/>
    <protectedRange algorithmName="SHA-512" hashValue="vSwTcfMQUXXaKOTiKUbY5fHiu5Yw1cKMWq8MuT3/lfJxrkr88O54kER0Sx8/S3ZYjtbYW+49y8JsqoH3q4r37w==" saltValue="ou4c8CmvnNdRwdc7pgkb7Q==" spinCount="100000" sqref="AE241 AJ241 AL241:AP241" name="Rango1_69"/>
    <protectedRange algorithmName="SHA-512" hashValue="vSwTcfMQUXXaKOTiKUbY5fHiu5Yw1cKMWq8MuT3/lfJxrkr88O54kER0Sx8/S3ZYjtbYW+49y8JsqoH3q4r37w==" saltValue="ou4c8CmvnNdRwdc7pgkb7Q==" spinCount="100000" sqref="AQ241" name="Rango1_4_2_1_3"/>
    <protectedRange algorithmName="SHA-512" hashValue="vSwTcfMQUXXaKOTiKUbY5fHiu5Yw1cKMWq8MuT3/lfJxrkr88O54kER0Sx8/S3ZYjtbYW+49y8JsqoH3q4r37w==" saltValue="ou4c8CmvnNdRwdc7pgkb7Q==" spinCount="100000" sqref="J241" name="Rango1_1_28"/>
    <protectedRange algorithmName="SHA-512" hashValue="vSwTcfMQUXXaKOTiKUbY5fHiu5Yw1cKMWq8MuT3/lfJxrkr88O54kER0Sx8/S3ZYjtbYW+49y8JsqoH3q4r37w==" saltValue="ou4c8CmvnNdRwdc7pgkb7Q==" spinCount="100000" sqref="AQ244" name="Rango1_2_17"/>
    <protectedRange algorithmName="SHA-512" hashValue="vSwTcfMQUXXaKOTiKUbY5fHiu5Yw1cKMWq8MuT3/lfJxrkr88O54kER0Sx8/S3ZYjtbYW+49y8JsqoH3q4r37w==" saltValue="ou4c8CmvnNdRwdc7pgkb7Q==" spinCount="100000" sqref="AA244" name="Rango1_11_1_13"/>
    <protectedRange algorithmName="SHA-512" hashValue="vSwTcfMQUXXaKOTiKUbY5fHiu5Yw1cKMWq8MuT3/lfJxrkr88O54kER0Sx8/S3ZYjtbYW+49y8JsqoH3q4r37w==" saltValue="ou4c8CmvnNdRwdc7pgkb7Q==" spinCount="100000" sqref="AM246:AP246 AY246 BB246" name="Rango1_70"/>
    <protectedRange algorithmName="SHA-512" hashValue="vSwTcfMQUXXaKOTiKUbY5fHiu5Yw1cKMWq8MuT3/lfJxrkr88O54kER0Sx8/S3ZYjtbYW+49y8JsqoH3q4r37w==" saltValue="ou4c8CmvnNdRwdc7pgkb7Q==" spinCount="100000" sqref="AQ246" name="Rango1_2_23"/>
    <protectedRange algorithmName="SHA-512" hashValue="vSwTcfMQUXXaKOTiKUbY5fHiu5Yw1cKMWq8MuT3/lfJxrkr88O54kER0Sx8/S3ZYjtbYW+49y8JsqoH3q4r37w==" saltValue="ou4c8CmvnNdRwdc7pgkb7Q==" spinCount="100000" sqref="P246" name="Rango1_18_4"/>
    <protectedRange algorithmName="SHA-512" hashValue="vSwTcfMQUXXaKOTiKUbY5fHiu5Yw1cKMWq8MuT3/lfJxrkr88O54kER0Sx8/S3ZYjtbYW+49y8JsqoH3q4r37w==" saltValue="ou4c8CmvnNdRwdc7pgkb7Q==" spinCount="100000" sqref="J246" name="Rango1_1_29"/>
    <protectedRange algorithmName="SHA-512" hashValue="vSwTcfMQUXXaKOTiKUbY5fHiu5Yw1cKMWq8MuT3/lfJxrkr88O54kER0Sx8/S3ZYjtbYW+49y8JsqoH3q4r37w==" saltValue="ou4c8CmvnNdRwdc7pgkb7Q==" spinCount="100000" sqref="AE247:AE248 AJ247:AJ248 AE249:AF249 AJ249:AK249 BB247:BB251 AY247:AY251" name="Rango1_78"/>
    <protectedRange algorithmName="SHA-512" hashValue="vSwTcfMQUXXaKOTiKUbY5fHiu5Yw1cKMWq8MuT3/lfJxrkr88O54kER0Sx8/S3ZYjtbYW+49y8JsqoH3q4r37w==" saltValue="ou4c8CmvnNdRwdc7pgkb7Q==" spinCount="100000" sqref="J247" name="Rango1_1_35"/>
    <protectedRange algorithmName="SHA-512" hashValue="vSwTcfMQUXXaKOTiKUbY5fHiu5Yw1cKMWq8MuT3/lfJxrkr88O54kER0Sx8/S3ZYjtbYW+49y8JsqoH3q4r37w==" saltValue="ou4c8CmvnNdRwdc7pgkb7Q==" spinCount="100000" sqref="Z247" name="Rango1_9_1_2"/>
    <protectedRange algorithmName="SHA-512" hashValue="vSwTcfMQUXXaKOTiKUbY5fHiu5Yw1cKMWq8MuT3/lfJxrkr88O54kER0Sx8/S3ZYjtbYW+49y8JsqoH3q4r37w==" saltValue="ou4c8CmvnNdRwdc7pgkb7Q==" spinCount="100000" sqref="P247" name="Rango1_9_2_1"/>
    <protectedRange algorithmName="SHA-512" hashValue="vSwTcfMQUXXaKOTiKUbY5fHiu5Yw1cKMWq8MuT3/lfJxrkr88O54kER0Sx8/S3ZYjtbYW+49y8JsqoH3q4r37w==" saltValue="ou4c8CmvnNdRwdc7pgkb7Q==" spinCount="100000" sqref="AQ247" name="Rango1_2_4_1_1"/>
    <protectedRange algorithmName="SHA-512" hashValue="vSwTcfMQUXXaKOTiKUbY5fHiu5Yw1cKMWq8MuT3/lfJxrkr88O54kER0Sx8/S3ZYjtbYW+49y8JsqoH3q4r37w==" saltValue="ou4c8CmvnNdRwdc7pgkb7Q==" spinCount="100000" sqref="J248 P248:P249" name="Rango1_28"/>
    <protectedRange algorithmName="SHA-512" hashValue="vSwTcfMQUXXaKOTiKUbY5fHiu5Yw1cKMWq8MuT3/lfJxrkr88O54kER0Sx8/S3ZYjtbYW+49y8JsqoH3q4r37w==" saltValue="ou4c8CmvnNdRwdc7pgkb7Q==" spinCount="100000" sqref="AQ248" name="Rango1_2_4_2"/>
    <protectedRange algorithmName="SHA-512" hashValue="vSwTcfMQUXXaKOTiKUbY5fHiu5Yw1cKMWq8MuT3/lfJxrkr88O54kER0Sx8/S3ZYjtbYW+49y8JsqoH3q4r37w==" saltValue="ou4c8CmvnNdRwdc7pgkb7Q==" spinCount="100000" sqref="V255:X255 AE255 AJ255 AN255:AP255 BB255 AY255" name="Rango1_10"/>
    <protectedRange algorithmName="SHA-512" hashValue="vSwTcfMQUXXaKOTiKUbY5fHiu5Yw1cKMWq8MuT3/lfJxrkr88O54kER0Sx8/S3ZYjtbYW+49y8JsqoH3q4r37w==" saltValue="ou4c8CmvnNdRwdc7pgkb7Q==" spinCount="100000" sqref="P255" name="Rango1_18_1"/>
    <protectedRange algorithmName="SHA-512" hashValue="vSwTcfMQUXXaKOTiKUbY5fHiu5Yw1cKMWq8MuT3/lfJxrkr88O54kER0Sx8/S3ZYjtbYW+49y8JsqoH3q4r37w==" saltValue="ou4c8CmvnNdRwdc7pgkb7Q==" spinCount="100000" sqref="AQ255" name="Rango1_4_4_2"/>
    <protectedRange algorithmName="SHA-512" hashValue="vSwTcfMQUXXaKOTiKUbY5fHiu5Yw1cKMWq8MuT3/lfJxrkr88O54kER0Sx8/S3ZYjtbYW+49y8JsqoH3q4r37w==" saltValue="ou4c8CmvnNdRwdc7pgkb7Q==" spinCount="100000" sqref="AE257 AE259:AE260 AY256:AY260 AJ259:AJ260 AN258:AP260 AJ257 AM256:AP257 BB256:BB260" name="Rango1_21"/>
    <protectedRange algorithmName="SHA-512" hashValue="vSwTcfMQUXXaKOTiKUbY5fHiu5Yw1cKMWq8MuT3/lfJxrkr88O54kER0Sx8/S3ZYjtbYW+49y8JsqoH3q4r37w==" saltValue="ou4c8CmvnNdRwdc7pgkb7Q==" spinCount="100000" sqref="AQ259" name="Rango1_2_1"/>
    <protectedRange algorithmName="SHA-512" hashValue="vSwTcfMQUXXaKOTiKUbY5fHiu5Yw1cKMWq8MuT3/lfJxrkr88O54kER0Sx8/S3ZYjtbYW+49y8JsqoH3q4r37w==" saltValue="ou4c8CmvnNdRwdc7pgkb7Q==" spinCount="100000" sqref="T258:Y260 Q258:R260 AB258:AD260 AH258:AI260 B258:B260 Q257" name="Rango1_11_1_3"/>
    <protectedRange algorithmName="SHA-512" hashValue="vSwTcfMQUXXaKOTiKUbY5fHiu5Yw1cKMWq8MuT3/lfJxrkr88O54kER0Sx8/S3ZYjtbYW+49y8JsqoH3q4r37w==" saltValue="ou4c8CmvnNdRwdc7pgkb7Q==" spinCount="100000" sqref="AQ258" name="Rango1_4_4_3"/>
    <protectedRange algorithmName="SHA-512" hashValue="vSwTcfMQUXXaKOTiKUbY5fHiu5Yw1cKMWq8MuT3/lfJxrkr88O54kER0Sx8/S3ZYjtbYW+49y8JsqoH3q4r37w==" saltValue="ou4c8CmvnNdRwdc7pgkb7Q==" spinCount="100000" sqref="AL257:AL260 AG257:AG260" name="Rango1_13_3"/>
    <protectedRange algorithmName="SHA-512" hashValue="vSwTcfMQUXXaKOTiKUbY5fHiu5Yw1cKMWq8MuT3/lfJxrkr88O54kER0Sx8/S3ZYjtbYW+49y8JsqoH3q4r37w==" saltValue="ou4c8CmvnNdRwdc7pgkb7Q==" spinCount="100000" sqref="AQ256:AQ257 AQ260" name="Rango1_4_2_2"/>
    <protectedRange algorithmName="SHA-512" hashValue="vSwTcfMQUXXaKOTiKUbY5fHiu5Yw1cKMWq8MuT3/lfJxrkr88O54kER0Sx8/S3ZYjtbYW+49y8JsqoH3q4r37w==" saltValue="ou4c8CmvnNdRwdc7pgkb7Q==" spinCount="100000" sqref="AG261:AG262 AL261:AL262 AE262:AE265 AJ262:AJ265 AY261:AY265 BB261:BB265 AN262:AP265" name="Rango1_23"/>
    <protectedRange algorithmName="SHA-512" hashValue="vSwTcfMQUXXaKOTiKUbY5fHiu5Yw1cKMWq8MuT3/lfJxrkr88O54kER0Sx8/S3ZYjtbYW+49y8JsqoH3q4r37w==" saltValue="ou4c8CmvnNdRwdc7pgkb7Q==" spinCount="100000" sqref="AQ262:AQ264" name="Rango1_2_3"/>
    <protectedRange algorithmName="SHA-512" hashValue="vSwTcfMQUXXaKOTiKUbY5fHiu5Yw1cKMWq8MuT3/lfJxrkr88O54kER0Sx8/S3ZYjtbYW+49y8JsqoH3q4r37w==" saltValue="ou4c8CmvnNdRwdc7pgkb7Q==" spinCount="100000" sqref="AQ265" name="Rango1_4_4_4"/>
    <protectedRange algorithmName="SHA-512" hashValue="vSwTcfMQUXXaKOTiKUbY5fHiu5Yw1cKMWq8MuT3/lfJxrkr88O54kER0Sx8/S3ZYjtbYW+49y8JsqoH3q4r37w==" saltValue="ou4c8CmvnNdRwdc7pgkb7Q==" spinCount="100000" sqref="AM262" name="Rango1_9_1"/>
    <protectedRange algorithmName="SHA-512" hashValue="vSwTcfMQUXXaKOTiKUbY5fHiu5Yw1cKMWq8MuT3/lfJxrkr88O54kER0Sx8/S3ZYjtbYW+49y8JsqoH3q4r37w==" saltValue="ou4c8CmvnNdRwdc7pgkb7Q==" spinCount="100000" sqref="J261:N261 R261 R263:R264" name="Rango1_14_1"/>
    <protectedRange algorithmName="SHA-512" hashValue="vSwTcfMQUXXaKOTiKUbY5fHiu5Yw1cKMWq8MuT3/lfJxrkr88O54kER0Sx8/S3ZYjtbYW+49y8JsqoH3q4r37w==" saltValue="ou4c8CmvnNdRwdc7pgkb7Q==" spinCount="100000" sqref="AQ261" name="Rango1_5_1_1_2_1"/>
    <protectedRange algorithmName="SHA-512" hashValue="vSwTcfMQUXXaKOTiKUbY5fHiu5Yw1cKMWq8MuT3/lfJxrkr88O54kER0Sx8/S3ZYjtbYW+49y8JsqoH3q4r37w==" saltValue="ou4c8CmvnNdRwdc7pgkb7Q==" spinCount="100000" sqref="AM261:AP261" name="Rango1_3_1_1"/>
    <protectedRange algorithmName="SHA-512" hashValue="vSwTcfMQUXXaKOTiKUbY5fHiu5Yw1cKMWq8MuT3/lfJxrkr88O54kER0Sx8/S3ZYjtbYW+49y8JsqoH3q4r37w==" saltValue="ou4c8CmvnNdRwdc7pgkb7Q==" spinCount="100000" sqref="K265:P265" name="Rango1_4_1"/>
    <protectedRange algorithmName="SHA-512" hashValue="vSwTcfMQUXXaKOTiKUbY5fHiu5Yw1cKMWq8MuT3/lfJxrkr88O54kER0Sx8/S3ZYjtbYW+49y8JsqoH3q4r37w==" saltValue="ou4c8CmvnNdRwdc7pgkb7Q==" spinCount="100000" sqref="AB265" name="Rango1_1_2_1"/>
    <protectedRange algorithmName="SHA-512" hashValue="vSwTcfMQUXXaKOTiKUbY5fHiu5Yw1cKMWq8MuT3/lfJxrkr88O54kER0Sx8/S3ZYjtbYW+49y8JsqoH3q4r37w==" saltValue="ou4c8CmvnNdRwdc7pgkb7Q==" spinCount="100000" sqref="Z263:Z264" name="Rango1_11_1_2_1_1"/>
  </protectedRanges>
  <autoFilter ref="A1:DF254">
    <filterColumn colId="16">
      <filters>
        <filter val="Calle 84A # 47 - 50 (0026)"/>
      </filters>
    </filterColumn>
  </autoFilter>
  <conditionalFormatting sqref="P3:P6">
    <cfRule type="containsText" dxfId="2038" priority="2034" operator="containsText" text="VENCIDO">
      <formula>NOT(ISERROR(SEARCH("VENCIDO",P3)))</formula>
    </cfRule>
    <cfRule type="containsText" dxfId="2037" priority="2035" stopIfTrue="1" operator="containsText" text="POR VENCERSE">
      <formula>NOT(ISERROR(SEARCH("POR VENCERSE",P3)))</formula>
    </cfRule>
    <cfRule type="containsText" dxfId="2036" priority="2036" operator="containsText" text="VIGENTE">
      <formula>NOT(ISERROR(SEARCH("VIGENTE",P3)))</formula>
    </cfRule>
  </conditionalFormatting>
  <conditionalFormatting sqref="P1 P3:P7 J2:J32">
    <cfRule type="containsText" dxfId="2035" priority="2033" operator="containsText" text="RENOVAR">
      <formula>NOT(ISERROR(SEARCH("RENOVAR",J1)))</formula>
    </cfRule>
  </conditionalFormatting>
  <conditionalFormatting sqref="J1">
    <cfRule type="containsText" dxfId="2034" priority="2030" stopIfTrue="1" operator="containsText" text="TERMINADO">
      <formula>NOT(ISERROR(SEARCH("TERMINADO",J1)))</formula>
    </cfRule>
    <cfRule type="containsText" dxfId="2033" priority="2031" stopIfTrue="1" operator="containsText" text="POR VENCERSE">
      <formula>NOT(ISERROR(SEARCH("POR VENCERSE",J1)))</formula>
    </cfRule>
    <cfRule type="containsText" dxfId="2032" priority="2032" operator="containsText" text="VIGENTE">
      <formula>NOT(ISERROR(SEARCH("VIGENTE",J1)))</formula>
    </cfRule>
  </conditionalFormatting>
  <conditionalFormatting sqref="J1">
    <cfRule type="containsText" dxfId="2031" priority="2029" operator="containsText" text="RENOVAR">
      <formula>NOT(ISERROR(SEARCH("RENOVAR",J1)))</formula>
    </cfRule>
  </conditionalFormatting>
  <conditionalFormatting sqref="P1">
    <cfRule type="containsText" dxfId="2030" priority="2026" operator="containsText" text="VENCIDO">
      <formula>NOT(ISERROR(SEARCH("VENCIDO",P1)))</formula>
    </cfRule>
    <cfRule type="containsText" dxfId="2029" priority="2027" stopIfTrue="1" operator="containsText" text="POR VENCERSE">
      <formula>NOT(ISERROR(SEARCH("POR VENCERSE",P1)))</formula>
    </cfRule>
    <cfRule type="containsText" dxfId="2028" priority="2028" operator="containsText" text="VIGENTE">
      <formula>NOT(ISERROR(SEARCH("VIGENTE",P1)))</formula>
    </cfRule>
  </conditionalFormatting>
  <conditionalFormatting sqref="P7">
    <cfRule type="containsText" dxfId="2027" priority="2021" operator="containsText" text="RENOVAR">
      <formula>NOT(ISERROR(SEARCH("RENOVAR",P7)))</formula>
    </cfRule>
  </conditionalFormatting>
  <conditionalFormatting sqref="P7">
    <cfRule type="containsText" dxfId="2026" priority="2025" operator="containsText" text="RENOVAR">
      <formula>NOT(ISERROR(SEARCH("RENOVAR",P7)))</formula>
    </cfRule>
  </conditionalFormatting>
  <conditionalFormatting sqref="P7">
    <cfRule type="containsText" dxfId="2025" priority="2022" operator="containsText" text="VENCIDO">
      <formula>NOT(ISERROR(SEARCH("VENCIDO",P7)))</formula>
    </cfRule>
    <cfRule type="containsText" dxfId="2024" priority="2023" stopIfTrue="1" operator="containsText" text="POR VENCERSE">
      <formula>NOT(ISERROR(SEARCH("POR VENCERSE",P7)))</formula>
    </cfRule>
    <cfRule type="containsText" dxfId="2023" priority="2024" operator="containsText" text="VIGENTE">
      <formula>NOT(ISERROR(SEARCH("VIGENTE",P7)))</formula>
    </cfRule>
  </conditionalFormatting>
  <conditionalFormatting sqref="P8">
    <cfRule type="containsText" dxfId="2022" priority="2020" operator="containsText" text="RENOVAR">
      <formula>NOT(ISERROR(SEARCH("RENOVAR",P8)))</formula>
    </cfRule>
  </conditionalFormatting>
  <conditionalFormatting sqref="P8">
    <cfRule type="containsText" dxfId="2021" priority="2017" operator="containsText" text="VENCIDO">
      <formula>NOT(ISERROR(SEARCH("VENCIDO",P8)))</formula>
    </cfRule>
    <cfRule type="containsText" dxfId="2020" priority="2018" stopIfTrue="1" operator="containsText" text="POR VENCERSE">
      <formula>NOT(ISERROR(SEARCH("POR VENCERSE",P8)))</formula>
    </cfRule>
    <cfRule type="containsText" dxfId="2019" priority="2019" operator="containsText" text="VIGENTE">
      <formula>NOT(ISERROR(SEARCH("VIGENTE",P8)))</formula>
    </cfRule>
  </conditionalFormatting>
  <conditionalFormatting sqref="P8">
    <cfRule type="containsText" dxfId="2018" priority="2016" operator="containsText" text="RENOVAR">
      <formula>NOT(ISERROR(SEARCH("RENOVAR",P8)))</formula>
    </cfRule>
  </conditionalFormatting>
  <conditionalFormatting sqref="P9">
    <cfRule type="containsText" dxfId="2017" priority="2013" stopIfTrue="1" operator="containsText" text="TERMINADO">
      <formula>NOT(ISERROR(SEARCH("TERMINADO",P9)))</formula>
    </cfRule>
    <cfRule type="containsText" dxfId="2016" priority="2014" stopIfTrue="1" operator="containsText" text="POR VENCERSE">
      <formula>NOT(ISERROR(SEARCH("POR VENCERSE",P9)))</formula>
    </cfRule>
    <cfRule type="containsText" dxfId="2015" priority="2015" operator="containsText" text="VIGENTE">
      <formula>NOT(ISERROR(SEARCH("VIGENTE",P9)))</formula>
    </cfRule>
  </conditionalFormatting>
  <conditionalFormatting sqref="P9">
    <cfRule type="containsText" dxfId="2014" priority="2012" operator="containsText" text="RENOVAR">
      <formula>NOT(ISERROR(SEARCH("RENOVAR",P9)))</formula>
    </cfRule>
  </conditionalFormatting>
  <conditionalFormatting sqref="P9">
    <cfRule type="containsText" dxfId="2013" priority="2009" operator="containsText" text="VENCIDO">
      <formula>NOT(ISERROR(SEARCH("VENCIDO",P9)))</formula>
    </cfRule>
    <cfRule type="containsText" dxfId="2012" priority="2010" stopIfTrue="1" operator="containsText" text="POR VENCERSE">
      <formula>NOT(ISERROR(SEARCH("POR VENCERSE",P9)))</formula>
    </cfRule>
    <cfRule type="containsText" dxfId="2011" priority="2011" operator="containsText" text="VIGENTE">
      <formula>NOT(ISERROR(SEARCH("VIGENTE",P9)))</formula>
    </cfRule>
  </conditionalFormatting>
  <conditionalFormatting sqref="A9">
    <cfRule type="duplicateValues" dxfId="2010" priority="2008"/>
  </conditionalFormatting>
  <conditionalFormatting sqref="A10">
    <cfRule type="duplicateValues" dxfId="2009" priority="2007"/>
  </conditionalFormatting>
  <conditionalFormatting sqref="A11">
    <cfRule type="duplicateValues" dxfId="2008" priority="2006"/>
  </conditionalFormatting>
  <conditionalFormatting sqref="P11">
    <cfRule type="containsText" dxfId="2007" priority="2003" stopIfTrue="1" operator="containsText" text="TERMINADO">
      <formula>NOT(ISERROR(SEARCH("TERMINADO",P11)))</formula>
    </cfRule>
    <cfRule type="containsText" dxfId="2006" priority="2004" stopIfTrue="1" operator="containsText" text="POR VENCERSE">
      <formula>NOT(ISERROR(SEARCH("POR VENCERSE",P11)))</formula>
    </cfRule>
    <cfRule type="containsText" dxfId="2005" priority="2005" operator="containsText" text="VIGENTE">
      <formula>NOT(ISERROR(SEARCH("VIGENTE",P11)))</formula>
    </cfRule>
  </conditionalFormatting>
  <conditionalFormatting sqref="P11">
    <cfRule type="containsText" dxfId="2004" priority="2002" operator="containsText" text="RENOVAR">
      <formula>NOT(ISERROR(SEARCH("RENOVAR",P11)))</formula>
    </cfRule>
  </conditionalFormatting>
  <conditionalFormatting sqref="P11">
    <cfRule type="containsText" dxfId="2003" priority="1999" operator="containsText" text="VENCIDO">
      <formula>NOT(ISERROR(SEARCH("VENCIDO",P11)))</formula>
    </cfRule>
    <cfRule type="containsText" dxfId="2002" priority="2000" stopIfTrue="1" operator="containsText" text="POR VENCERSE">
      <formula>NOT(ISERROR(SEARCH("POR VENCERSE",P11)))</formula>
    </cfRule>
    <cfRule type="containsText" dxfId="2001" priority="2001" operator="containsText" text="VIGENTE">
      <formula>NOT(ISERROR(SEARCH("VIGENTE",P11)))</formula>
    </cfRule>
  </conditionalFormatting>
  <conditionalFormatting sqref="A12">
    <cfRule type="duplicateValues" dxfId="2000" priority="1998"/>
  </conditionalFormatting>
  <conditionalFormatting sqref="A13">
    <cfRule type="duplicateValues" dxfId="1999" priority="1997"/>
  </conditionalFormatting>
  <conditionalFormatting sqref="A14">
    <cfRule type="duplicateValues" dxfId="1998" priority="1996"/>
  </conditionalFormatting>
  <conditionalFormatting sqref="A15">
    <cfRule type="duplicateValues" dxfId="1997" priority="1995"/>
  </conditionalFormatting>
  <conditionalFormatting sqref="A16">
    <cfRule type="duplicateValues" dxfId="1996" priority="1994"/>
  </conditionalFormatting>
  <conditionalFormatting sqref="A17">
    <cfRule type="duplicateValues" dxfId="1995" priority="1993"/>
  </conditionalFormatting>
  <conditionalFormatting sqref="A18">
    <cfRule type="duplicateValues" dxfId="1994" priority="1992"/>
  </conditionalFormatting>
  <conditionalFormatting sqref="A19">
    <cfRule type="duplicateValues" dxfId="1993" priority="1991"/>
  </conditionalFormatting>
  <conditionalFormatting sqref="A20">
    <cfRule type="duplicateValues" dxfId="1992" priority="1990"/>
  </conditionalFormatting>
  <conditionalFormatting sqref="A21">
    <cfRule type="duplicateValues" dxfId="1991" priority="1989"/>
  </conditionalFormatting>
  <conditionalFormatting sqref="A22">
    <cfRule type="duplicateValues" dxfId="1990" priority="1988"/>
  </conditionalFormatting>
  <conditionalFormatting sqref="A23">
    <cfRule type="duplicateValues" dxfId="1989" priority="1987"/>
  </conditionalFormatting>
  <conditionalFormatting sqref="A24">
    <cfRule type="duplicateValues" dxfId="1988" priority="1986"/>
  </conditionalFormatting>
  <conditionalFormatting sqref="A25">
    <cfRule type="duplicateValues" dxfId="1987" priority="1985"/>
  </conditionalFormatting>
  <conditionalFormatting sqref="P25">
    <cfRule type="containsText" dxfId="1986" priority="1982" stopIfTrue="1" operator="containsText" text="TERMINADO">
      <formula>NOT(ISERROR(SEARCH("TERMINADO",P25)))</formula>
    </cfRule>
    <cfRule type="containsText" dxfId="1985" priority="1983" stopIfTrue="1" operator="containsText" text="POR VENCERSE">
      <formula>NOT(ISERROR(SEARCH("POR VENCERSE",P25)))</formula>
    </cfRule>
    <cfRule type="containsText" dxfId="1984" priority="1984" operator="containsText" text="VIGENTE">
      <formula>NOT(ISERROR(SEARCH("VIGENTE",P25)))</formula>
    </cfRule>
  </conditionalFormatting>
  <conditionalFormatting sqref="P25">
    <cfRule type="containsText" dxfId="1983" priority="1981" operator="containsText" text="RENOVAR">
      <formula>NOT(ISERROR(SEARCH("RENOVAR",P25)))</formula>
    </cfRule>
  </conditionalFormatting>
  <conditionalFormatting sqref="P25">
    <cfRule type="containsText" dxfId="1982" priority="1978" operator="containsText" text="VENCIDO">
      <formula>NOT(ISERROR(SEARCH("VENCIDO",P25)))</formula>
    </cfRule>
    <cfRule type="containsText" dxfId="1981" priority="1979" stopIfTrue="1" operator="containsText" text="POR VENCERSE">
      <formula>NOT(ISERROR(SEARCH("POR VENCERSE",P25)))</formula>
    </cfRule>
    <cfRule type="containsText" dxfId="1980" priority="1980" operator="containsText" text="VIGENTE">
      <formula>NOT(ISERROR(SEARCH("VIGENTE",P25)))</formula>
    </cfRule>
  </conditionalFormatting>
  <conditionalFormatting sqref="A26">
    <cfRule type="duplicateValues" dxfId="1979" priority="1977"/>
  </conditionalFormatting>
  <conditionalFormatting sqref="P26">
    <cfRule type="containsText" dxfId="1978" priority="1974" stopIfTrue="1" operator="containsText" text="TERMINADO">
      <formula>NOT(ISERROR(SEARCH("TERMINADO",P26)))</formula>
    </cfRule>
    <cfRule type="containsText" dxfId="1977" priority="1975" stopIfTrue="1" operator="containsText" text="POR VENCERSE">
      <formula>NOT(ISERROR(SEARCH("POR VENCERSE",P26)))</formula>
    </cfRule>
    <cfRule type="containsText" dxfId="1976" priority="1976" operator="containsText" text="VIGENTE">
      <formula>NOT(ISERROR(SEARCH("VIGENTE",P26)))</formula>
    </cfRule>
  </conditionalFormatting>
  <conditionalFormatting sqref="P26">
    <cfRule type="containsText" dxfId="1975" priority="1973" operator="containsText" text="RENOVAR">
      <formula>NOT(ISERROR(SEARCH("RENOVAR",P26)))</formula>
    </cfRule>
  </conditionalFormatting>
  <conditionalFormatting sqref="P26">
    <cfRule type="containsText" dxfId="1974" priority="1970" operator="containsText" text="VENCIDO">
      <formula>NOT(ISERROR(SEARCH("VENCIDO",P26)))</formula>
    </cfRule>
    <cfRule type="containsText" dxfId="1973" priority="1971" stopIfTrue="1" operator="containsText" text="POR VENCERSE">
      <formula>NOT(ISERROR(SEARCH("POR VENCERSE",P26)))</formula>
    </cfRule>
    <cfRule type="containsText" dxfId="1972" priority="1972" operator="containsText" text="VIGENTE">
      <formula>NOT(ISERROR(SEARCH("VIGENTE",P26)))</formula>
    </cfRule>
  </conditionalFormatting>
  <conditionalFormatting sqref="A27">
    <cfRule type="duplicateValues" dxfId="1971" priority="1969"/>
  </conditionalFormatting>
  <conditionalFormatting sqref="A28">
    <cfRule type="duplicateValues" dxfId="1970" priority="1968"/>
  </conditionalFormatting>
  <conditionalFormatting sqref="A29">
    <cfRule type="duplicateValues" dxfId="1969" priority="1967"/>
  </conditionalFormatting>
  <conditionalFormatting sqref="P29">
    <cfRule type="containsText" dxfId="1968" priority="1964" stopIfTrue="1" operator="containsText" text="TERMINADO">
      <formula>NOT(ISERROR(SEARCH("TERMINADO",P29)))</formula>
    </cfRule>
    <cfRule type="containsText" dxfId="1967" priority="1965" stopIfTrue="1" operator="containsText" text="POR VENCERSE">
      <formula>NOT(ISERROR(SEARCH("POR VENCERSE",P29)))</formula>
    </cfRule>
    <cfRule type="containsText" dxfId="1966" priority="1966" operator="containsText" text="VIGENTE">
      <formula>NOT(ISERROR(SEARCH("VIGENTE",P29)))</formula>
    </cfRule>
  </conditionalFormatting>
  <conditionalFormatting sqref="P29">
    <cfRule type="containsText" dxfId="1965" priority="1963" operator="containsText" text="RENOVAR">
      <formula>NOT(ISERROR(SEARCH("RENOVAR",P29)))</formula>
    </cfRule>
  </conditionalFormatting>
  <conditionalFormatting sqref="P29">
    <cfRule type="containsText" dxfId="1964" priority="1960" operator="containsText" text="VENCIDO">
      <formula>NOT(ISERROR(SEARCH("VENCIDO",P29)))</formula>
    </cfRule>
    <cfRule type="containsText" dxfId="1963" priority="1961" stopIfTrue="1" operator="containsText" text="POR VENCERSE">
      <formula>NOT(ISERROR(SEARCH("POR VENCERSE",P29)))</formula>
    </cfRule>
    <cfRule type="containsText" dxfId="1962" priority="1962" operator="containsText" text="VIGENTE">
      <formula>NOT(ISERROR(SEARCH("VIGENTE",P29)))</formula>
    </cfRule>
  </conditionalFormatting>
  <conditionalFormatting sqref="A30">
    <cfRule type="duplicateValues" dxfId="1961" priority="1959"/>
  </conditionalFormatting>
  <conditionalFormatting sqref="A31">
    <cfRule type="duplicateValues" dxfId="1960" priority="1958"/>
  </conditionalFormatting>
  <conditionalFormatting sqref="J2:J32">
    <cfRule type="containsText" dxfId="1959" priority="1955" operator="containsText" text="TERMINADO">
      <formula>NOT(ISERROR(SEARCH("TERMINADO",J2)))</formula>
    </cfRule>
    <cfRule type="containsText" dxfId="1958" priority="1956" operator="containsText" text="POR VENCERSE">
      <formula>NOT(ISERROR(SEARCH("POR VENCERSE",J2)))</formula>
    </cfRule>
    <cfRule type="containsText" dxfId="1957" priority="1957" operator="containsText" text="VIGENTE">
      <formula>NOT(ISERROR(SEARCH("VIGENTE",J2)))</formula>
    </cfRule>
  </conditionalFormatting>
  <conditionalFormatting sqref="J2:J32">
    <cfRule type="containsText" dxfId="1956" priority="1953" operator="containsText" text="TRAMITES">
      <formula>NOT(ISERROR(SEARCH("TRAMITES",J2)))</formula>
    </cfRule>
    <cfRule type="containsText" dxfId="1955" priority="1954" operator="containsText" text="TRAMITES">
      <formula>NOT(ISERROR(SEARCH("TRAMITES",J2)))</formula>
    </cfRule>
  </conditionalFormatting>
  <conditionalFormatting sqref="A33">
    <cfRule type="duplicateValues" dxfId="1954" priority="1952"/>
  </conditionalFormatting>
  <conditionalFormatting sqref="J33">
    <cfRule type="containsText" dxfId="1953" priority="1949" operator="containsText" text="TERMINADO">
      <formula>NOT(ISERROR(SEARCH("TERMINADO",J33)))</formula>
    </cfRule>
    <cfRule type="containsText" dxfId="1952" priority="1950" operator="containsText" text="POR VENCERSE">
      <formula>NOT(ISERROR(SEARCH("POR VENCERSE",J33)))</formula>
    </cfRule>
    <cfRule type="containsText" dxfId="1951" priority="1951" operator="containsText" text="VIGENTE">
      <formula>NOT(ISERROR(SEARCH("VIGENTE",J33)))</formula>
    </cfRule>
  </conditionalFormatting>
  <conditionalFormatting sqref="J33">
    <cfRule type="containsText" dxfId="1950" priority="1948" operator="containsText" text="RENOVAR">
      <formula>NOT(ISERROR(SEARCH("RENOVAR",J33)))</formula>
    </cfRule>
  </conditionalFormatting>
  <conditionalFormatting sqref="J33">
    <cfRule type="containsText" dxfId="1949" priority="1946" operator="containsText" text="TRAMITES">
      <formula>NOT(ISERROR(SEARCH("TRAMITES",J33)))</formula>
    </cfRule>
    <cfRule type="containsText" dxfId="1948" priority="1947" operator="containsText" text="TRAMITES">
      <formula>NOT(ISERROR(SEARCH("TRAMITES",J33)))</formula>
    </cfRule>
  </conditionalFormatting>
  <conditionalFormatting sqref="A34">
    <cfRule type="duplicateValues" dxfId="1947" priority="1945"/>
  </conditionalFormatting>
  <conditionalFormatting sqref="J34">
    <cfRule type="containsText" dxfId="1946" priority="1942" operator="containsText" text="TERMINADO">
      <formula>NOT(ISERROR(SEARCH("TERMINADO",J34)))</formula>
    </cfRule>
    <cfRule type="containsText" dxfId="1945" priority="1943" operator="containsText" text="POR VENCERSE">
      <formula>NOT(ISERROR(SEARCH("POR VENCERSE",J34)))</formula>
    </cfRule>
    <cfRule type="containsText" dxfId="1944" priority="1944" operator="containsText" text="VIGENTE">
      <formula>NOT(ISERROR(SEARCH("VIGENTE",J34)))</formula>
    </cfRule>
  </conditionalFormatting>
  <conditionalFormatting sqref="J34">
    <cfRule type="containsText" dxfId="1943" priority="1941" operator="containsText" text="RENOVAR">
      <formula>NOT(ISERROR(SEARCH("RENOVAR",J34)))</formula>
    </cfRule>
  </conditionalFormatting>
  <conditionalFormatting sqref="J34">
    <cfRule type="containsText" dxfId="1942" priority="1939" operator="containsText" text="TRAMITES">
      <formula>NOT(ISERROR(SEARCH("TRAMITES",J34)))</formula>
    </cfRule>
    <cfRule type="containsText" dxfId="1941" priority="1940" operator="containsText" text="TRAMITES">
      <formula>NOT(ISERROR(SEARCH("TRAMITES",J34)))</formula>
    </cfRule>
  </conditionalFormatting>
  <conditionalFormatting sqref="A35">
    <cfRule type="duplicateValues" dxfId="1940" priority="1938"/>
  </conditionalFormatting>
  <conditionalFormatting sqref="J35">
    <cfRule type="containsText" dxfId="1939" priority="1935" operator="containsText" text="TERMINADO">
      <formula>NOT(ISERROR(SEARCH("TERMINADO",J35)))</formula>
    </cfRule>
    <cfRule type="containsText" dxfId="1938" priority="1936" operator="containsText" text="POR VENCERSE">
      <formula>NOT(ISERROR(SEARCH("POR VENCERSE",J35)))</formula>
    </cfRule>
    <cfRule type="containsText" dxfId="1937" priority="1937" operator="containsText" text="VIGENTE">
      <formula>NOT(ISERROR(SEARCH("VIGENTE",J35)))</formula>
    </cfRule>
  </conditionalFormatting>
  <conditionalFormatting sqref="J35">
    <cfRule type="containsText" dxfId="1936" priority="1934" operator="containsText" text="RENOVAR">
      <formula>NOT(ISERROR(SEARCH("RENOVAR",J35)))</formula>
    </cfRule>
  </conditionalFormatting>
  <conditionalFormatting sqref="J35">
    <cfRule type="containsText" dxfId="1935" priority="1932" operator="containsText" text="TRAMITES">
      <formula>NOT(ISERROR(SEARCH("TRAMITES",J35)))</formula>
    </cfRule>
    <cfRule type="containsText" dxfId="1934" priority="1933" operator="containsText" text="TRAMITES">
      <formula>NOT(ISERROR(SEARCH("TRAMITES",J35)))</formula>
    </cfRule>
  </conditionalFormatting>
  <conditionalFormatting sqref="A36">
    <cfRule type="duplicateValues" dxfId="1933" priority="1931"/>
  </conditionalFormatting>
  <conditionalFormatting sqref="J36">
    <cfRule type="containsText" dxfId="1932" priority="1928" operator="containsText" text="TERMINADO">
      <formula>NOT(ISERROR(SEARCH("TERMINADO",J36)))</formula>
    </cfRule>
    <cfRule type="containsText" dxfId="1931" priority="1929" operator="containsText" text="POR VENCERSE">
      <formula>NOT(ISERROR(SEARCH("POR VENCERSE",J36)))</formula>
    </cfRule>
    <cfRule type="containsText" dxfId="1930" priority="1930" operator="containsText" text="VIGENTE">
      <formula>NOT(ISERROR(SEARCH("VIGENTE",J36)))</formula>
    </cfRule>
  </conditionalFormatting>
  <conditionalFormatting sqref="J36">
    <cfRule type="containsText" dxfId="1929" priority="1927" operator="containsText" text="RENOVAR">
      <formula>NOT(ISERROR(SEARCH("RENOVAR",J36)))</formula>
    </cfRule>
  </conditionalFormatting>
  <conditionalFormatting sqref="J36">
    <cfRule type="containsText" dxfId="1928" priority="1925" operator="containsText" text="TRAMITES">
      <formula>NOT(ISERROR(SEARCH("TRAMITES",J36)))</formula>
    </cfRule>
    <cfRule type="containsText" dxfId="1927" priority="1926" operator="containsText" text="TRAMITES">
      <formula>NOT(ISERROR(SEARCH("TRAMITES",J36)))</formula>
    </cfRule>
  </conditionalFormatting>
  <conditionalFormatting sqref="A37">
    <cfRule type="duplicateValues" dxfId="1926" priority="1924"/>
  </conditionalFormatting>
  <conditionalFormatting sqref="J37">
    <cfRule type="containsText" dxfId="1925" priority="1921" operator="containsText" text="TERMINADO">
      <formula>NOT(ISERROR(SEARCH("TERMINADO",J37)))</formula>
    </cfRule>
    <cfRule type="containsText" dxfId="1924" priority="1922" operator="containsText" text="POR VENCERSE">
      <formula>NOT(ISERROR(SEARCH("POR VENCERSE",J37)))</formula>
    </cfRule>
    <cfRule type="containsText" dxfId="1923" priority="1923" operator="containsText" text="VIGENTE">
      <formula>NOT(ISERROR(SEARCH("VIGENTE",J37)))</formula>
    </cfRule>
  </conditionalFormatting>
  <conditionalFormatting sqref="J37">
    <cfRule type="containsText" dxfId="1922" priority="1920" operator="containsText" text="RENOVAR">
      <formula>NOT(ISERROR(SEARCH("RENOVAR",J37)))</formula>
    </cfRule>
  </conditionalFormatting>
  <conditionalFormatting sqref="J37">
    <cfRule type="containsText" dxfId="1921" priority="1918" operator="containsText" text="TRAMITES">
      <formula>NOT(ISERROR(SEARCH("TRAMITES",J37)))</formula>
    </cfRule>
    <cfRule type="containsText" dxfId="1920" priority="1919" operator="containsText" text="TRAMITES">
      <formula>NOT(ISERROR(SEARCH("TRAMITES",J37)))</formula>
    </cfRule>
  </conditionalFormatting>
  <conditionalFormatting sqref="A38">
    <cfRule type="duplicateValues" dxfId="1919" priority="1917"/>
  </conditionalFormatting>
  <conditionalFormatting sqref="J38">
    <cfRule type="containsText" dxfId="1918" priority="1914" operator="containsText" text="TERMINADO">
      <formula>NOT(ISERROR(SEARCH("TERMINADO",J38)))</formula>
    </cfRule>
    <cfRule type="containsText" dxfId="1917" priority="1915" operator="containsText" text="POR VENCERSE">
      <formula>NOT(ISERROR(SEARCH("POR VENCERSE",J38)))</formula>
    </cfRule>
    <cfRule type="containsText" dxfId="1916" priority="1916" operator="containsText" text="VIGENTE">
      <formula>NOT(ISERROR(SEARCH("VIGENTE",J38)))</formula>
    </cfRule>
  </conditionalFormatting>
  <conditionalFormatting sqref="J38">
    <cfRule type="containsText" dxfId="1915" priority="1913" operator="containsText" text="RENOVAR">
      <formula>NOT(ISERROR(SEARCH("RENOVAR",J38)))</formula>
    </cfRule>
  </conditionalFormatting>
  <conditionalFormatting sqref="J38">
    <cfRule type="containsText" dxfId="1914" priority="1911" operator="containsText" text="TRAMITES">
      <formula>NOT(ISERROR(SEARCH("TRAMITES",J38)))</formula>
    </cfRule>
    <cfRule type="containsText" dxfId="1913" priority="1912" operator="containsText" text="TRAMITES">
      <formula>NOT(ISERROR(SEARCH("TRAMITES",J38)))</formula>
    </cfRule>
  </conditionalFormatting>
  <conditionalFormatting sqref="A39">
    <cfRule type="duplicateValues" dxfId="1912" priority="1910"/>
  </conditionalFormatting>
  <conditionalFormatting sqref="J39">
    <cfRule type="containsText" dxfId="1911" priority="1907" operator="containsText" text="TERMINADO">
      <formula>NOT(ISERROR(SEARCH("TERMINADO",J39)))</formula>
    </cfRule>
    <cfRule type="containsText" dxfId="1910" priority="1908" operator="containsText" text="POR VENCERSE">
      <formula>NOT(ISERROR(SEARCH("POR VENCERSE",J39)))</formula>
    </cfRule>
    <cfRule type="containsText" dxfId="1909" priority="1909" operator="containsText" text="VIGENTE">
      <formula>NOT(ISERROR(SEARCH("VIGENTE",J39)))</formula>
    </cfRule>
  </conditionalFormatting>
  <conditionalFormatting sqref="J39">
    <cfRule type="containsText" dxfId="1908" priority="1906" operator="containsText" text="RENOVAR">
      <formula>NOT(ISERROR(SEARCH("RENOVAR",J39)))</formula>
    </cfRule>
  </conditionalFormatting>
  <conditionalFormatting sqref="J39">
    <cfRule type="containsText" dxfId="1907" priority="1904" operator="containsText" text="TRAMITES">
      <formula>NOT(ISERROR(SEARCH("TRAMITES",J39)))</formula>
    </cfRule>
    <cfRule type="containsText" dxfId="1906" priority="1905" operator="containsText" text="TRAMITES">
      <formula>NOT(ISERROR(SEARCH("TRAMITES",J39)))</formula>
    </cfRule>
  </conditionalFormatting>
  <conditionalFormatting sqref="P40">
    <cfRule type="containsText" dxfId="1905" priority="1903" operator="containsText" text="RENOVAR">
      <formula>NOT(ISERROR(SEARCH("RENOVAR",P40)))</formula>
    </cfRule>
  </conditionalFormatting>
  <conditionalFormatting sqref="P40">
    <cfRule type="containsText" dxfId="1904" priority="1900" operator="containsText" text="VENCIDO">
      <formula>NOT(ISERROR(SEARCH("VENCIDO",P40)))</formula>
    </cfRule>
    <cfRule type="containsText" dxfId="1903" priority="1901" operator="containsText" text="POR VENCERSE">
      <formula>NOT(ISERROR(SEARCH("POR VENCERSE",P40)))</formula>
    </cfRule>
    <cfRule type="containsText" dxfId="1902" priority="1902" operator="containsText" text="VIGENTE">
      <formula>NOT(ISERROR(SEARCH("VIGENTE",P40)))</formula>
    </cfRule>
  </conditionalFormatting>
  <conditionalFormatting sqref="A40">
    <cfRule type="duplicateValues" dxfId="1901" priority="1899"/>
  </conditionalFormatting>
  <conditionalFormatting sqref="J40">
    <cfRule type="containsText" dxfId="1900" priority="1896" operator="containsText" text="TERMINADO">
      <formula>NOT(ISERROR(SEARCH("TERMINADO",J40)))</formula>
    </cfRule>
    <cfRule type="containsText" dxfId="1899" priority="1897" operator="containsText" text="POR VENCERSE">
      <formula>NOT(ISERROR(SEARCH("POR VENCERSE",J40)))</formula>
    </cfRule>
    <cfRule type="containsText" dxfId="1898" priority="1898" operator="containsText" text="VIGENTE">
      <formula>NOT(ISERROR(SEARCH("VIGENTE",J40)))</formula>
    </cfRule>
  </conditionalFormatting>
  <conditionalFormatting sqref="J40">
    <cfRule type="containsText" dxfId="1897" priority="1895" operator="containsText" text="RENOVAR">
      <formula>NOT(ISERROR(SEARCH("RENOVAR",J40)))</formula>
    </cfRule>
  </conditionalFormatting>
  <conditionalFormatting sqref="J40">
    <cfRule type="containsText" dxfId="1896" priority="1893" operator="containsText" text="TRAMITES">
      <formula>NOT(ISERROR(SEARCH("TRAMITES",J40)))</formula>
    </cfRule>
    <cfRule type="containsText" dxfId="1895" priority="1894" operator="containsText" text="TRAMITES">
      <formula>NOT(ISERROR(SEARCH("TRAMITES",J40)))</formula>
    </cfRule>
  </conditionalFormatting>
  <conditionalFormatting sqref="A41">
    <cfRule type="duplicateValues" dxfId="1894" priority="1892"/>
  </conditionalFormatting>
  <conditionalFormatting sqref="J41">
    <cfRule type="containsText" dxfId="1893" priority="1889" operator="containsText" text="TERMINADO">
      <formula>NOT(ISERROR(SEARCH("TERMINADO",J41)))</formula>
    </cfRule>
    <cfRule type="containsText" dxfId="1892" priority="1890" operator="containsText" text="POR VENCERSE">
      <formula>NOT(ISERROR(SEARCH("POR VENCERSE",J41)))</formula>
    </cfRule>
    <cfRule type="containsText" dxfId="1891" priority="1891" operator="containsText" text="VIGENTE">
      <formula>NOT(ISERROR(SEARCH("VIGENTE",J41)))</formula>
    </cfRule>
  </conditionalFormatting>
  <conditionalFormatting sqref="J41">
    <cfRule type="containsText" dxfId="1890" priority="1888" operator="containsText" text="RENOVAR">
      <formula>NOT(ISERROR(SEARCH("RENOVAR",J41)))</formula>
    </cfRule>
  </conditionalFormatting>
  <conditionalFormatting sqref="J41">
    <cfRule type="containsText" dxfId="1889" priority="1886" operator="containsText" text="TRAMITES">
      <formula>NOT(ISERROR(SEARCH("TRAMITES",J41)))</formula>
    </cfRule>
    <cfRule type="containsText" dxfId="1888" priority="1887" operator="containsText" text="TRAMITES">
      <formula>NOT(ISERROR(SEARCH("TRAMITES",J41)))</formula>
    </cfRule>
  </conditionalFormatting>
  <conditionalFormatting sqref="A42">
    <cfRule type="duplicateValues" dxfId="1887" priority="1885"/>
  </conditionalFormatting>
  <conditionalFormatting sqref="J42">
    <cfRule type="containsText" dxfId="1886" priority="1882" operator="containsText" text="TERMINADO">
      <formula>NOT(ISERROR(SEARCH("TERMINADO",J42)))</formula>
    </cfRule>
    <cfRule type="containsText" dxfId="1885" priority="1883" operator="containsText" text="POR VENCERSE">
      <formula>NOT(ISERROR(SEARCH("POR VENCERSE",J42)))</formula>
    </cfRule>
    <cfRule type="containsText" dxfId="1884" priority="1884" operator="containsText" text="VIGENTE">
      <formula>NOT(ISERROR(SEARCH("VIGENTE",J42)))</formula>
    </cfRule>
  </conditionalFormatting>
  <conditionalFormatting sqref="J42">
    <cfRule type="containsText" dxfId="1883" priority="1881" operator="containsText" text="RENOVAR">
      <formula>NOT(ISERROR(SEARCH("RENOVAR",J42)))</formula>
    </cfRule>
  </conditionalFormatting>
  <conditionalFormatting sqref="J42">
    <cfRule type="containsText" dxfId="1882" priority="1879" operator="containsText" text="TRAMITES">
      <formula>NOT(ISERROR(SEARCH("TRAMITES",J42)))</formula>
    </cfRule>
    <cfRule type="containsText" dxfId="1881" priority="1880" operator="containsText" text="TRAMITES">
      <formula>NOT(ISERROR(SEARCH("TRAMITES",J42)))</formula>
    </cfRule>
  </conditionalFormatting>
  <conditionalFormatting sqref="A43">
    <cfRule type="duplicateValues" dxfId="1880" priority="1878"/>
  </conditionalFormatting>
  <conditionalFormatting sqref="J43">
    <cfRule type="containsText" dxfId="1879" priority="1875" operator="containsText" text="TERMINADO">
      <formula>NOT(ISERROR(SEARCH("TERMINADO",J43)))</formula>
    </cfRule>
    <cfRule type="containsText" dxfId="1878" priority="1876" operator="containsText" text="POR VENCERSE">
      <formula>NOT(ISERROR(SEARCH("POR VENCERSE",J43)))</formula>
    </cfRule>
    <cfRule type="containsText" dxfId="1877" priority="1877" operator="containsText" text="VIGENTE">
      <formula>NOT(ISERROR(SEARCH("VIGENTE",J43)))</formula>
    </cfRule>
  </conditionalFormatting>
  <conditionalFormatting sqref="J43">
    <cfRule type="containsText" dxfId="1876" priority="1874" operator="containsText" text="RENOVAR">
      <formula>NOT(ISERROR(SEARCH("RENOVAR",J43)))</formula>
    </cfRule>
  </conditionalFormatting>
  <conditionalFormatting sqref="J43">
    <cfRule type="containsText" dxfId="1875" priority="1872" operator="containsText" text="TRAMITES">
      <formula>NOT(ISERROR(SEARCH("TRAMITES",J43)))</formula>
    </cfRule>
    <cfRule type="containsText" dxfId="1874" priority="1873" operator="containsText" text="TRAMITES">
      <formula>NOT(ISERROR(SEARCH("TRAMITES",J43)))</formula>
    </cfRule>
  </conditionalFormatting>
  <conditionalFormatting sqref="P43">
    <cfRule type="containsText" dxfId="1873" priority="1871" operator="containsText" text="RENOVAR">
      <formula>NOT(ISERROR(SEARCH("RENOVAR",P43)))</formula>
    </cfRule>
  </conditionalFormatting>
  <conditionalFormatting sqref="P43">
    <cfRule type="containsText" dxfId="1872" priority="1868" operator="containsText" text="VENCIDO">
      <formula>NOT(ISERROR(SEARCH("VENCIDO",P43)))</formula>
    </cfRule>
    <cfRule type="containsText" dxfId="1871" priority="1869" operator="containsText" text="POR VENCERSE">
      <formula>NOT(ISERROR(SEARCH("POR VENCERSE",P43)))</formula>
    </cfRule>
    <cfRule type="containsText" dxfId="1870" priority="1870" operator="containsText" text="VIGENTE">
      <formula>NOT(ISERROR(SEARCH("VIGENTE",P43)))</formula>
    </cfRule>
  </conditionalFormatting>
  <conditionalFormatting sqref="A44">
    <cfRule type="duplicateValues" dxfId="1869" priority="1867"/>
  </conditionalFormatting>
  <conditionalFormatting sqref="J44">
    <cfRule type="containsText" dxfId="1868" priority="1864" operator="containsText" text="TERMINADO">
      <formula>NOT(ISERROR(SEARCH("TERMINADO",J44)))</formula>
    </cfRule>
    <cfRule type="containsText" dxfId="1867" priority="1865" operator="containsText" text="POR VENCERSE">
      <formula>NOT(ISERROR(SEARCH("POR VENCERSE",J44)))</formula>
    </cfRule>
    <cfRule type="containsText" dxfId="1866" priority="1866" operator="containsText" text="VIGENTE">
      <formula>NOT(ISERROR(SEARCH("VIGENTE",J44)))</formula>
    </cfRule>
  </conditionalFormatting>
  <conditionalFormatting sqref="J44">
    <cfRule type="containsText" dxfId="1865" priority="1863" operator="containsText" text="RENOVAR">
      <formula>NOT(ISERROR(SEARCH("RENOVAR",J44)))</formula>
    </cfRule>
  </conditionalFormatting>
  <conditionalFormatting sqref="J44">
    <cfRule type="containsText" dxfId="1864" priority="1861" operator="containsText" text="TRAMITES">
      <formula>NOT(ISERROR(SEARCH("TRAMITES",J44)))</formula>
    </cfRule>
    <cfRule type="containsText" dxfId="1863" priority="1862" operator="containsText" text="TRAMITES">
      <formula>NOT(ISERROR(SEARCH("TRAMITES",J44)))</formula>
    </cfRule>
  </conditionalFormatting>
  <conditionalFormatting sqref="A45">
    <cfRule type="duplicateValues" dxfId="1862" priority="1860"/>
  </conditionalFormatting>
  <conditionalFormatting sqref="J45">
    <cfRule type="containsText" dxfId="1861" priority="1857" operator="containsText" text="TERMINADO">
      <formula>NOT(ISERROR(SEARCH("TERMINADO",J45)))</formula>
    </cfRule>
    <cfRule type="containsText" dxfId="1860" priority="1858" operator="containsText" text="POR VENCERSE">
      <formula>NOT(ISERROR(SEARCH("POR VENCERSE",J45)))</formula>
    </cfRule>
    <cfRule type="containsText" dxfId="1859" priority="1859" operator="containsText" text="VIGENTE">
      <formula>NOT(ISERROR(SEARCH("VIGENTE",J45)))</formula>
    </cfRule>
  </conditionalFormatting>
  <conditionalFormatting sqref="J45">
    <cfRule type="containsText" dxfId="1858" priority="1856" operator="containsText" text="RENOVAR">
      <formula>NOT(ISERROR(SEARCH("RENOVAR",J45)))</formula>
    </cfRule>
  </conditionalFormatting>
  <conditionalFormatting sqref="J45">
    <cfRule type="containsText" dxfId="1857" priority="1854" operator="containsText" text="TRAMITES">
      <formula>NOT(ISERROR(SEARCH("TRAMITES",J45)))</formula>
    </cfRule>
    <cfRule type="containsText" dxfId="1856" priority="1855" operator="containsText" text="TRAMITES">
      <formula>NOT(ISERROR(SEARCH("TRAMITES",J45)))</formula>
    </cfRule>
  </conditionalFormatting>
  <conditionalFormatting sqref="A46">
    <cfRule type="duplicateValues" dxfId="1855" priority="1853"/>
  </conditionalFormatting>
  <conditionalFormatting sqref="J46">
    <cfRule type="containsText" dxfId="1854" priority="1850" operator="containsText" text="TERMINADO">
      <formula>NOT(ISERROR(SEARCH("TERMINADO",J46)))</formula>
    </cfRule>
    <cfRule type="containsText" dxfId="1853" priority="1851" operator="containsText" text="POR VENCERSE">
      <formula>NOT(ISERROR(SEARCH("POR VENCERSE",J46)))</formula>
    </cfRule>
    <cfRule type="containsText" dxfId="1852" priority="1852" operator="containsText" text="VIGENTE">
      <formula>NOT(ISERROR(SEARCH("VIGENTE",J46)))</formula>
    </cfRule>
  </conditionalFormatting>
  <conditionalFormatting sqref="J46">
    <cfRule type="containsText" dxfId="1851" priority="1849" operator="containsText" text="RENOVAR">
      <formula>NOT(ISERROR(SEARCH("RENOVAR",J46)))</formula>
    </cfRule>
  </conditionalFormatting>
  <conditionalFormatting sqref="J46">
    <cfRule type="containsText" dxfId="1850" priority="1847" operator="containsText" text="TRAMITES">
      <formula>NOT(ISERROR(SEARCH("TRAMITES",J46)))</formula>
    </cfRule>
    <cfRule type="containsText" dxfId="1849" priority="1848" operator="containsText" text="TRAMITES">
      <formula>NOT(ISERROR(SEARCH("TRAMITES",J46)))</formula>
    </cfRule>
  </conditionalFormatting>
  <conditionalFormatting sqref="A47">
    <cfRule type="duplicateValues" dxfId="1848" priority="1846"/>
  </conditionalFormatting>
  <conditionalFormatting sqref="P47">
    <cfRule type="containsText" dxfId="1847" priority="1845" operator="containsText" text="RENOVAR">
      <formula>NOT(ISERROR(SEARCH("RENOVAR",P47)))</formula>
    </cfRule>
  </conditionalFormatting>
  <conditionalFormatting sqref="P47">
    <cfRule type="containsText" dxfId="1846" priority="1842" operator="containsText" text="VENCIDO">
      <formula>NOT(ISERROR(SEARCH("VENCIDO",P47)))</formula>
    </cfRule>
    <cfRule type="containsText" dxfId="1845" priority="1843" operator="containsText" text="POR VENCERSE">
      <formula>NOT(ISERROR(SEARCH("POR VENCERSE",P47)))</formula>
    </cfRule>
    <cfRule type="containsText" dxfId="1844" priority="1844" operator="containsText" text="VIGENTE">
      <formula>NOT(ISERROR(SEARCH("VIGENTE",P47)))</formula>
    </cfRule>
  </conditionalFormatting>
  <conditionalFormatting sqref="A48">
    <cfRule type="duplicateValues" dxfId="1843" priority="1841"/>
  </conditionalFormatting>
  <conditionalFormatting sqref="J48">
    <cfRule type="containsText" dxfId="1842" priority="1838" operator="containsText" text="TERMINADO">
      <formula>NOT(ISERROR(SEARCH("TERMINADO",J48)))</formula>
    </cfRule>
    <cfRule type="containsText" dxfId="1841" priority="1839" operator="containsText" text="POR VENCERSE">
      <formula>NOT(ISERROR(SEARCH("POR VENCERSE",J48)))</formula>
    </cfRule>
    <cfRule type="containsText" dxfId="1840" priority="1840" operator="containsText" text="VIGENTE">
      <formula>NOT(ISERROR(SEARCH("VIGENTE",J48)))</formula>
    </cfRule>
  </conditionalFormatting>
  <conditionalFormatting sqref="J48">
    <cfRule type="containsText" dxfId="1839" priority="1837" operator="containsText" text="RENOVAR">
      <formula>NOT(ISERROR(SEARCH("RENOVAR",J48)))</formula>
    </cfRule>
  </conditionalFormatting>
  <conditionalFormatting sqref="J48">
    <cfRule type="containsText" dxfId="1838" priority="1835" operator="containsText" text="TRAMITES">
      <formula>NOT(ISERROR(SEARCH("TRAMITES",J48)))</formula>
    </cfRule>
    <cfRule type="containsText" dxfId="1837" priority="1836" operator="containsText" text="TRAMITES">
      <formula>NOT(ISERROR(SEARCH("TRAMITES",J48)))</formula>
    </cfRule>
  </conditionalFormatting>
  <conditionalFormatting sqref="A49">
    <cfRule type="duplicateValues" dxfId="1836" priority="1834"/>
  </conditionalFormatting>
  <conditionalFormatting sqref="J49">
    <cfRule type="containsText" dxfId="1835" priority="1831" operator="containsText" text="TERMINADO">
      <formula>NOT(ISERROR(SEARCH("TERMINADO",J49)))</formula>
    </cfRule>
    <cfRule type="containsText" dxfId="1834" priority="1832" operator="containsText" text="POR VENCERSE">
      <formula>NOT(ISERROR(SEARCH("POR VENCERSE",J49)))</formula>
    </cfRule>
    <cfRule type="containsText" dxfId="1833" priority="1833" operator="containsText" text="VIGENTE">
      <formula>NOT(ISERROR(SEARCH("VIGENTE",J49)))</formula>
    </cfRule>
  </conditionalFormatting>
  <conditionalFormatting sqref="J49">
    <cfRule type="containsText" dxfId="1832" priority="1830" operator="containsText" text="RENOVAR">
      <formula>NOT(ISERROR(SEARCH("RENOVAR",J49)))</formula>
    </cfRule>
  </conditionalFormatting>
  <conditionalFormatting sqref="J49">
    <cfRule type="containsText" dxfId="1831" priority="1828" operator="containsText" text="TRAMITES">
      <formula>NOT(ISERROR(SEARCH("TRAMITES",J49)))</formula>
    </cfRule>
    <cfRule type="containsText" dxfId="1830" priority="1829" operator="containsText" text="TRAMITES">
      <formula>NOT(ISERROR(SEARCH("TRAMITES",J49)))</formula>
    </cfRule>
  </conditionalFormatting>
  <conditionalFormatting sqref="A50">
    <cfRule type="duplicateValues" dxfId="1829" priority="1827"/>
  </conditionalFormatting>
  <conditionalFormatting sqref="P50">
    <cfRule type="containsText" dxfId="1828" priority="1826" operator="containsText" text="RENOVAR">
      <formula>NOT(ISERROR(SEARCH("RENOVAR",P50)))</formula>
    </cfRule>
  </conditionalFormatting>
  <conditionalFormatting sqref="P50">
    <cfRule type="containsText" dxfId="1827" priority="1823" operator="containsText" text="VENCIDO">
      <formula>NOT(ISERROR(SEARCH("VENCIDO",P50)))</formula>
    </cfRule>
    <cfRule type="containsText" dxfId="1826" priority="1824" operator="containsText" text="POR VENCERSE">
      <formula>NOT(ISERROR(SEARCH("POR VENCERSE",P50)))</formula>
    </cfRule>
    <cfRule type="containsText" dxfId="1825" priority="1825" operator="containsText" text="VIGENTE">
      <formula>NOT(ISERROR(SEARCH("VIGENTE",P50)))</formula>
    </cfRule>
  </conditionalFormatting>
  <conditionalFormatting sqref="A51">
    <cfRule type="duplicateValues" dxfId="1824" priority="1822"/>
  </conditionalFormatting>
  <conditionalFormatting sqref="P51">
    <cfRule type="containsText" dxfId="1823" priority="1821" operator="containsText" text="RENOVAR">
      <formula>NOT(ISERROR(SEARCH("RENOVAR",P51)))</formula>
    </cfRule>
  </conditionalFormatting>
  <conditionalFormatting sqref="P51">
    <cfRule type="containsText" dxfId="1822" priority="1818" operator="containsText" text="VENCIDO">
      <formula>NOT(ISERROR(SEARCH("VENCIDO",P51)))</formula>
    </cfRule>
    <cfRule type="containsText" dxfId="1821" priority="1819" operator="containsText" text="POR VENCERSE">
      <formula>NOT(ISERROR(SEARCH("POR VENCERSE",P51)))</formula>
    </cfRule>
    <cfRule type="containsText" dxfId="1820" priority="1820" operator="containsText" text="VIGENTE">
      <formula>NOT(ISERROR(SEARCH("VIGENTE",P51)))</formula>
    </cfRule>
  </conditionalFormatting>
  <conditionalFormatting sqref="A52">
    <cfRule type="duplicateValues" dxfId="1819" priority="1817"/>
  </conditionalFormatting>
  <conditionalFormatting sqref="P52">
    <cfRule type="containsText" dxfId="1818" priority="1816" operator="containsText" text="RENOVAR">
      <formula>NOT(ISERROR(SEARCH("RENOVAR",P52)))</formula>
    </cfRule>
  </conditionalFormatting>
  <conditionalFormatting sqref="P52">
    <cfRule type="containsText" dxfId="1817" priority="1813" operator="containsText" text="VENCIDO">
      <formula>NOT(ISERROR(SEARCH("VENCIDO",P52)))</formula>
    </cfRule>
    <cfRule type="containsText" dxfId="1816" priority="1814" operator="containsText" text="POR VENCERSE">
      <formula>NOT(ISERROR(SEARCH("POR VENCERSE",P52)))</formula>
    </cfRule>
    <cfRule type="containsText" dxfId="1815" priority="1815" operator="containsText" text="VIGENTE">
      <formula>NOT(ISERROR(SEARCH("VIGENTE",P52)))</formula>
    </cfRule>
  </conditionalFormatting>
  <conditionalFormatting sqref="A53">
    <cfRule type="duplicateValues" dxfId="1814" priority="1812"/>
  </conditionalFormatting>
  <conditionalFormatting sqref="P53">
    <cfRule type="containsText" dxfId="1813" priority="1811" operator="containsText" text="RENOVAR">
      <formula>NOT(ISERROR(SEARCH("RENOVAR",P53)))</formula>
    </cfRule>
  </conditionalFormatting>
  <conditionalFormatting sqref="P53">
    <cfRule type="containsText" dxfId="1812" priority="1808" operator="containsText" text="VENCIDO">
      <formula>NOT(ISERROR(SEARCH("VENCIDO",P53)))</formula>
    </cfRule>
    <cfRule type="containsText" dxfId="1811" priority="1809" operator="containsText" text="POR VENCERSE">
      <formula>NOT(ISERROR(SEARCH("POR VENCERSE",P53)))</formula>
    </cfRule>
    <cfRule type="containsText" dxfId="1810" priority="1810" operator="containsText" text="VIGENTE">
      <formula>NOT(ISERROR(SEARCH("VIGENTE",P53)))</formula>
    </cfRule>
  </conditionalFormatting>
  <conditionalFormatting sqref="A54">
    <cfRule type="duplicateValues" dxfId="1809" priority="1807"/>
  </conditionalFormatting>
  <conditionalFormatting sqref="P54">
    <cfRule type="containsText" dxfId="1808" priority="1806" operator="containsText" text="RENOVAR">
      <formula>NOT(ISERROR(SEARCH("RENOVAR",P54)))</formula>
    </cfRule>
  </conditionalFormatting>
  <conditionalFormatting sqref="P54">
    <cfRule type="containsText" dxfId="1807" priority="1803" operator="containsText" text="VENCIDO">
      <formula>NOT(ISERROR(SEARCH("VENCIDO",P54)))</formula>
    </cfRule>
    <cfRule type="containsText" dxfId="1806" priority="1804" operator="containsText" text="POR VENCERSE">
      <formula>NOT(ISERROR(SEARCH("POR VENCERSE",P54)))</formula>
    </cfRule>
    <cfRule type="containsText" dxfId="1805" priority="1805" operator="containsText" text="VIGENTE">
      <formula>NOT(ISERROR(SEARCH("VIGENTE",P54)))</formula>
    </cfRule>
  </conditionalFormatting>
  <conditionalFormatting sqref="A55">
    <cfRule type="duplicateValues" dxfId="1804" priority="1802"/>
  </conditionalFormatting>
  <conditionalFormatting sqref="A56">
    <cfRule type="duplicateValues" dxfId="1803" priority="1801"/>
  </conditionalFormatting>
  <conditionalFormatting sqref="P56">
    <cfRule type="containsText" dxfId="1802" priority="1800" operator="containsText" text="RENOVAR">
      <formula>NOT(ISERROR(SEARCH("RENOVAR",P56)))</formula>
    </cfRule>
  </conditionalFormatting>
  <conditionalFormatting sqref="P56">
    <cfRule type="containsText" dxfId="1801" priority="1797" operator="containsText" text="VENCIDO">
      <formula>NOT(ISERROR(SEARCH("VENCIDO",P56)))</formula>
    </cfRule>
    <cfRule type="containsText" dxfId="1800" priority="1798" operator="containsText" text="POR VENCERSE">
      <formula>NOT(ISERROR(SEARCH("POR VENCERSE",P56)))</formula>
    </cfRule>
    <cfRule type="containsText" dxfId="1799" priority="1799" operator="containsText" text="VIGENTE">
      <formula>NOT(ISERROR(SEARCH("VIGENTE",P56)))</formula>
    </cfRule>
  </conditionalFormatting>
  <conditionalFormatting sqref="A57">
    <cfRule type="duplicateValues" dxfId="1798" priority="1796"/>
  </conditionalFormatting>
  <conditionalFormatting sqref="P57">
    <cfRule type="containsText" dxfId="1797" priority="1795" operator="containsText" text="RENOVAR">
      <formula>NOT(ISERROR(SEARCH("RENOVAR",P57)))</formula>
    </cfRule>
  </conditionalFormatting>
  <conditionalFormatting sqref="P57">
    <cfRule type="containsText" dxfId="1796" priority="1792" operator="containsText" text="VENCIDO">
      <formula>NOT(ISERROR(SEARCH("VENCIDO",P57)))</formula>
    </cfRule>
    <cfRule type="containsText" dxfId="1795" priority="1793" operator="containsText" text="POR VENCERSE">
      <formula>NOT(ISERROR(SEARCH("POR VENCERSE",P57)))</formula>
    </cfRule>
    <cfRule type="containsText" dxfId="1794" priority="1794" operator="containsText" text="VIGENTE">
      <formula>NOT(ISERROR(SEARCH("VIGENTE",P57)))</formula>
    </cfRule>
  </conditionalFormatting>
  <conditionalFormatting sqref="A58">
    <cfRule type="duplicateValues" dxfId="1793" priority="1791"/>
  </conditionalFormatting>
  <conditionalFormatting sqref="J58">
    <cfRule type="containsText" dxfId="1792" priority="1788" operator="containsText" text="TERMINADO">
      <formula>NOT(ISERROR(SEARCH("TERMINADO",J58)))</formula>
    </cfRule>
    <cfRule type="containsText" dxfId="1791" priority="1789" operator="containsText" text="POR VENCERSE">
      <formula>NOT(ISERROR(SEARCH("POR VENCERSE",J58)))</formula>
    </cfRule>
    <cfRule type="containsText" dxfId="1790" priority="1790" operator="containsText" text="VIGENTE">
      <formula>NOT(ISERROR(SEARCH("VIGENTE",J58)))</formula>
    </cfRule>
  </conditionalFormatting>
  <conditionalFormatting sqref="J58">
    <cfRule type="containsText" dxfId="1789" priority="1787" operator="containsText" text="RENOVAR">
      <formula>NOT(ISERROR(SEARCH("RENOVAR",J58)))</formula>
    </cfRule>
  </conditionalFormatting>
  <conditionalFormatting sqref="J58">
    <cfRule type="containsText" dxfId="1788" priority="1785" operator="containsText" text="TRAMITES">
      <formula>NOT(ISERROR(SEARCH("TRAMITES",J58)))</formula>
    </cfRule>
    <cfRule type="containsText" dxfId="1787" priority="1786" operator="containsText" text="TRAMITES">
      <formula>NOT(ISERROR(SEARCH("TRAMITES",J58)))</formula>
    </cfRule>
  </conditionalFormatting>
  <conditionalFormatting sqref="P55">
    <cfRule type="containsText" dxfId="1786" priority="1784" operator="containsText" text="RENOVAR">
      <formula>NOT(ISERROR(SEARCH("RENOVAR",P55)))</formula>
    </cfRule>
  </conditionalFormatting>
  <conditionalFormatting sqref="P55">
    <cfRule type="containsText" dxfId="1785" priority="1781" operator="containsText" text="VENCIDO">
      <formula>NOT(ISERROR(SEARCH("VENCIDO",P55)))</formula>
    </cfRule>
    <cfRule type="containsText" dxfId="1784" priority="1782" operator="containsText" text="POR VENCERSE">
      <formula>NOT(ISERROR(SEARCH("POR VENCERSE",P55)))</formula>
    </cfRule>
    <cfRule type="containsText" dxfId="1783" priority="1783" operator="containsText" text="VIGENTE">
      <formula>NOT(ISERROR(SEARCH("VIGENTE",P55)))</formula>
    </cfRule>
  </conditionalFormatting>
  <conditionalFormatting sqref="A59">
    <cfRule type="duplicateValues" dxfId="1782" priority="1780"/>
  </conditionalFormatting>
  <conditionalFormatting sqref="P59">
    <cfRule type="containsText" dxfId="1781" priority="1779" operator="containsText" text="RENOVAR">
      <formula>NOT(ISERROR(SEARCH("RENOVAR",P59)))</formula>
    </cfRule>
  </conditionalFormatting>
  <conditionalFormatting sqref="P59">
    <cfRule type="containsText" dxfId="1780" priority="1776" operator="containsText" text="VENCIDO">
      <formula>NOT(ISERROR(SEARCH("VENCIDO",P59)))</formula>
    </cfRule>
    <cfRule type="containsText" dxfId="1779" priority="1777" operator="containsText" text="POR VENCERSE">
      <formula>NOT(ISERROR(SEARCH("POR VENCERSE",P59)))</formula>
    </cfRule>
    <cfRule type="containsText" dxfId="1778" priority="1778" operator="containsText" text="VIGENTE">
      <formula>NOT(ISERROR(SEARCH("VIGENTE",P59)))</formula>
    </cfRule>
  </conditionalFormatting>
  <conditionalFormatting sqref="A60">
    <cfRule type="duplicateValues" dxfId="1777" priority="1775"/>
  </conditionalFormatting>
  <conditionalFormatting sqref="P60">
    <cfRule type="containsText" dxfId="1776" priority="1774" operator="containsText" text="RENOVAR">
      <formula>NOT(ISERROR(SEARCH("RENOVAR",P60)))</formula>
    </cfRule>
  </conditionalFormatting>
  <conditionalFormatting sqref="P60">
    <cfRule type="containsText" dxfId="1775" priority="1771" operator="containsText" text="VENCIDO">
      <formula>NOT(ISERROR(SEARCH("VENCIDO",P60)))</formula>
    </cfRule>
    <cfRule type="containsText" dxfId="1774" priority="1772" operator="containsText" text="POR VENCERSE">
      <formula>NOT(ISERROR(SEARCH("POR VENCERSE",P60)))</formula>
    </cfRule>
    <cfRule type="containsText" dxfId="1773" priority="1773" operator="containsText" text="VIGENTE">
      <formula>NOT(ISERROR(SEARCH("VIGENTE",P60)))</formula>
    </cfRule>
  </conditionalFormatting>
  <conditionalFormatting sqref="A61">
    <cfRule type="duplicateValues" dxfId="1772" priority="1770"/>
  </conditionalFormatting>
  <conditionalFormatting sqref="P61">
    <cfRule type="containsText" dxfId="1771" priority="1769" operator="containsText" text="RENOVAR">
      <formula>NOT(ISERROR(SEARCH("RENOVAR",P61)))</formula>
    </cfRule>
  </conditionalFormatting>
  <conditionalFormatting sqref="P61">
    <cfRule type="containsText" dxfId="1770" priority="1766" operator="containsText" text="VENCIDO">
      <formula>NOT(ISERROR(SEARCH("VENCIDO",P61)))</formula>
    </cfRule>
    <cfRule type="containsText" dxfId="1769" priority="1767" operator="containsText" text="POR VENCERSE">
      <formula>NOT(ISERROR(SEARCH("POR VENCERSE",P61)))</formula>
    </cfRule>
    <cfRule type="containsText" dxfId="1768" priority="1768" operator="containsText" text="VIGENTE">
      <formula>NOT(ISERROR(SEARCH("VIGENTE",P61)))</formula>
    </cfRule>
  </conditionalFormatting>
  <conditionalFormatting sqref="A62">
    <cfRule type="duplicateValues" dxfId="1767" priority="1765"/>
  </conditionalFormatting>
  <conditionalFormatting sqref="P62">
    <cfRule type="containsText" dxfId="1766" priority="1764" operator="containsText" text="RENOVAR">
      <formula>NOT(ISERROR(SEARCH("RENOVAR",P62)))</formula>
    </cfRule>
  </conditionalFormatting>
  <conditionalFormatting sqref="P62">
    <cfRule type="containsText" dxfId="1765" priority="1761" operator="containsText" text="VENCIDO">
      <formula>NOT(ISERROR(SEARCH("VENCIDO",P62)))</formula>
    </cfRule>
    <cfRule type="containsText" dxfId="1764" priority="1762" operator="containsText" text="POR VENCERSE">
      <formula>NOT(ISERROR(SEARCH("POR VENCERSE",P62)))</formula>
    </cfRule>
    <cfRule type="containsText" dxfId="1763" priority="1763" operator="containsText" text="VIGENTE">
      <formula>NOT(ISERROR(SEARCH("VIGENTE",P62)))</formula>
    </cfRule>
  </conditionalFormatting>
  <conditionalFormatting sqref="A63">
    <cfRule type="duplicateValues" dxfId="1762" priority="1760"/>
  </conditionalFormatting>
  <conditionalFormatting sqref="P63">
    <cfRule type="containsText" dxfId="1761" priority="1759" operator="containsText" text="RENOVAR">
      <formula>NOT(ISERROR(SEARCH("RENOVAR",P63)))</formula>
    </cfRule>
  </conditionalFormatting>
  <conditionalFormatting sqref="P63">
    <cfRule type="containsText" dxfId="1760" priority="1756" operator="containsText" text="VENCIDO">
      <formula>NOT(ISERROR(SEARCH("VENCIDO",P63)))</formula>
    </cfRule>
    <cfRule type="containsText" dxfId="1759" priority="1757" operator="containsText" text="POR VENCERSE">
      <formula>NOT(ISERROR(SEARCH("POR VENCERSE",P63)))</formula>
    </cfRule>
    <cfRule type="containsText" dxfId="1758" priority="1758" operator="containsText" text="VIGENTE">
      <formula>NOT(ISERROR(SEARCH("VIGENTE",P63)))</formula>
    </cfRule>
  </conditionalFormatting>
  <conditionalFormatting sqref="A64">
    <cfRule type="duplicateValues" dxfId="1757" priority="1755"/>
  </conditionalFormatting>
  <conditionalFormatting sqref="P64">
    <cfRule type="containsText" dxfId="1756" priority="1754" operator="containsText" text="RENOVAR">
      <formula>NOT(ISERROR(SEARCH("RENOVAR",P64)))</formula>
    </cfRule>
  </conditionalFormatting>
  <conditionalFormatting sqref="P64">
    <cfRule type="containsText" dxfId="1755" priority="1751" operator="containsText" text="VENCIDO">
      <formula>NOT(ISERROR(SEARCH("VENCIDO",P64)))</formula>
    </cfRule>
    <cfRule type="containsText" dxfId="1754" priority="1752" operator="containsText" text="POR VENCERSE">
      <formula>NOT(ISERROR(SEARCH("POR VENCERSE",P64)))</formula>
    </cfRule>
    <cfRule type="containsText" dxfId="1753" priority="1753" operator="containsText" text="VIGENTE">
      <formula>NOT(ISERROR(SEARCH("VIGENTE",P64)))</formula>
    </cfRule>
  </conditionalFormatting>
  <conditionalFormatting sqref="A65">
    <cfRule type="duplicateValues" dxfId="1752" priority="1750"/>
  </conditionalFormatting>
  <conditionalFormatting sqref="P65">
    <cfRule type="containsText" dxfId="1751" priority="1749" operator="containsText" text="RENOVAR">
      <formula>NOT(ISERROR(SEARCH("RENOVAR",P65)))</formula>
    </cfRule>
  </conditionalFormatting>
  <conditionalFormatting sqref="P65">
    <cfRule type="containsText" dxfId="1750" priority="1746" operator="containsText" text="VENCIDO">
      <formula>NOT(ISERROR(SEARCH("VENCIDO",P65)))</formula>
    </cfRule>
    <cfRule type="containsText" dxfId="1749" priority="1747" operator="containsText" text="POR VENCERSE">
      <formula>NOT(ISERROR(SEARCH("POR VENCERSE",P65)))</formula>
    </cfRule>
    <cfRule type="containsText" dxfId="1748" priority="1748" operator="containsText" text="VIGENTE">
      <formula>NOT(ISERROR(SEARCH("VIGENTE",P65)))</formula>
    </cfRule>
  </conditionalFormatting>
  <conditionalFormatting sqref="A66">
    <cfRule type="duplicateValues" dxfId="1747" priority="1745"/>
  </conditionalFormatting>
  <conditionalFormatting sqref="P66">
    <cfRule type="containsText" dxfId="1746" priority="1744" operator="containsText" text="RENOVAR">
      <formula>NOT(ISERROR(SEARCH("RENOVAR",P66)))</formula>
    </cfRule>
  </conditionalFormatting>
  <conditionalFormatting sqref="P66">
    <cfRule type="containsText" dxfId="1745" priority="1741" operator="containsText" text="VENCIDO">
      <formula>NOT(ISERROR(SEARCH("VENCIDO",P66)))</formula>
    </cfRule>
    <cfRule type="containsText" dxfId="1744" priority="1742" operator="containsText" text="POR VENCERSE">
      <formula>NOT(ISERROR(SEARCH("POR VENCERSE",P66)))</formula>
    </cfRule>
    <cfRule type="containsText" dxfId="1743" priority="1743" operator="containsText" text="VIGENTE">
      <formula>NOT(ISERROR(SEARCH("VIGENTE",P66)))</formula>
    </cfRule>
  </conditionalFormatting>
  <conditionalFormatting sqref="A67">
    <cfRule type="duplicateValues" dxfId="1742" priority="1740"/>
  </conditionalFormatting>
  <conditionalFormatting sqref="P67">
    <cfRule type="containsText" dxfId="1741" priority="1739" operator="containsText" text="RENOVAR">
      <formula>NOT(ISERROR(SEARCH("RENOVAR",P67)))</formula>
    </cfRule>
  </conditionalFormatting>
  <conditionalFormatting sqref="P67">
    <cfRule type="containsText" dxfId="1740" priority="1736" operator="containsText" text="VENCIDO">
      <formula>NOT(ISERROR(SEARCH("VENCIDO",P67)))</formula>
    </cfRule>
    <cfRule type="containsText" dxfId="1739" priority="1737" operator="containsText" text="POR VENCERSE">
      <formula>NOT(ISERROR(SEARCH("POR VENCERSE",P67)))</formula>
    </cfRule>
    <cfRule type="containsText" dxfId="1738" priority="1738" operator="containsText" text="VIGENTE">
      <formula>NOT(ISERROR(SEARCH("VIGENTE",P67)))</formula>
    </cfRule>
  </conditionalFormatting>
  <conditionalFormatting sqref="A68">
    <cfRule type="duplicateValues" dxfId="1737" priority="1735"/>
  </conditionalFormatting>
  <conditionalFormatting sqref="P68">
    <cfRule type="containsText" dxfId="1736" priority="1734" operator="containsText" text="RENOVAR">
      <formula>NOT(ISERROR(SEARCH("RENOVAR",P68)))</formula>
    </cfRule>
  </conditionalFormatting>
  <conditionalFormatting sqref="P68">
    <cfRule type="containsText" dxfId="1735" priority="1731" operator="containsText" text="VENCIDO">
      <formula>NOT(ISERROR(SEARCH("VENCIDO",P68)))</formula>
    </cfRule>
    <cfRule type="containsText" dxfId="1734" priority="1732" operator="containsText" text="POR VENCERSE">
      <formula>NOT(ISERROR(SEARCH("POR VENCERSE",P68)))</formula>
    </cfRule>
    <cfRule type="containsText" dxfId="1733" priority="1733" operator="containsText" text="VIGENTE">
      <formula>NOT(ISERROR(SEARCH("VIGENTE",P68)))</formula>
    </cfRule>
  </conditionalFormatting>
  <conditionalFormatting sqref="A69">
    <cfRule type="duplicateValues" dxfId="1732" priority="1730"/>
  </conditionalFormatting>
  <conditionalFormatting sqref="P69">
    <cfRule type="containsText" dxfId="1731" priority="1729" operator="containsText" text="RENOVAR">
      <formula>NOT(ISERROR(SEARCH("RENOVAR",P69)))</formula>
    </cfRule>
  </conditionalFormatting>
  <conditionalFormatting sqref="P69">
    <cfRule type="containsText" dxfId="1730" priority="1726" operator="containsText" text="VENCIDO">
      <formula>NOT(ISERROR(SEARCH("VENCIDO",P69)))</formula>
    </cfRule>
    <cfRule type="containsText" dxfId="1729" priority="1727" operator="containsText" text="POR VENCERSE">
      <formula>NOT(ISERROR(SEARCH("POR VENCERSE",P69)))</formula>
    </cfRule>
    <cfRule type="containsText" dxfId="1728" priority="1728" operator="containsText" text="VIGENTE">
      <formula>NOT(ISERROR(SEARCH("VIGENTE",P69)))</formula>
    </cfRule>
  </conditionalFormatting>
  <conditionalFormatting sqref="A70">
    <cfRule type="duplicateValues" dxfId="1727" priority="1725"/>
  </conditionalFormatting>
  <conditionalFormatting sqref="P70">
    <cfRule type="containsText" dxfId="1726" priority="1724" operator="containsText" text="RENOVAR">
      <formula>NOT(ISERROR(SEARCH("RENOVAR",P70)))</formula>
    </cfRule>
  </conditionalFormatting>
  <conditionalFormatting sqref="P70">
    <cfRule type="containsText" dxfId="1725" priority="1721" operator="containsText" text="VENCIDO">
      <formula>NOT(ISERROR(SEARCH("VENCIDO",P70)))</formula>
    </cfRule>
    <cfRule type="containsText" dxfId="1724" priority="1722" operator="containsText" text="POR VENCERSE">
      <formula>NOT(ISERROR(SEARCH("POR VENCERSE",P70)))</formula>
    </cfRule>
    <cfRule type="containsText" dxfId="1723" priority="1723" operator="containsText" text="VIGENTE">
      <formula>NOT(ISERROR(SEARCH("VIGENTE",P70)))</formula>
    </cfRule>
  </conditionalFormatting>
  <conditionalFormatting sqref="A71">
    <cfRule type="duplicateValues" dxfId="1722" priority="1720"/>
  </conditionalFormatting>
  <conditionalFormatting sqref="P71">
    <cfRule type="containsText" dxfId="1721" priority="1719" operator="containsText" text="RENOVAR">
      <formula>NOT(ISERROR(SEARCH("RENOVAR",P71)))</formula>
    </cfRule>
  </conditionalFormatting>
  <conditionalFormatting sqref="P71">
    <cfRule type="containsText" dxfId="1720" priority="1716" operator="containsText" text="VENCIDO">
      <formula>NOT(ISERROR(SEARCH("VENCIDO",P71)))</formula>
    </cfRule>
    <cfRule type="containsText" dxfId="1719" priority="1717" operator="containsText" text="POR VENCERSE">
      <formula>NOT(ISERROR(SEARCH("POR VENCERSE",P71)))</formula>
    </cfRule>
    <cfRule type="containsText" dxfId="1718" priority="1718" operator="containsText" text="VIGENTE">
      <formula>NOT(ISERROR(SEARCH("VIGENTE",P71)))</formula>
    </cfRule>
  </conditionalFormatting>
  <conditionalFormatting sqref="J72">
    <cfRule type="containsText" dxfId="1717" priority="1713" operator="containsText" text="TERMINADO">
      <formula>NOT(ISERROR(SEARCH("TERMINADO",J72)))</formula>
    </cfRule>
    <cfRule type="containsText" dxfId="1716" priority="1714" operator="containsText" text="POR VENCERSE">
      <formula>NOT(ISERROR(SEARCH("POR VENCERSE",J72)))</formula>
    </cfRule>
    <cfRule type="containsText" dxfId="1715" priority="1715" operator="containsText" text="VIGENTE">
      <formula>NOT(ISERROR(SEARCH("VIGENTE",J72)))</formula>
    </cfRule>
  </conditionalFormatting>
  <conditionalFormatting sqref="J72">
    <cfRule type="containsText" dxfId="1714" priority="1712" operator="containsText" text="RENOVAR">
      <formula>NOT(ISERROR(SEARCH("RENOVAR",J72)))</formula>
    </cfRule>
  </conditionalFormatting>
  <conditionalFormatting sqref="J72">
    <cfRule type="containsText" dxfId="1713" priority="1710" operator="containsText" text="TRAMITES">
      <formula>NOT(ISERROR(SEARCH("TRAMITES",J72)))</formula>
    </cfRule>
    <cfRule type="containsText" dxfId="1712" priority="1711" operator="containsText" text="TRAMITES">
      <formula>NOT(ISERROR(SEARCH("TRAMITES",J72)))</formula>
    </cfRule>
  </conditionalFormatting>
  <conditionalFormatting sqref="P72">
    <cfRule type="containsText" dxfId="1711" priority="1709" operator="containsText" text="RENOVAR">
      <formula>NOT(ISERROR(SEARCH("RENOVAR",P72)))</formula>
    </cfRule>
  </conditionalFormatting>
  <conditionalFormatting sqref="P72">
    <cfRule type="containsText" dxfId="1710" priority="1706" operator="containsText" text="VENCIDO">
      <formula>NOT(ISERROR(SEARCH("VENCIDO",P72)))</formula>
    </cfRule>
    <cfRule type="containsText" dxfId="1709" priority="1707" operator="containsText" text="POR VENCERSE">
      <formula>NOT(ISERROR(SEARCH("POR VENCERSE",P72)))</formula>
    </cfRule>
    <cfRule type="containsText" dxfId="1708" priority="1708" operator="containsText" text="VIGENTE">
      <formula>NOT(ISERROR(SEARCH("VIGENTE",P72)))</formula>
    </cfRule>
  </conditionalFormatting>
  <conditionalFormatting sqref="J59:J71 J50:J57 J47">
    <cfRule type="containsText" dxfId="1707" priority="1703" operator="containsText" text="TERMINADO">
      <formula>NOT(ISERROR(SEARCH("TERMINADO",J47)))</formula>
    </cfRule>
    <cfRule type="containsText" dxfId="1706" priority="1704" operator="containsText" text="POR VENCERSE">
      <formula>NOT(ISERROR(SEARCH("POR VENCERSE",J47)))</formula>
    </cfRule>
    <cfRule type="containsText" dxfId="1705" priority="1705" operator="containsText" text="VIGENTE">
      <formula>NOT(ISERROR(SEARCH("VIGENTE",J47)))</formula>
    </cfRule>
  </conditionalFormatting>
  <conditionalFormatting sqref="J59:J71 J50:J57 J47">
    <cfRule type="containsText" dxfId="1704" priority="1702" operator="containsText" text="RENOVAR">
      <formula>NOT(ISERROR(SEARCH("RENOVAR",J47)))</formula>
    </cfRule>
  </conditionalFormatting>
  <conditionalFormatting sqref="J59:J71 J50:J57 J47">
    <cfRule type="containsText" dxfId="1703" priority="1700" operator="containsText" text="TRAMITES">
      <formula>NOT(ISERROR(SEARCH("TRAMITES",J47)))</formula>
    </cfRule>
    <cfRule type="containsText" dxfId="1702" priority="1701" operator="containsText" text="TRAMITES">
      <formula>NOT(ISERROR(SEARCH("TRAMITES",J47)))</formula>
    </cfRule>
  </conditionalFormatting>
  <conditionalFormatting sqref="A72">
    <cfRule type="duplicateValues" dxfId="1701" priority="1699"/>
  </conditionalFormatting>
  <conditionalFormatting sqref="A73">
    <cfRule type="duplicateValues" dxfId="1700" priority="1698"/>
  </conditionalFormatting>
  <conditionalFormatting sqref="P73">
    <cfRule type="containsText" dxfId="1699" priority="1697" operator="containsText" text="RENOVAR">
      <formula>NOT(ISERROR(SEARCH("RENOVAR",P73)))</formula>
    </cfRule>
  </conditionalFormatting>
  <conditionalFormatting sqref="P73">
    <cfRule type="containsText" dxfId="1698" priority="1694" operator="containsText" text="VENCIDO">
      <formula>NOT(ISERROR(SEARCH("VENCIDO",P73)))</formula>
    </cfRule>
    <cfRule type="containsText" dxfId="1697" priority="1695" operator="containsText" text="POR VENCERSE">
      <formula>NOT(ISERROR(SEARCH("POR VENCERSE",P73)))</formula>
    </cfRule>
    <cfRule type="containsText" dxfId="1696" priority="1696" operator="containsText" text="VIGENTE">
      <formula>NOT(ISERROR(SEARCH("VIGENTE",P73)))</formula>
    </cfRule>
  </conditionalFormatting>
  <conditionalFormatting sqref="J73">
    <cfRule type="containsText" dxfId="1695" priority="1691" operator="containsText" text="TERMINADO">
      <formula>NOT(ISERROR(SEARCH("TERMINADO",J73)))</formula>
    </cfRule>
    <cfRule type="containsText" dxfId="1694" priority="1692" operator="containsText" text="POR VENCERSE">
      <formula>NOT(ISERROR(SEARCH("POR VENCERSE",J73)))</formula>
    </cfRule>
    <cfRule type="containsText" dxfId="1693" priority="1693" operator="containsText" text="VIGENTE">
      <formula>NOT(ISERROR(SEARCH("VIGENTE",J73)))</formula>
    </cfRule>
  </conditionalFormatting>
  <conditionalFormatting sqref="J73">
    <cfRule type="containsText" dxfId="1692" priority="1690" operator="containsText" text="RENOVAR">
      <formula>NOT(ISERROR(SEARCH("RENOVAR",J73)))</formula>
    </cfRule>
  </conditionalFormatting>
  <conditionalFormatting sqref="J73">
    <cfRule type="containsText" dxfId="1691" priority="1688" operator="containsText" text="TRAMITES">
      <formula>NOT(ISERROR(SEARCH("TRAMITES",J73)))</formula>
    </cfRule>
    <cfRule type="containsText" dxfId="1690" priority="1689" operator="containsText" text="TRAMITES">
      <formula>NOT(ISERROR(SEARCH("TRAMITES",J73)))</formula>
    </cfRule>
  </conditionalFormatting>
  <conditionalFormatting sqref="A74">
    <cfRule type="duplicateValues" dxfId="1689" priority="1687"/>
  </conditionalFormatting>
  <conditionalFormatting sqref="P74">
    <cfRule type="containsText" dxfId="1688" priority="1686" operator="containsText" text="RENOVAR">
      <formula>NOT(ISERROR(SEARCH("RENOVAR",P74)))</formula>
    </cfRule>
  </conditionalFormatting>
  <conditionalFormatting sqref="P74">
    <cfRule type="containsText" dxfId="1687" priority="1683" operator="containsText" text="VENCIDO">
      <formula>NOT(ISERROR(SEARCH("VENCIDO",P74)))</formula>
    </cfRule>
    <cfRule type="containsText" dxfId="1686" priority="1684" operator="containsText" text="POR VENCERSE">
      <formula>NOT(ISERROR(SEARCH("POR VENCERSE",P74)))</formula>
    </cfRule>
    <cfRule type="containsText" dxfId="1685" priority="1685" operator="containsText" text="VIGENTE">
      <formula>NOT(ISERROR(SEARCH("VIGENTE",P74)))</formula>
    </cfRule>
  </conditionalFormatting>
  <conditionalFormatting sqref="J74">
    <cfRule type="containsText" dxfId="1684" priority="1680" operator="containsText" text="TERMINADO">
      <formula>NOT(ISERROR(SEARCH("TERMINADO",J74)))</formula>
    </cfRule>
    <cfRule type="containsText" dxfId="1683" priority="1681" operator="containsText" text="POR VENCERSE">
      <formula>NOT(ISERROR(SEARCH("POR VENCERSE",J74)))</formula>
    </cfRule>
    <cfRule type="containsText" dxfId="1682" priority="1682" operator="containsText" text="VIGENTE">
      <formula>NOT(ISERROR(SEARCH("VIGENTE",J74)))</formula>
    </cfRule>
  </conditionalFormatting>
  <conditionalFormatting sqref="J74">
    <cfRule type="containsText" dxfId="1681" priority="1679" operator="containsText" text="RENOVAR">
      <formula>NOT(ISERROR(SEARCH("RENOVAR",J74)))</formula>
    </cfRule>
  </conditionalFormatting>
  <conditionalFormatting sqref="J74">
    <cfRule type="containsText" dxfId="1680" priority="1677" operator="containsText" text="TRAMITES">
      <formula>NOT(ISERROR(SEARCH("TRAMITES",J74)))</formula>
    </cfRule>
    <cfRule type="containsText" dxfId="1679" priority="1678" operator="containsText" text="TRAMITES">
      <formula>NOT(ISERROR(SEARCH("TRAMITES",J74)))</formula>
    </cfRule>
  </conditionalFormatting>
  <conditionalFormatting sqref="A75">
    <cfRule type="duplicateValues" dxfId="1678" priority="1676"/>
  </conditionalFormatting>
  <conditionalFormatting sqref="P75">
    <cfRule type="containsText" dxfId="1677" priority="1675" operator="containsText" text="RENOVAR">
      <formula>NOT(ISERROR(SEARCH("RENOVAR",P75)))</formula>
    </cfRule>
  </conditionalFormatting>
  <conditionalFormatting sqref="P75">
    <cfRule type="containsText" dxfId="1676" priority="1672" operator="containsText" text="VENCIDO">
      <formula>NOT(ISERROR(SEARCH("VENCIDO",P75)))</formula>
    </cfRule>
    <cfRule type="containsText" dxfId="1675" priority="1673" operator="containsText" text="POR VENCERSE">
      <formula>NOT(ISERROR(SEARCH("POR VENCERSE",P75)))</formula>
    </cfRule>
    <cfRule type="containsText" dxfId="1674" priority="1674" operator="containsText" text="VIGENTE">
      <formula>NOT(ISERROR(SEARCH("VIGENTE",P75)))</formula>
    </cfRule>
  </conditionalFormatting>
  <conditionalFormatting sqref="J75">
    <cfRule type="containsText" dxfId="1673" priority="1669" operator="containsText" text="TERMINADO">
      <formula>NOT(ISERROR(SEARCH("TERMINADO",J75)))</formula>
    </cfRule>
    <cfRule type="containsText" dxfId="1672" priority="1670" operator="containsText" text="POR VENCERSE">
      <formula>NOT(ISERROR(SEARCH("POR VENCERSE",J75)))</formula>
    </cfRule>
    <cfRule type="containsText" dxfId="1671" priority="1671" operator="containsText" text="VIGENTE">
      <formula>NOT(ISERROR(SEARCH("VIGENTE",J75)))</formula>
    </cfRule>
  </conditionalFormatting>
  <conditionalFormatting sqref="J75">
    <cfRule type="containsText" dxfId="1670" priority="1668" operator="containsText" text="RENOVAR">
      <formula>NOT(ISERROR(SEARCH("RENOVAR",J75)))</formula>
    </cfRule>
  </conditionalFormatting>
  <conditionalFormatting sqref="J75">
    <cfRule type="containsText" dxfId="1669" priority="1666" operator="containsText" text="TRAMITES">
      <formula>NOT(ISERROR(SEARCH("TRAMITES",J75)))</formula>
    </cfRule>
    <cfRule type="containsText" dxfId="1668" priority="1667" operator="containsText" text="TRAMITES">
      <formula>NOT(ISERROR(SEARCH("TRAMITES",J75)))</formula>
    </cfRule>
  </conditionalFormatting>
  <conditionalFormatting sqref="A76">
    <cfRule type="duplicateValues" dxfId="1667" priority="1665"/>
  </conditionalFormatting>
  <conditionalFormatting sqref="P76">
    <cfRule type="containsText" dxfId="1666" priority="1664" operator="containsText" text="RENOVAR">
      <formula>NOT(ISERROR(SEARCH("RENOVAR",P76)))</formula>
    </cfRule>
  </conditionalFormatting>
  <conditionalFormatting sqref="P76">
    <cfRule type="containsText" dxfId="1665" priority="1661" operator="containsText" text="VENCIDO">
      <formula>NOT(ISERROR(SEARCH("VENCIDO",P76)))</formula>
    </cfRule>
    <cfRule type="containsText" dxfId="1664" priority="1662" operator="containsText" text="POR VENCERSE">
      <formula>NOT(ISERROR(SEARCH("POR VENCERSE",P76)))</formula>
    </cfRule>
    <cfRule type="containsText" dxfId="1663" priority="1663" operator="containsText" text="VIGENTE">
      <formula>NOT(ISERROR(SEARCH("VIGENTE",P76)))</formula>
    </cfRule>
  </conditionalFormatting>
  <conditionalFormatting sqref="J76">
    <cfRule type="containsText" dxfId="1662" priority="1658" operator="containsText" text="TERMINADO">
      <formula>NOT(ISERROR(SEARCH("TERMINADO",J76)))</formula>
    </cfRule>
    <cfRule type="containsText" dxfId="1661" priority="1659" operator="containsText" text="POR VENCERSE">
      <formula>NOT(ISERROR(SEARCH("POR VENCERSE",J76)))</formula>
    </cfRule>
    <cfRule type="containsText" dxfId="1660" priority="1660" operator="containsText" text="VIGENTE">
      <formula>NOT(ISERROR(SEARCH("VIGENTE",J76)))</formula>
    </cfRule>
  </conditionalFormatting>
  <conditionalFormatting sqref="J76">
    <cfRule type="containsText" dxfId="1659" priority="1657" operator="containsText" text="RENOVAR">
      <formula>NOT(ISERROR(SEARCH("RENOVAR",J76)))</formula>
    </cfRule>
  </conditionalFormatting>
  <conditionalFormatting sqref="J76">
    <cfRule type="containsText" dxfId="1658" priority="1655" operator="containsText" text="TRAMITES">
      <formula>NOT(ISERROR(SEARCH("TRAMITES",J76)))</formula>
    </cfRule>
    <cfRule type="containsText" dxfId="1657" priority="1656" operator="containsText" text="TRAMITES">
      <formula>NOT(ISERROR(SEARCH("TRAMITES",J76)))</formula>
    </cfRule>
  </conditionalFormatting>
  <conditionalFormatting sqref="A77">
    <cfRule type="duplicateValues" dxfId="1656" priority="1654"/>
  </conditionalFormatting>
  <conditionalFormatting sqref="P77">
    <cfRule type="containsText" dxfId="1655" priority="1653" operator="containsText" text="RENOVAR">
      <formula>NOT(ISERROR(SEARCH("RENOVAR",P77)))</formula>
    </cfRule>
  </conditionalFormatting>
  <conditionalFormatting sqref="P77">
    <cfRule type="containsText" dxfId="1654" priority="1650" operator="containsText" text="VENCIDO">
      <formula>NOT(ISERROR(SEARCH("VENCIDO",P77)))</formula>
    </cfRule>
    <cfRule type="containsText" dxfId="1653" priority="1651" operator="containsText" text="POR VENCERSE">
      <formula>NOT(ISERROR(SEARCH("POR VENCERSE",P77)))</formula>
    </cfRule>
    <cfRule type="containsText" dxfId="1652" priority="1652" operator="containsText" text="VIGENTE">
      <formula>NOT(ISERROR(SEARCH("VIGENTE",P77)))</formula>
    </cfRule>
  </conditionalFormatting>
  <conditionalFormatting sqref="J77">
    <cfRule type="containsText" dxfId="1651" priority="1647" operator="containsText" text="TERMINADO">
      <formula>NOT(ISERROR(SEARCH("TERMINADO",J77)))</formula>
    </cfRule>
    <cfRule type="containsText" dxfId="1650" priority="1648" operator="containsText" text="POR VENCERSE">
      <formula>NOT(ISERROR(SEARCH("POR VENCERSE",J77)))</formula>
    </cfRule>
    <cfRule type="containsText" dxfId="1649" priority="1649" operator="containsText" text="VIGENTE">
      <formula>NOT(ISERROR(SEARCH("VIGENTE",J77)))</formula>
    </cfRule>
  </conditionalFormatting>
  <conditionalFormatting sqref="J77">
    <cfRule type="containsText" dxfId="1648" priority="1646" operator="containsText" text="RENOVAR">
      <formula>NOT(ISERROR(SEARCH("RENOVAR",J77)))</formula>
    </cfRule>
  </conditionalFormatting>
  <conditionalFormatting sqref="J77">
    <cfRule type="containsText" dxfId="1647" priority="1644" operator="containsText" text="TRAMITES">
      <formula>NOT(ISERROR(SEARCH("TRAMITES",J77)))</formula>
    </cfRule>
    <cfRule type="containsText" dxfId="1646" priority="1645" operator="containsText" text="TRAMITES">
      <formula>NOT(ISERROR(SEARCH("TRAMITES",J77)))</formula>
    </cfRule>
  </conditionalFormatting>
  <conditionalFormatting sqref="A78">
    <cfRule type="duplicateValues" dxfId="1645" priority="1643"/>
  </conditionalFormatting>
  <conditionalFormatting sqref="P78">
    <cfRule type="containsText" dxfId="1644" priority="1642" operator="containsText" text="RENOVAR">
      <formula>NOT(ISERROR(SEARCH("RENOVAR",P78)))</formula>
    </cfRule>
  </conditionalFormatting>
  <conditionalFormatting sqref="P78">
    <cfRule type="containsText" dxfId="1643" priority="1639" operator="containsText" text="VENCIDO">
      <formula>NOT(ISERROR(SEARCH("VENCIDO",P78)))</formula>
    </cfRule>
    <cfRule type="containsText" dxfId="1642" priority="1640" operator="containsText" text="POR VENCERSE">
      <formula>NOT(ISERROR(SEARCH("POR VENCERSE",P78)))</formula>
    </cfRule>
    <cfRule type="containsText" dxfId="1641" priority="1641" operator="containsText" text="VIGENTE">
      <formula>NOT(ISERROR(SEARCH("VIGENTE",P78)))</formula>
    </cfRule>
  </conditionalFormatting>
  <conditionalFormatting sqref="J78">
    <cfRule type="containsText" dxfId="1640" priority="1636" operator="containsText" text="TERMINADO">
      <formula>NOT(ISERROR(SEARCH("TERMINADO",J78)))</formula>
    </cfRule>
    <cfRule type="containsText" dxfId="1639" priority="1637" operator="containsText" text="POR VENCERSE">
      <formula>NOT(ISERROR(SEARCH("POR VENCERSE",J78)))</formula>
    </cfRule>
    <cfRule type="containsText" dxfId="1638" priority="1638" operator="containsText" text="VIGENTE">
      <formula>NOT(ISERROR(SEARCH("VIGENTE",J78)))</formula>
    </cfRule>
  </conditionalFormatting>
  <conditionalFormatting sqref="J78">
    <cfRule type="containsText" dxfId="1637" priority="1635" operator="containsText" text="RENOVAR">
      <formula>NOT(ISERROR(SEARCH("RENOVAR",J78)))</formula>
    </cfRule>
  </conditionalFormatting>
  <conditionalFormatting sqref="J78">
    <cfRule type="containsText" dxfId="1636" priority="1633" operator="containsText" text="TRAMITES">
      <formula>NOT(ISERROR(SEARCH("TRAMITES",J78)))</formula>
    </cfRule>
    <cfRule type="containsText" dxfId="1635" priority="1634" operator="containsText" text="TRAMITES">
      <formula>NOT(ISERROR(SEARCH("TRAMITES",J78)))</formula>
    </cfRule>
  </conditionalFormatting>
  <conditionalFormatting sqref="A79">
    <cfRule type="duplicateValues" dxfId="1634" priority="1632"/>
  </conditionalFormatting>
  <conditionalFormatting sqref="P79">
    <cfRule type="containsText" dxfId="1633" priority="1631" operator="containsText" text="RENOVAR">
      <formula>NOT(ISERROR(SEARCH("RENOVAR",P79)))</formula>
    </cfRule>
  </conditionalFormatting>
  <conditionalFormatting sqref="P79">
    <cfRule type="containsText" dxfId="1632" priority="1628" operator="containsText" text="VENCIDO">
      <formula>NOT(ISERROR(SEARCH("VENCIDO",P79)))</formula>
    </cfRule>
    <cfRule type="containsText" dxfId="1631" priority="1629" operator="containsText" text="POR VENCERSE">
      <formula>NOT(ISERROR(SEARCH("POR VENCERSE",P79)))</formula>
    </cfRule>
    <cfRule type="containsText" dxfId="1630" priority="1630" operator="containsText" text="VIGENTE">
      <formula>NOT(ISERROR(SEARCH("VIGENTE",P79)))</formula>
    </cfRule>
  </conditionalFormatting>
  <conditionalFormatting sqref="J79">
    <cfRule type="containsText" dxfId="1629" priority="1625" operator="containsText" text="TERMINADO">
      <formula>NOT(ISERROR(SEARCH("TERMINADO",J79)))</formula>
    </cfRule>
    <cfRule type="containsText" dxfId="1628" priority="1626" operator="containsText" text="POR VENCERSE">
      <formula>NOT(ISERROR(SEARCH("POR VENCERSE",J79)))</formula>
    </cfRule>
    <cfRule type="containsText" dxfId="1627" priority="1627" operator="containsText" text="VIGENTE">
      <formula>NOT(ISERROR(SEARCH("VIGENTE",J79)))</formula>
    </cfRule>
  </conditionalFormatting>
  <conditionalFormatting sqref="J79">
    <cfRule type="containsText" dxfId="1626" priority="1624" operator="containsText" text="RENOVAR">
      <formula>NOT(ISERROR(SEARCH("RENOVAR",J79)))</formula>
    </cfRule>
  </conditionalFormatting>
  <conditionalFormatting sqref="J79">
    <cfRule type="containsText" dxfId="1625" priority="1622" operator="containsText" text="TRAMITES">
      <formula>NOT(ISERROR(SEARCH("TRAMITES",J79)))</formula>
    </cfRule>
    <cfRule type="containsText" dxfId="1624" priority="1623" operator="containsText" text="TRAMITES">
      <formula>NOT(ISERROR(SEARCH("TRAMITES",J79)))</formula>
    </cfRule>
  </conditionalFormatting>
  <conditionalFormatting sqref="A80">
    <cfRule type="duplicateValues" dxfId="1623" priority="1621"/>
  </conditionalFormatting>
  <conditionalFormatting sqref="P80">
    <cfRule type="containsText" dxfId="1622" priority="1620" operator="containsText" text="RENOVAR">
      <formula>NOT(ISERROR(SEARCH("RENOVAR",P80)))</formula>
    </cfRule>
  </conditionalFormatting>
  <conditionalFormatting sqref="P80">
    <cfRule type="containsText" dxfId="1621" priority="1617" operator="containsText" text="VENCIDO">
      <formula>NOT(ISERROR(SEARCH("VENCIDO",P80)))</formula>
    </cfRule>
    <cfRule type="containsText" dxfId="1620" priority="1618" operator="containsText" text="POR VENCERSE">
      <formula>NOT(ISERROR(SEARCH("POR VENCERSE",P80)))</formula>
    </cfRule>
    <cfRule type="containsText" dxfId="1619" priority="1619" operator="containsText" text="VIGENTE">
      <formula>NOT(ISERROR(SEARCH("VIGENTE",P80)))</formula>
    </cfRule>
  </conditionalFormatting>
  <conditionalFormatting sqref="J80">
    <cfRule type="containsText" dxfId="1618" priority="1614" operator="containsText" text="TERMINADO">
      <formula>NOT(ISERROR(SEARCH("TERMINADO",J80)))</formula>
    </cfRule>
    <cfRule type="containsText" dxfId="1617" priority="1615" operator="containsText" text="POR VENCERSE">
      <formula>NOT(ISERROR(SEARCH("POR VENCERSE",J80)))</formula>
    </cfRule>
    <cfRule type="containsText" dxfId="1616" priority="1616" operator="containsText" text="VIGENTE">
      <formula>NOT(ISERROR(SEARCH("VIGENTE",J80)))</formula>
    </cfRule>
  </conditionalFormatting>
  <conditionalFormatting sqref="J80">
    <cfRule type="containsText" dxfId="1615" priority="1613" operator="containsText" text="RENOVAR">
      <formula>NOT(ISERROR(SEARCH("RENOVAR",J80)))</formula>
    </cfRule>
  </conditionalFormatting>
  <conditionalFormatting sqref="J80">
    <cfRule type="containsText" dxfId="1614" priority="1611" operator="containsText" text="TRAMITES">
      <formula>NOT(ISERROR(SEARCH("TRAMITES",J80)))</formula>
    </cfRule>
    <cfRule type="containsText" dxfId="1613" priority="1612" operator="containsText" text="TRAMITES">
      <formula>NOT(ISERROR(SEARCH("TRAMITES",J80)))</formula>
    </cfRule>
  </conditionalFormatting>
  <conditionalFormatting sqref="A81">
    <cfRule type="duplicateValues" dxfId="1612" priority="1610"/>
  </conditionalFormatting>
  <conditionalFormatting sqref="J81">
    <cfRule type="containsText" dxfId="1611" priority="1607" operator="containsText" text="TERMINADO">
      <formula>NOT(ISERROR(SEARCH("TERMINADO",J81)))</formula>
    </cfRule>
    <cfRule type="containsText" dxfId="1610" priority="1608" operator="containsText" text="POR VENCERSE">
      <formula>NOT(ISERROR(SEARCH("POR VENCERSE",J81)))</formula>
    </cfRule>
    <cfRule type="containsText" dxfId="1609" priority="1609" operator="containsText" text="VIGENTE">
      <formula>NOT(ISERROR(SEARCH("VIGENTE",J81)))</formula>
    </cfRule>
  </conditionalFormatting>
  <conditionalFormatting sqref="J81">
    <cfRule type="containsText" dxfId="1608" priority="1606" operator="containsText" text="RENOVAR">
      <formula>NOT(ISERROR(SEARCH("RENOVAR",J81)))</formula>
    </cfRule>
  </conditionalFormatting>
  <conditionalFormatting sqref="J81">
    <cfRule type="containsText" dxfId="1607" priority="1604" operator="containsText" text="TRAMITES">
      <formula>NOT(ISERROR(SEARCH("TRAMITES",J81)))</formula>
    </cfRule>
    <cfRule type="containsText" dxfId="1606" priority="1605" operator="containsText" text="TRAMITES">
      <formula>NOT(ISERROR(SEARCH("TRAMITES",J81)))</formula>
    </cfRule>
  </conditionalFormatting>
  <conditionalFormatting sqref="P81">
    <cfRule type="containsText" dxfId="1605" priority="1603" operator="containsText" text="RENOVAR">
      <formula>NOT(ISERROR(SEARCH("RENOVAR",P81)))</formula>
    </cfRule>
  </conditionalFormatting>
  <conditionalFormatting sqref="P81">
    <cfRule type="containsText" dxfId="1604" priority="1600" operator="containsText" text="VENCIDO">
      <formula>NOT(ISERROR(SEARCH("VENCIDO",P81)))</formula>
    </cfRule>
    <cfRule type="containsText" dxfId="1603" priority="1601" operator="containsText" text="POR VENCERSE">
      <formula>NOT(ISERROR(SEARCH("POR VENCERSE",P81)))</formula>
    </cfRule>
    <cfRule type="containsText" dxfId="1602" priority="1602" operator="containsText" text="VIGENTE">
      <formula>NOT(ISERROR(SEARCH("VIGENTE",P81)))</formula>
    </cfRule>
  </conditionalFormatting>
  <conditionalFormatting sqref="A82">
    <cfRule type="duplicateValues" dxfId="1601" priority="1599"/>
  </conditionalFormatting>
  <conditionalFormatting sqref="J82">
    <cfRule type="containsText" dxfId="1600" priority="1596" operator="containsText" text="TERMINADO">
      <formula>NOT(ISERROR(SEARCH("TERMINADO",J82)))</formula>
    </cfRule>
    <cfRule type="containsText" dxfId="1599" priority="1597" operator="containsText" text="POR VENCERSE">
      <formula>NOT(ISERROR(SEARCH("POR VENCERSE",J82)))</formula>
    </cfRule>
    <cfRule type="containsText" dxfId="1598" priority="1598" operator="containsText" text="VIGENTE">
      <formula>NOT(ISERROR(SEARCH("VIGENTE",J82)))</formula>
    </cfRule>
  </conditionalFormatting>
  <conditionalFormatting sqref="J82">
    <cfRule type="containsText" dxfId="1597" priority="1595" operator="containsText" text="RENOVAR">
      <formula>NOT(ISERROR(SEARCH("RENOVAR",J82)))</formula>
    </cfRule>
  </conditionalFormatting>
  <conditionalFormatting sqref="J82">
    <cfRule type="containsText" dxfId="1596" priority="1593" operator="containsText" text="TRAMITES">
      <formula>NOT(ISERROR(SEARCH("TRAMITES",J82)))</formula>
    </cfRule>
    <cfRule type="containsText" dxfId="1595" priority="1594" operator="containsText" text="TRAMITES">
      <formula>NOT(ISERROR(SEARCH("TRAMITES",J82)))</formula>
    </cfRule>
  </conditionalFormatting>
  <conditionalFormatting sqref="P82">
    <cfRule type="containsText" dxfId="1594" priority="1592" operator="containsText" text="RENOVAR">
      <formula>NOT(ISERROR(SEARCH("RENOVAR",P82)))</formula>
    </cfRule>
  </conditionalFormatting>
  <conditionalFormatting sqref="P82">
    <cfRule type="containsText" dxfId="1593" priority="1589" operator="containsText" text="VENCIDO">
      <formula>NOT(ISERROR(SEARCH("VENCIDO",P82)))</formula>
    </cfRule>
    <cfRule type="containsText" dxfId="1592" priority="1590" operator="containsText" text="POR VENCERSE">
      <formula>NOT(ISERROR(SEARCH("POR VENCERSE",P82)))</formula>
    </cfRule>
    <cfRule type="containsText" dxfId="1591" priority="1591" operator="containsText" text="VIGENTE">
      <formula>NOT(ISERROR(SEARCH("VIGENTE",P82)))</formula>
    </cfRule>
  </conditionalFormatting>
  <conditionalFormatting sqref="A83">
    <cfRule type="duplicateValues" dxfId="1590" priority="1588"/>
  </conditionalFormatting>
  <conditionalFormatting sqref="J83">
    <cfRule type="containsText" dxfId="1589" priority="1585" operator="containsText" text="TERMINADO">
      <formula>NOT(ISERROR(SEARCH("TERMINADO",J83)))</formula>
    </cfRule>
    <cfRule type="containsText" dxfId="1588" priority="1586" operator="containsText" text="POR VENCERSE">
      <formula>NOT(ISERROR(SEARCH("POR VENCERSE",J83)))</formula>
    </cfRule>
    <cfRule type="containsText" dxfId="1587" priority="1587" operator="containsText" text="VIGENTE">
      <formula>NOT(ISERROR(SEARCH("VIGENTE",J83)))</formula>
    </cfRule>
  </conditionalFormatting>
  <conditionalFormatting sqref="J83">
    <cfRule type="containsText" dxfId="1586" priority="1584" operator="containsText" text="RENOVAR">
      <formula>NOT(ISERROR(SEARCH("RENOVAR",J83)))</formula>
    </cfRule>
  </conditionalFormatting>
  <conditionalFormatting sqref="J83">
    <cfRule type="containsText" dxfId="1585" priority="1582" operator="containsText" text="TRAMITES">
      <formula>NOT(ISERROR(SEARCH("TRAMITES",J83)))</formula>
    </cfRule>
    <cfRule type="containsText" dxfId="1584" priority="1583" operator="containsText" text="TRAMITES">
      <formula>NOT(ISERROR(SEARCH("TRAMITES",J83)))</formula>
    </cfRule>
  </conditionalFormatting>
  <conditionalFormatting sqref="P83">
    <cfRule type="containsText" dxfId="1583" priority="1581" operator="containsText" text="RENOVAR">
      <formula>NOT(ISERROR(SEARCH("RENOVAR",P83)))</formula>
    </cfRule>
  </conditionalFormatting>
  <conditionalFormatting sqref="P83">
    <cfRule type="containsText" dxfId="1582" priority="1578" operator="containsText" text="VENCIDO">
      <formula>NOT(ISERROR(SEARCH("VENCIDO",P83)))</formula>
    </cfRule>
    <cfRule type="containsText" dxfId="1581" priority="1579" operator="containsText" text="POR VENCERSE">
      <formula>NOT(ISERROR(SEARCH("POR VENCERSE",P83)))</formula>
    </cfRule>
    <cfRule type="containsText" dxfId="1580" priority="1580" operator="containsText" text="VIGENTE">
      <formula>NOT(ISERROR(SEARCH("VIGENTE",P83)))</formula>
    </cfRule>
  </conditionalFormatting>
  <conditionalFormatting sqref="A84">
    <cfRule type="duplicateValues" dxfId="1579" priority="1577"/>
  </conditionalFormatting>
  <conditionalFormatting sqref="J84">
    <cfRule type="containsText" dxfId="1578" priority="1574" operator="containsText" text="TERMINADO">
      <formula>NOT(ISERROR(SEARCH("TERMINADO",J84)))</formula>
    </cfRule>
    <cfRule type="containsText" dxfId="1577" priority="1575" operator="containsText" text="POR VENCERSE">
      <formula>NOT(ISERROR(SEARCH("POR VENCERSE",J84)))</formula>
    </cfRule>
    <cfRule type="containsText" dxfId="1576" priority="1576" operator="containsText" text="VIGENTE">
      <formula>NOT(ISERROR(SEARCH("VIGENTE",J84)))</formula>
    </cfRule>
  </conditionalFormatting>
  <conditionalFormatting sqref="J84">
    <cfRule type="containsText" dxfId="1575" priority="1573" operator="containsText" text="RENOVAR">
      <formula>NOT(ISERROR(SEARCH("RENOVAR",J84)))</formula>
    </cfRule>
  </conditionalFormatting>
  <conditionalFormatting sqref="J84">
    <cfRule type="containsText" dxfId="1574" priority="1571" operator="containsText" text="TRAMITES">
      <formula>NOT(ISERROR(SEARCH("TRAMITES",J84)))</formula>
    </cfRule>
    <cfRule type="containsText" dxfId="1573" priority="1572" operator="containsText" text="TRAMITES">
      <formula>NOT(ISERROR(SEARCH("TRAMITES",J84)))</formula>
    </cfRule>
  </conditionalFormatting>
  <conditionalFormatting sqref="P84">
    <cfRule type="containsText" dxfId="1572" priority="1570" operator="containsText" text="RENOVAR">
      <formula>NOT(ISERROR(SEARCH("RENOVAR",P84)))</formula>
    </cfRule>
  </conditionalFormatting>
  <conditionalFormatting sqref="P84">
    <cfRule type="containsText" dxfId="1571" priority="1567" operator="containsText" text="VENCIDO">
      <formula>NOT(ISERROR(SEARCH("VENCIDO",P84)))</formula>
    </cfRule>
    <cfRule type="containsText" dxfId="1570" priority="1568" operator="containsText" text="POR VENCERSE">
      <formula>NOT(ISERROR(SEARCH("POR VENCERSE",P84)))</formula>
    </cfRule>
    <cfRule type="containsText" dxfId="1569" priority="1569" operator="containsText" text="VIGENTE">
      <formula>NOT(ISERROR(SEARCH("VIGENTE",P84)))</formula>
    </cfRule>
  </conditionalFormatting>
  <conditionalFormatting sqref="A85">
    <cfRule type="duplicateValues" dxfId="1568" priority="1566"/>
  </conditionalFormatting>
  <conditionalFormatting sqref="J85">
    <cfRule type="containsText" dxfId="1567" priority="1563" operator="containsText" text="TERMINADO">
      <formula>NOT(ISERROR(SEARCH("TERMINADO",J85)))</formula>
    </cfRule>
    <cfRule type="containsText" dxfId="1566" priority="1564" operator="containsText" text="POR VENCERSE">
      <formula>NOT(ISERROR(SEARCH("POR VENCERSE",J85)))</formula>
    </cfRule>
    <cfRule type="containsText" dxfId="1565" priority="1565" operator="containsText" text="VIGENTE">
      <formula>NOT(ISERROR(SEARCH("VIGENTE",J85)))</formula>
    </cfRule>
  </conditionalFormatting>
  <conditionalFormatting sqref="J85">
    <cfRule type="containsText" dxfId="1564" priority="1562" operator="containsText" text="RENOVAR">
      <formula>NOT(ISERROR(SEARCH("RENOVAR",J85)))</formula>
    </cfRule>
  </conditionalFormatting>
  <conditionalFormatting sqref="J85">
    <cfRule type="containsText" dxfId="1563" priority="1560" operator="containsText" text="TRAMITES">
      <formula>NOT(ISERROR(SEARCH("TRAMITES",J85)))</formula>
    </cfRule>
    <cfRule type="containsText" dxfId="1562" priority="1561" operator="containsText" text="TRAMITES">
      <formula>NOT(ISERROR(SEARCH("TRAMITES",J85)))</formula>
    </cfRule>
  </conditionalFormatting>
  <conditionalFormatting sqref="P85">
    <cfRule type="containsText" dxfId="1561" priority="1559" operator="containsText" text="RENOVAR">
      <formula>NOT(ISERROR(SEARCH("RENOVAR",P85)))</formula>
    </cfRule>
  </conditionalFormatting>
  <conditionalFormatting sqref="P85">
    <cfRule type="containsText" dxfId="1560" priority="1556" operator="containsText" text="VENCIDO">
      <formula>NOT(ISERROR(SEARCH("VENCIDO",P85)))</formula>
    </cfRule>
    <cfRule type="containsText" dxfId="1559" priority="1557" operator="containsText" text="POR VENCERSE">
      <formula>NOT(ISERROR(SEARCH("POR VENCERSE",P85)))</formula>
    </cfRule>
    <cfRule type="containsText" dxfId="1558" priority="1558" operator="containsText" text="VIGENTE">
      <formula>NOT(ISERROR(SEARCH("VIGENTE",P85)))</formula>
    </cfRule>
  </conditionalFormatting>
  <conditionalFormatting sqref="A86">
    <cfRule type="duplicateValues" dxfId="1557" priority="1555"/>
  </conditionalFormatting>
  <conditionalFormatting sqref="J86">
    <cfRule type="containsText" dxfId="1556" priority="1552" operator="containsText" text="TERMINADO">
      <formula>NOT(ISERROR(SEARCH("TERMINADO",J86)))</formula>
    </cfRule>
    <cfRule type="containsText" dxfId="1555" priority="1553" operator="containsText" text="POR VENCERSE">
      <formula>NOT(ISERROR(SEARCH("POR VENCERSE",J86)))</formula>
    </cfRule>
    <cfRule type="containsText" dxfId="1554" priority="1554" operator="containsText" text="VIGENTE">
      <formula>NOT(ISERROR(SEARCH("VIGENTE",J86)))</formula>
    </cfRule>
  </conditionalFormatting>
  <conditionalFormatting sqref="J86">
    <cfRule type="containsText" dxfId="1553" priority="1551" operator="containsText" text="RENOVAR">
      <formula>NOT(ISERROR(SEARCH("RENOVAR",J86)))</formula>
    </cfRule>
  </conditionalFormatting>
  <conditionalFormatting sqref="J86">
    <cfRule type="containsText" dxfId="1552" priority="1549" operator="containsText" text="TRAMITES">
      <formula>NOT(ISERROR(SEARCH("TRAMITES",J86)))</formula>
    </cfRule>
    <cfRule type="containsText" dxfId="1551" priority="1550" operator="containsText" text="TRAMITES">
      <formula>NOT(ISERROR(SEARCH("TRAMITES",J86)))</formula>
    </cfRule>
  </conditionalFormatting>
  <conditionalFormatting sqref="P86">
    <cfRule type="containsText" dxfId="1550" priority="1548" operator="containsText" text="RENOVAR">
      <formula>NOT(ISERROR(SEARCH("RENOVAR",P86)))</formula>
    </cfRule>
  </conditionalFormatting>
  <conditionalFormatting sqref="P86">
    <cfRule type="containsText" dxfId="1549" priority="1545" operator="containsText" text="VENCIDO">
      <formula>NOT(ISERROR(SEARCH("VENCIDO",P86)))</formula>
    </cfRule>
    <cfRule type="containsText" dxfId="1548" priority="1546" operator="containsText" text="POR VENCERSE">
      <formula>NOT(ISERROR(SEARCH("POR VENCERSE",P86)))</formula>
    </cfRule>
    <cfRule type="containsText" dxfId="1547" priority="1547" operator="containsText" text="VIGENTE">
      <formula>NOT(ISERROR(SEARCH("VIGENTE",P86)))</formula>
    </cfRule>
  </conditionalFormatting>
  <conditionalFormatting sqref="A87">
    <cfRule type="duplicateValues" dxfId="1546" priority="1544"/>
  </conditionalFormatting>
  <conditionalFormatting sqref="J87">
    <cfRule type="containsText" dxfId="1545" priority="1541" operator="containsText" text="TERMINADO">
      <formula>NOT(ISERROR(SEARCH("TERMINADO",J87)))</formula>
    </cfRule>
    <cfRule type="containsText" dxfId="1544" priority="1542" operator="containsText" text="POR VENCERSE">
      <formula>NOT(ISERROR(SEARCH("POR VENCERSE",J87)))</formula>
    </cfRule>
    <cfRule type="containsText" dxfId="1543" priority="1543" operator="containsText" text="VIGENTE">
      <formula>NOT(ISERROR(SEARCH("VIGENTE",J87)))</formula>
    </cfRule>
  </conditionalFormatting>
  <conditionalFormatting sqref="J87">
    <cfRule type="containsText" dxfId="1542" priority="1540" operator="containsText" text="RENOVAR">
      <formula>NOT(ISERROR(SEARCH("RENOVAR",J87)))</formula>
    </cfRule>
  </conditionalFormatting>
  <conditionalFormatting sqref="J87">
    <cfRule type="containsText" dxfId="1541" priority="1538" operator="containsText" text="TRAMITES">
      <formula>NOT(ISERROR(SEARCH("TRAMITES",J87)))</formula>
    </cfRule>
    <cfRule type="containsText" dxfId="1540" priority="1539" operator="containsText" text="TRAMITES">
      <formula>NOT(ISERROR(SEARCH("TRAMITES",J87)))</formula>
    </cfRule>
  </conditionalFormatting>
  <conditionalFormatting sqref="P87">
    <cfRule type="containsText" dxfId="1539" priority="1537" operator="containsText" text="RENOVAR">
      <formula>NOT(ISERROR(SEARCH("RENOVAR",P87)))</formula>
    </cfRule>
  </conditionalFormatting>
  <conditionalFormatting sqref="P87">
    <cfRule type="containsText" dxfId="1538" priority="1534" operator="containsText" text="VENCIDO">
      <formula>NOT(ISERROR(SEARCH("VENCIDO",P87)))</formula>
    </cfRule>
    <cfRule type="containsText" dxfId="1537" priority="1535" operator="containsText" text="POR VENCERSE">
      <formula>NOT(ISERROR(SEARCH("POR VENCERSE",P87)))</formula>
    </cfRule>
    <cfRule type="containsText" dxfId="1536" priority="1536" operator="containsText" text="VIGENTE">
      <formula>NOT(ISERROR(SEARCH("VIGENTE",P87)))</formula>
    </cfRule>
  </conditionalFormatting>
  <conditionalFormatting sqref="A88">
    <cfRule type="duplicateValues" dxfId="1535" priority="1533"/>
  </conditionalFormatting>
  <conditionalFormatting sqref="J88">
    <cfRule type="containsText" dxfId="1534" priority="1530" operator="containsText" text="TERMINADO">
      <formula>NOT(ISERROR(SEARCH("TERMINADO",J88)))</formula>
    </cfRule>
    <cfRule type="containsText" dxfId="1533" priority="1531" operator="containsText" text="POR VENCERSE">
      <formula>NOT(ISERROR(SEARCH("POR VENCERSE",J88)))</formula>
    </cfRule>
    <cfRule type="containsText" dxfId="1532" priority="1532" operator="containsText" text="VIGENTE">
      <formula>NOT(ISERROR(SEARCH("VIGENTE",J88)))</formula>
    </cfRule>
  </conditionalFormatting>
  <conditionalFormatting sqref="J88">
    <cfRule type="containsText" dxfId="1531" priority="1529" operator="containsText" text="RENOVAR">
      <formula>NOT(ISERROR(SEARCH("RENOVAR",J88)))</formula>
    </cfRule>
  </conditionalFormatting>
  <conditionalFormatting sqref="J88">
    <cfRule type="containsText" dxfId="1530" priority="1527" operator="containsText" text="TRAMITES">
      <formula>NOT(ISERROR(SEARCH("TRAMITES",J88)))</formula>
    </cfRule>
    <cfRule type="containsText" dxfId="1529" priority="1528" operator="containsText" text="TRAMITES">
      <formula>NOT(ISERROR(SEARCH("TRAMITES",J88)))</formula>
    </cfRule>
  </conditionalFormatting>
  <conditionalFormatting sqref="P88">
    <cfRule type="containsText" dxfId="1528" priority="1526" operator="containsText" text="RENOVAR">
      <formula>NOT(ISERROR(SEARCH("RENOVAR",P88)))</formula>
    </cfRule>
  </conditionalFormatting>
  <conditionalFormatting sqref="P88">
    <cfRule type="containsText" dxfId="1527" priority="1523" operator="containsText" text="VENCIDO">
      <formula>NOT(ISERROR(SEARCH("VENCIDO",P88)))</formula>
    </cfRule>
    <cfRule type="containsText" dxfId="1526" priority="1524" operator="containsText" text="POR VENCERSE">
      <formula>NOT(ISERROR(SEARCH("POR VENCERSE",P88)))</formula>
    </cfRule>
    <cfRule type="containsText" dxfId="1525" priority="1525" operator="containsText" text="VIGENTE">
      <formula>NOT(ISERROR(SEARCH("VIGENTE",P88)))</formula>
    </cfRule>
  </conditionalFormatting>
  <conditionalFormatting sqref="A89">
    <cfRule type="duplicateValues" dxfId="1524" priority="1522"/>
  </conditionalFormatting>
  <conditionalFormatting sqref="J89">
    <cfRule type="containsText" dxfId="1523" priority="1519" operator="containsText" text="TERMINADO">
      <formula>NOT(ISERROR(SEARCH("TERMINADO",J89)))</formula>
    </cfRule>
    <cfRule type="containsText" dxfId="1522" priority="1520" operator="containsText" text="POR VENCERSE">
      <formula>NOT(ISERROR(SEARCH("POR VENCERSE",J89)))</formula>
    </cfRule>
    <cfRule type="containsText" dxfId="1521" priority="1521" operator="containsText" text="VIGENTE">
      <formula>NOT(ISERROR(SEARCH("VIGENTE",J89)))</formula>
    </cfRule>
  </conditionalFormatting>
  <conditionalFormatting sqref="J89">
    <cfRule type="containsText" dxfId="1520" priority="1518" operator="containsText" text="RENOVAR">
      <formula>NOT(ISERROR(SEARCH("RENOVAR",J89)))</formula>
    </cfRule>
  </conditionalFormatting>
  <conditionalFormatting sqref="J89">
    <cfRule type="containsText" dxfId="1519" priority="1516" operator="containsText" text="TRAMITES">
      <formula>NOT(ISERROR(SEARCH("TRAMITES",J89)))</formula>
    </cfRule>
    <cfRule type="containsText" dxfId="1518" priority="1517" operator="containsText" text="TRAMITES">
      <formula>NOT(ISERROR(SEARCH("TRAMITES",J89)))</formula>
    </cfRule>
  </conditionalFormatting>
  <conditionalFormatting sqref="P89">
    <cfRule type="containsText" dxfId="1517" priority="1515" operator="containsText" text="RENOVAR">
      <formula>NOT(ISERROR(SEARCH("RENOVAR",P89)))</formula>
    </cfRule>
  </conditionalFormatting>
  <conditionalFormatting sqref="P89">
    <cfRule type="containsText" dxfId="1516" priority="1512" operator="containsText" text="VENCIDO">
      <formula>NOT(ISERROR(SEARCH("VENCIDO",P89)))</formula>
    </cfRule>
    <cfRule type="containsText" dxfId="1515" priority="1513" operator="containsText" text="POR VENCERSE">
      <formula>NOT(ISERROR(SEARCH("POR VENCERSE",P89)))</formula>
    </cfRule>
    <cfRule type="containsText" dxfId="1514" priority="1514" operator="containsText" text="VIGENTE">
      <formula>NOT(ISERROR(SEARCH("VIGENTE",P89)))</formula>
    </cfRule>
  </conditionalFormatting>
  <conditionalFormatting sqref="A90">
    <cfRule type="duplicateValues" dxfId="1513" priority="1511"/>
  </conditionalFormatting>
  <conditionalFormatting sqref="J90">
    <cfRule type="containsText" dxfId="1512" priority="1508" operator="containsText" text="TERMINADO">
      <formula>NOT(ISERROR(SEARCH("TERMINADO",J90)))</formula>
    </cfRule>
    <cfRule type="containsText" dxfId="1511" priority="1509" operator="containsText" text="POR VENCERSE">
      <formula>NOT(ISERROR(SEARCH("POR VENCERSE",J90)))</formula>
    </cfRule>
    <cfRule type="containsText" dxfId="1510" priority="1510" operator="containsText" text="VIGENTE">
      <formula>NOT(ISERROR(SEARCH("VIGENTE",J90)))</formula>
    </cfRule>
  </conditionalFormatting>
  <conditionalFormatting sqref="J90">
    <cfRule type="containsText" dxfId="1509" priority="1507" operator="containsText" text="RENOVAR">
      <formula>NOT(ISERROR(SEARCH("RENOVAR",J90)))</formula>
    </cfRule>
  </conditionalFormatting>
  <conditionalFormatting sqref="J90">
    <cfRule type="containsText" dxfId="1508" priority="1505" operator="containsText" text="TRAMITES">
      <formula>NOT(ISERROR(SEARCH("TRAMITES",J90)))</formula>
    </cfRule>
    <cfRule type="containsText" dxfId="1507" priority="1506" operator="containsText" text="TRAMITES">
      <formula>NOT(ISERROR(SEARCH("TRAMITES",J90)))</formula>
    </cfRule>
  </conditionalFormatting>
  <conditionalFormatting sqref="P90">
    <cfRule type="containsText" dxfId="1506" priority="1504" operator="containsText" text="RENOVAR">
      <formula>NOT(ISERROR(SEARCH("RENOVAR",P90)))</formula>
    </cfRule>
  </conditionalFormatting>
  <conditionalFormatting sqref="P90">
    <cfRule type="containsText" dxfId="1505" priority="1501" operator="containsText" text="VENCIDO">
      <formula>NOT(ISERROR(SEARCH("VENCIDO",P90)))</formula>
    </cfRule>
    <cfRule type="containsText" dxfId="1504" priority="1502" operator="containsText" text="POR VENCERSE">
      <formula>NOT(ISERROR(SEARCH("POR VENCERSE",P90)))</formula>
    </cfRule>
    <cfRule type="containsText" dxfId="1503" priority="1503" operator="containsText" text="VIGENTE">
      <formula>NOT(ISERROR(SEARCH("VIGENTE",P90)))</formula>
    </cfRule>
  </conditionalFormatting>
  <conditionalFormatting sqref="A91">
    <cfRule type="duplicateValues" dxfId="1502" priority="1500"/>
  </conditionalFormatting>
  <conditionalFormatting sqref="J91">
    <cfRule type="containsText" dxfId="1501" priority="1497" operator="containsText" text="TERMINADO">
      <formula>NOT(ISERROR(SEARCH("TERMINADO",J91)))</formula>
    </cfRule>
    <cfRule type="containsText" dxfId="1500" priority="1498" operator="containsText" text="POR VENCERSE">
      <formula>NOT(ISERROR(SEARCH("POR VENCERSE",J91)))</formula>
    </cfRule>
    <cfRule type="containsText" dxfId="1499" priority="1499" operator="containsText" text="VIGENTE">
      <formula>NOT(ISERROR(SEARCH("VIGENTE",J91)))</formula>
    </cfRule>
  </conditionalFormatting>
  <conditionalFormatting sqref="J91">
    <cfRule type="containsText" dxfId="1498" priority="1496" operator="containsText" text="RENOVAR">
      <formula>NOT(ISERROR(SEARCH("RENOVAR",J91)))</formula>
    </cfRule>
  </conditionalFormatting>
  <conditionalFormatting sqref="J91">
    <cfRule type="containsText" dxfId="1497" priority="1494" operator="containsText" text="TRAMITES">
      <formula>NOT(ISERROR(SEARCH("TRAMITES",J91)))</formula>
    </cfRule>
    <cfRule type="containsText" dxfId="1496" priority="1495" operator="containsText" text="TRAMITES">
      <formula>NOT(ISERROR(SEARCH("TRAMITES",J91)))</formula>
    </cfRule>
  </conditionalFormatting>
  <conditionalFormatting sqref="P91">
    <cfRule type="containsText" dxfId="1495" priority="1493" operator="containsText" text="RENOVAR">
      <formula>NOT(ISERROR(SEARCH("RENOVAR",P91)))</formula>
    </cfRule>
  </conditionalFormatting>
  <conditionalFormatting sqref="P91">
    <cfRule type="containsText" dxfId="1494" priority="1490" operator="containsText" text="VENCIDO">
      <formula>NOT(ISERROR(SEARCH("VENCIDO",P91)))</formula>
    </cfRule>
    <cfRule type="containsText" dxfId="1493" priority="1491" operator="containsText" text="POR VENCERSE">
      <formula>NOT(ISERROR(SEARCH("POR VENCERSE",P91)))</formula>
    </cfRule>
    <cfRule type="containsText" dxfId="1492" priority="1492" operator="containsText" text="VIGENTE">
      <formula>NOT(ISERROR(SEARCH("VIGENTE",P91)))</formula>
    </cfRule>
  </conditionalFormatting>
  <conditionalFormatting sqref="A92">
    <cfRule type="duplicateValues" dxfId="1491" priority="1489"/>
  </conditionalFormatting>
  <conditionalFormatting sqref="J92">
    <cfRule type="containsText" dxfId="1490" priority="1486" operator="containsText" text="TERMINADO">
      <formula>NOT(ISERROR(SEARCH("TERMINADO",J92)))</formula>
    </cfRule>
    <cfRule type="containsText" dxfId="1489" priority="1487" operator="containsText" text="POR VENCERSE">
      <formula>NOT(ISERROR(SEARCH("POR VENCERSE",J92)))</formula>
    </cfRule>
    <cfRule type="containsText" dxfId="1488" priority="1488" operator="containsText" text="VIGENTE">
      <formula>NOT(ISERROR(SEARCH("VIGENTE",J92)))</formula>
    </cfRule>
  </conditionalFormatting>
  <conditionalFormatting sqref="J92">
    <cfRule type="containsText" dxfId="1487" priority="1485" operator="containsText" text="RENOVAR">
      <formula>NOT(ISERROR(SEARCH("RENOVAR",J92)))</formula>
    </cfRule>
  </conditionalFormatting>
  <conditionalFormatting sqref="J92">
    <cfRule type="containsText" dxfId="1486" priority="1483" operator="containsText" text="TRAMITES">
      <formula>NOT(ISERROR(SEARCH("TRAMITES",J92)))</formula>
    </cfRule>
    <cfRule type="containsText" dxfId="1485" priority="1484" operator="containsText" text="TRAMITES">
      <formula>NOT(ISERROR(SEARCH("TRAMITES",J92)))</formula>
    </cfRule>
  </conditionalFormatting>
  <conditionalFormatting sqref="P92">
    <cfRule type="containsText" dxfId="1484" priority="1482" operator="containsText" text="RENOVAR">
      <formula>NOT(ISERROR(SEARCH("RENOVAR",P92)))</formula>
    </cfRule>
  </conditionalFormatting>
  <conditionalFormatting sqref="P92">
    <cfRule type="containsText" dxfId="1483" priority="1479" operator="containsText" text="VENCIDO">
      <formula>NOT(ISERROR(SEARCH("VENCIDO",P92)))</formula>
    </cfRule>
    <cfRule type="containsText" dxfId="1482" priority="1480" operator="containsText" text="POR VENCERSE">
      <formula>NOT(ISERROR(SEARCH("POR VENCERSE",P92)))</formula>
    </cfRule>
    <cfRule type="containsText" dxfId="1481" priority="1481" operator="containsText" text="VIGENTE">
      <formula>NOT(ISERROR(SEARCH("VIGENTE",P92)))</formula>
    </cfRule>
  </conditionalFormatting>
  <conditionalFormatting sqref="A93">
    <cfRule type="duplicateValues" dxfId="1480" priority="1478"/>
  </conditionalFormatting>
  <conditionalFormatting sqref="J93">
    <cfRule type="containsText" dxfId="1479" priority="1475" operator="containsText" text="TERMINADO">
      <formula>NOT(ISERROR(SEARCH("TERMINADO",J93)))</formula>
    </cfRule>
    <cfRule type="containsText" dxfId="1478" priority="1476" operator="containsText" text="POR VENCERSE">
      <formula>NOT(ISERROR(SEARCH("POR VENCERSE",J93)))</formula>
    </cfRule>
    <cfRule type="containsText" dxfId="1477" priority="1477" operator="containsText" text="VIGENTE">
      <formula>NOT(ISERROR(SEARCH("VIGENTE",J93)))</formula>
    </cfRule>
  </conditionalFormatting>
  <conditionalFormatting sqref="J93">
    <cfRule type="containsText" dxfId="1476" priority="1474" operator="containsText" text="RENOVAR">
      <formula>NOT(ISERROR(SEARCH("RENOVAR",J93)))</formula>
    </cfRule>
  </conditionalFormatting>
  <conditionalFormatting sqref="J93">
    <cfRule type="containsText" dxfId="1475" priority="1472" operator="containsText" text="TRAMITES">
      <formula>NOT(ISERROR(SEARCH("TRAMITES",J93)))</formula>
    </cfRule>
    <cfRule type="containsText" dxfId="1474" priority="1473" operator="containsText" text="TRAMITES">
      <formula>NOT(ISERROR(SEARCH("TRAMITES",J93)))</formula>
    </cfRule>
  </conditionalFormatting>
  <conditionalFormatting sqref="P93">
    <cfRule type="containsText" dxfId="1473" priority="1471" operator="containsText" text="RENOVAR">
      <formula>NOT(ISERROR(SEARCH("RENOVAR",P93)))</formula>
    </cfRule>
  </conditionalFormatting>
  <conditionalFormatting sqref="P93">
    <cfRule type="containsText" dxfId="1472" priority="1468" operator="containsText" text="VENCIDO">
      <formula>NOT(ISERROR(SEARCH("VENCIDO",P93)))</formula>
    </cfRule>
    <cfRule type="containsText" dxfId="1471" priority="1469" operator="containsText" text="POR VENCERSE">
      <formula>NOT(ISERROR(SEARCH("POR VENCERSE",P93)))</formula>
    </cfRule>
    <cfRule type="containsText" dxfId="1470" priority="1470" operator="containsText" text="VIGENTE">
      <formula>NOT(ISERROR(SEARCH("VIGENTE",P93)))</formula>
    </cfRule>
  </conditionalFormatting>
  <conditionalFormatting sqref="A94">
    <cfRule type="duplicateValues" dxfId="1469" priority="1467"/>
  </conditionalFormatting>
  <conditionalFormatting sqref="J94">
    <cfRule type="containsText" dxfId="1468" priority="1464" operator="containsText" text="TERMINADO">
      <formula>NOT(ISERROR(SEARCH("TERMINADO",J94)))</formula>
    </cfRule>
    <cfRule type="containsText" dxfId="1467" priority="1465" operator="containsText" text="POR VENCERSE">
      <formula>NOT(ISERROR(SEARCH("POR VENCERSE",J94)))</formula>
    </cfRule>
    <cfRule type="containsText" dxfId="1466" priority="1466" operator="containsText" text="VIGENTE">
      <formula>NOT(ISERROR(SEARCH("VIGENTE",J94)))</formula>
    </cfRule>
  </conditionalFormatting>
  <conditionalFormatting sqref="J94">
    <cfRule type="containsText" dxfId="1465" priority="1463" operator="containsText" text="RENOVAR">
      <formula>NOT(ISERROR(SEARCH("RENOVAR",J94)))</formula>
    </cfRule>
  </conditionalFormatting>
  <conditionalFormatting sqref="J94">
    <cfRule type="containsText" dxfId="1464" priority="1461" operator="containsText" text="TRAMITES">
      <formula>NOT(ISERROR(SEARCH("TRAMITES",J94)))</formula>
    </cfRule>
    <cfRule type="containsText" dxfId="1463" priority="1462" operator="containsText" text="TRAMITES">
      <formula>NOT(ISERROR(SEARCH("TRAMITES",J94)))</formula>
    </cfRule>
  </conditionalFormatting>
  <conditionalFormatting sqref="P94">
    <cfRule type="containsText" dxfId="1462" priority="1460" operator="containsText" text="RENOVAR">
      <formula>NOT(ISERROR(SEARCH("RENOVAR",P94)))</formula>
    </cfRule>
  </conditionalFormatting>
  <conditionalFormatting sqref="P94">
    <cfRule type="containsText" dxfId="1461" priority="1457" operator="containsText" text="VENCIDO">
      <formula>NOT(ISERROR(SEARCH("VENCIDO",P94)))</formula>
    </cfRule>
    <cfRule type="containsText" dxfId="1460" priority="1458" operator="containsText" text="POR VENCERSE">
      <formula>NOT(ISERROR(SEARCH("POR VENCERSE",P94)))</formula>
    </cfRule>
    <cfRule type="containsText" dxfId="1459" priority="1459" operator="containsText" text="VIGENTE">
      <formula>NOT(ISERROR(SEARCH("VIGENTE",P94)))</formula>
    </cfRule>
  </conditionalFormatting>
  <conditionalFormatting sqref="A95">
    <cfRule type="duplicateValues" dxfId="1458" priority="1456"/>
  </conditionalFormatting>
  <conditionalFormatting sqref="J95">
    <cfRule type="containsText" dxfId="1457" priority="1453" operator="containsText" text="TERMINADO">
      <formula>NOT(ISERROR(SEARCH("TERMINADO",J95)))</formula>
    </cfRule>
    <cfRule type="containsText" dxfId="1456" priority="1454" operator="containsText" text="POR VENCERSE">
      <formula>NOT(ISERROR(SEARCH("POR VENCERSE",J95)))</formula>
    </cfRule>
    <cfRule type="containsText" dxfId="1455" priority="1455" operator="containsText" text="VIGENTE">
      <formula>NOT(ISERROR(SEARCH("VIGENTE",J95)))</formula>
    </cfRule>
  </conditionalFormatting>
  <conditionalFormatting sqref="J95">
    <cfRule type="containsText" dxfId="1454" priority="1452" operator="containsText" text="RENOVAR">
      <formula>NOT(ISERROR(SEARCH("RENOVAR",J95)))</formula>
    </cfRule>
  </conditionalFormatting>
  <conditionalFormatting sqref="J95">
    <cfRule type="containsText" dxfId="1453" priority="1450" operator="containsText" text="TRAMITES">
      <formula>NOT(ISERROR(SEARCH("TRAMITES",J95)))</formula>
    </cfRule>
    <cfRule type="containsText" dxfId="1452" priority="1451" operator="containsText" text="TRAMITES">
      <formula>NOT(ISERROR(SEARCH("TRAMITES",J95)))</formula>
    </cfRule>
  </conditionalFormatting>
  <conditionalFormatting sqref="P95">
    <cfRule type="containsText" dxfId="1451" priority="1449" operator="containsText" text="RENOVAR">
      <formula>NOT(ISERROR(SEARCH("RENOVAR",P95)))</formula>
    </cfRule>
  </conditionalFormatting>
  <conditionalFormatting sqref="P95">
    <cfRule type="containsText" dxfId="1450" priority="1446" operator="containsText" text="VENCIDO">
      <formula>NOT(ISERROR(SEARCH("VENCIDO",P95)))</formula>
    </cfRule>
    <cfRule type="containsText" dxfId="1449" priority="1447" operator="containsText" text="POR VENCERSE">
      <formula>NOT(ISERROR(SEARCH("POR VENCERSE",P95)))</formula>
    </cfRule>
    <cfRule type="containsText" dxfId="1448" priority="1448" operator="containsText" text="VIGENTE">
      <formula>NOT(ISERROR(SEARCH("VIGENTE",P95)))</formula>
    </cfRule>
  </conditionalFormatting>
  <conditionalFormatting sqref="A96">
    <cfRule type="duplicateValues" dxfId="1447" priority="1445"/>
  </conditionalFormatting>
  <conditionalFormatting sqref="J96">
    <cfRule type="containsText" dxfId="1446" priority="1442" operator="containsText" text="TERMINADO">
      <formula>NOT(ISERROR(SEARCH("TERMINADO",J96)))</formula>
    </cfRule>
    <cfRule type="containsText" dxfId="1445" priority="1443" operator="containsText" text="POR VENCERSE">
      <formula>NOT(ISERROR(SEARCH("POR VENCERSE",J96)))</formula>
    </cfRule>
    <cfRule type="containsText" dxfId="1444" priority="1444" operator="containsText" text="VIGENTE">
      <formula>NOT(ISERROR(SEARCH("VIGENTE",J96)))</formula>
    </cfRule>
  </conditionalFormatting>
  <conditionalFormatting sqref="J96">
    <cfRule type="containsText" dxfId="1443" priority="1441" operator="containsText" text="RENOVAR">
      <formula>NOT(ISERROR(SEARCH("RENOVAR",J96)))</formula>
    </cfRule>
  </conditionalFormatting>
  <conditionalFormatting sqref="J96">
    <cfRule type="containsText" dxfId="1442" priority="1439" operator="containsText" text="TRAMITES">
      <formula>NOT(ISERROR(SEARCH("TRAMITES",J96)))</formula>
    </cfRule>
    <cfRule type="containsText" dxfId="1441" priority="1440" operator="containsText" text="TRAMITES">
      <formula>NOT(ISERROR(SEARCH("TRAMITES",J96)))</formula>
    </cfRule>
  </conditionalFormatting>
  <conditionalFormatting sqref="P96">
    <cfRule type="containsText" dxfId="1440" priority="1438" operator="containsText" text="RENOVAR">
      <formula>NOT(ISERROR(SEARCH("RENOVAR",P96)))</formula>
    </cfRule>
  </conditionalFormatting>
  <conditionalFormatting sqref="P96">
    <cfRule type="containsText" dxfId="1439" priority="1435" operator="containsText" text="VENCIDO">
      <formula>NOT(ISERROR(SEARCH("VENCIDO",P96)))</formula>
    </cfRule>
    <cfRule type="containsText" dxfId="1438" priority="1436" operator="containsText" text="POR VENCERSE">
      <formula>NOT(ISERROR(SEARCH("POR VENCERSE",P96)))</formula>
    </cfRule>
    <cfRule type="containsText" dxfId="1437" priority="1437" operator="containsText" text="VIGENTE">
      <formula>NOT(ISERROR(SEARCH("VIGENTE",P96)))</formula>
    </cfRule>
  </conditionalFormatting>
  <conditionalFormatting sqref="A97">
    <cfRule type="duplicateValues" dxfId="1436" priority="1434"/>
  </conditionalFormatting>
  <conditionalFormatting sqref="J97">
    <cfRule type="containsText" dxfId="1435" priority="1431" operator="containsText" text="TERMINADO">
      <formula>NOT(ISERROR(SEARCH("TERMINADO",J97)))</formula>
    </cfRule>
    <cfRule type="containsText" dxfId="1434" priority="1432" operator="containsText" text="POR VENCERSE">
      <formula>NOT(ISERROR(SEARCH("POR VENCERSE",J97)))</formula>
    </cfRule>
    <cfRule type="containsText" dxfId="1433" priority="1433" operator="containsText" text="VIGENTE">
      <formula>NOT(ISERROR(SEARCH("VIGENTE",J97)))</formula>
    </cfRule>
  </conditionalFormatting>
  <conditionalFormatting sqref="J97">
    <cfRule type="containsText" dxfId="1432" priority="1430" operator="containsText" text="RENOVAR">
      <formula>NOT(ISERROR(SEARCH("RENOVAR",J97)))</formula>
    </cfRule>
  </conditionalFormatting>
  <conditionalFormatting sqref="J97">
    <cfRule type="containsText" dxfId="1431" priority="1428" operator="containsText" text="TRAMITES">
      <formula>NOT(ISERROR(SEARCH("TRAMITES",J97)))</formula>
    </cfRule>
    <cfRule type="containsText" dxfId="1430" priority="1429" operator="containsText" text="TRAMITES">
      <formula>NOT(ISERROR(SEARCH("TRAMITES",J97)))</formula>
    </cfRule>
  </conditionalFormatting>
  <conditionalFormatting sqref="P97">
    <cfRule type="containsText" dxfId="1429" priority="1427" operator="containsText" text="RENOVAR">
      <formula>NOT(ISERROR(SEARCH("RENOVAR",P97)))</formula>
    </cfRule>
  </conditionalFormatting>
  <conditionalFormatting sqref="P97">
    <cfRule type="containsText" dxfId="1428" priority="1424" operator="containsText" text="VENCIDO">
      <formula>NOT(ISERROR(SEARCH("VENCIDO",P97)))</formula>
    </cfRule>
    <cfRule type="containsText" dxfId="1427" priority="1425" operator="containsText" text="POR VENCERSE">
      <formula>NOT(ISERROR(SEARCH("POR VENCERSE",P97)))</formula>
    </cfRule>
    <cfRule type="containsText" dxfId="1426" priority="1426" operator="containsText" text="VIGENTE">
      <formula>NOT(ISERROR(SEARCH("VIGENTE",P97)))</formula>
    </cfRule>
  </conditionalFormatting>
  <conditionalFormatting sqref="A98">
    <cfRule type="duplicateValues" dxfId="1425" priority="1423"/>
  </conditionalFormatting>
  <conditionalFormatting sqref="J98">
    <cfRule type="containsText" dxfId="1424" priority="1420" operator="containsText" text="TERMINADO">
      <formula>NOT(ISERROR(SEARCH("TERMINADO",J98)))</formula>
    </cfRule>
    <cfRule type="containsText" dxfId="1423" priority="1421" operator="containsText" text="POR VENCERSE">
      <formula>NOT(ISERROR(SEARCH("POR VENCERSE",J98)))</formula>
    </cfRule>
    <cfRule type="containsText" dxfId="1422" priority="1422" operator="containsText" text="VIGENTE">
      <formula>NOT(ISERROR(SEARCH("VIGENTE",J98)))</formula>
    </cfRule>
  </conditionalFormatting>
  <conditionalFormatting sqref="J98">
    <cfRule type="containsText" dxfId="1421" priority="1419" operator="containsText" text="RENOVAR">
      <formula>NOT(ISERROR(SEARCH("RENOVAR",J98)))</formula>
    </cfRule>
  </conditionalFormatting>
  <conditionalFormatting sqref="J98">
    <cfRule type="containsText" dxfId="1420" priority="1417" operator="containsText" text="TRAMITES">
      <formula>NOT(ISERROR(SEARCH("TRAMITES",J98)))</formula>
    </cfRule>
    <cfRule type="containsText" dxfId="1419" priority="1418" operator="containsText" text="TRAMITES">
      <formula>NOT(ISERROR(SEARCH("TRAMITES",J98)))</formula>
    </cfRule>
  </conditionalFormatting>
  <conditionalFormatting sqref="P98">
    <cfRule type="containsText" dxfId="1418" priority="1416" operator="containsText" text="RENOVAR">
      <formula>NOT(ISERROR(SEARCH("RENOVAR",P98)))</formula>
    </cfRule>
  </conditionalFormatting>
  <conditionalFormatting sqref="P98">
    <cfRule type="containsText" dxfId="1417" priority="1413" operator="containsText" text="VENCIDO">
      <formula>NOT(ISERROR(SEARCH("VENCIDO",P98)))</formula>
    </cfRule>
    <cfRule type="containsText" dxfId="1416" priority="1414" operator="containsText" text="POR VENCERSE">
      <formula>NOT(ISERROR(SEARCH("POR VENCERSE",P98)))</formula>
    </cfRule>
    <cfRule type="containsText" dxfId="1415" priority="1415" operator="containsText" text="VIGENTE">
      <formula>NOT(ISERROR(SEARCH("VIGENTE",P98)))</formula>
    </cfRule>
  </conditionalFormatting>
  <conditionalFormatting sqref="A99">
    <cfRule type="duplicateValues" dxfId="1414" priority="1412"/>
  </conditionalFormatting>
  <conditionalFormatting sqref="J99">
    <cfRule type="containsText" dxfId="1413" priority="1409" operator="containsText" text="TERMINADO">
      <formula>NOT(ISERROR(SEARCH("TERMINADO",J99)))</formula>
    </cfRule>
    <cfRule type="containsText" dxfId="1412" priority="1410" operator="containsText" text="POR VENCERSE">
      <formula>NOT(ISERROR(SEARCH("POR VENCERSE",J99)))</formula>
    </cfRule>
    <cfRule type="containsText" dxfId="1411" priority="1411" operator="containsText" text="VIGENTE">
      <formula>NOT(ISERROR(SEARCH("VIGENTE",J99)))</formula>
    </cfRule>
  </conditionalFormatting>
  <conditionalFormatting sqref="J99">
    <cfRule type="containsText" dxfId="1410" priority="1408" operator="containsText" text="RENOVAR">
      <formula>NOT(ISERROR(SEARCH("RENOVAR",J99)))</formula>
    </cfRule>
  </conditionalFormatting>
  <conditionalFormatting sqref="J99">
    <cfRule type="containsText" dxfId="1409" priority="1406" operator="containsText" text="TRAMITES">
      <formula>NOT(ISERROR(SEARCH("TRAMITES",J99)))</formula>
    </cfRule>
    <cfRule type="containsText" dxfId="1408" priority="1407" operator="containsText" text="TRAMITES">
      <formula>NOT(ISERROR(SEARCH("TRAMITES",J99)))</formula>
    </cfRule>
  </conditionalFormatting>
  <conditionalFormatting sqref="P99">
    <cfRule type="containsText" dxfId="1407" priority="1405" operator="containsText" text="RENOVAR">
      <formula>NOT(ISERROR(SEARCH("RENOVAR",P99)))</formula>
    </cfRule>
  </conditionalFormatting>
  <conditionalFormatting sqref="P99">
    <cfRule type="containsText" dxfId="1406" priority="1402" operator="containsText" text="VENCIDO">
      <formula>NOT(ISERROR(SEARCH("VENCIDO",P99)))</formula>
    </cfRule>
    <cfRule type="containsText" dxfId="1405" priority="1403" operator="containsText" text="POR VENCERSE">
      <formula>NOT(ISERROR(SEARCH("POR VENCERSE",P99)))</formula>
    </cfRule>
    <cfRule type="containsText" dxfId="1404" priority="1404" operator="containsText" text="VIGENTE">
      <formula>NOT(ISERROR(SEARCH("VIGENTE",P99)))</formula>
    </cfRule>
  </conditionalFormatting>
  <conditionalFormatting sqref="A100">
    <cfRule type="duplicateValues" dxfId="1403" priority="1401"/>
  </conditionalFormatting>
  <conditionalFormatting sqref="J100">
    <cfRule type="containsText" dxfId="1402" priority="1398" operator="containsText" text="TERMINADO">
      <formula>NOT(ISERROR(SEARCH("TERMINADO",J100)))</formula>
    </cfRule>
    <cfRule type="containsText" dxfId="1401" priority="1399" operator="containsText" text="POR VENCERSE">
      <formula>NOT(ISERROR(SEARCH("POR VENCERSE",J100)))</formula>
    </cfRule>
    <cfRule type="containsText" dxfId="1400" priority="1400" operator="containsText" text="VIGENTE">
      <formula>NOT(ISERROR(SEARCH("VIGENTE",J100)))</formula>
    </cfRule>
  </conditionalFormatting>
  <conditionalFormatting sqref="J100">
    <cfRule type="containsText" dxfId="1399" priority="1397" operator="containsText" text="RENOVAR">
      <formula>NOT(ISERROR(SEARCH("RENOVAR",J100)))</formula>
    </cfRule>
  </conditionalFormatting>
  <conditionalFormatting sqref="J100">
    <cfRule type="containsText" dxfId="1398" priority="1395" operator="containsText" text="TRAMITES">
      <formula>NOT(ISERROR(SEARCH("TRAMITES",J100)))</formula>
    </cfRule>
    <cfRule type="containsText" dxfId="1397" priority="1396" operator="containsText" text="TRAMITES">
      <formula>NOT(ISERROR(SEARCH("TRAMITES",J100)))</formula>
    </cfRule>
  </conditionalFormatting>
  <conditionalFormatting sqref="P100">
    <cfRule type="containsText" dxfId="1396" priority="1394" operator="containsText" text="RENOVAR">
      <formula>NOT(ISERROR(SEARCH("RENOVAR",P100)))</formula>
    </cfRule>
  </conditionalFormatting>
  <conditionalFormatting sqref="P100">
    <cfRule type="containsText" dxfId="1395" priority="1391" operator="containsText" text="VENCIDO">
      <formula>NOT(ISERROR(SEARCH("VENCIDO",P100)))</formula>
    </cfRule>
    <cfRule type="containsText" dxfId="1394" priority="1392" operator="containsText" text="POR VENCERSE">
      <formula>NOT(ISERROR(SEARCH("POR VENCERSE",P100)))</formula>
    </cfRule>
    <cfRule type="containsText" dxfId="1393" priority="1393" operator="containsText" text="VIGENTE">
      <formula>NOT(ISERROR(SEARCH("VIGENTE",P100)))</formula>
    </cfRule>
  </conditionalFormatting>
  <conditionalFormatting sqref="A101">
    <cfRule type="duplicateValues" dxfId="1392" priority="1390"/>
  </conditionalFormatting>
  <conditionalFormatting sqref="J101">
    <cfRule type="containsText" dxfId="1391" priority="1387" operator="containsText" text="TERMINADO">
      <formula>NOT(ISERROR(SEARCH("TERMINADO",J101)))</formula>
    </cfRule>
    <cfRule type="containsText" dxfId="1390" priority="1388" operator="containsText" text="POR VENCERSE">
      <formula>NOT(ISERROR(SEARCH("POR VENCERSE",J101)))</formula>
    </cfRule>
    <cfRule type="containsText" dxfId="1389" priority="1389" operator="containsText" text="VIGENTE">
      <formula>NOT(ISERROR(SEARCH("VIGENTE",J101)))</formula>
    </cfRule>
  </conditionalFormatting>
  <conditionalFormatting sqref="J101">
    <cfRule type="containsText" dxfId="1388" priority="1386" operator="containsText" text="RENOVAR">
      <formula>NOT(ISERROR(SEARCH("RENOVAR",J101)))</formula>
    </cfRule>
  </conditionalFormatting>
  <conditionalFormatting sqref="J101">
    <cfRule type="containsText" dxfId="1387" priority="1384" operator="containsText" text="TRAMITES">
      <formula>NOT(ISERROR(SEARCH("TRAMITES",J101)))</formula>
    </cfRule>
    <cfRule type="containsText" dxfId="1386" priority="1385" operator="containsText" text="TRAMITES">
      <formula>NOT(ISERROR(SEARCH("TRAMITES",J101)))</formula>
    </cfRule>
  </conditionalFormatting>
  <conditionalFormatting sqref="P101">
    <cfRule type="containsText" dxfId="1385" priority="1383" operator="containsText" text="RENOVAR">
      <formula>NOT(ISERROR(SEARCH("RENOVAR",P101)))</formula>
    </cfRule>
  </conditionalFormatting>
  <conditionalFormatting sqref="P101">
    <cfRule type="containsText" dxfId="1384" priority="1380" operator="containsText" text="VENCIDO">
      <formula>NOT(ISERROR(SEARCH("VENCIDO",P101)))</formula>
    </cfRule>
    <cfRule type="containsText" dxfId="1383" priority="1381" operator="containsText" text="POR VENCERSE">
      <formula>NOT(ISERROR(SEARCH("POR VENCERSE",P101)))</formula>
    </cfRule>
    <cfRule type="containsText" dxfId="1382" priority="1382" operator="containsText" text="VIGENTE">
      <formula>NOT(ISERROR(SEARCH("VIGENTE",P101)))</formula>
    </cfRule>
  </conditionalFormatting>
  <conditionalFormatting sqref="A102">
    <cfRule type="duplicateValues" dxfId="1381" priority="1379"/>
  </conditionalFormatting>
  <conditionalFormatting sqref="J102">
    <cfRule type="containsText" dxfId="1380" priority="1376" operator="containsText" text="TERMINADO">
      <formula>NOT(ISERROR(SEARCH("TERMINADO",J102)))</formula>
    </cfRule>
    <cfRule type="containsText" dxfId="1379" priority="1377" operator="containsText" text="POR VENCERSE">
      <formula>NOT(ISERROR(SEARCH("POR VENCERSE",J102)))</formula>
    </cfRule>
    <cfRule type="containsText" dxfId="1378" priority="1378" operator="containsText" text="VIGENTE">
      <formula>NOT(ISERROR(SEARCH("VIGENTE",J102)))</formula>
    </cfRule>
  </conditionalFormatting>
  <conditionalFormatting sqref="J102">
    <cfRule type="containsText" dxfId="1377" priority="1375" operator="containsText" text="RENOVAR">
      <formula>NOT(ISERROR(SEARCH("RENOVAR",J102)))</formula>
    </cfRule>
  </conditionalFormatting>
  <conditionalFormatting sqref="J102">
    <cfRule type="containsText" dxfId="1376" priority="1373" operator="containsText" text="TRAMITES">
      <formula>NOT(ISERROR(SEARCH("TRAMITES",J102)))</formula>
    </cfRule>
    <cfRule type="containsText" dxfId="1375" priority="1374" operator="containsText" text="TRAMITES">
      <formula>NOT(ISERROR(SEARCH("TRAMITES",J102)))</formula>
    </cfRule>
  </conditionalFormatting>
  <conditionalFormatting sqref="P102">
    <cfRule type="containsText" dxfId="1374" priority="1372" operator="containsText" text="RENOVAR">
      <formula>NOT(ISERROR(SEARCH("RENOVAR",P102)))</formula>
    </cfRule>
  </conditionalFormatting>
  <conditionalFormatting sqref="P102">
    <cfRule type="containsText" dxfId="1373" priority="1369" operator="containsText" text="VENCIDO">
      <formula>NOT(ISERROR(SEARCH("VENCIDO",P102)))</formula>
    </cfRule>
    <cfRule type="containsText" dxfId="1372" priority="1370" operator="containsText" text="POR VENCERSE">
      <formula>NOT(ISERROR(SEARCH("POR VENCERSE",P102)))</formula>
    </cfRule>
    <cfRule type="containsText" dxfId="1371" priority="1371" operator="containsText" text="VIGENTE">
      <formula>NOT(ISERROR(SEARCH("VIGENTE",P102)))</formula>
    </cfRule>
  </conditionalFormatting>
  <conditionalFormatting sqref="A103">
    <cfRule type="duplicateValues" dxfId="1370" priority="1368"/>
  </conditionalFormatting>
  <conditionalFormatting sqref="J103">
    <cfRule type="containsText" dxfId="1369" priority="1365" operator="containsText" text="TERMINADO">
      <formula>NOT(ISERROR(SEARCH("TERMINADO",J103)))</formula>
    </cfRule>
    <cfRule type="containsText" dxfId="1368" priority="1366" operator="containsText" text="POR VENCERSE">
      <formula>NOT(ISERROR(SEARCH("POR VENCERSE",J103)))</formula>
    </cfRule>
    <cfRule type="containsText" dxfId="1367" priority="1367" operator="containsText" text="VIGENTE">
      <formula>NOT(ISERROR(SEARCH("VIGENTE",J103)))</formula>
    </cfRule>
  </conditionalFormatting>
  <conditionalFormatting sqref="J103">
    <cfRule type="containsText" dxfId="1366" priority="1364" operator="containsText" text="RENOVAR">
      <formula>NOT(ISERROR(SEARCH("RENOVAR",J103)))</formula>
    </cfRule>
  </conditionalFormatting>
  <conditionalFormatting sqref="J103">
    <cfRule type="containsText" dxfId="1365" priority="1362" operator="containsText" text="TRAMITES">
      <formula>NOT(ISERROR(SEARCH("TRAMITES",J103)))</formula>
    </cfRule>
    <cfRule type="containsText" dxfId="1364" priority="1363" operator="containsText" text="TRAMITES">
      <formula>NOT(ISERROR(SEARCH("TRAMITES",J103)))</formula>
    </cfRule>
  </conditionalFormatting>
  <conditionalFormatting sqref="P103">
    <cfRule type="containsText" dxfId="1363" priority="1361" operator="containsText" text="RENOVAR">
      <formula>NOT(ISERROR(SEARCH("RENOVAR",P103)))</formula>
    </cfRule>
  </conditionalFormatting>
  <conditionalFormatting sqref="P103">
    <cfRule type="containsText" dxfId="1362" priority="1358" operator="containsText" text="VENCIDO">
      <formula>NOT(ISERROR(SEARCH("VENCIDO",P103)))</formula>
    </cfRule>
    <cfRule type="containsText" dxfId="1361" priority="1359" operator="containsText" text="POR VENCERSE">
      <formula>NOT(ISERROR(SEARCH("POR VENCERSE",P103)))</formula>
    </cfRule>
    <cfRule type="containsText" dxfId="1360" priority="1360" operator="containsText" text="VIGENTE">
      <formula>NOT(ISERROR(SEARCH("VIGENTE",P103)))</formula>
    </cfRule>
  </conditionalFormatting>
  <conditionalFormatting sqref="A104">
    <cfRule type="duplicateValues" dxfId="1359" priority="1357"/>
  </conditionalFormatting>
  <conditionalFormatting sqref="J104">
    <cfRule type="containsText" dxfId="1358" priority="1354" operator="containsText" text="TERMINADO">
      <formula>NOT(ISERROR(SEARCH("TERMINADO",J104)))</formula>
    </cfRule>
    <cfRule type="containsText" dxfId="1357" priority="1355" operator="containsText" text="POR VENCERSE">
      <formula>NOT(ISERROR(SEARCH("POR VENCERSE",J104)))</formula>
    </cfRule>
    <cfRule type="containsText" dxfId="1356" priority="1356" operator="containsText" text="VIGENTE">
      <formula>NOT(ISERROR(SEARCH("VIGENTE",J104)))</formula>
    </cfRule>
  </conditionalFormatting>
  <conditionalFormatting sqref="J104">
    <cfRule type="containsText" dxfId="1355" priority="1353" operator="containsText" text="RENOVAR">
      <formula>NOT(ISERROR(SEARCH("RENOVAR",J104)))</formula>
    </cfRule>
  </conditionalFormatting>
  <conditionalFormatting sqref="J104">
    <cfRule type="containsText" dxfId="1354" priority="1351" operator="containsText" text="TRAMITES">
      <formula>NOT(ISERROR(SEARCH("TRAMITES",J104)))</formula>
    </cfRule>
    <cfRule type="containsText" dxfId="1353" priority="1352" operator="containsText" text="TRAMITES">
      <formula>NOT(ISERROR(SEARCH("TRAMITES",J104)))</formula>
    </cfRule>
  </conditionalFormatting>
  <conditionalFormatting sqref="P104">
    <cfRule type="containsText" dxfId="1352" priority="1350" operator="containsText" text="RENOVAR">
      <formula>NOT(ISERROR(SEARCH("RENOVAR",P104)))</formula>
    </cfRule>
  </conditionalFormatting>
  <conditionalFormatting sqref="P104">
    <cfRule type="containsText" dxfId="1351" priority="1347" operator="containsText" text="VENCIDO">
      <formula>NOT(ISERROR(SEARCH("VENCIDO",P104)))</formula>
    </cfRule>
    <cfRule type="containsText" dxfId="1350" priority="1348" operator="containsText" text="POR VENCERSE">
      <formula>NOT(ISERROR(SEARCH("POR VENCERSE",P104)))</formula>
    </cfRule>
    <cfRule type="containsText" dxfId="1349" priority="1349" operator="containsText" text="VIGENTE">
      <formula>NOT(ISERROR(SEARCH("VIGENTE",P104)))</formula>
    </cfRule>
  </conditionalFormatting>
  <conditionalFormatting sqref="A105">
    <cfRule type="duplicateValues" dxfId="1348" priority="1346"/>
  </conditionalFormatting>
  <conditionalFormatting sqref="J105">
    <cfRule type="containsText" dxfId="1347" priority="1343" operator="containsText" text="TERMINADO">
      <formula>NOT(ISERROR(SEARCH("TERMINADO",J105)))</formula>
    </cfRule>
    <cfRule type="containsText" dxfId="1346" priority="1344" operator="containsText" text="POR VENCERSE">
      <formula>NOT(ISERROR(SEARCH("POR VENCERSE",J105)))</formula>
    </cfRule>
    <cfRule type="containsText" dxfId="1345" priority="1345" operator="containsText" text="VIGENTE">
      <formula>NOT(ISERROR(SEARCH("VIGENTE",J105)))</formula>
    </cfRule>
  </conditionalFormatting>
  <conditionalFormatting sqref="J105">
    <cfRule type="containsText" dxfId="1344" priority="1342" operator="containsText" text="RENOVAR">
      <formula>NOT(ISERROR(SEARCH("RENOVAR",J105)))</formula>
    </cfRule>
  </conditionalFormatting>
  <conditionalFormatting sqref="J105">
    <cfRule type="containsText" dxfId="1343" priority="1340" operator="containsText" text="TRAMITES">
      <formula>NOT(ISERROR(SEARCH("TRAMITES",J105)))</formula>
    </cfRule>
    <cfRule type="containsText" dxfId="1342" priority="1341" operator="containsText" text="TRAMITES">
      <formula>NOT(ISERROR(SEARCH("TRAMITES",J105)))</formula>
    </cfRule>
  </conditionalFormatting>
  <conditionalFormatting sqref="P105">
    <cfRule type="containsText" dxfId="1341" priority="1339" operator="containsText" text="RENOVAR">
      <formula>NOT(ISERROR(SEARCH("RENOVAR",P105)))</formula>
    </cfRule>
  </conditionalFormatting>
  <conditionalFormatting sqref="P105">
    <cfRule type="containsText" dxfId="1340" priority="1336" operator="containsText" text="VENCIDO">
      <formula>NOT(ISERROR(SEARCH("VENCIDO",P105)))</formula>
    </cfRule>
    <cfRule type="containsText" dxfId="1339" priority="1337" operator="containsText" text="POR VENCERSE">
      <formula>NOT(ISERROR(SEARCH("POR VENCERSE",P105)))</formula>
    </cfRule>
    <cfRule type="containsText" dxfId="1338" priority="1338" operator="containsText" text="VIGENTE">
      <formula>NOT(ISERROR(SEARCH("VIGENTE",P105)))</formula>
    </cfRule>
  </conditionalFormatting>
  <conditionalFormatting sqref="A106">
    <cfRule type="duplicateValues" dxfId="1337" priority="1335"/>
  </conditionalFormatting>
  <conditionalFormatting sqref="J106">
    <cfRule type="containsText" dxfId="1336" priority="1332" operator="containsText" text="TERMINADO">
      <formula>NOT(ISERROR(SEARCH("TERMINADO",J106)))</formula>
    </cfRule>
    <cfRule type="containsText" dxfId="1335" priority="1333" operator="containsText" text="POR VENCERSE">
      <formula>NOT(ISERROR(SEARCH("POR VENCERSE",J106)))</formula>
    </cfRule>
    <cfRule type="containsText" dxfId="1334" priority="1334" operator="containsText" text="VIGENTE">
      <formula>NOT(ISERROR(SEARCH("VIGENTE",J106)))</formula>
    </cfRule>
  </conditionalFormatting>
  <conditionalFormatting sqref="J106">
    <cfRule type="containsText" dxfId="1333" priority="1331" operator="containsText" text="RENOVAR">
      <formula>NOT(ISERROR(SEARCH("RENOVAR",J106)))</formula>
    </cfRule>
  </conditionalFormatting>
  <conditionalFormatting sqref="J106">
    <cfRule type="containsText" dxfId="1332" priority="1329" operator="containsText" text="TRAMITES">
      <formula>NOT(ISERROR(SEARCH("TRAMITES",J106)))</formula>
    </cfRule>
    <cfRule type="containsText" dxfId="1331" priority="1330" operator="containsText" text="TRAMITES">
      <formula>NOT(ISERROR(SEARCH("TRAMITES",J106)))</formula>
    </cfRule>
  </conditionalFormatting>
  <conditionalFormatting sqref="P106">
    <cfRule type="containsText" dxfId="1330" priority="1328" operator="containsText" text="RENOVAR">
      <formula>NOT(ISERROR(SEARCH("RENOVAR",P106)))</formula>
    </cfRule>
  </conditionalFormatting>
  <conditionalFormatting sqref="P106">
    <cfRule type="containsText" dxfId="1329" priority="1325" operator="containsText" text="VENCIDO">
      <formula>NOT(ISERROR(SEARCH("VENCIDO",P106)))</formula>
    </cfRule>
    <cfRule type="containsText" dxfId="1328" priority="1326" operator="containsText" text="POR VENCERSE">
      <formula>NOT(ISERROR(SEARCH("POR VENCERSE",P106)))</formula>
    </cfRule>
    <cfRule type="containsText" dxfId="1327" priority="1327" operator="containsText" text="VIGENTE">
      <formula>NOT(ISERROR(SEARCH("VIGENTE",P106)))</formula>
    </cfRule>
  </conditionalFormatting>
  <conditionalFormatting sqref="A107">
    <cfRule type="duplicateValues" dxfId="1326" priority="1324"/>
  </conditionalFormatting>
  <conditionalFormatting sqref="J107">
    <cfRule type="containsText" dxfId="1325" priority="1321" operator="containsText" text="TERMINADO">
      <formula>NOT(ISERROR(SEARCH("TERMINADO",J107)))</formula>
    </cfRule>
    <cfRule type="containsText" dxfId="1324" priority="1322" operator="containsText" text="POR VENCERSE">
      <formula>NOT(ISERROR(SEARCH("POR VENCERSE",J107)))</formula>
    </cfRule>
    <cfRule type="containsText" dxfId="1323" priority="1323" operator="containsText" text="VIGENTE">
      <formula>NOT(ISERROR(SEARCH("VIGENTE",J107)))</formula>
    </cfRule>
  </conditionalFormatting>
  <conditionalFormatting sqref="J107">
    <cfRule type="containsText" dxfId="1322" priority="1320" operator="containsText" text="RENOVAR">
      <formula>NOT(ISERROR(SEARCH("RENOVAR",J107)))</formula>
    </cfRule>
  </conditionalFormatting>
  <conditionalFormatting sqref="J107">
    <cfRule type="containsText" dxfId="1321" priority="1318" operator="containsText" text="TRAMITES">
      <formula>NOT(ISERROR(SEARCH("TRAMITES",J107)))</formula>
    </cfRule>
    <cfRule type="containsText" dxfId="1320" priority="1319" operator="containsText" text="TRAMITES">
      <formula>NOT(ISERROR(SEARCH("TRAMITES",J107)))</formula>
    </cfRule>
  </conditionalFormatting>
  <conditionalFormatting sqref="P107">
    <cfRule type="containsText" dxfId="1319" priority="1317" operator="containsText" text="RENOVAR">
      <formula>NOT(ISERROR(SEARCH("RENOVAR",P107)))</formula>
    </cfRule>
  </conditionalFormatting>
  <conditionalFormatting sqref="P107">
    <cfRule type="containsText" dxfId="1318" priority="1314" operator="containsText" text="VENCIDO">
      <formula>NOT(ISERROR(SEARCH("VENCIDO",P107)))</formula>
    </cfRule>
    <cfRule type="containsText" dxfId="1317" priority="1315" operator="containsText" text="POR VENCERSE">
      <formula>NOT(ISERROR(SEARCH("POR VENCERSE",P107)))</formula>
    </cfRule>
    <cfRule type="containsText" dxfId="1316" priority="1316" operator="containsText" text="VIGENTE">
      <formula>NOT(ISERROR(SEARCH("VIGENTE",P107)))</formula>
    </cfRule>
  </conditionalFormatting>
  <conditionalFormatting sqref="A108">
    <cfRule type="duplicateValues" dxfId="1315" priority="1313"/>
  </conditionalFormatting>
  <conditionalFormatting sqref="J108">
    <cfRule type="containsText" dxfId="1314" priority="1310" operator="containsText" text="TERMINADO">
      <formula>NOT(ISERROR(SEARCH("TERMINADO",J108)))</formula>
    </cfRule>
    <cfRule type="containsText" dxfId="1313" priority="1311" operator="containsText" text="POR VENCERSE">
      <formula>NOT(ISERROR(SEARCH("POR VENCERSE",J108)))</formula>
    </cfRule>
    <cfRule type="containsText" dxfId="1312" priority="1312" operator="containsText" text="VIGENTE">
      <formula>NOT(ISERROR(SEARCH("VIGENTE",J108)))</formula>
    </cfRule>
  </conditionalFormatting>
  <conditionalFormatting sqref="J108">
    <cfRule type="containsText" dxfId="1311" priority="1309" operator="containsText" text="RENOVAR">
      <formula>NOT(ISERROR(SEARCH("RENOVAR",J108)))</formula>
    </cfRule>
  </conditionalFormatting>
  <conditionalFormatting sqref="J108">
    <cfRule type="containsText" dxfId="1310" priority="1307" operator="containsText" text="TRAMITES">
      <formula>NOT(ISERROR(SEARCH("TRAMITES",J108)))</formula>
    </cfRule>
    <cfRule type="containsText" dxfId="1309" priority="1308" operator="containsText" text="TRAMITES">
      <formula>NOT(ISERROR(SEARCH("TRAMITES",J108)))</formula>
    </cfRule>
  </conditionalFormatting>
  <conditionalFormatting sqref="P108">
    <cfRule type="containsText" dxfId="1308" priority="1306" operator="containsText" text="RENOVAR">
      <formula>NOT(ISERROR(SEARCH("RENOVAR",P108)))</formula>
    </cfRule>
  </conditionalFormatting>
  <conditionalFormatting sqref="P108">
    <cfRule type="containsText" dxfId="1307" priority="1303" operator="containsText" text="VENCIDO">
      <formula>NOT(ISERROR(SEARCH("VENCIDO",P108)))</formula>
    </cfRule>
    <cfRule type="containsText" dxfId="1306" priority="1304" operator="containsText" text="POR VENCERSE">
      <formula>NOT(ISERROR(SEARCH("POR VENCERSE",P108)))</formula>
    </cfRule>
    <cfRule type="containsText" dxfId="1305" priority="1305" operator="containsText" text="VIGENTE">
      <formula>NOT(ISERROR(SEARCH("VIGENTE",P108)))</formula>
    </cfRule>
  </conditionalFormatting>
  <conditionalFormatting sqref="A109">
    <cfRule type="duplicateValues" dxfId="1304" priority="1302"/>
  </conditionalFormatting>
  <conditionalFormatting sqref="J109">
    <cfRule type="containsText" dxfId="1303" priority="1299" operator="containsText" text="TERMINADO">
      <formula>NOT(ISERROR(SEARCH("TERMINADO",J109)))</formula>
    </cfRule>
    <cfRule type="containsText" dxfId="1302" priority="1300" operator="containsText" text="POR VENCERSE">
      <formula>NOT(ISERROR(SEARCH("POR VENCERSE",J109)))</formula>
    </cfRule>
    <cfRule type="containsText" dxfId="1301" priority="1301" operator="containsText" text="VIGENTE">
      <formula>NOT(ISERROR(SEARCH("VIGENTE",J109)))</formula>
    </cfRule>
  </conditionalFormatting>
  <conditionalFormatting sqref="J109">
    <cfRule type="containsText" dxfId="1300" priority="1298" operator="containsText" text="RENOVAR">
      <formula>NOT(ISERROR(SEARCH("RENOVAR",J109)))</formula>
    </cfRule>
  </conditionalFormatting>
  <conditionalFormatting sqref="J109">
    <cfRule type="containsText" dxfId="1299" priority="1296" operator="containsText" text="TRAMITES">
      <formula>NOT(ISERROR(SEARCH("TRAMITES",J109)))</formula>
    </cfRule>
    <cfRule type="containsText" dxfId="1298" priority="1297" operator="containsText" text="TRAMITES">
      <formula>NOT(ISERROR(SEARCH("TRAMITES",J109)))</formula>
    </cfRule>
  </conditionalFormatting>
  <conditionalFormatting sqref="P109">
    <cfRule type="containsText" dxfId="1297" priority="1295" operator="containsText" text="RENOVAR">
      <formula>NOT(ISERROR(SEARCH("RENOVAR",P109)))</formula>
    </cfRule>
  </conditionalFormatting>
  <conditionalFormatting sqref="P109">
    <cfRule type="containsText" dxfId="1296" priority="1292" operator="containsText" text="VENCIDO">
      <formula>NOT(ISERROR(SEARCH("VENCIDO",P109)))</formula>
    </cfRule>
    <cfRule type="containsText" dxfId="1295" priority="1293" operator="containsText" text="POR VENCERSE">
      <formula>NOT(ISERROR(SEARCH("POR VENCERSE",P109)))</formula>
    </cfRule>
    <cfRule type="containsText" dxfId="1294" priority="1294" operator="containsText" text="VIGENTE">
      <formula>NOT(ISERROR(SEARCH("VIGENTE",P109)))</formula>
    </cfRule>
  </conditionalFormatting>
  <conditionalFormatting sqref="A110">
    <cfRule type="duplicateValues" dxfId="1293" priority="1291"/>
  </conditionalFormatting>
  <conditionalFormatting sqref="J110">
    <cfRule type="containsText" dxfId="1292" priority="1288" operator="containsText" text="TERMINADO">
      <formula>NOT(ISERROR(SEARCH("TERMINADO",J110)))</formula>
    </cfRule>
    <cfRule type="containsText" dxfId="1291" priority="1289" operator="containsText" text="POR VENCERSE">
      <formula>NOT(ISERROR(SEARCH("POR VENCERSE",J110)))</formula>
    </cfRule>
    <cfRule type="containsText" dxfId="1290" priority="1290" operator="containsText" text="VIGENTE">
      <formula>NOT(ISERROR(SEARCH("VIGENTE",J110)))</formula>
    </cfRule>
  </conditionalFormatting>
  <conditionalFormatting sqref="J110">
    <cfRule type="containsText" dxfId="1289" priority="1287" operator="containsText" text="RENOVAR">
      <formula>NOT(ISERROR(SEARCH("RENOVAR",J110)))</formula>
    </cfRule>
  </conditionalFormatting>
  <conditionalFormatting sqref="J110">
    <cfRule type="containsText" dxfId="1288" priority="1285" operator="containsText" text="TRAMITES">
      <formula>NOT(ISERROR(SEARCH("TRAMITES",J110)))</formula>
    </cfRule>
    <cfRule type="containsText" dxfId="1287" priority="1286" operator="containsText" text="TRAMITES">
      <formula>NOT(ISERROR(SEARCH("TRAMITES",J110)))</formula>
    </cfRule>
  </conditionalFormatting>
  <conditionalFormatting sqref="P110">
    <cfRule type="containsText" dxfId="1286" priority="1284" operator="containsText" text="RENOVAR">
      <formula>NOT(ISERROR(SEARCH("RENOVAR",P110)))</formula>
    </cfRule>
  </conditionalFormatting>
  <conditionalFormatting sqref="P110">
    <cfRule type="containsText" dxfId="1285" priority="1281" operator="containsText" text="VENCIDO">
      <formula>NOT(ISERROR(SEARCH("VENCIDO",P110)))</formula>
    </cfRule>
    <cfRule type="containsText" dxfId="1284" priority="1282" operator="containsText" text="POR VENCERSE">
      <formula>NOT(ISERROR(SEARCH("POR VENCERSE",P110)))</formula>
    </cfRule>
    <cfRule type="containsText" dxfId="1283" priority="1283" operator="containsText" text="VIGENTE">
      <formula>NOT(ISERROR(SEARCH("VIGENTE",P110)))</formula>
    </cfRule>
  </conditionalFormatting>
  <conditionalFormatting sqref="A111">
    <cfRule type="duplicateValues" dxfId="1282" priority="1280"/>
  </conditionalFormatting>
  <conditionalFormatting sqref="J111">
    <cfRule type="containsText" dxfId="1281" priority="1277" operator="containsText" text="TERMINADO">
      <formula>NOT(ISERROR(SEARCH("TERMINADO",J111)))</formula>
    </cfRule>
    <cfRule type="containsText" dxfId="1280" priority="1278" operator="containsText" text="POR VENCERSE">
      <formula>NOT(ISERROR(SEARCH("POR VENCERSE",J111)))</formula>
    </cfRule>
    <cfRule type="containsText" dxfId="1279" priority="1279" operator="containsText" text="VIGENTE">
      <formula>NOT(ISERROR(SEARCH("VIGENTE",J111)))</formula>
    </cfRule>
  </conditionalFormatting>
  <conditionalFormatting sqref="J111">
    <cfRule type="containsText" dxfId="1278" priority="1276" operator="containsText" text="RENOVAR">
      <formula>NOT(ISERROR(SEARCH("RENOVAR",J111)))</formula>
    </cfRule>
  </conditionalFormatting>
  <conditionalFormatting sqref="J111">
    <cfRule type="containsText" dxfId="1277" priority="1274" operator="containsText" text="TRAMITES">
      <formula>NOT(ISERROR(SEARCH("TRAMITES",J111)))</formula>
    </cfRule>
    <cfRule type="containsText" dxfId="1276" priority="1275" operator="containsText" text="TRAMITES">
      <formula>NOT(ISERROR(SEARCH("TRAMITES",J111)))</formula>
    </cfRule>
  </conditionalFormatting>
  <conditionalFormatting sqref="P111">
    <cfRule type="containsText" dxfId="1275" priority="1273" operator="containsText" text="RENOVAR">
      <formula>NOT(ISERROR(SEARCH("RENOVAR",P111)))</formula>
    </cfRule>
  </conditionalFormatting>
  <conditionalFormatting sqref="P111">
    <cfRule type="containsText" dxfId="1274" priority="1270" operator="containsText" text="VENCIDO">
      <formula>NOT(ISERROR(SEARCH("VENCIDO",P111)))</formula>
    </cfRule>
    <cfRule type="containsText" dxfId="1273" priority="1271" operator="containsText" text="POR VENCERSE">
      <formula>NOT(ISERROR(SEARCH("POR VENCERSE",P111)))</formula>
    </cfRule>
    <cfRule type="containsText" dxfId="1272" priority="1272" operator="containsText" text="VIGENTE">
      <formula>NOT(ISERROR(SEARCH("VIGENTE",P111)))</formula>
    </cfRule>
  </conditionalFormatting>
  <conditionalFormatting sqref="A112">
    <cfRule type="duplicateValues" dxfId="1271" priority="1269"/>
  </conditionalFormatting>
  <conditionalFormatting sqref="J112">
    <cfRule type="containsText" dxfId="1270" priority="1266" operator="containsText" text="TERMINADO">
      <formula>NOT(ISERROR(SEARCH("TERMINADO",J112)))</formula>
    </cfRule>
    <cfRule type="containsText" dxfId="1269" priority="1267" operator="containsText" text="POR VENCERSE">
      <formula>NOT(ISERROR(SEARCH("POR VENCERSE",J112)))</formula>
    </cfRule>
    <cfRule type="containsText" dxfId="1268" priority="1268" operator="containsText" text="VIGENTE">
      <formula>NOT(ISERROR(SEARCH("VIGENTE",J112)))</formula>
    </cfRule>
  </conditionalFormatting>
  <conditionalFormatting sqref="J112">
    <cfRule type="containsText" dxfId="1267" priority="1265" operator="containsText" text="RENOVAR">
      <formula>NOT(ISERROR(SEARCH("RENOVAR",J112)))</formula>
    </cfRule>
  </conditionalFormatting>
  <conditionalFormatting sqref="J112">
    <cfRule type="containsText" dxfId="1266" priority="1263" operator="containsText" text="TRAMITES">
      <formula>NOT(ISERROR(SEARCH("TRAMITES",J112)))</formula>
    </cfRule>
    <cfRule type="containsText" dxfId="1265" priority="1264" operator="containsText" text="TRAMITES">
      <formula>NOT(ISERROR(SEARCH("TRAMITES",J112)))</formula>
    </cfRule>
  </conditionalFormatting>
  <conditionalFormatting sqref="P112">
    <cfRule type="containsText" dxfId="1264" priority="1262" operator="containsText" text="RENOVAR">
      <formula>NOT(ISERROR(SEARCH("RENOVAR",P112)))</formula>
    </cfRule>
  </conditionalFormatting>
  <conditionalFormatting sqref="P112">
    <cfRule type="containsText" dxfId="1263" priority="1259" operator="containsText" text="VENCIDO">
      <formula>NOT(ISERROR(SEARCH("VENCIDO",P112)))</formula>
    </cfRule>
    <cfRule type="containsText" dxfId="1262" priority="1260" operator="containsText" text="POR VENCERSE">
      <formula>NOT(ISERROR(SEARCH("POR VENCERSE",P112)))</formula>
    </cfRule>
    <cfRule type="containsText" dxfId="1261" priority="1261" operator="containsText" text="VIGENTE">
      <formula>NOT(ISERROR(SEARCH("VIGENTE",P112)))</formula>
    </cfRule>
  </conditionalFormatting>
  <conditionalFormatting sqref="A113">
    <cfRule type="duplicateValues" dxfId="1260" priority="1258"/>
  </conditionalFormatting>
  <conditionalFormatting sqref="J113">
    <cfRule type="containsText" dxfId="1259" priority="1255" operator="containsText" text="TERMINADO">
      <formula>NOT(ISERROR(SEARCH("TERMINADO",J113)))</formula>
    </cfRule>
    <cfRule type="containsText" dxfId="1258" priority="1256" operator="containsText" text="POR VENCERSE">
      <formula>NOT(ISERROR(SEARCH("POR VENCERSE",J113)))</formula>
    </cfRule>
    <cfRule type="containsText" dxfId="1257" priority="1257" operator="containsText" text="VIGENTE">
      <formula>NOT(ISERROR(SEARCH("VIGENTE",J113)))</formula>
    </cfRule>
  </conditionalFormatting>
  <conditionalFormatting sqref="J113">
    <cfRule type="containsText" dxfId="1256" priority="1254" operator="containsText" text="RENOVAR">
      <formula>NOT(ISERROR(SEARCH("RENOVAR",J113)))</formula>
    </cfRule>
  </conditionalFormatting>
  <conditionalFormatting sqref="J113">
    <cfRule type="containsText" dxfId="1255" priority="1252" operator="containsText" text="TRAMITES">
      <formula>NOT(ISERROR(SEARCH("TRAMITES",J113)))</formula>
    </cfRule>
    <cfRule type="containsText" dxfId="1254" priority="1253" operator="containsText" text="TRAMITES">
      <formula>NOT(ISERROR(SEARCH("TRAMITES",J113)))</formula>
    </cfRule>
  </conditionalFormatting>
  <conditionalFormatting sqref="P113">
    <cfRule type="containsText" dxfId="1253" priority="1251" operator="containsText" text="RENOVAR">
      <formula>NOT(ISERROR(SEARCH("RENOVAR",P113)))</formula>
    </cfRule>
  </conditionalFormatting>
  <conditionalFormatting sqref="P113">
    <cfRule type="containsText" dxfId="1252" priority="1248" operator="containsText" text="VENCIDO">
      <formula>NOT(ISERROR(SEARCH("VENCIDO",P113)))</formula>
    </cfRule>
    <cfRule type="containsText" dxfId="1251" priority="1249" operator="containsText" text="POR VENCERSE">
      <formula>NOT(ISERROR(SEARCH("POR VENCERSE",P113)))</formula>
    </cfRule>
    <cfRule type="containsText" dxfId="1250" priority="1250" operator="containsText" text="VIGENTE">
      <formula>NOT(ISERROR(SEARCH("VIGENTE",P113)))</formula>
    </cfRule>
  </conditionalFormatting>
  <conditionalFormatting sqref="A114">
    <cfRule type="duplicateValues" dxfId="1249" priority="1247"/>
  </conditionalFormatting>
  <conditionalFormatting sqref="J114">
    <cfRule type="containsText" dxfId="1248" priority="1244" operator="containsText" text="TERMINADO">
      <formula>NOT(ISERROR(SEARCH("TERMINADO",J114)))</formula>
    </cfRule>
    <cfRule type="containsText" dxfId="1247" priority="1245" operator="containsText" text="POR VENCERSE">
      <formula>NOT(ISERROR(SEARCH("POR VENCERSE",J114)))</formula>
    </cfRule>
    <cfRule type="containsText" dxfId="1246" priority="1246" operator="containsText" text="VIGENTE">
      <formula>NOT(ISERROR(SEARCH("VIGENTE",J114)))</formula>
    </cfRule>
  </conditionalFormatting>
  <conditionalFormatting sqref="J114">
    <cfRule type="containsText" dxfId="1245" priority="1243" operator="containsText" text="RENOVAR">
      <formula>NOT(ISERROR(SEARCH("RENOVAR",J114)))</formula>
    </cfRule>
  </conditionalFormatting>
  <conditionalFormatting sqref="J114">
    <cfRule type="containsText" dxfId="1244" priority="1241" operator="containsText" text="TRAMITES">
      <formula>NOT(ISERROR(SEARCH("TRAMITES",J114)))</formula>
    </cfRule>
    <cfRule type="containsText" dxfId="1243" priority="1242" operator="containsText" text="TRAMITES">
      <formula>NOT(ISERROR(SEARCH("TRAMITES",J114)))</formula>
    </cfRule>
  </conditionalFormatting>
  <conditionalFormatting sqref="P114">
    <cfRule type="containsText" dxfId="1242" priority="1240" operator="containsText" text="RENOVAR">
      <formula>NOT(ISERROR(SEARCH("RENOVAR",P114)))</formula>
    </cfRule>
  </conditionalFormatting>
  <conditionalFormatting sqref="P114">
    <cfRule type="containsText" dxfId="1241" priority="1237" operator="containsText" text="VENCIDO">
      <formula>NOT(ISERROR(SEARCH("VENCIDO",P114)))</formula>
    </cfRule>
    <cfRule type="containsText" dxfId="1240" priority="1238" operator="containsText" text="POR VENCERSE">
      <formula>NOT(ISERROR(SEARCH("POR VENCERSE",P114)))</formula>
    </cfRule>
    <cfRule type="containsText" dxfId="1239" priority="1239" operator="containsText" text="VIGENTE">
      <formula>NOT(ISERROR(SEARCH("VIGENTE",P114)))</formula>
    </cfRule>
  </conditionalFormatting>
  <conditionalFormatting sqref="A115">
    <cfRule type="duplicateValues" dxfId="1238" priority="1236"/>
  </conditionalFormatting>
  <conditionalFormatting sqref="J115">
    <cfRule type="containsText" dxfId="1237" priority="1233" operator="containsText" text="TERMINADO">
      <formula>NOT(ISERROR(SEARCH("TERMINADO",J115)))</formula>
    </cfRule>
    <cfRule type="containsText" dxfId="1236" priority="1234" operator="containsText" text="POR VENCERSE">
      <formula>NOT(ISERROR(SEARCH("POR VENCERSE",J115)))</formula>
    </cfRule>
    <cfRule type="containsText" dxfId="1235" priority="1235" operator="containsText" text="VIGENTE">
      <formula>NOT(ISERROR(SEARCH("VIGENTE",J115)))</formula>
    </cfRule>
  </conditionalFormatting>
  <conditionalFormatting sqref="J115">
    <cfRule type="containsText" dxfId="1234" priority="1232" operator="containsText" text="RENOVAR">
      <formula>NOT(ISERROR(SEARCH("RENOVAR",J115)))</formula>
    </cfRule>
  </conditionalFormatting>
  <conditionalFormatting sqref="J115">
    <cfRule type="containsText" dxfId="1233" priority="1230" operator="containsText" text="TRAMITES">
      <formula>NOT(ISERROR(SEARCH("TRAMITES",J115)))</formula>
    </cfRule>
    <cfRule type="containsText" dxfId="1232" priority="1231" operator="containsText" text="TRAMITES">
      <formula>NOT(ISERROR(SEARCH("TRAMITES",J115)))</formula>
    </cfRule>
  </conditionalFormatting>
  <conditionalFormatting sqref="A116">
    <cfRule type="duplicateValues" dxfId="1231" priority="1229"/>
  </conditionalFormatting>
  <conditionalFormatting sqref="J116">
    <cfRule type="containsText" dxfId="1230" priority="1226" operator="containsText" text="TERMINADO">
      <formula>NOT(ISERROR(SEARCH("TERMINADO",J116)))</formula>
    </cfRule>
    <cfRule type="containsText" dxfId="1229" priority="1227" operator="containsText" text="POR VENCERSE">
      <formula>NOT(ISERROR(SEARCH("POR VENCERSE",J116)))</formula>
    </cfRule>
    <cfRule type="containsText" dxfId="1228" priority="1228" operator="containsText" text="VIGENTE">
      <formula>NOT(ISERROR(SEARCH("VIGENTE",J116)))</formula>
    </cfRule>
  </conditionalFormatting>
  <conditionalFormatting sqref="J116">
    <cfRule type="containsText" dxfId="1227" priority="1225" operator="containsText" text="RENOVAR">
      <formula>NOT(ISERROR(SEARCH("RENOVAR",J116)))</formula>
    </cfRule>
  </conditionalFormatting>
  <conditionalFormatting sqref="J116">
    <cfRule type="containsText" dxfId="1226" priority="1223" operator="containsText" text="TRAMITES">
      <formula>NOT(ISERROR(SEARCH("TRAMITES",J116)))</formula>
    </cfRule>
    <cfRule type="containsText" dxfId="1225" priority="1224" operator="containsText" text="TRAMITES">
      <formula>NOT(ISERROR(SEARCH("TRAMITES",J116)))</formula>
    </cfRule>
  </conditionalFormatting>
  <conditionalFormatting sqref="A117">
    <cfRule type="duplicateValues" dxfId="1224" priority="1222"/>
  </conditionalFormatting>
  <conditionalFormatting sqref="J117">
    <cfRule type="containsText" dxfId="1223" priority="1219" operator="containsText" text="TERMINADO">
      <formula>NOT(ISERROR(SEARCH("TERMINADO",J117)))</formula>
    </cfRule>
    <cfRule type="containsText" dxfId="1222" priority="1220" operator="containsText" text="POR VENCERSE">
      <formula>NOT(ISERROR(SEARCH("POR VENCERSE",J117)))</formula>
    </cfRule>
    <cfRule type="containsText" dxfId="1221" priority="1221" operator="containsText" text="VIGENTE">
      <formula>NOT(ISERROR(SEARCH("VIGENTE",J117)))</formula>
    </cfRule>
  </conditionalFormatting>
  <conditionalFormatting sqref="J117">
    <cfRule type="containsText" dxfId="1220" priority="1218" operator="containsText" text="RENOVAR">
      <formula>NOT(ISERROR(SEARCH("RENOVAR",J117)))</formula>
    </cfRule>
  </conditionalFormatting>
  <conditionalFormatting sqref="J117">
    <cfRule type="containsText" dxfId="1219" priority="1216" operator="containsText" text="TRAMITES">
      <formula>NOT(ISERROR(SEARCH("TRAMITES",J117)))</formula>
    </cfRule>
    <cfRule type="containsText" dxfId="1218" priority="1217" operator="containsText" text="TRAMITES">
      <formula>NOT(ISERROR(SEARCH("TRAMITES",J117)))</formula>
    </cfRule>
  </conditionalFormatting>
  <conditionalFormatting sqref="A118">
    <cfRule type="duplicateValues" dxfId="1217" priority="1215"/>
  </conditionalFormatting>
  <conditionalFormatting sqref="J118">
    <cfRule type="containsText" dxfId="1216" priority="1212" operator="containsText" text="TERMINADO">
      <formula>NOT(ISERROR(SEARCH("TERMINADO",J118)))</formula>
    </cfRule>
    <cfRule type="containsText" dxfId="1215" priority="1213" operator="containsText" text="POR VENCERSE">
      <formula>NOT(ISERROR(SEARCH("POR VENCERSE",J118)))</formula>
    </cfRule>
    <cfRule type="containsText" dxfId="1214" priority="1214" operator="containsText" text="VIGENTE">
      <formula>NOT(ISERROR(SEARCH("VIGENTE",J118)))</formula>
    </cfRule>
  </conditionalFormatting>
  <conditionalFormatting sqref="J118">
    <cfRule type="containsText" dxfId="1213" priority="1211" operator="containsText" text="RENOVAR">
      <formula>NOT(ISERROR(SEARCH("RENOVAR",J118)))</formula>
    </cfRule>
  </conditionalFormatting>
  <conditionalFormatting sqref="J118">
    <cfRule type="containsText" dxfId="1212" priority="1209" operator="containsText" text="TRAMITES">
      <formula>NOT(ISERROR(SEARCH("TRAMITES",J118)))</formula>
    </cfRule>
    <cfRule type="containsText" dxfId="1211" priority="1210" operator="containsText" text="TRAMITES">
      <formula>NOT(ISERROR(SEARCH("TRAMITES",J118)))</formula>
    </cfRule>
  </conditionalFormatting>
  <conditionalFormatting sqref="A119">
    <cfRule type="duplicateValues" dxfId="1210" priority="1208"/>
  </conditionalFormatting>
  <conditionalFormatting sqref="J119">
    <cfRule type="containsText" dxfId="1209" priority="1205" operator="containsText" text="TERMINADO">
      <formula>NOT(ISERROR(SEARCH("TERMINADO",J119)))</formula>
    </cfRule>
    <cfRule type="containsText" dxfId="1208" priority="1206" operator="containsText" text="POR VENCERSE">
      <formula>NOT(ISERROR(SEARCH("POR VENCERSE",J119)))</formula>
    </cfRule>
    <cfRule type="containsText" dxfId="1207" priority="1207" operator="containsText" text="VIGENTE">
      <formula>NOT(ISERROR(SEARCH("VIGENTE",J119)))</formula>
    </cfRule>
  </conditionalFormatting>
  <conditionalFormatting sqref="J119">
    <cfRule type="containsText" dxfId="1206" priority="1204" operator="containsText" text="RENOVAR">
      <formula>NOT(ISERROR(SEARCH("RENOVAR",J119)))</formula>
    </cfRule>
  </conditionalFormatting>
  <conditionalFormatting sqref="J119">
    <cfRule type="containsText" dxfId="1205" priority="1202" operator="containsText" text="TRAMITES">
      <formula>NOT(ISERROR(SEARCH("TRAMITES",J119)))</formula>
    </cfRule>
    <cfRule type="containsText" dxfId="1204" priority="1203" operator="containsText" text="TRAMITES">
      <formula>NOT(ISERROR(SEARCH("TRAMITES",J119)))</formula>
    </cfRule>
  </conditionalFormatting>
  <conditionalFormatting sqref="A120">
    <cfRule type="duplicateValues" dxfId="1203" priority="1201"/>
  </conditionalFormatting>
  <conditionalFormatting sqref="J120">
    <cfRule type="containsText" dxfId="1202" priority="1198" operator="containsText" text="TERMINADO">
      <formula>NOT(ISERROR(SEARCH("TERMINADO",J120)))</formula>
    </cfRule>
    <cfRule type="containsText" dxfId="1201" priority="1199" operator="containsText" text="POR VENCERSE">
      <formula>NOT(ISERROR(SEARCH("POR VENCERSE",J120)))</formula>
    </cfRule>
    <cfRule type="containsText" dxfId="1200" priority="1200" operator="containsText" text="VIGENTE">
      <formula>NOT(ISERROR(SEARCH("VIGENTE",J120)))</formula>
    </cfRule>
  </conditionalFormatting>
  <conditionalFormatting sqref="J120">
    <cfRule type="containsText" dxfId="1199" priority="1197" operator="containsText" text="RENOVAR">
      <formula>NOT(ISERROR(SEARCH("RENOVAR",J120)))</formula>
    </cfRule>
  </conditionalFormatting>
  <conditionalFormatting sqref="J120">
    <cfRule type="containsText" dxfId="1198" priority="1195" operator="containsText" text="TRAMITES">
      <formula>NOT(ISERROR(SEARCH("TRAMITES",J120)))</formula>
    </cfRule>
    <cfRule type="containsText" dxfId="1197" priority="1196" operator="containsText" text="TRAMITES">
      <formula>NOT(ISERROR(SEARCH("TRAMITES",J120)))</formula>
    </cfRule>
  </conditionalFormatting>
  <conditionalFormatting sqref="P120">
    <cfRule type="containsText" dxfId="1196" priority="1194" operator="containsText" text="RENOVAR">
      <formula>NOT(ISERROR(SEARCH("RENOVAR",P120)))</formula>
    </cfRule>
  </conditionalFormatting>
  <conditionalFormatting sqref="P120">
    <cfRule type="containsText" dxfId="1195" priority="1191" operator="containsText" text="VENCIDO">
      <formula>NOT(ISERROR(SEARCH("VENCIDO",P120)))</formula>
    </cfRule>
    <cfRule type="containsText" dxfId="1194" priority="1192" operator="containsText" text="POR VENCERSE">
      <formula>NOT(ISERROR(SEARCH("POR VENCERSE",P120)))</formula>
    </cfRule>
    <cfRule type="containsText" dxfId="1193" priority="1193" operator="containsText" text="VIGENTE">
      <formula>NOT(ISERROR(SEARCH("VIGENTE",P120)))</formula>
    </cfRule>
  </conditionalFormatting>
  <conditionalFormatting sqref="A121">
    <cfRule type="duplicateValues" dxfId="1192" priority="1190"/>
  </conditionalFormatting>
  <conditionalFormatting sqref="J121">
    <cfRule type="containsText" dxfId="1191" priority="1187" operator="containsText" text="TERMINADO">
      <formula>NOT(ISERROR(SEARCH("TERMINADO",J121)))</formula>
    </cfRule>
    <cfRule type="containsText" dxfId="1190" priority="1188" operator="containsText" text="POR VENCERSE">
      <formula>NOT(ISERROR(SEARCH("POR VENCERSE",J121)))</formula>
    </cfRule>
    <cfRule type="containsText" dxfId="1189" priority="1189" operator="containsText" text="VIGENTE">
      <formula>NOT(ISERROR(SEARCH("VIGENTE",J121)))</formula>
    </cfRule>
  </conditionalFormatting>
  <conditionalFormatting sqref="J121">
    <cfRule type="containsText" dxfId="1188" priority="1186" operator="containsText" text="RENOVAR">
      <formula>NOT(ISERROR(SEARCH("RENOVAR",J121)))</formula>
    </cfRule>
  </conditionalFormatting>
  <conditionalFormatting sqref="J121">
    <cfRule type="containsText" dxfId="1187" priority="1184" operator="containsText" text="TRAMITES">
      <formula>NOT(ISERROR(SEARCH("TRAMITES",J121)))</formula>
    </cfRule>
    <cfRule type="containsText" dxfId="1186" priority="1185" operator="containsText" text="TRAMITES">
      <formula>NOT(ISERROR(SEARCH("TRAMITES",J121)))</formula>
    </cfRule>
  </conditionalFormatting>
  <conditionalFormatting sqref="P121">
    <cfRule type="containsText" dxfId="1185" priority="1183" operator="containsText" text="RENOVAR">
      <formula>NOT(ISERROR(SEARCH("RENOVAR",P121)))</formula>
    </cfRule>
  </conditionalFormatting>
  <conditionalFormatting sqref="P121">
    <cfRule type="containsText" dxfId="1184" priority="1180" operator="containsText" text="VENCIDO">
      <formula>NOT(ISERROR(SEARCH("VENCIDO",P121)))</formula>
    </cfRule>
    <cfRule type="containsText" dxfId="1183" priority="1181" operator="containsText" text="POR VENCERSE">
      <formula>NOT(ISERROR(SEARCH("POR VENCERSE",P121)))</formula>
    </cfRule>
    <cfRule type="containsText" dxfId="1182" priority="1182" operator="containsText" text="VIGENTE">
      <formula>NOT(ISERROR(SEARCH("VIGENTE",P121)))</formula>
    </cfRule>
  </conditionalFormatting>
  <conditionalFormatting sqref="A122">
    <cfRule type="duplicateValues" dxfId="1181" priority="1179"/>
  </conditionalFormatting>
  <conditionalFormatting sqref="J122">
    <cfRule type="containsText" dxfId="1180" priority="1176" operator="containsText" text="TERMINADO">
      <formula>NOT(ISERROR(SEARCH("TERMINADO",J122)))</formula>
    </cfRule>
    <cfRule type="containsText" dxfId="1179" priority="1177" operator="containsText" text="POR VENCERSE">
      <formula>NOT(ISERROR(SEARCH("POR VENCERSE",J122)))</formula>
    </cfRule>
    <cfRule type="containsText" dxfId="1178" priority="1178" operator="containsText" text="VIGENTE">
      <formula>NOT(ISERROR(SEARCH("VIGENTE",J122)))</formula>
    </cfRule>
  </conditionalFormatting>
  <conditionalFormatting sqref="J122">
    <cfRule type="containsText" dxfId="1177" priority="1175" operator="containsText" text="RENOVAR">
      <formula>NOT(ISERROR(SEARCH("RENOVAR",J122)))</formula>
    </cfRule>
  </conditionalFormatting>
  <conditionalFormatting sqref="J122">
    <cfRule type="containsText" dxfId="1176" priority="1173" operator="containsText" text="TRAMITES">
      <formula>NOT(ISERROR(SEARCH("TRAMITES",J122)))</formula>
    </cfRule>
    <cfRule type="containsText" dxfId="1175" priority="1174" operator="containsText" text="TRAMITES">
      <formula>NOT(ISERROR(SEARCH("TRAMITES",J122)))</formula>
    </cfRule>
  </conditionalFormatting>
  <conditionalFormatting sqref="P122">
    <cfRule type="containsText" dxfId="1174" priority="1172" operator="containsText" text="RENOVAR">
      <formula>NOT(ISERROR(SEARCH("RENOVAR",P122)))</formula>
    </cfRule>
  </conditionalFormatting>
  <conditionalFormatting sqref="P122">
    <cfRule type="containsText" dxfId="1173" priority="1169" operator="containsText" text="VENCIDO">
      <formula>NOT(ISERROR(SEARCH("VENCIDO",P122)))</formula>
    </cfRule>
    <cfRule type="containsText" dxfId="1172" priority="1170" operator="containsText" text="POR VENCERSE">
      <formula>NOT(ISERROR(SEARCH("POR VENCERSE",P122)))</formula>
    </cfRule>
    <cfRule type="containsText" dxfId="1171" priority="1171" operator="containsText" text="VIGENTE">
      <formula>NOT(ISERROR(SEARCH("VIGENTE",P122)))</formula>
    </cfRule>
  </conditionalFormatting>
  <conditionalFormatting sqref="A123">
    <cfRule type="duplicateValues" dxfId="1170" priority="1168"/>
  </conditionalFormatting>
  <conditionalFormatting sqref="J123">
    <cfRule type="containsText" dxfId="1169" priority="1165" operator="containsText" text="TERMINADO">
      <formula>NOT(ISERROR(SEARCH("TERMINADO",J123)))</formula>
    </cfRule>
    <cfRule type="containsText" dxfId="1168" priority="1166" operator="containsText" text="POR VENCERSE">
      <formula>NOT(ISERROR(SEARCH("POR VENCERSE",J123)))</formula>
    </cfRule>
    <cfRule type="containsText" dxfId="1167" priority="1167" operator="containsText" text="VIGENTE">
      <formula>NOT(ISERROR(SEARCH("VIGENTE",J123)))</formula>
    </cfRule>
  </conditionalFormatting>
  <conditionalFormatting sqref="J123">
    <cfRule type="containsText" dxfId="1166" priority="1164" operator="containsText" text="RENOVAR">
      <formula>NOT(ISERROR(SEARCH("RENOVAR",J123)))</formula>
    </cfRule>
  </conditionalFormatting>
  <conditionalFormatting sqref="J123">
    <cfRule type="containsText" dxfId="1165" priority="1162" operator="containsText" text="TRAMITES">
      <formula>NOT(ISERROR(SEARCH("TRAMITES",J123)))</formula>
    </cfRule>
    <cfRule type="containsText" dxfId="1164" priority="1163" operator="containsText" text="TRAMITES">
      <formula>NOT(ISERROR(SEARCH("TRAMITES",J123)))</formula>
    </cfRule>
  </conditionalFormatting>
  <conditionalFormatting sqref="P123">
    <cfRule type="containsText" dxfId="1163" priority="1161" operator="containsText" text="RENOVAR">
      <formula>NOT(ISERROR(SEARCH("RENOVAR",P123)))</formula>
    </cfRule>
  </conditionalFormatting>
  <conditionalFormatting sqref="P123">
    <cfRule type="containsText" dxfId="1162" priority="1158" operator="containsText" text="VENCIDO">
      <formula>NOT(ISERROR(SEARCH("VENCIDO",P123)))</formula>
    </cfRule>
    <cfRule type="containsText" dxfId="1161" priority="1159" operator="containsText" text="POR VENCERSE">
      <formula>NOT(ISERROR(SEARCH("POR VENCERSE",P123)))</formula>
    </cfRule>
    <cfRule type="containsText" dxfId="1160" priority="1160" operator="containsText" text="VIGENTE">
      <formula>NOT(ISERROR(SEARCH("VIGENTE",P123)))</formula>
    </cfRule>
  </conditionalFormatting>
  <conditionalFormatting sqref="A124">
    <cfRule type="duplicateValues" dxfId="1159" priority="1157"/>
  </conditionalFormatting>
  <conditionalFormatting sqref="J124">
    <cfRule type="containsText" dxfId="1158" priority="1154" operator="containsText" text="TERMINADO">
      <formula>NOT(ISERROR(SEARCH("TERMINADO",J124)))</formula>
    </cfRule>
    <cfRule type="containsText" dxfId="1157" priority="1155" operator="containsText" text="POR VENCERSE">
      <formula>NOT(ISERROR(SEARCH("POR VENCERSE",J124)))</formula>
    </cfRule>
    <cfRule type="containsText" dxfId="1156" priority="1156" operator="containsText" text="VIGENTE">
      <formula>NOT(ISERROR(SEARCH("VIGENTE",J124)))</formula>
    </cfRule>
  </conditionalFormatting>
  <conditionalFormatting sqref="J124">
    <cfRule type="containsText" dxfId="1155" priority="1153" operator="containsText" text="RENOVAR">
      <formula>NOT(ISERROR(SEARCH("RENOVAR",J124)))</formula>
    </cfRule>
  </conditionalFormatting>
  <conditionalFormatting sqref="J124">
    <cfRule type="containsText" dxfId="1154" priority="1151" operator="containsText" text="TRAMITES">
      <formula>NOT(ISERROR(SEARCH("TRAMITES",J124)))</formula>
    </cfRule>
    <cfRule type="containsText" dxfId="1153" priority="1152" operator="containsText" text="TRAMITES">
      <formula>NOT(ISERROR(SEARCH("TRAMITES",J124)))</formula>
    </cfRule>
  </conditionalFormatting>
  <conditionalFormatting sqref="P124">
    <cfRule type="containsText" dxfId="1152" priority="1150" operator="containsText" text="RENOVAR">
      <formula>NOT(ISERROR(SEARCH("RENOVAR",P124)))</formula>
    </cfRule>
  </conditionalFormatting>
  <conditionalFormatting sqref="P124">
    <cfRule type="containsText" dxfId="1151" priority="1147" operator="containsText" text="VENCIDO">
      <formula>NOT(ISERROR(SEARCH("VENCIDO",P124)))</formula>
    </cfRule>
    <cfRule type="containsText" dxfId="1150" priority="1148" operator="containsText" text="POR VENCERSE">
      <formula>NOT(ISERROR(SEARCH("POR VENCERSE",P124)))</formula>
    </cfRule>
    <cfRule type="containsText" dxfId="1149" priority="1149" operator="containsText" text="VIGENTE">
      <formula>NOT(ISERROR(SEARCH("VIGENTE",P124)))</formula>
    </cfRule>
  </conditionalFormatting>
  <conditionalFormatting sqref="A125">
    <cfRule type="duplicateValues" dxfId="1148" priority="1146"/>
  </conditionalFormatting>
  <conditionalFormatting sqref="J125">
    <cfRule type="containsText" dxfId="1147" priority="1143" operator="containsText" text="TERMINADO">
      <formula>NOT(ISERROR(SEARCH("TERMINADO",J125)))</formula>
    </cfRule>
    <cfRule type="containsText" dxfId="1146" priority="1144" operator="containsText" text="POR VENCERSE">
      <formula>NOT(ISERROR(SEARCH("POR VENCERSE",J125)))</formula>
    </cfRule>
    <cfRule type="containsText" dxfId="1145" priority="1145" operator="containsText" text="VIGENTE">
      <formula>NOT(ISERROR(SEARCH("VIGENTE",J125)))</formula>
    </cfRule>
  </conditionalFormatting>
  <conditionalFormatting sqref="J125">
    <cfRule type="containsText" dxfId="1144" priority="1142" operator="containsText" text="RENOVAR">
      <formula>NOT(ISERROR(SEARCH("RENOVAR",J125)))</formula>
    </cfRule>
  </conditionalFormatting>
  <conditionalFormatting sqref="J125">
    <cfRule type="containsText" dxfId="1143" priority="1140" operator="containsText" text="TRAMITES">
      <formula>NOT(ISERROR(SEARCH("TRAMITES",J125)))</formula>
    </cfRule>
    <cfRule type="containsText" dxfId="1142" priority="1141" operator="containsText" text="TRAMITES">
      <formula>NOT(ISERROR(SEARCH("TRAMITES",J125)))</formula>
    </cfRule>
  </conditionalFormatting>
  <conditionalFormatting sqref="P125">
    <cfRule type="containsText" dxfId="1141" priority="1139" operator="containsText" text="RENOVAR">
      <formula>NOT(ISERROR(SEARCH("RENOVAR",P125)))</formula>
    </cfRule>
  </conditionalFormatting>
  <conditionalFormatting sqref="P125">
    <cfRule type="containsText" dxfId="1140" priority="1136" operator="containsText" text="VENCIDO">
      <formula>NOT(ISERROR(SEARCH("VENCIDO",P125)))</formula>
    </cfRule>
    <cfRule type="containsText" dxfId="1139" priority="1137" operator="containsText" text="POR VENCERSE">
      <formula>NOT(ISERROR(SEARCH("POR VENCERSE",P125)))</formula>
    </cfRule>
    <cfRule type="containsText" dxfId="1138" priority="1138" operator="containsText" text="VIGENTE">
      <formula>NOT(ISERROR(SEARCH("VIGENTE",P125)))</formula>
    </cfRule>
  </conditionalFormatting>
  <conditionalFormatting sqref="A126">
    <cfRule type="duplicateValues" dxfId="1137" priority="1135"/>
  </conditionalFormatting>
  <conditionalFormatting sqref="J126">
    <cfRule type="containsText" dxfId="1136" priority="1132" operator="containsText" text="TERMINADO">
      <formula>NOT(ISERROR(SEARCH("TERMINADO",J126)))</formula>
    </cfRule>
    <cfRule type="containsText" dxfId="1135" priority="1133" operator="containsText" text="POR VENCERSE">
      <formula>NOT(ISERROR(SEARCH("POR VENCERSE",J126)))</formula>
    </cfRule>
    <cfRule type="containsText" dxfId="1134" priority="1134" operator="containsText" text="VIGENTE">
      <formula>NOT(ISERROR(SEARCH("VIGENTE",J126)))</formula>
    </cfRule>
  </conditionalFormatting>
  <conditionalFormatting sqref="J126">
    <cfRule type="containsText" dxfId="1133" priority="1131" operator="containsText" text="RENOVAR">
      <formula>NOT(ISERROR(SEARCH("RENOVAR",J126)))</formula>
    </cfRule>
  </conditionalFormatting>
  <conditionalFormatting sqref="J126">
    <cfRule type="containsText" dxfId="1132" priority="1129" operator="containsText" text="TRAMITES">
      <formula>NOT(ISERROR(SEARCH("TRAMITES",J126)))</formula>
    </cfRule>
    <cfRule type="containsText" dxfId="1131" priority="1130" operator="containsText" text="TRAMITES">
      <formula>NOT(ISERROR(SEARCH("TRAMITES",J126)))</formula>
    </cfRule>
  </conditionalFormatting>
  <conditionalFormatting sqref="P126">
    <cfRule type="containsText" dxfId="1130" priority="1128" operator="containsText" text="RENOVAR">
      <formula>NOT(ISERROR(SEARCH("RENOVAR",P126)))</formula>
    </cfRule>
  </conditionalFormatting>
  <conditionalFormatting sqref="P126">
    <cfRule type="containsText" dxfId="1129" priority="1125" operator="containsText" text="VENCIDO">
      <formula>NOT(ISERROR(SEARCH("VENCIDO",P126)))</formula>
    </cfRule>
    <cfRule type="containsText" dxfId="1128" priority="1126" operator="containsText" text="POR VENCERSE">
      <formula>NOT(ISERROR(SEARCH("POR VENCERSE",P126)))</formula>
    </cfRule>
    <cfRule type="containsText" dxfId="1127" priority="1127" operator="containsText" text="VIGENTE">
      <formula>NOT(ISERROR(SEARCH("VIGENTE",P126)))</formula>
    </cfRule>
  </conditionalFormatting>
  <conditionalFormatting sqref="A127">
    <cfRule type="duplicateValues" dxfId="1126" priority="1124"/>
  </conditionalFormatting>
  <conditionalFormatting sqref="J127">
    <cfRule type="containsText" dxfId="1125" priority="1121" operator="containsText" text="TERMINADO">
      <formula>NOT(ISERROR(SEARCH("TERMINADO",J127)))</formula>
    </cfRule>
    <cfRule type="containsText" dxfId="1124" priority="1122" operator="containsText" text="POR VENCERSE">
      <formula>NOT(ISERROR(SEARCH("POR VENCERSE",J127)))</formula>
    </cfRule>
    <cfRule type="containsText" dxfId="1123" priority="1123" operator="containsText" text="VIGENTE">
      <formula>NOT(ISERROR(SEARCH("VIGENTE",J127)))</formula>
    </cfRule>
  </conditionalFormatting>
  <conditionalFormatting sqref="J127">
    <cfRule type="containsText" dxfId="1122" priority="1120" operator="containsText" text="RENOVAR">
      <formula>NOT(ISERROR(SEARCH("RENOVAR",J127)))</formula>
    </cfRule>
  </conditionalFormatting>
  <conditionalFormatting sqref="J127">
    <cfRule type="containsText" dxfId="1121" priority="1118" operator="containsText" text="TRAMITES">
      <formula>NOT(ISERROR(SEARCH("TRAMITES",J127)))</formula>
    </cfRule>
    <cfRule type="containsText" dxfId="1120" priority="1119" operator="containsText" text="TRAMITES">
      <formula>NOT(ISERROR(SEARCH("TRAMITES",J127)))</formula>
    </cfRule>
  </conditionalFormatting>
  <conditionalFormatting sqref="P127">
    <cfRule type="containsText" dxfId="1119" priority="1117" operator="containsText" text="RENOVAR">
      <formula>NOT(ISERROR(SEARCH("RENOVAR",P127)))</formula>
    </cfRule>
  </conditionalFormatting>
  <conditionalFormatting sqref="P127">
    <cfRule type="containsText" dxfId="1118" priority="1114" operator="containsText" text="VENCIDO">
      <formula>NOT(ISERROR(SEARCH("VENCIDO",P127)))</formula>
    </cfRule>
    <cfRule type="containsText" dxfId="1117" priority="1115" operator="containsText" text="POR VENCERSE">
      <formula>NOT(ISERROR(SEARCH("POR VENCERSE",P127)))</formula>
    </cfRule>
    <cfRule type="containsText" dxfId="1116" priority="1116" operator="containsText" text="VIGENTE">
      <formula>NOT(ISERROR(SEARCH("VIGENTE",P127)))</formula>
    </cfRule>
  </conditionalFormatting>
  <conditionalFormatting sqref="A128">
    <cfRule type="duplicateValues" dxfId="1115" priority="1113"/>
  </conditionalFormatting>
  <conditionalFormatting sqref="J128">
    <cfRule type="containsText" dxfId="1114" priority="1110" operator="containsText" text="TERMINADO">
      <formula>NOT(ISERROR(SEARCH("TERMINADO",J128)))</formula>
    </cfRule>
    <cfRule type="containsText" dxfId="1113" priority="1111" operator="containsText" text="POR VENCERSE">
      <formula>NOT(ISERROR(SEARCH("POR VENCERSE",J128)))</formula>
    </cfRule>
    <cfRule type="containsText" dxfId="1112" priority="1112" operator="containsText" text="VIGENTE">
      <formula>NOT(ISERROR(SEARCH("VIGENTE",J128)))</formula>
    </cfRule>
  </conditionalFormatting>
  <conditionalFormatting sqref="J128">
    <cfRule type="containsText" dxfId="1111" priority="1109" operator="containsText" text="RENOVAR">
      <formula>NOT(ISERROR(SEARCH("RENOVAR",J128)))</formula>
    </cfRule>
  </conditionalFormatting>
  <conditionalFormatting sqref="J128">
    <cfRule type="containsText" dxfId="1110" priority="1107" operator="containsText" text="TRAMITES">
      <formula>NOT(ISERROR(SEARCH("TRAMITES",J128)))</formula>
    </cfRule>
    <cfRule type="containsText" dxfId="1109" priority="1108" operator="containsText" text="TRAMITES">
      <formula>NOT(ISERROR(SEARCH("TRAMITES",J128)))</formula>
    </cfRule>
  </conditionalFormatting>
  <conditionalFormatting sqref="P128">
    <cfRule type="containsText" dxfId="1108" priority="1106" operator="containsText" text="RENOVAR">
      <formula>NOT(ISERROR(SEARCH("RENOVAR",P128)))</formula>
    </cfRule>
  </conditionalFormatting>
  <conditionalFormatting sqref="P128">
    <cfRule type="containsText" dxfId="1107" priority="1103" operator="containsText" text="VENCIDO">
      <formula>NOT(ISERROR(SEARCH("VENCIDO",P128)))</formula>
    </cfRule>
    <cfRule type="containsText" dxfId="1106" priority="1104" operator="containsText" text="POR VENCERSE">
      <formula>NOT(ISERROR(SEARCH("POR VENCERSE",P128)))</formula>
    </cfRule>
    <cfRule type="containsText" dxfId="1105" priority="1105" operator="containsText" text="VIGENTE">
      <formula>NOT(ISERROR(SEARCH("VIGENTE",P128)))</formula>
    </cfRule>
  </conditionalFormatting>
  <conditionalFormatting sqref="A129">
    <cfRule type="duplicateValues" dxfId="1104" priority="1102"/>
  </conditionalFormatting>
  <conditionalFormatting sqref="J129">
    <cfRule type="containsText" dxfId="1103" priority="1099" operator="containsText" text="TERMINADO">
      <formula>NOT(ISERROR(SEARCH("TERMINADO",J129)))</formula>
    </cfRule>
    <cfRule type="containsText" dxfId="1102" priority="1100" operator="containsText" text="POR VENCERSE">
      <formula>NOT(ISERROR(SEARCH("POR VENCERSE",J129)))</formula>
    </cfRule>
    <cfRule type="containsText" dxfId="1101" priority="1101" operator="containsText" text="VIGENTE">
      <formula>NOT(ISERROR(SEARCH("VIGENTE",J129)))</formula>
    </cfRule>
  </conditionalFormatting>
  <conditionalFormatting sqref="J129">
    <cfRule type="containsText" dxfId="1100" priority="1098" operator="containsText" text="RENOVAR">
      <formula>NOT(ISERROR(SEARCH("RENOVAR",J129)))</formula>
    </cfRule>
  </conditionalFormatting>
  <conditionalFormatting sqref="J129">
    <cfRule type="containsText" dxfId="1099" priority="1096" operator="containsText" text="TRAMITES">
      <formula>NOT(ISERROR(SEARCH("TRAMITES",J129)))</formula>
    </cfRule>
    <cfRule type="containsText" dxfId="1098" priority="1097" operator="containsText" text="TRAMITES">
      <formula>NOT(ISERROR(SEARCH("TRAMITES",J129)))</formula>
    </cfRule>
  </conditionalFormatting>
  <conditionalFormatting sqref="A130">
    <cfRule type="duplicateValues" dxfId="1097" priority="1095"/>
  </conditionalFormatting>
  <conditionalFormatting sqref="J130">
    <cfRule type="containsText" dxfId="1096" priority="1092" operator="containsText" text="TERMINADO">
      <formula>NOT(ISERROR(SEARCH("TERMINADO",J130)))</formula>
    </cfRule>
    <cfRule type="containsText" dxfId="1095" priority="1093" operator="containsText" text="POR VENCERSE">
      <formula>NOT(ISERROR(SEARCH("POR VENCERSE",J130)))</formula>
    </cfRule>
    <cfRule type="containsText" dxfId="1094" priority="1094" operator="containsText" text="VIGENTE">
      <formula>NOT(ISERROR(SEARCH("VIGENTE",J130)))</formula>
    </cfRule>
  </conditionalFormatting>
  <conditionalFormatting sqref="J130">
    <cfRule type="containsText" dxfId="1093" priority="1091" operator="containsText" text="RENOVAR">
      <formula>NOT(ISERROR(SEARCH("RENOVAR",J130)))</formula>
    </cfRule>
  </conditionalFormatting>
  <conditionalFormatting sqref="J130">
    <cfRule type="containsText" dxfId="1092" priority="1089" operator="containsText" text="TRAMITES">
      <formula>NOT(ISERROR(SEARCH("TRAMITES",J130)))</formula>
    </cfRule>
    <cfRule type="containsText" dxfId="1091" priority="1090" operator="containsText" text="TRAMITES">
      <formula>NOT(ISERROR(SEARCH("TRAMITES",J130)))</formula>
    </cfRule>
  </conditionalFormatting>
  <conditionalFormatting sqref="A131">
    <cfRule type="duplicateValues" dxfId="1090" priority="1088"/>
  </conditionalFormatting>
  <conditionalFormatting sqref="J131">
    <cfRule type="containsText" dxfId="1089" priority="1085" operator="containsText" text="TERMINADO">
      <formula>NOT(ISERROR(SEARCH("TERMINADO",J131)))</formula>
    </cfRule>
    <cfRule type="containsText" dxfId="1088" priority="1086" operator="containsText" text="POR VENCERSE">
      <formula>NOT(ISERROR(SEARCH("POR VENCERSE",J131)))</formula>
    </cfRule>
    <cfRule type="containsText" dxfId="1087" priority="1087" operator="containsText" text="VIGENTE">
      <formula>NOT(ISERROR(SEARCH("VIGENTE",J131)))</formula>
    </cfRule>
  </conditionalFormatting>
  <conditionalFormatting sqref="J131">
    <cfRule type="containsText" dxfId="1086" priority="1084" operator="containsText" text="RENOVAR">
      <formula>NOT(ISERROR(SEARCH("RENOVAR",J131)))</formula>
    </cfRule>
  </conditionalFormatting>
  <conditionalFormatting sqref="J131">
    <cfRule type="containsText" dxfId="1085" priority="1082" operator="containsText" text="TRAMITES">
      <formula>NOT(ISERROR(SEARCH("TRAMITES",J131)))</formula>
    </cfRule>
    <cfRule type="containsText" dxfId="1084" priority="1083" operator="containsText" text="TRAMITES">
      <formula>NOT(ISERROR(SEARCH("TRAMITES",J131)))</formula>
    </cfRule>
  </conditionalFormatting>
  <conditionalFormatting sqref="A132">
    <cfRule type="duplicateValues" dxfId="1083" priority="1081"/>
  </conditionalFormatting>
  <conditionalFormatting sqref="J132">
    <cfRule type="containsText" dxfId="1082" priority="1078" operator="containsText" text="TERMINADO">
      <formula>NOT(ISERROR(SEARCH("TERMINADO",J132)))</formula>
    </cfRule>
    <cfRule type="containsText" dxfId="1081" priority="1079" operator="containsText" text="POR VENCERSE">
      <formula>NOT(ISERROR(SEARCH("POR VENCERSE",J132)))</formula>
    </cfRule>
    <cfRule type="containsText" dxfId="1080" priority="1080" operator="containsText" text="VIGENTE">
      <formula>NOT(ISERROR(SEARCH("VIGENTE",J132)))</formula>
    </cfRule>
  </conditionalFormatting>
  <conditionalFormatting sqref="J132">
    <cfRule type="containsText" dxfId="1079" priority="1077" operator="containsText" text="RENOVAR">
      <formula>NOT(ISERROR(SEARCH("RENOVAR",J132)))</formula>
    </cfRule>
  </conditionalFormatting>
  <conditionalFormatting sqref="J132">
    <cfRule type="containsText" dxfId="1078" priority="1075" operator="containsText" text="TRAMITES">
      <formula>NOT(ISERROR(SEARCH("TRAMITES",J132)))</formula>
    </cfRule>
    <cfRule type="containsText" dxfId="1077" priority="1076" operator="containsText" text="TRAMITES">
      <formula>NOT(ISERROR(SEARCH("TRAMITES",J132)))</formula>
    </cfRule>
  </conditionalFormatting>
  <conditionalFormatting sqref="A133">
    <cfRule type="duplicateValues" dxfId="1076" priority="1074"/>
  </conditionalFormatting>
  <conditionalFormatting sqref="J133">
    <cfRule type="containsText" dxfId="1075" priority="1071" operator="containsText" text="TERMINADO">
      <formula>NOT(ISERROR(SEARCH("TERMINADO",J133)))</formula>
    </cfRule>
    <cfRule type="containsText" dxfId="1074" priority="1072" operator="containsText" text="POR VENCERSE">
      <formula>NOT(ISERROR(SEARCH("POR VENCERSE",J133)))</formula>
    </cfRule>
    <cfRule type="containsText" dxfId="1073" priority="1073" operator="containsText" text="VIGENTE">
      <formula>NOT(ISERROR(SEARCH("VIGENTE",J133)))</formula>
    </cfRule>
  </conditionalFormatting>
  <conditionalFormatting sqref="J133">
    <cfRule type="containsText" dxfId="1072" priority="1070" operator="containsText" text="RENOVAR">
      <formula>NOT(ISERROR(SEARCH("RENOVAR",J133)))</formula>
    </cfRule>
  </conditionalFormatting>
  <conditionalFormatting sqref="J133">
    <cfRule type="containsText" dxfId="1071" priority="1068" operator="containsText" text="TRAMITES">
      <formula>NOT(ISERROR(SEARCH("TRAMITES",J133)))</formula>
    </cfRule>
    <cfRule type="containsText" dxfId="1070" priority="1069" operator="containsText" text="TRAMITES">
      <formula>NOT(ISERROR(SEARCH("TRAMITES",J133)))</formula>
    </cfRule>
  </conditionalFormatting>
  <conditionalFormatting sqref="A134">
    <cfRule type="duplicateValues" dxfId="1069" priority="1067"/>
  </conditionalFormatting>
  <conditionalFormatting sqref="J134">
    <cfRule type="containsText" dxfId="1068" priority="1064" operator="containsText" text="TERMINADO">
      <formula>NOT(ISERROR(SEARCH("TERMINADO",J134)))</formula>
    </cfRule>
    <cfRule type="containsText" dxfId="1067" priority="1065" operator="containsText" text="POR VENCERSE">
      <formula>NOT(ISERROR(SEARCH("POR VENCERSE",J134)))</formula>
    </cfRule>
    <cfRule type="containsText" dxfId="1066" priority="1066" operator="containsText" text="VIGENTE">
      <formula>NOT(ISERROR(SEARCH("VIGENTE",J134)))</formula>
    </cfRule>
  </conditionalFormatting>
  <conditionalFormatting sqref="J134">
    <cfRule type="containsText" dxfId="1065" priority="1063" operator="containsText" text="RENOVAR">
      <formula>NOT(ISERROR(SEARCH("RENOVAR",J134)))</formula>
    </cfRule>
  </conditionalFormatting>
  <conditionalFormatting sqref="J134">
    <cfRule type="containsText" dxfId="1064" priority="1061" operator="containsText" text="TRAMITES">
      <formula>NOT(ISERROR(SEARCH("TRAMITES",J134)))</formula>
    </cfRule>
    <cfRule type="containsText" dxfId="1063" priority="1062" operator="containsText" text="TRAMITES">
      <formula>NOT(ISERROR(SEARCH("TRAMITES",J134)))</formula>
    </cfRule>
  </conditionalFormatting>
  <conditionalFormatting sqref="P134">
    <cfRule type="containsText" dxfId="1062" priority="1060" operator="containsText" text="RENOVAR">
      <formula>NOT(ISERROR(SEARCH("RENOVAR",P134)))</formula>
    </cfRule>
  </conditionalFormatting>
  <conditionalFormatting sqref="P134">
    <cfRule type="containsText" dxfId="1061" priority="1057" operator="containsText" text="VENCIDO">
      <formula>NOT(ISERROR(SEARCH("VENCIDO",P134)))</formula>
    </cfRule>
    <cfRule type="containsText" dxfId="1060" priority="1058" operator="containsText" text="POR VENCERSE">
      <formula>NOT(ISERROR(SEARCH("POR VENCERSE",P134)))</formula>
    </cfRule>
    <cfRule type="containsText" dxfId="1059" priority="1059" operator="containsText" text="VIGENTE">
      <formula>NOT(ISERROR(SEARCH("VIGENTE",P134)))</formula>
    </cfRule>
  </conditionalFormatting>
  <conditionalFormatting sqref="A135">
    <cfRule type="duplicateValues" dxfId="1058" priority="1056"/>
  </conditionalFormatting>
  <conditionalFormatting sqref="J135">
    <cfRule type="containsText" dxfId="1057" priority="1053" operator="containsText" text="TERMINADO">
      <formula>NOT(ISERROR(SEARCH("TERMINADO",J135)))</formula>
    </cfRule>
    <cfRule type="containsText" dxfId="1056" priority="1054" operator="containsText" text="POR VENCERSE">
      <formula>NOT(ISERROR(SEARCH("POR VENCERSE",J135)))</formula>
    </cfRule>
    <cfRule type="containsText" dxfId="1055" priority="1055" operator="containsText" text="VIGENTE">
      <formula>NOT(ISERROR(SEARCH("VIGENTE",J135)))</formula>
    </cfRule>
  </conditionalFormatting>
  <conditionalFormatting sqref="J135">
    <cfRule type="containsText" dxfId="1054" priority="1052" operator="containsText" text="RENOVAR">
      <formula>NOT(ISERROR(SEARCH("RENOVAR",J135)))</formula>
    </cfRule>
  </conditionalFormatting>
  <conditionalFormatting sqref="J135">
    <cfRule type="containsText" dxfId="1053" priority="1050" operator="containsText" text="TRAMITES">
      <formula>NOT(ISERROR(SEARCH("TRAMITES",J135)))</formula>
    </cfRule>
    <cfRule type="containsText" dxfId="1052" priority="1051" operator="containsText" text="TRAMITES">
      <formula>NOT(ISERROR(SEARCH("TRAMITES",J135)))</formula>
    </cfRule>
  </conditionalFormatting>
  <conditionalFormatting sqref="A136">
    <cfRule type="duplicateValues" dxfId="1051" priority="1049"/>
  </conditionalFormatting>
  <conditionalFormatting sqref="J136">
    <cfRule type="containsText" dxfId="1050" priority="1046" operator="containsText" text="TERMINADO">
      <formula>NOT(ISERROR(SEARCH("TERMINADO",J136)))</formula>
    </cfRule>
    <cfRule type="containsText" dxfId="1049" priority="1047" operator="containsText" text="POR VENCERSE">
      <formula>NOT(ISERROR(SEARCH("POR VENCERSE",J136)))</formula>
    </cfRule>
    <cfRule type="containsText" dxfId="1048" priority="1048" operator="containsText" text="VIGENTE">
      <formula>NOT(ISERROR(SEARCH("VIGENTE",J136)))</formula>
    </cfRule>
  </conditionalFormatting>
  <conditionalFormatting sqref="J136">
    <cfRule type="containsText" dxfId="1047" priority="1045" operator="containsText" text="RENOVAR">
      <formula>NOT(ISERROR(SEARCH("RENOVAR",J136)))</formula>
    </cfRule>
  </conditionalFormatting>
  <conditionalFormatting sqref="J136">
    <cfRule type="containsText" dxfId="1046" priority="1043" operator="containsText" text="TRAMITES">
      <formula>NOT(ISERROR(SEARCH("TRAMITES",J136)))</formula>
    </cfRule>
    <cfRule type="containsText" dxfId="1045" priority="1044" operator="containsText" text="TRAMITES">
      <formula>NOT(ISERROR(SEARCH("TRAMITES",J136)))</formula>
    </cfRule>
  </conditionalFormatting>
  <conditionalFormatting sqref="P136">
    <cfRule type="containsText" dxfId="1044" priority="1040" stopIfTrue="1" operator="containsText" text="TERMINADO">
      <formula>NOT(ISERROR(SEARCH("TERMINADO",P136)))</formula>
    </cfRule>
    <cfRule type="containsText" dxfId="1043" priority="1041" stopIfTrue="1" operator="containsText" text="POR VENCERSE">
      <formula>NOT(ISERROR(SEARCH("POR VENCERSE",P136)))</formula>
    </cfRule>
    <cfRule type="containsText" dxfId="1042" priority="1042" operator="containsText" text="VIGENTE">
      <formula>NOT(ISERROR(SEARCH("VIGENTE",P136)))</formula>
    </cfRule>
  </conditionalFormatting>
  <conditionalFormatting sqref="P136">
    <cfRule type="containsText" dxfId="1041" priority="1039" operator="containsText" text="RENOVAR">
      <formula>NOT(ISERROR(SEARCH("RENOVAR",P136)))</formula>
    </cfRule>
  </conditionalFormatting>
  <conditionalFormatting sqref="P136">
    <cfRule type="containsText" dxfId="1040" priority="1036" operator="containsText" text="VENCIDO">
      <formula>NOT(ISERROR(SEARCH("VENCIDO",P136)))</formula>
    </cfRule>
    <cfRule type="containsText" dxfId="1039" priority="1037" stopIfTrue="1" operator="containsText" text="POR VENCERSE">
      <formula>NOT(ISERROR(SEARCH("POR VENCERSE",P136)))</formula>
    </cfRule>
    <cfRule type="containsText" dxfId="1038" priority="1038" operator="containsText" text="VIGENTE">
      <formula>NOT(ISERROR(SEARCH("VIGENTE",P136)))</formula>
    </cfRule>
  </conditionalFormatting>
  <conditionalFormatting sqref="A137">
    <cfRule type="duplicateValues" dxfId="1037" priority="1035"/>
  </conditionalFormatting>
  <conditionalFormatting sqref="J137">
    <cfRule type="containsText" dxfId="1036" priority="1032" operator="containsText" text="TERMINADO">
      <formula>NOT(ISERROR(SEARCH("TERMINADO",J137)))</formula>
    </cfRule>
    <cfRule type="containsText" dxfId="1035" priority="1033" operator="containsText" text="POR VENCERSE">
      <formula>NOT(ISERROR(SEARCH("POR VENCERSE",J137)))</formula>
    </cfRule>
    <cfRule type="containsText" dxfId="1034" priority="1034" operator="containsText" text="VIGENTE">
      <formula>NOT(ISERROR(SEARCH("VIGENTE",J137)))</formula>
    </cfRule>
  </conditionalFormatting>
  <conditionalFormatting sqref="J137">
    <cfRule type="containsText" dxfId="1033" priority="1031" operator="containsText" text="RENOVAR">
      <formula>NOT(ISERROR(SEARCH("RENOVAR",J137)))</formula>
    </cfRule>
  </conditionalFormatting>
  <conditionalFormatting sqref="J137">
    <cfRule type="containsText" dxfId="1032" priority="1029" operator="containsText" text="TRAMITES">
      <formula>NOT(ISERROR(SEARCH("TRAMITES",J137)))</formula>
    </cfRule>
    <cfRule type="containsText" dxfId="1031" priority="1030" operator="containsText" text="TRAMITES">
      <formula>NOT(ISERROR(SEARCH("TRAMITES",J137)))</formula>
    </cfRule>
  </conditionalFormatting>
  <conditionalFormatting sqref="A138">
    <cfRule type="duplicateValues" dxfId="1030" priority="1028"/>
  </conditionalFormatting>
  <conditionalFormatting sqref="J138">
    <cfRule type="containsText" dxfId="1029" priority="1025" operator="containsText" text="TERMINADO">
      <formula>NOT(ISERROR(SEARCH("TERMINADO",J138)))</formula>
    </cfRule>
    <cfRule type="containsText" dxfId="1028" priority="1026" operator="containsText" text="POR VENCERSE">
      <formula>NOT(ISERROR(SEARCH("POR VENCERSE",J138)))</formula>
    </cfRule>
    <cfRule type="containsText" dxfId="1027" priority="1027" operator="containsText" text="VIGENTE">
      <formula>NOT(ISERROR(SEARCH("VIGENTE",J138)))</formula>
    </cfRule>
  </conditionalFormatting>
  <conditionalFormatting sqref="J138">
    <cfRule type="containsText" dxfId="1026" priority="1024" operator="containsText" text="RENOVAR">
      <formula>NOT(ISERROR(SEARCH("RENOVAR",J138)))</formula>
    </cfRule>
  </conditionalFormatting>
  <conditionalFormatting sqref="J138">
    <cfRule type="containsText" dxfId="1025" priority="1022" operator="containsText" text="TRAMITES">
      <formula>NOT(ISERROR(SEARCH("TRAMITES",J138)))</formula>
    </cfRule>
    <cfRule type="containsText" dxfId="1024" priority="1023" operator="containsText" text="TRAMITES">
      <formula>NOT(ISERROR(SEARCH("TRAMITES",J138)))</formula>
    </cfRule>
  </conditionalFormatting>
  <conditionalFormatting sqref="A139">
    <cfRule type="duplicateValues" dxfId="1023" priority="1021"/>
  </conditionalFormatting>
  <conditionalFormatting sqref="J139">
    <cfRule type="containsText" dxfId="1022" priority="1018" operator="containsText" text="TERMINADO">
      <formula>NOT(ISERROR(SEARCH("TERMINADO",J139)))</formula>
    </cfRule>
    <cfRule type="containsText" dxfId="1021" priority="1019" operator="containsText" text="POR VENCERSE">
      <formula>NOT(ISERROR(SEARCH("POR VENCERSE",J139)))</formula>
    </cfRule>
    <cfRule type="containsText" dxfId="1020" priority="1020" operator="containsText" text="VIGENTE">
      <formula>NOT(ISERROR(SEARCH("VIGENTE",J139)))</formula>
    </cfRule>
  </conditionalFormatting>
  <conditionalFormatting sqref="J139">
    <cfRule type="containsText" dxfId="1019" priority="1017" operator="containsText" text="RENOVAR">
      <formula>NOT(ISERROR(SEARCH("RENOVAR",J139)))</formula>
    </cfRule>
  </conditionalFormatting>
  <conditionalFormatting sqref="J139">
    <cfRule type="containsText" dxfId="1018" priority="1015" operator="containsText" text="TRAMITES">
      <formula>NOT(ISERROR(SEARCH("TRAMITES",J139)))</formula>
    </cfRule>
    <cfRule type="containsText" dxfId="1017" priority="1016" operator="containsText" text="TRAMITES">
      <formula>NOT(ISERROR(SEARCH("TRAMITES",J139)))</formula>
    </cfRule>
  </conditionalFormatting>
  <conditionalFormatting sqref="P139">
    <cfRule type="containsText" dxfId="1016" priority="1012" stopIfTrue="1" operator="containsText" text="TERMINADO">
      <formula>NOT(ISERROR(SEARCH("TERMINADO",P139)))</formula>
    </cfRule>
    <cfRule type="containsText" dxfId="1015" priority="1013" stopIfTrue="1" operator="containsText" text="POR VENCERSE">
      <formula>NOT(ISERROR(SEARCH("POR VENCERSE",P139)))</formula>
    </cfRule>
    <cfRule type="containsText" dxfId="1014" priority="1014" operator="containsText" text="VIGENTE">
      <formula>NOT(ISERROR(SEARCH("VIGENTE",P139)))</formula>
    </cfRule>
  </conditionalFormatting>
  <conditionalFormatting sqref="P139">
    <cfRule type="containsText" dxfId="1013" priority="1011" operator="containsText" text="RENOVAR">
      <formula>NOT(ISERROR(SEARCH("RENOVAR",P139)))</formula>
    </cfRule>
  </conditionalFormatting>
  <conditionalFormatting sqref="P139">
    <cfRule type="containsText" dxfId="1012" priority="1008" operator="containsText" text="VENCIDO">
      <formula>NOT(ISERROR(SEARCH("VENCIDO",P139)))</formula>
    </cfRule>
    <cfRule type="containsText" dxfId="1011" priority="1009" stopIfTrue="1" operator="containsText" text="POR VENCERSE">
      <formula>NOT(ISERROR(SEARCH("POR VENCERSE",P139)))</formula>
    </cfRule>
    <cfRule type="containsText" dxfId="1010" priority="1010" operator="containsText" text="VIGENTE">
      <formula>NOT(ISERROR(SEARCH("VIGENTE",P139)))</formula>
    </cfRule>
  </conditionalFormatting>
  <conditionalFormatting sqref="A140">
    <cfRule type="duplicateValues" dxfId="1009" priority="1007"/>
  </conditionalFormatting>
  <conditionalFormatting sqref="J140">
    <cfRule type="containsText" dxfId="1008" priority="1004" operator="containsText" text="TERMINADO">
      <formula>NOT(ISERROR(SEARCH("TERMINADO",J140)))</formula>
    </cfRule>
    <cfRule type="containsText" dxfId="1007" priority="1005" operator="containsText" text="POR VENCERSE">
      <formula>NOT(ISERROR(SEARCH("POR VENCERSE",J140)))</formula>
    </cfRule>
    <cfRule type="containsText" dxfId="1006" priority="1006" operator="containsText" text="VIGENTE">
      <formula>NOT(ISERROR(SEARCH("VIGENTE",J140)))</formula>
    </cfRule>
  </conditionalFormatting>
  <conditionalFormatting sqref="J140">
    <cfRule type="containsText" dxfId="1005" priority="1003" operator="containsText" text="RENOVAR">
      <formula>NOT(ISERROR(SEARCH("RENOVAR",J140)))</formula>
    </cfRule>
  </conditionalFormatting>
  <conditionalFormatting sqref="J140">
    <cfRule type="containsText" dxfId="1004" priority="1001" operator="containsText" text="TRAMITES">
      <formula>NOT(ISERROR(SEARCH("TRAMITES",J140)))</formula>
    </cfRule>
    <cfRule type="containsText" dxfId="1003" priority="1002" operator="containsText" text="TRAMITES">
      <formula>NOT(ISERROR(SEARCH("TRAMITES",J140)))</formula>
    </cfRule>
  </conditionalFormatting>
  <conditionalFormatting sqref="P140">
    <cfRule type="containsText" dxfId="1002" priority="998" stopIfTrue="1" operator="containsText" text="TERMINADO">
      <formula>NOT(ISERROR(SEARCH("TERMINADO",P140)))</formula>
    </cfRule>
    <cfRule type="containsText" dxfId="1001" priority="999" stopIfTrue="1" operator="containsText" text="POR VENCERSE">
      <formula>NOT(ISERROR(SEARCH("POR VENCERSE",P140)))</formula>
    </cfRule>
    <cfRule type="containsText" dxfId="1000" priority="1000" operator="containsText" text="VIGENTE">
      <formula>NOT(ISERROR(SEARCH("VIGENTE",P140)))</formula>
    </cfRule>
  </conditionalFormatting>
  <conditionalFormatting sqref="P140">
    <cfRule type="containsText" dxfId="999" priority="997" operator="containsText" text="RENOVAR">
      <formula>NOT(ISERROR(SEARCH("RENOVAR",P140)))</formula>
    </cfRule>
  </conditionalFormatting>
  <conditionalFormatting sqref="P140">
    <cfRule type="containsText" dxfId="998" priority="994" operator="containsText" text="VENCIDO">
      <formula>NOT(ISERROR(SEARCH("VENCIDO",P140)))</formula>
    </cfRule>
    <cfRule type="containsText" dxfId="997" priority="995" stopIfTrue="1" operator="containsText" text="POR VENCERSE">
      <formula>NOT(ISERROR(SEARCH("POR VENCERSE",P140)))</formula>
    </cfRule>
    <cfRule type="containsText" dxfId="996" priority="996" operator="containsText" text="VIGENTE">
      <formula>NOT(ISERROR(SEARCH("VIGENTE",P140)))</formula>
    </cfRule>
  </conditionalFormatting>
  <conditionalFormatting sqref="A141">
    <cfRule type="duplicateValues" dxfId="995" priority="993"/>
  </conditionalFormatting>
  <conditionalFormatting sqref="P141">
    <cfRule type="containsText" dxfId="994" priority="992" operator="containsText" text="RENOVAR">
      <formula>NOT(ISERROR(SEARCH("RENOVAR",P141)))</formula>
    </cfRule>
  </conditionalFormatting>
  <conditionalFormatting sqref="P141">
    <cfRule type="containsText" dxfId="993" priority="989" operator="containsText" text="VENCIDO">
      <formula>NOT(ISERROR(SEARCH("VENCIDO",P141)))</formula>
    </cfRule>
    <cfRule type="containsText" dxfId="992" priority="990" operator="containsText" text="POR VENCERSE">
      <formula>NOT(ISERROR(SEARCH("POR VENCERSE",P141)))</formula>
    </cfRule>
    <cfRule type="containsText" dxfId="991" priority="991" operator="containsText" text="VIGENTE">
      <formula>NOT(ISERROR(SEARCH("VIGENTE",P141)))</formula>
    </cfRule>
  </conditionalFormatting>
  <conditionalFormatting sqref="J141">
    <cfRule type="containsText" dxfId="990" priority="986" operator="containsText" text="TERMINADO">
      <formula>NOT(ISERROR(SEARCH("TERMINADO",J141)))</formula>
    </cfRule>
    <cfRule type="containsText" dxfId="989" priority="987" operator="containsText" text="POR VENCERSE">
      <formula>NOT(ISERROR(SEARCH("POR VENCERSE",J141)))</formula>
    </cfRule>
    <cfRule type="containsText" dxfId="988" priority="988" operator="containsText" text="VIGENTE">
      <formula>NOT(ISERROR(SEARCH("VIGENTE",J141)))</formula>
    </cfRule>
  </conditionalFormatting>
  <conditionalFormatting sqref="J141">
    <cfRule type="containsText" dxfId="987" priority="985" operator="containsText" text="RENOVAR">
      <formula>NOT(ISERROR(SEARCH("RENOVAR",J141)))</formula>
    </cfRule>
  </conditionalFormatting>
  <conditionalFormatting sqref="J141">
    <cfRule type="containsText" dxfId="986" priority="983" operator="containsText" text="TRAMITES">
      <formula>NOT(ISERROR(SEARCH("TRAMITES",J141)))</formula>
    </cfRule>
    <cfRule type="containsText" dxfId="985" priority="984" operator="containsText" text="TRAMITES">
      <formula>NOT(ISERROR(SEARCH("TRAMITES",J141)))</formula>
    </cfRule>
  </conditionalFormatting>
  <conditionalFormatting sqref="A142">
    <cfRule type="duplicateValues" dxfId="984" priority="982"/>
  </conditionalFormatting>
  <conditionalFormatting sqref="J142">
    <cfRule type="containsText" dxfId="983" priority="979" operator="containsText" text="TERMINADO">
      <formula>NOT(ISERROR(SEARCH("TERMINADO",J142)))</formula>
    </cfRule>
    <cfRule type="containsText" dxfId="982" priority="980" operator="containsText" text="POR VENCERSE">
      <formula>NOT(ISERROR(SEARCH("POR VENCERSE",J142)))</formula>
    </cfRule>
    <cfRule type="containsText" dxfId="981" priority="981" operator="containsText" text="VIGENTE">
      <formula>NOT(ISERROR(SEARCH("VIGENTE",J142)))</formula>
    </cfRule>
  </conditionalFormatting>
  <conditionalFormatting sqref="J142">
    <cfRule type="containsText" dxfId="980" priority="978" operator="containsText" text="RENOVAR">
      <formula>NOT(ISERROR(SEARCH("RENOVAR",J142)))</formula>
    </cfRule>
  </conditionalFormatting>
  <conditionalFormatting sqref="J142">
    <cfRule type="containsText" dxfId="979" priority="976" operator="containsText" text="TRAMITES">
      <formula>NOT(ISERROR(SEARCH("TRAMITES",J142)))</formula>
    </cfRule>
    <cfRule type="containsText" dxfId="978" priority="977" operator="containsText" text="TRAMITES">
      <formula>NOT(ISERROR(SEARCH("TRAMITES",J142)))</formula>
    </cfRule>
  </conditionalFormatting>
  <conditionalFormatting sqref="P142">
    <cfRule type="containsText" dxfId="977" priority="973" stopIfTrue="1" operator="containsText" text="TERMINADO">
      <formula>NOT(ISERROR(SEARCH("TERMINADO",P142)))</formula>
    </cfRule>
    <cfRule type="containsText" dxfId="976" priority="974" stopIfTrue="1" operator="containsText" text="POR VENCERSE">
      <formula>NOT(ISERROR(SEARCH("POR VENCERSE",P142)))</formula>
    </cfRule>
    <cfRule type="containsText" dxfId="975" priority="975" operator="containsText" text="VIGENTE">
      <formula>NOT(ISERROR(SEARCH("VIGENTE",P142)))</formula>
    </cfRule>
  </conditionalFormatting>
  <conditionalFormatting sqref="P142">
    <cfRule type="containsText" dxfId="974" priority="972" operator="containsText" text="RENOVAR">
      <formula>NOT(ISERROR(SEARCH("RENOVAR",P142)))</formula>
    </cfRule>
  </conditionalFormatting>
  <conditionalFormatting sqref="P142">
    <cfRule type="containsText" dxfId="973" priority="969" operator="containsText" text="VENCIDO">
      <formula>NOT(ISERROR(SEARCH("VENCIDO",P142)))</formula>
    </cfRule>
    <cfRule type="containsText" dxfId="972" priority="970" stopIfTrue="1" operator="containsText" text="POR VENCERSE">
      <formula>NOT(ISERROR(SEARCH("POR VENCERSE",P142)))</formula>
    </cfRule>
    <cfRule type="containsText" dxfId="971" priority="971" operator="containsText" text="VIGENTE">
      <formula>NOT(ISERROR(SEARCH("VIGENTE",P142)))</formula>
    </cfRule>
  </conditionalFormatting>
  <conditionalFormatting sqref="A143">
    <cfRule type="duplicateValues" dxfId="970" priority="968"/>
  </conditionalFormatting>
  <conditionalFormatting sqref="J143">
    <cfRule type="containsText" dxfId="969" priority="965" operator="containsText" text="TERMINADO">
      <formula>NOT(ISERROR(SEARCH("TERMINADO",J143)))</formula>
    </cfRule>
    <cfRule type="containsText" dxfId="968" priority="966" operator="containsText" text="POR VENCERSE">
      <formula>NOT(ISERROR(SEARCH("POR VENCERSE",J143)))</formula>
    </cfRule>
    <cfRule type="containsText" dxfId="967" priority="967" operator="containsText" text="VIGENTE">
      <formula>NOT(ISERROR(SEARCH("VIGENTE",J143)))</formula>
    </cfRule>
  </conditionalFormatting>
  <conditionalFormatting sqref="J143">
    <cfRule type="containsText" dxfId="966" priority="964" operator="containsText" text="RENOVAR">
      <formula>NOT(ISERROR(SEARCH("RENOVAR",J143)))</formula>
    </cfRule>
  </conditionalFormatting>
  <conditionalFormatting sqref="J143">
    <cfRule type="containsText" dxfId="965" priority="962" operator="containsText" text="TRAMITES">
      <formula>NOT(ISERROR(SEARCH("TRAMITES",J143)))</formula>
    </cfRule>
    <cfRule type="containsText" dxfId="964" priority="963" operator="containsText" text="TRAMITES">
      <formula>NOT(ISERROR(SEARCH("TRAMITES",J143)))</formula>
    </cfRule>
  </conditionalFormatting>
  <conditionalFormatting sqref="P143">
    <cfRule type="containsText" dxfId="963" priority="961" operator="containsText" text="RENOVAR">
      <formula>NOT(ISERROR(SEARCH("RENOVAR",P143)))</formula>
    </cfRule>
  </conditionalFormatting>
  <conditionalFormatting sqref="P143">
    <cfRule type="containsText" dxfId="962" priority="958" operator="containsText" text="VENCIDO">
      <formula>NOT(ISERROR(SEARCH("VENCIDO",P143)))</formula>
    </cfRule>
    <cfRule type="containsText" dxfId="961" priority="959" operator="containsText" text="POR VENCERSE">
      <formula>NOT(ISERROR(SEARCH("POR VENCERSE",P143)))</formula>
    </cfRule>
    <cfRule type="containsText" dxfId="960" priority="960" operator="containsText" text="VIGENTE">
      <formula>NOT(ISERROR(SEARCH("VIGENTE",P143)))</formula>
    </cfRule>
  </conditionalFormatting>
  <conditionalFormatting sqref="A144">
    <cfRule type="duplicateValues" dxfId="959" priority="957"/>
  </conditionalFormatting>
  <conditionalFormatting sqref="J144">
    <cfRule type="containsText" dxfId="958" priority="954" operator="containsText" text="TERMINADO">
      <formula>NOT(ISERROR(SEARCH("TERMINADO",J144)))</formula>
    </cfRule>
    <cfRule type="containsText" dxfId="957" priority="955" operator="containsText" text="POR VENCERSE">
      <formula>NOT(ISERROR(SEARCH("POR VENCERSE",J144)))</formula>
    </cfRule>
    <cfRule type="containsText" dxfId="956" priority="956" operator="containsText" text="VIGENTE">
      <formula>NOT(ISERROR(SEARCH("VIGENTE",J144)))</formula>
    </cfRule>
  </conditionalFormatting>
  <conditionalFormatting sqref="J144">
    <cfRule type="containsText" dxfId="955" priority="953" operator="containsText" text="RENOVAR">
      <formula>NOT(ISERROR(SEARCH("RENOVAR",J144)))</formula>
    </cfRule>
  </conditionalFormatting>
  <conditionalFormatting sqref="J144">
    <cfRule type="containsText" dxfId="954" priority="951" operator="containsText" text="TRAMITES">
      <formula>NOT(ISERROR(SEARCH("TRAMITES",J144)))</formula>
    </cfRule>
    <cfRule type="containsText" dxfId="953" priority="952" operator="containsText" text="TRAMITES">
      <formula>NOT(ISERROR(SEARCH("TRAMITES",J144)))</formula>
    </cfRule>
  </conditionalFormatting>
  <conditionalFormatting sqref="P144">
    <cfRule type="containsText" dxfId="952" priority="950" operator="containsText" text="RENOVAR">
      <formula>NOT(ISERROR(SEARCH("RENOVAR",P144)))</formula>
    </cfRule>
  </conditionalFormatting>
  <conditionalFormatting sqref="P144">
    <cfRule type="containsText" dxfId="951" priority="947" operator="containsText" text="VENCIDO">
      <formula>NOT(ISERROR(SEARCH("VENCIDO",P144)))</formula>
    </cfRule>
    <cfRule type="containsText" dxfId="950" priority="948" operator="containsText" text="POR VENCERSE">
      <formula>NOT(ISERROR(SEARCH("POR VENCERSE",P144)))</formula>
    </cfRule>
    <cfRule type="containsText" dxfId="949" priority="949" operator="containsText" text="VIGENTE">
      <formula>NOT(ISERROR(SEARCH("VIGENTE",P144)))</formula>
    </cfRule>
  </conditionalFormatting>
  <conditionalFormatting sqref="A145">
    <cfRule type="duplicateValues" dxfId="948" priority="946"/>
  </conditionalFormatting>
  <conditionalFormatting sqref="J145">
    <cfRule type="containsText" dxfId="947" priority="943" operator="containsText" text="TERMINADO">
      <formula>NOT(ISERROR(SEARCH("TERMINADO",J145)))</formula>
    </cfRule>
    <cfRule type="containsText" dxfId="946" priority="944" operator="containsText" text="POR VENCERSE">
      <formula>NOT(ISERROR(SEARCH("POR VENCERSE",J145)))</formula>
    </cfRule>
    <cfRule type="containsText" dxfId="945" priority="945" operator="containsText" text="VIGENTE">
      <formula>NOT(ISERROR(SEARCH("VIGENTE",J145)))</formula>
    </cfRule>
  </conditionalFormatting>
  <conditionalFormatting sqref="J145">
    <cfRule type="containsText" dxfId="944" priority="942" operator="containsText" text="RENOVAR">
      <formula>NOT(ISERROR(SEARCH("RENOVAR",J145)))</formula>
    </cfRule>
  </conditionalFormatting>
  <conditionalFormatting sqref="J145">
    <cfRule type="containsText" dxfId="943" priority="940" operator="containsText" text="TRAMITES">
      <formula>NOT(ISERROR(SEARCH("TRAMITES",J145)))</formula>
    </cfRule>
    <cfRule type="containsText" dxfId="942" priority="941" operator="containsText" text="TRAMITES">
      <formula>NOT(ISERROR(SEARCH("TRAMITES",J145)))</formula>
    </cfRule>
  </conditionalFormatting>
  <conditionalFormatting sqref="P145">
    <cfRule type="containsText" dxfId="941" priority="939" operator="containsText" text="RENOVAR">
      <formula>NOT(ISERROR(SEARCH("RENOVAR",P145)))</formula>
    </cfRule>
  </conditionalFormatting>
  <conditionalFormatting sqref="P145">
    <cfRule type="containsText" dxfId="940" priority="936" operator="containsText" text="VENCIDO">
      <formula>NOT(ISERROR(SEARCH("VENCIDO",P145)))</formula>
    </cfRule>
    <cfRule type="containsText" dxfId="939" priority="937" operator="containsText" text="POR VENCERSE">
      <formula>NOT(ISERROR(SEARCH("POR VENCERSE",P145)))</formula>
    </cfRule>
    <cfRule type="containsText" dxfId="938" priority="938" operator="containsText" text="VIGENTE">
      <formula>NOT(ISERROR(SEARCH("VIGENTE",P145)))</formula>
    </cfRule>
  </conditionalFormatting>
  <conditionalFormatting sqref="A146">
    <cfRule type="duplicateValues" dxfId="937" priority="935"/>
  </conditionalFormatting>
  <conditionalFormatting sqref="J146">
    <cfRule type="containsText" dxfId="936" priority="932" operator="containsText" text="TERMINADO">
      <formula>NOT(ISERROR(SEARCH("TERMINADO",J146)))</formula>
    </cfRule>
    <cfRule type="containsText" dxfId="935" priority="933" operator="containsText" text="POR VENCERSE">
      <formula>NOT(ISERROR(SEARCH("POR VENCERSE",J146)))</formula>
    </cfRule>
    <cfRule type="containsText" dxfId="934" priority="934" operator="containsText" text="VIGENTE">
      <formula>NOT(ISERROR(SEARCH("VIGENTE",J146)))</formula>
    </cfRule>
  </conditionalFormatting>
  <conditionalFormatting sqref="J146">
    <cfRule type="containsText" dxfId="933" priority="931" operator="containsText" text="RENOVAR">
      <formula>NOT(ISERROR(SEARCH("RENOVAR",J146)))</formula>
    </cfRule>
  </conditionalFormatting>
  <conditionalFormatting sqref="J146">
    <cfRule type="containsText" dxfId="932" priority="929" operator="containsText" text="TRAMITES">
      <formula>NOT(ISERROR(SEARCH("TRAMITES",J146)))</formula>
    </cfRule>
    <cfRule type="containsText" dxfId="931" priority="930" operator="containsText" text="TRAMITES">
      <formula>NOT(ISERROR(SEARCH("TRAMITES",J146)))</formula>
    </cfRule>
  </conditionalFormatting>
  <conditionalFormatting sqref="A147">
    <cfRule type="duplicateValues" dxfId="930" priority="928"/>
  </conditionalFormatting>
  <conditionalFormatting sqref="J147">
    <cfRule type="containsText" dxfId="929" priority="925" operator="containsText" text="TERMINADO">
      <formula>NOT(ISERROR(SEARCH("TERMINADO",J147)))</formula>
    </cfRule>
    <cfRule type="containsText" dxfId="928" priority="926" operator="containsText" text="POR VENCERSE">
      <formula>NOT(ISERROR(SEARCH("POR VENCERSE",J147)))</formula>
    </cfRule>
    <cfRule type="containsText" dxfId="927" priority="927" operator="containsText" text="VIGENTE">
      <formula>NOT(ISERROR(SEARCH("VIGENTE",J147)))</formula>
    </cfRule>
  </conditionalFormatting>
  <conditionalFormatting sqref="J147">
    <cfRule type="containsText" dxfId="926" priority="924" operator="containsText" text="RENOVAR">
      <formula>NOT(ISERROR(SEARCH("RENOVAR",J147)))</formula>
    </cfRule>
  </conditionalFormatting>
  <conditionalFormatting sqref="J147">
    <cfRule type="containsText" dxfId="925" priority="922" operator="containsText" text="TRAMITES">
      <formula>NOT(ISERROR(SEARCH("TRAMITES",J147)))</formula>
    </cfRule>
    <cfRule type="containsText" dxfId="924" priority="923" operator="containsText" text="TRAMITES">
      <formula>NOT(ISERROR(SEARCH("TRAMITES",J147)))</formula>
    </cfRule>
  </conditionalFormatting>
  <conditionalFormatting sqref="A148">
    <cfRule type="duplicateValues" dxfId="923" priority="921"/>
  </conditionalFormatting>
  <conditionalFormatting sqref="J148">
    <cfRule type="containsText" dxfId="922" priority="918" operator="containsText" text="TERMINADO">
      <formula>NOT(ISERROR(SEARCH("TERMINADO",J148)))</formula>
    </cfRule>
    <cfRule type="containsText" dxfId="921" priority="919" operator="containsText" text="POR VENCERSE">
      <formula>NOT(ISERROR(SEARCH("POR VENCERSE",J148)))</formula>
    </cfRule>
    <cfRule type="containsText" dxfId="920" priority="920" operator="containsText" text="VIGENTE">
      <formula>NOT(ISERROR(SEARCH("VIGENTE",J148)))</formula>
    </cfRule>
  </conditionalFormatting>
  <conditionalFormatting sqref="J148">
    <cfRule type="containsText" dxfId="919" priority="917" operator="containsText" text="RENOVAR">
      <formula>NOT(ISERROR(SEARCH("RENOVAR",J148)))</formula>
    </cfRule>
  </conditionalFormatting>
  <conditionalFormatting sqref="J148">
    <cfRule type="containsText" dxfId="918" priority="915" operator="containsText" text="TRAMITES">
      <formula>NOT(ISERROR(SEARCH("TRAMITES",J148)))</formula>
    </cfRule>
    <cfRule type="containsText" dxfId="917" priority="916" operator="containsText" text="TRAMITES">
      <formula>NOT(ISERROR(SEARCH("TRAMITES",J148)))</formula>
    </cfRule>
  </conditionalFormatting>
  <conditionalFormatting sqref="A149">
    <cfRule type="duplicateValues" dxfId="916" priority="914"/>
  </conditionalFormatting>
  <conditionalFormatting sqref="J149">
    <cfRule type="containsText" dxfId="915" priority="911" operator="containsText" text="TERMINADO">
      <formula>NOT(ISERROR(SEARCH("TERMINADO",J149)))</formula>
    </cfRule>
    <cfRule type="containsText" dxfId="914" priority="912" operator="containsText" text="POR VENCERSE">
      <formula>NOT(ISERROR(SEARCH("POR VENCERSE",J149)))</formula>
    </cfRule>
    <cfRule type="containsText" dxfId="913" priority="913" operator="containsText" text="VIGENTE">
      <formula>NOT(ISERROR(SEARCH("VIGENTE",J149)))</formula>
    </cfRule>
  </conditionalFormatting>
  <conditionalFormatting sqref="J149">
    <cfRule type="containsText" dxfId="912" priority="910" operator="containsText" text="RENOVAR">
      <formula>NOT(ISERROR(SEARCH("RENOVAR",J149)))</formula>
    </cfRule>
  </conditionalFormatting>
  <conditionalFormatting sqref="J149">
    <cfRule type="containsText" dxfId="911" priority="908" operator="containsText" text="TRAMITES">
      <formula>NOT(ISERROR(SEARCH("TRAMITES",J149)))</formula>
    </cfRule>
    <cfRule type="containsText" dxfId="910" priority="909" operator="containsText" text="TRAMITES">
      <formula>NOT(ISERROR(SEARCH("TRAMITES",J149)))</formula>
    </cfRule>
  </conditionalFormatting>
  <conditionalFormatting sqref="A150">
    <cfRule type="duplicateValues" dxfId="909" priority="907"/>
  </conditionalFormatting>
  <conditionalFormatting sqref="J150">
    <cfRule type="containsText" dxfId="908" priority="904" operator="containsText" text="TERMINADO">
      <formula>NOT(ISERROR(SEARCH("TERMINADO",J150)))</formula>
    </cfRule>
    <cfRule type="containsText" dxfId="907" priority="905" operator="containsText" text="POR VENCERSE">
      <formula>NOT(ISERROR(SEARCH("POR VENCERSE",J150)))</formula>
    </cfRule>
    <cfRule type="containsText" dxfId="906" priority="906" operator="containsText" text="VIGENTE">
      <formula>NOT(ISERROR(SEARCH("VIGENTE",J150)))</formula>
    </cfRule>
  </conditionalFormatting>
  <conditionalFormatting sqref="J150">
    <cfRule type="containsText" dxfId="905" priority="903" operator="containsText" text="RENOVAR">
      <formula>NOT(ISERROR(SEARCH("RENOVAR",J150)))</formula>
    </cfRule>
  </conditionalFormatting>
  <conditionalFormatting sqref="J150">
    <cfRule type="containsText" dxfId="904" priority="901" operator="containsText" text="TRAMITES">
      <formula>NOT(ISERROR(SEARCH("TRAMITES",J150)))</formula>
    </cfRule>
    <cfRule type="containsText" dxfId="903" priority="902" operator="containsText" text="TRAMITES">
      <formula>NOT(ISERROR(SEARCH("TRAMITES",J150)))</formula>
    </cfRule>
  </conditionalFormatting>
  <conditionalFormatting sqref="A151">
    <cfRule type="duplicateValues" dxfId="902" priority="900"/>
  </conditionalFormatting>
  <conditionalFormatting sqref="J151">
    <cfRule type="containsText" dxfId="901" priority="897" operator="containsText" text="TERMINADO">
      <formula>NOT(ISERROR(SEARCH("TERMINADO",J151)))</formula>
    </cfRule>
    <cfRule type="containsText" dxfId="900" priority="898" operator="containsText" text="POR VENCERSE">
      <formula>NOT(ISERROR(SEARCH("POR VENCERSE",J151)))</formula>
    </cfRule>
    <cfRule type="containsText" dxfId="899" priority="899" operator="containsText" text="VIGENTE">
      <formula>NOT(ISERROR(SEARCH("VIGENTE",J151)))</formula>
    </cfRule>
  </conditionalFormatting>
  <conditionalFormatting sqref="J151">
    <cfRule type="containsText" dxfId="898" priority="896" operator="containsText" text="RENOVAR">
      <formula>NOT(ISERROR(SEARCH("RENOVAR",J151)))</formula>
    </cfRule>
  </conditionalFormatting>
  <conditionalFormatting sqref="J151">
    <cfRule type="containsText" dxfId="897" priority="894" operator="containsText" text="TRAMITES">
      <formula>NOT(ISERROR(SEARCH("TRAMITES",J151)))</formula>
    </cfRule>
    <cfRule type="containsText" dxfId="896" priority="895" operator="containsText" text="TRAMITES">
      <formula>NOT(ISERROR(SEARCH("TRAMITES",J151)))</formula>
    </cfRule>
  </conditionalFormatting>
  <conditionalFormatting sqref="A152">
    <cfRule type="duplicateValues" dxfId="895" priority="893"/>
  </conditionalFormatting>
  <conditionalFormatting sqref="J152">
    <cfRule type="containsText" dxfId="894" priority="890" operator="containsText" text="TERMINADO">
      <formula>NOT(ISERROR(SEARCH("TERMINADO",J152)))</formula>
    </cfRule>
    <cfRule type="containsText" dxfId="893" priority="891" operator="containsText" text="POR VENCERSE">
      <formula>NOT(ISERROR(SEARCH("POR VENCERSE",J152)))</formula>
    </cfRule>
    <cfRule type="containsText" dxfId="892" priority="892" operator="containsText" text="VIGENTE">
      <formula>NOT(ISERROR(SEARCH("VIGENTE",J152)))</formula>
    </cfRule>
  </conditionalFormatting>
  <conditionalFormatting sqref="J152">
    <cfRule type="containsText" dxfId="891" priority="889" operator="containsText" text="RENOVAR">
      <formula>NOT(ISERROR(SEARCH("RENOVAR",J152)))</formula>
    </cfRule>
  </conditionalFormatting>
  <conditionalFormatting sqref="J152">
    <cfRule type="containsText" dxfId="890" priority="887" operator="containsText" text="TRAMITES">
      <formula>NOT(ISERROR(SEARCH("TRAMITES",J152)))</formula>
    </cfRule>
    <cfRule type="containsText" dxfId="889" priority="888" operator="containsText" text="TRAMITES">
      <formula>NOT(ISERROR(SEARCH("TRAMITES",J152)))</formula>
    </cfRule>
  </conditionalFormatting>
  <conditionalFormatting sqref="P152">
    <cfRule type="containsText" dxfId="888" priority="886" operator="containsText" text="RENOVAR">
      <formula>NOT(ISERROR(SEARCH("RENOVAR",P152)))</formula>
    </cfRule>
  </conditionalFormatting>
  <conditionalFormatting sqref="P152">
    <cfRule type="containsText" dxfId="887" priority="883" operator="containsText" text="VENCIDO">
      <formula>NOT(ISERROR(SEARCH("VENCIDO",P152)))</formula>
    </cfRule>
    <cfRule type="containsText" dxfId="886" priority="884" operator="containsText" text="POR VENCERSE">
      <formula>NOT(ISERROR(SEARCH("POR VENCERSE",P152)))</formula>
    </cfRule>
    <cfRule type="containsText" dxfId="885" priority="885" operator="containsText" text="VIGENTE">
      <formula>NOT(ISERROR(SEARCH("VIGENTE",P152)))</formula>
    </cfRule>
  </conditionalFormatting>
  <conditionalFormatting sqref="A153">
    <cfRule type="duplicateValues" dxfId="884" priority="882"/>
  </conditionalFormatting>
  <conditionalFormatting sqref="J153">
    <cfRule type="containsText" dxfId="883" priority="879" operator="containsText" text="TERMINADO">
      <formula>NOT(ISERROR(SEARCH("TERMINADO",J153)))</formula>
    </cfRule>
    <cfRule type="containsText" dxfId="882" priority="880" operator="containsText" text="POR VENCERSE">
      <formula>NOT(ISERROR(SEARCH("POR VENCERSE",J153)))</formula>
    </cfRule>
    <cfRule type="containsText" dxfId="881" priority="881" operator="containsText" text="VIGENTE">
      <formula>NOT(ISERROR(SEARCH("VIGENTE",J153)))</formula>
    </cfRule>
  </conditionalFormatting>
  <conditionalFormatting sqref="J153">
    <cfRule type="containsText" dxfId="880" priority="878" operator="containsText" text="RENOVAR">
      <formula>NOT(ISERROR(SEARCH("RENOVAR",J153)))</formula>
    </cfRule>
  </conditionalFormatting>
  <conditionalFormatting sqref="J153">
    <cfRule type="containsText" dxfId="879" priority="876" operator="containsText" text="TRAMITES">
      <formula>NOT(ISERROR(SEARCH("TRAMITES",J153)))</formula>
    </cfRule>
    <cfRule type="containsText" dxfId="878" priority="877" operator="containsText" text="TRAMITES">
      <formula>NOT(ISERROR(SEARCH("TRAMITES",J153)))</formula>
    </cfRule>
  </conditionalFormatting>
  <conditionalFormatting sqref="A154">
    <cfRule type="duplicateValues" dxfId="877" priority="875"/>
  </conditionalFormatting>
  <conditionalFormatting sqref="J154">
    <cfRule type="containsText" dxfId="876" priority="872" operator="containsText" text="TERMINADO">
      <formula>NOT(ISERROR(SEARCH("TERMINADO",J154)))</formula>
    </cfRule>
    <cfRule type="containsText" dxfId="875" priority="873" operator="containsText" text="POR VENCERSE">
      <formula>NOT(ISERROR(SEARCH("POR VENCERSE",J154)))</formula>
    </cfRule>
    <cfRule type="containsText" dxfId="874" priority="874" operator="containsText" text="VIGENTE">
      <formula>NOT(ISERROR(SEARCH("VIGENTE",J154)))</formula>
    </cfRule>
  </conditionalFormatting>
  <conditionalFormatting sqref="J154">
    <cfRule type="containsText" dxfId="873" priority="871" operator="containsText" text="RENOVAR">
      <formula>NOT(ISERROR(SEARCH("RENOVAR",J154)))</formula>
    </cfRule>
  </conditionalFormatting>
  <conditionalFormatting sqref="J154">
    <cfRule type="containsText" dxfId="872" priority="869" operator="containsText" text="TRAMITES">
      <formula>NOT(ISERROR(SEARCH("TRAMITES",J154)))</formula>
    </cfRule>
    <cfRule type="containsText" dxfId="871" priority="870" operator="containsText" text="TRAMITES">
      <formula>NOT(ISERROR(SEARCH("TRAMITES",J154)))</formula>
    </cfRule>
  </conditionalFormatting>
  <conditionalFormatting sqref="A155">
    <cfRule type="duplicateValues" dxfId="870" priority="868"/>
  </conditionalFormatting>
  <conditionalFormatting sqref="J155">
    <cfRule type="containsText" dxfId="869" priority="865" operator="containsText" text="TERMINADO">
      <formula>NOT(ISERROR(SEARCH("TERMINADO",J155)))</formula>
    </cfRule>
    <cfRule type="containsText" dxfId="868" priority="866" operator="containsText" text="POR VENCERSE">
      <formula>NOT(ISERROR(SEARCH("POR VENCERSE",J155)))</formula>
    </cfRule>
    <cfRule type="containsText" dxfId="867" priority="867" operator="containsText" text="VIGENTE">
      <formula>NOT(ISERROR(SEARCH("VIGENTE",J155)))</formula>
    </cfRule>
  </conditionalFormatting>
  <conditionalFormatting sqref="J155">
    <cfRule type="containsText" dxfId="866" priority="864" operator="containsText" text="RENOVAR">
      <formula>NOT(ISERROR(SEARCH("RENOVAR",J155)))</formula>
    </cfRule>
  </conditionalFormatting>
  <conditionalFormatting sqref="J155">
    <cfRule type="containsText" dxfId="865" priority="862" operator="containsText" text="TRAMITES">
      <formula>NOT(ISERROR(SEARCH("TRAMITES",J155)))</formula>
    </cfRule>
    <cfRule type="containsText" dxfId="864" priority="863" operator="containsText" text="TRAMITES">
      <formula>NOT(ISERROR(SEARCH("TRAMITES",J155)))</formula>
    </cfRule>
  </conditionalFormatting>
  <conditionalFormatting sqref="A156">
    <cfRule type="duplicateValues" dxfId="863" priority="861"/>
  </conditionalFormatting>
  <conditionalFormatting sqref="J156">
    <cfRule type="containsText" dxfId="862" priority="858" operator="containsText" text="TERMINADO">
      <formula>NOT(ISERROR(SEARCH("TERMINADO",J156)))</formula>
    </cfRule>
    <cfRule type="containsText" dxfId="861" priority="859" operator="containsText" text="POR VENCERSE">
      <formula>NOT(ISERROR(SEARCH("POR VENCERSE",J156)))</formula>
    </cfRule>
    <cfRule type="containsText" dxfId="860" priority="860" operator="containsText" text="VIGENTE">
      <formula>NOT(ISERROR(SEARCH("VIGENTE",J156)))</formula>
    </cfRule>
  </conditionalFormatting>
  <conditionalFormatting sqref="J156">
    <cfRule type="containsText" dxfId="859" priority="857" operator="containsText" text="RENOVAR">
      <formula>NOT(ISERROR(SEARCH("RENOVAR",J156)))</formula>
    </cfRule>
  </conditionalFormatting>
  <conditionalFormatting sqref="J156">
    <cfRule type="containsText" dxfId="858" priority="855" operator="containsText" text="TRAMITES">
      <formula>NOT(ISERROR(SEARCH("TRAMITES",J156)))</formula>
    </cfRule>
    <cfRule type="containsText" dxfId="857" priority="856" operator="containsText" text="TRAMITES">
      <formula>NOT(ISERROR(SEARCH("TRAMITES",J156)))</formula>
    </cfRule>
  </conditionalFormatting>
  <conditionalFormatting sqref="A157">
    <cfRule type="duplicateValues" dxfId="856" priority="854"/>
  </conditionalFormatting>
  <conditionalFormatting sqref="J157">
    <cfRule type="containsText" dxfId="855" priority="851" operator="containsText" text="TERMINADO">
      <formula>NOT(ISERROR(SEARCH("TERMINADO",J157)))</formula>
    </cfRule>
    <cfRule type="containsText" dxfId="854" priority="852" operator="containsText" text="POR VENCERSE">
      <formula>NOT(ISERROR(SEARCH("POR VENCERSE",J157)))</formula>
    </cfRule>
    <cfRule type="containsText" dxfId="853" priority="853" operator="containsText" text="VIGENTE">
      <formula>NOT(ISERROR(SEARCH("VIGENTE",J157)))</formula>
    </cfRule>
  </conditionalFormatting>
  <conditionalFormatting sqref="J157">
    <cfRule type="containsText" dxfId="852" priority="850" operator="containsText" text="RENOVAR">
      <formula>NOT(ISERROR(SEARCH("RENOVAR",J157)))</formula>
    </cfRule>
  </conditionalFormatting>
  <conditionalFormatting sqref="J157">
    <cfRule type="containsText" dxfId="851" priority="848" operator="containsText" text="TRAMITES">
      <formula>NOT(ISERROR(SEARCH("TRAMITES",J157)))</formula>
    </cfRule>
    <cfRule type="containsText" dxfId="850" priority="849" operator="containsText" text="TRAMITES">
      <formula>NOT(ISERROR(SEARCH("TRAMITES",J157)))</formula>
    </cfRule>
  </conditionalFormatting>
  <conditionalFormatting sqref="A158">
    <cfRule type="duplicateValues" dxfId="849" priority="847"/>
  </conditionalFormatting>
  <conditionalFormatting sqref="J158">
    <cfRule type="containsText" dxfId="848" priority="844" operator="containsText" text="TERMINADO">
      <formula>NOT(ISERROR(SEARCH("TERMINADO",J158)))</formula>
    </cfRule>
    <cfRule type="containsText" dxfId="847" priority="845" operator="containsText" text="POR VENCERSE">
      <formula>NOT(ISERROR(SEARCH("POR VENCERSE",J158)))</formula>
    </cfRule>
    <cfRule type="containsText" dxfId="846" priority="846" operator="containsText" text="VIGENTE">
      <formula>NOT(ISERROR(SEARCH("VIGENTE",J158)))</formula>
    </cfRule>
  </conditionalFormatting>
  <conditionalFormatting sqref="J158">
    <cfRule type="containsText" dxfId="845" priority="843" operator="containsText" text="RENOVAR">
      <formula>NOT(ISERROR(SEARCH("RENOVAR",J158)))</formula>
    </cfRule>
  </conditionalFormatting>
  <conditionalFormatting sqref="J158">
    <cfRule type="containsText" dxfId="844" priority="841" operator="containsText" text="TRAMITES">
      <formula>NOT(ISERROR(SEARCH("TRAMITES",J158)))</formula>
    </cfRule>
    <cfRule type="containsText" dxfId="843" priority="842" operator="containsText" text="TRAMITES">
      <formula>NOT(ISERROR(SEARCH("TRAMITES",J158)))</formula>
    </cfRule>
  </conditionalFormatting>
  <conditionalFormatting sqref="A159">
    <cfRule type="duplicateValues" dxfId="842" priority="840"/>
  </conditionalFormatting>
  <conditionalFormatting sqref="J159">
    <cfRule type="containsText" dxfId="841" priority="837" operator="containsText" text="TERMINADO">
      <formula>NOT(ISERROR(SEARCH("TERMINADO",J159)))</formula>
    </cfRule>
    <cfRule type="containsText" dxfId="840" priority="838" operator="containsText" text="POR VENCERSE">
      <formula>NOT(ISERROR(SEARCH("POR VENCERSE",J159)))</formula>
    </cfRule>
    <cfRule type="containsText" dxfId="839" priority="839" operator="containsText" text="VIGENTE">
      <formula>NOT(ISERROR(SEARCH("VIGENTE",J159)))</formula>
    </cfRule>
  </conditionalFormatting>
  <conditionalFormatting sqref="J159">
    <cfRule type="containsText" dxfId="838" priority="836" operator="containsText" text="RENOVAR">
      <formula>NOT(ISERROR(SEARCH("RENOVAR",J159)))</formula>
    </cfRule>
  </conditionalFormatting>
  <conditionalFormatting sqref="J159">
    <cfRule type="containsText" dxfId="837" priority="834" operator="containsText" text="TRAMITES">
      <formula>NOT(ISERROR(SEARCH("TRAMITES",J159)))</formula>
    </cfRule>
    <cfRule type="containsText" dxfId="836" priority="835" operator="containsText" text="TRAMITES">
      <formula>NOT(ISERROR(SEARCH("TRAMITES",J159)))</formula>
    </cfRule>
  </conditionalFormatting>
  <conditionalFormatting sqref="A160">
    <cfRule type="duplicateValues" dxfId="835" priority="833"/>
  </conditionalFormatting>
  <conditionalFormatting sqref="J160">
    <cfRule type="containsText" dxfId="834" priority="830" operator="containsText" text="TERMINADO">
      <formula>NOT(ISERROR(SEARCH("TERMINADO",J160)))</formula>
    </cfRule>
    <cfRule type="containsText" dxfId="833" priority="831" operator="containsText" text="POR VENCERSE">
      <formula>NOT(ISERROR(SEARCH("POR VENCERSE",J160)))</formula>
    </cfRule>
    <cfRule type="containsText" dxfId="832" priority="832" operator="containsText" text="VIGENTE">
      <formula>NOT(ISERROR(SEARCH("VIGENTE",J160)))</formula>
    </cfRule>
  </conditionalFormatting>
  <conditionalFormatting sqref="J160">
    <cfRule type="containsText" dxfId="831" priority="829" operator="containsText" text="RENOVAR">
      <formula>NOT(ISERROR(SEARCH("RENOVAR",J160)))</formula>
    </cfRule>
  </conditionalFormatting>
  <conditionalFormatting sqref="J160">
    <cfRule type="containsText" dxfId="830" priority="827" operator="containsText" text="TRAMITES">
      <formula>NOT(ISERROR(SEARCH("TRAMITES",J160)))</formula>
    </cfRule>
    <cfRule type="containsText" dxfId="829" priority="828" operator="containsText" text="TRAMITES">
      <formula>NOT(ISERROR(SEARCH("TRAMITES",J160)))</formula>
    </cfRule>
  </conditionalFormatting>
  <conditionalFormatting sqref="A161">
    <cfRule type="duplicateValues" dxfId="828" priority="826"/>
  </conditionalFormatting>
  <conditionalFormatting sqref="A163">
    <cfRule type="duplicateValues" dxfId="827" priority="825"/>
  </conditionalFormatting>
  <conditionalFormatting sqref="A164">
    <cfRule type="duplicateValues" dxfId="826" priority="824"/>
  </conditionalFormatting>
  <conditionalFormatting sqref="J161:J164">
    <cfRule type="containsText" dxfId="825" priority="821" operator="containsText" text="TERMINADO">
      <formula>NOT(ISERROR(SEARCH("TERMINADO",J161)))</formula>
    </cfRule>
    <cfRule type="containsText" dxfId="824" priority="822" operator="containsText" text="POR VENCERSE">
      <formula>NOT(ISERROR(SEARCH("POR VENCERSE",J161)))</formula>
    </cfRule>
    <cfRule type="containsText" dxfId="823" priority="823" operator="containsText" text="VIGENTE">
      <formula>NOT(ISERROR(SEARCH("VIGENTE",J161)))</formula>
    </cfRule>
  </conditionalFormatting>
  <conditionalFormatting sqref="J161:J164">
    <cfRule type="containsText" dxfId="822" priority="820" operator="containsText" text="RENOVAR">
      <formula>NOT(ISERROR(SEARCH("RENOVAR",J161)))</formula>
    </cfRule>
  </conditionalFormatting>
  <conditionalFormatting sqref="J161:J164">
    <cfRule type="containsText" dxfId="821" priority="818" operator="containsText" text="TRAMITES">
      <formula>NOT(ISERROR(SEARCH("TRAMITES",J161)))</formula>
    </cfRule>
    <cfRule type="containsText" dxfId="820" priority="819" operator="containsText" text="TRAMITES">
      <formula>NOT(ISERROR(SEARCH("TRAMITES",J161)))</formula>
    </cfRule>
  </conditionalFormatting>
  <conditionalFormatting sqref="P164">
    <cfRule type="containsText" dxfId="819" priority="817" operator="containsText" text="RENOVAR">
      <formula>NOT(ISERROR(SEARCH("RENOVAR",P164)))</formula>
    </cfRule>
  </conditionalFormatting>
  <conditionalFormatting sqref="P164">
    <cfRule type="containsText" dxfId="818" priority="814" operator="containsText" text="VENCIDO">
      <formula>NOT(ISERROR(SEARCH("VENCIDO",P164)))</formula>
    </cfRule>
    <cfRule type="containsText" dxfId="817" priority="815" operator="containsText" text="POR VENCERSE">
      <formula>NOT(ISERROR(SEARCH("POR VENCERSE",P164)))</formula>
    </cfRule>
    <cfRule type="containsText" dxfId="816" priority="816" operator="containsText" text="VIGENTE">
      <formula>NOT(ISERROR(SEARCH("VIGENTE",P164)))</formula>
    </cfRule>
  </conditionalFormatting>
  <conditionalFormatting sqref="A165">
    <cfRule type="duplicateValues" dxfId="815" priority="813"/>
  </conditionalFormatting>
  <conditionalFormatting sqref="J165">
    <cfRule type="containsText" dxfId="814" priority="810" operator="containsText" text="TERMINADO">
      <formula>NOT(ISERROR(SEARCH("TERMINADO",J165)))</formula>
    </cfRule>
    <cfRule type="containsText" dxfId="813" priority="811" operator="containsText" text="POR VENCERSE">
      <formula>NOT(ISERROR(SEARCH("POR VENCERSE",J165)))</formula>
    </cfRule>
    <cfRule type="containsText" dxfId="812" priority="812" operator="containsText" text="VIGENTE">
      <formula>NOT(ISERROR(SEARCH("VIGENTE",J165)))</formula>
    </cfRule>
  </conditionalFormatting>
  <conditionalFormatting sqref="J165">
    <cfRule type="containsText" dxfId="811" priority="809" operator="containsText" text="RENOVAR">
      <formula>NOT(ISERROR(SEARCH("RENOVAR",J165)))</formula>
    </cfRule>
  </conditionalFormatting>
  <conditionalFormatting sqref="J165">
    <cfRule type="containsText" dxfId="810" priority="807" operator="containsText" text="TRAMITES">
      <formula>NOT(ISERROR(SEARCH("TRAMITES",J165)))</formula>
    </cfRule>
    <cfRule type="containsText" dxfId="809" priority="808" operator="containsText" text="TRAMITES">
      <formula>NOT(ISERROR(SEARCH("TRAMITES",J165)))</formula>
    </cfRule>
  </conditionalFormatting>
  <conditionalFormatting sqref="P165">
    <cfRule type="containsText" dxfId="808" priority="806" operator="containsText" text="RENOVAR">
      <formula>NOT(ISERROR(SEARCH("RENOVAR",P165)))</formula>
    </cfRule>
  </conditionalFormatting>
  <conditionalFormatting sqref="P165">
    <cfRule type="containsText" dxfId="807" priority="803" operator="containsText" text="VENCIDO">
      <formula>NOT(ISERROR(SEARCH("VENCIDO",P165)))</formula>
    </cfRule>
    <cfRule type="containsText" dxfId="806" priority="804" operator="containsText" text="POR VENCERSE">
      <formula>NOT(ISERROR(SEARCH("POR VENCERSE",P165)))</formula>
    </cfRule>
    <cfRule type="containsText" dxfId="805" priority="805" operator="containsText" text="VIGENTE">
      <formula>NOT(ISERROR(SEARCH("VIGENTE",P165)))</formula>
    </cfRule>
  </conditionalFormatting>
  <conditionalFormatting sqref="A166">
    <cfRule type="duplicateValues" dxfId="804" priority="802"/>
  </conditionalFormatting>
  <conditionalFormatting sqref="J166">
    <cfRule type="containsText" dxfId="803" priority="799" operator="containsText" text="TERMINADO">
      <formula>NOT(ISERROR(SEARCH("TERMINADO",J166)))</formula>
    </cfRule>
    <cfRule type="containsText" dxfId="802" priority="800" operator="containsText" text="POR VENCERSE">
      <formula>NOT(ISERROR(SEARCH("POR VENCERSE",J166)))</formula>
    </cfRule>
    <cfRule type="containsText" dxfId="801" priority="801" operator="containsText" text="VIGENTE">
      <formula>NOT(ISERROR(SEARCH("VIGENTE",J166)))</formula>
    </cfRule>
  </conditionalFormatting>
  <conditionalFormatting sqref="J166">
    <cfRule type="containsText" dxfId="800" priority="798" operator="containsText" text="RENOVAR">
      <formula>NOT(ISERROR(SEARCH("RENOVAR",J166)))</formula>
    </cfRule>
  </conditionalFormatting>
  <conditionalFormatting sqref="J166">
    <cfRule type="containsText" dxfId="799" priority="796" operator="containsText" text="TRAMITES">
      <formula>NOT(ISERROR(SEARCH("TRAMITES",J166)))</formula>
    </cfRule>
    <cfRule type="containsText" dxfId="798" priority="797" operator="containsText" text="TRAMITES">
      <formula>NOT(ISERROR(SEARCH("TRAMITES",J166)))</formula>
    </cfRule>
  </conditionalFormatting>
  <conditionalFormatting sqref="A167">
    <cfRule type="duplicateValues" dxfId="797" priority="795"/>
  </conditionalFormatting>
  <conditionalFormatting sqref="J167">
    <cfRule type="containsText" dxfId="796" priority="792" operator="containsText" text="TERMINADO">
      <formula>NOT(ISERROR(SEARCH("TERMINADO",J167)))</formula>
    </cfRule>
    <cfRule type="containsText" dxfId="795" priority="793" operator="containsText" text="POR VENCERSE">
      <formula>NOT(ISERROR(SEARCH("POR VENCERSE",J167)))</formula>
    </cfRule>
    <cfRule type="containsText" dxfId="794" priority="794" operator="containsText" text="VIGENTE">
      <formula>NOT(ISERROR(SEARCH("VIGENTE",J167)))</formula>
    </cfRule>
  </conditionalFormatting>
  <conditionalFormatting sqref="J167">
    <cfRule type="containsText" dxfId="793" priority="791" operator="containsText" text="RENOVAR">
      <formula>NOT(ISERROR(SEARCH("RENOVAR",J167)))</formula>
    </cfRule>
  </conditionalFormatting>
  <conditionalFormatting sqref="J167">
    <cfRule type="containsText" dxfId="792" priority="789" operator="containsText" text="TRAMITES">
      <formula>NOT(ISERROR(SEARCH("TRAMITES",J167)))</formula>
    </cfRule>
    <cfRule type="containsText" dxfId="791" priority="790" operator="containsText" text="TRAMITES">
      <formula>NOT(ISERROR(SEARCH("TRAMITES",J167)))</formula>
    </cfRule>
  </conditionalFormatting>
  <conditionalFormatting sqref="A168">
    <cfRule type="duplicateValues" dxfId="790" priority="788"/>
  </conditionalFormatting>
  <conditionalFormatting sqref="J168">
    <cfRule type="containsText" dxfId="789" priority="785" operator="containsText" text="TERMINADO">
      <formula>NOT(ISERROR(SEARCH("TERMINADO",J168)))</formula>
    </cfRule>
    <cfRule type="containsText" dxfId="788" priority="786" operator="containsText" text="POR VENCERSE">
      <formula>NOT(ISERROR(SEARCH("POR VENCERSE",J168)))</formula>
    </cfRule>
    <cfRule type="containsText" dxfId="787" priority="787" operator="containsText" text="VIGENTE">
      <formula>NOT(ISERROR(SEARCH("VIGENTE",J168)))</formula>
    </cfRule>
  </conditionalFormatting>
  <conditionalFormatting sqref="J168">
    <cfRule type="containsText" dxfId="786" priority="784" operator="containsText" text="RENOVAR">
      <formula>NOT(ISERROR(SEARCH("RENOVAR",J168)))</formula>
    </cfRule>
  </conditionalFormatting>
  <conditionalFormatting sqref="J168">
    <cfRule type="containsText" dxfId="785" priority="782" operator="containsText" text="TRAMITES">
      <formula>NOT(ISERROR(SEARCH("TRAMITES",J168)))</formula>
    </cfRule>
    <cfRule type="containsText" dxfId="784" priority="783" operator="containsText" text="TRAMITES">
      <formula>NOT(ISERROR(SEARCH("TRAMITES",J168)))</formula>
    </cfRule>
  </conditionalFormatting>
  <conditionalFormatting sqref="J169">
    <cfRule type="containsText" dxfId="783" priority="778" operator="containsText" text="RENOVAR">
      <formula>NOT(ISERROR(SEARCH("RENOVAR",J169)))</formula>
    </cfRule>
  </conditionalFormatting>
  <conditionalFormatting sqref="J169">
    <cfRule type="containsText" dxfId="782" priority="779" operator="containsText" text="TERMINADO">
      <formula>NOT(ISERROR(SEARCH("TERMINADO",J169)))</formula>
    </cfRule>
    <cfRule type="containsText" dxfId="781" priority="780" operator="containsText" text="POR VENCERSE">
      <formula>NOT(ISERROR(SEARCH("POR VENCERSE",J169)))</formula>
    </cfRule>
    <cfRule type="containsText" dxfId="780" priority="781" operator="containsText" text="VIGENTE">
      <formula>NOT(ISERROR(SEARCH("VIGENTE",J169)))</formula>
    </cfRule>
  </conditionalFormatting>
  <conditionalFormatting sqref="J169">
    <cfRule type="containsText" dxfId="779" priority="776" operator="containsText" text="TRAMITES">
      <formula>NOT(ISERROR(SEARCH("TRAMITES",J169)))</formula>
    </cfRule>
    <cfRule type="containsText" dxfId="778" priority="777" operator="containsText" text="TRAMITES">
      <formula>NOT(ISERROR(SEARCH("TRAMITES",J169)))</formula>
    </cfRule>
  </conditionalFormatting>
  <conditionalFormatting sqref="A170">
    <cfRule type="duplicateValues" dxfId="777" priority="775"/>
  </conditionalFormatting>
  <conditionalFormatting sqref="J170">
    <cfRule type="containsText" dxfId="776" priority="771" operator="containsText" text="RENOVAR">
      <formula>NOT(ISERROR(SEARCH("RENOVAR",J170)))</formula>
    </cfRule>
  </conditionalFormatting>
  <conditionalFormatting sqref="J170">
    <cfRule type="containsText" dxfId="775" priority="772" operator="containsText" text="TERMINADO">
      <formula>NOT(ISERROR(SEARCH("TERMINADO",J170)))</formula>
    </cfRule>
    <cfRule type="containsText" dxfId="774" priority="773" operator="containsText" text="POR VENCERSE">
      <formula>NOT(ISERROR(SEARCH("POR VENCERSE",J170)))</formula>
    </cfRule>
    <cfRule type="containsText" dxfId="773" priority="774" operator="containsText" text="VIGENTE">
      <formula>NOT(ISERROR(SEARCH("VIGENTE",J170)))</formula>
    </cfRule>
  </conditionalFormatting>
  <conditionalFormatting sqref="J170">
    <cfRule type="containsText" dxfId="772" priority="769" operator="containsText" text="TRAMITES">
      <formula>NOT(ISERROR(SEARCH("TRAMITES",J170)))</formula>
    </cfRule>
    <cfRule type="containsText" dxfId="771" priority="770" operator="containsText" text="TRAMITES">
      <formula>NOT(ISERROR(SEARCH("TRAMITES",J170)))</formula>
    </cfRule>
  </conditionalFormatting>
  <conditionalFormatting sqref="P154:P155">
    <cfRule type="containsText" dxfId="770" priority="768" operator="containsText" text="RENOVAR">
      <formula>NOT(ISERROR(SEARCH("RENOVAR",P154)))</formula>
    </cfRule>
  </conditionalFormatting>
  <conditionalFormatting sqref="P154:P155">
    <cfRule type="containsText" dxfId="769" priority="765" operator="containsText" text="VENCIDO">
      <formula>NOT(ISERROR(SEARCH("VENCIDO",P154)))</formula>
    </cfRule>
    <cfRule type="containsText" dxfId="768" priority="766" operator="containsText" text="POR VENCERSE">
      <formula>NOT(ISERROR(SEARCH("POR VENCERSE",P154)))</formula>
    </cfRule>
    <cfRule type="containsText" dxfId="767" priority="767" operator="containsText" text="VIGENTE">
      <formula>NOT(ISERROR(SEARCH("VIGENTE",P154)))</formula>
    </cfRule>
  </conditionalFormatting>
  <conditionalFormatting sqref="P161">
    <cfRule type="containsText" dxfId="766" priority="764" operator="containsText" text="RENOVAR">
      <formula>NOT(ISERROR(SEARCH("RENOVAR",P161)))</formula>
    </cfRule>
  </conditionalFormatting>
  <conditionalFormatting sqref="P161">
    <cfRule type="containsText" dxfId="765" priority="761" operator="containsText" text="VENCIDO">
      <formula>NOT(ISERROR(SEARCH("VENCIDO",P161)))</formula>
    </cfRule>
    <cfRule type="containsText" dxfId="764" priority="762" operator="containsText" text="POR VENCERSE">
      <formula>NOT(ISERROR(SEARCH("POR VENCERSE",P161)))</formula>
    </cfRule>
    <cfRule type="containsText" dxfId="763" priority="763" operator="containsText" text="VIGENTE">
      <formula>NOT(ISERROR(SEARCH("VIGENTE",P161)))</formula>
    </cfRule>
  </conditionalFormatting>
  <conditionalFormatting sqref="P168:P170">
    <cfRule type="containsText" dxfId="762" priority="760" operator="containsText" text="RENOVAR">
      <formula>NOT(ISERROR(SEARCH("RENOVAR",P168)))</formula>
    </cfRule>
  </conditionalFormatting>
  <conditionalFormatting sqref="P168:P170">
    <cfRule type="containsText" dxfId="761" priority="757" operator="containsText" text="VENCIDO">
      <formula>NOT(ISERROR(SEARCH("VENCIDO",P168)))</formula>
    </cfRule>
    <cfRule type="containsText" dxfId="760" priority="758" operator="containsText" text="POR VENCERSE">
      <formula>NOT(ISERROR(SEARCH("POR VENCERSE",P168)))</formula>
    </cfRule>
    <cfRule type="containsText" dxfId="759" priority="759" operator="containsText" text="VIGENTE">
      <formula>NOT(ISERROR(SEARCH("VIGENTE",P168)))</formula>
    </cfRule>
  </conditionalFormatting>
  <conditionalFormatting sqref="A171">
    <cfRule type="duplicateValues" dxfId="758" priority="756"/>
  </conditionalFormatting>
  <conditionalFormatting sqref="J171">
    <cfRule type="containsText" dxfId="757" priority="752" operator="containsText" text="RENOVAR">
      <formula>NOT(ISERROR(SEARCH("RENOVAR",J171)))</formula>
    </cfRule>
  </conditionalFormatting>
  <conditionalFormatting sqref="J171">
    <cfRule type="containsText" dxfId="756" priority="753" operator="containsText" text="TERMINADO">
      <formula>NOT(ISERROR(SEARCH("TERMINADO",J171)))</formula>
    </cfRule>
    <cfRule type="containsText" dxfId="755" priority="754" operator="containsText" text="POR VENCERSE">
      <formula>NOT(ISERROR(SEARCH("POR VENCERSE",J171)))</formula>
    </cfRule>
    <cfRule type="containsText" dxfId="754" priority="755" operator="containsText" text="VIGENTE">
      <formula>NOT(ISERROR(SEARCH("VIGENTE",J171)))</formula>
    </cfRule>
  </conditionalFormatting>
  <conditionalFormatting sqref="J171">
    <cfRule type="containsText" dxfId="753" priority="750" operator="containsText" text="TRAMITES">
      <formula>NOT(ISERROR(SEARCH("TRAMITES",J171)))</formula>
    </cfRule>
    <cfRule type="containsText" dxfId="752" priority="751" operator="containsText" text="TRAMITES">
      <formula>NOT(ISERROR(SEARCH("TRAMITES",J171)))</formula>
    </cfRule>
  </conditionalFormatting>
  <conditionalFormatting sqref="A172">
    <cfRule type="duplicateValues" dxfId="751" priority="749"/>
  </conditionalFormatting>
  <conditionalFormatting sqref="J172">
    <cfRule type="containsText" dxfId="750" priority="745" operator="containsText" text="RENOVAR">
      <formula>NOT(ISERROR(SEARCH("RENOVAR",J172)))</formula>
    </cfRule>
  </conditionalFormatting>
  <conditionalFormatting sqref="J172">
    <cfRule type="containsText" dxfId="749" priority="746" operator="containsText" text="TERMINADO">
      <formula>NOT(ISERROR(SEARCH("TERMINADO",J172)))</formula>
    </cfRule>
    <cfRule type="containsText" dxfId="748" priority="747" operator="containsText" text="POR VENCERSE">
      <formula>NOT(ISERROR(SEARCH("POR VENCERSE",J172)))</formula>
    </cfRule>
    <cfRule type="containsText" dxfId="747" priority="748" operator="containsText" text="VIGENTE">
      <formula>NOT(ISERROR(SEARCH("VIGENTE",J172)))</formula>
    </cfRule>
  </conditionalFormatting>
  <conditionalFormatting sqref="J172">
    <cfRule type="containsText" dxfId="746" priority="743" operator="containsText" text="TRAMITES">
      <formula>NOT(ISERROR(SEARCH("TRAMITES",J172)))</formula>
    </cfRule>
    <cfRule type="containsText" dxfId="745" priority="744" operator="containsText" text="TRAMITES">
      <formula>NOT(ISERROR(SEARCH("TRAMITES",J172)))</formula>
    </cfRule>
  </conditionalFormatting>
  <conditionalFormatting sqref="A173">
    <cfRule type="duplicateValues" dxfId="744" priority="742"/>
  </conditionalFormatting>
  <conditionalFormatting sqref="J173">
    <cfRule type="containsText" dxfId="743" priority="738" operator="containsText" text="RENOVAR">
      <formula>NOT(ISERROR(SEARCH("RENOVAR",J173)))</formula>
    </cfRule>
  </conditionalFormatting>
  <conditionalFormatting sqref="J173">
    <cfRule type="containsText" dxfId="742" priority="739" operator="containsText" text="TERMINADO">
      <formula>NOT(ISERROR(SEARCH("TERMINADO",J173)))</formula>
    </cfRule>
    <cfRule type="containsText" dxfId="741" priority="740" operator="containsText" text="POR VENCERSE">
      <formula>NOT(ISERROR(SEARCH("POR VENCERSE",J173)))</formula>
    </cfRule>
    <cfRule type="containsText" dxfId="740" priority="741" operator="containsText" text="VIGENTE">
      <formula>NOT(ISERROR(SEARCH("VIGENTE",J173)))</formula>
    </cfRule>
  </conditionalFormatting>
  <conditionalFormatting sqref="J173">
    <cfRule type="containsText" dxfId="739" priority="736" operator="containsText" text="TRAMITES">
      <formula>NOT(ISERROR(SEARCH("TRAMITES",J173)))</formula>
    </cfRule>
    <cfRule type="containsText" dxfId="738" priority="737" operator="containsText" text="TRAMITES">
      <formula>NOT(ISERROR(SEARCH("TRAMITES",J173)))</formula>
    </cfRule>
  </conditionalFormatting>
  <conditionalFormatting sqref="A174">
    <cfRule type="duplicateValues" dxfId="737" priority="735"/>
  </conditionalFormatting>
  <conditionalFormatting sqref="J174">
    <cfRule type="containsText" dxfId="736" priority="731" operator="containsText" text="RENOVAR">
      <formula>NOT(ISERROR(SEARCH("RENOVAR",J174)))</formula>
    </cfRule>
  </conditionalFormatting>
  <conditionalFormatting sqref="J174">
    <cfRule type="containsText" dxfId="735" priority="732" operator="containsText" text="TERMINADO">
      <formula>NOT(ISERROR(SEARCH("TERMINADO",J174)))</formula>
    </cfRule>
    <cfRule type="containsText" dxfId="734" priority="733" operator="containsText" text="POR VENCERSE">
      <formula>NOT(ISERROR(SEARCH("POR VENCERSE",J174)))</formula>
    </cfRule>
    <cfRule type="containsText" dxfId="733" priority="734" operator="containsText" text="VIGENTE">
      <formula>NOT(ISERROR(SEARCH("VIGENTE",J174)))</formula>
    </cfRule>
  </conditionalFormatting>
  <conditionalFormatting sqref="J174">
    <cfRule type="containsText" dxfId="732" priority="729" operator="containsText" text="TRAMITES">
      <formula>NOT(ISERROR(SEARCH("TRAMITES",J174)))</formula>
    </cfRule>
    <cfRule type="containsText" dxfId="731" priority="730" operator="containsText" text="TRAMITES">
      <formula>NOT(ISERROR(SEARCH("TRAMITES",J174)))</formula>
    </cfRule>
  </conditionalFormatting>
  <conditionalFormatting sqref="A175">
    <cfRule type="duplicateValues" dxfId="730" priority="728"/>
  </conditionalFormatting>
  <conditionalFormatting sqref="J175">
    <cfRule type="containsText" dxfId="729" priority="724" operator="containsText" text="RENOVAR">
      <formula>NOT(ISERROR(SEARCH("RENOVAR",J175)))</formula>
    </cfRule>
  </conditionalFormatting>
  <conditionalFormatting sqref="J175">
    <cfRule type="containsText" dxfId="728" priority="725" operator="containsText" text="TERMINADO">
      <formula>NOT(ISERROR(SEARCH("TERMINADO",J175)))</formula>
    </cfRule>
    <cfRule type="containsText" dxfId="727" priority="726" operator="containsText" text="POR VENCERSE">
      <formula>NOT(ISERROR(SEARCH("POR VENCERSE",J175)))</formula>
    </cfRule>
    <cfRule type="containsText" dxfId="726" priority="727" operator="containsText" text="VIGENTE">
      <formula>NOT(ISERROR(SEARCH("VIGENTE",J175)))</formula>
    </cfRule>
  </conditionalFormatting>
  <conditionalFormatting sqref="J175">
    <cfRule type="containsText" dxfId="725" priority="722" operator="containsText" text="TRAMITES">
      <formula>NOT(ISERROR(SEARCH("TRAMITES",J175)))</formula>
    </cfRule>
    <cfRule type="containsText" dxfId="724" priority="723" operator="containsText" text="TRAMITES">
      <formula>NOT(ISERROR(SEARCH("TRAMITES",J175)))</formula>
    </cfRule>
  </conditionalFormatting>
  <conditionalFormatting sqref="A176">
    <cfRule type="duplicateValues" dxfId="723" priority="721"/>
  </conditionalFormatting>
  <conditionalFormatting sqref="J176">
    <cfRule type="containsText" dxfId="722" priority="717" operator="containsText" text="RENOVAR">
      <formula>NOT(ISERROR(SEARCH("RENOVAR",J176)))</formula>
    </cfRule>
  </conditionalFormatting>
  <conditionalFormatting sqref="J176">
    <cfRule type="containsText" dxfId="721" priority="718" operator="containsText" text="TERMINADO">
      <formula>NOT(ISERROR(SEARCH("TERMINADO",J176)))</formula>
    </cfRule>
    <cfRule type="containsText" dxfId="720" priority="719" operator="containsText" text="POR VENCERSE">
      <formula>NOT(ISERROR(SEARCH("POR VENCERSE",J176)))</formula>
    </cfRule>
    <cfRule type="containsText" dxfId="719" priority="720" operator="containsText" text="VIGENTE">
      <formula>NOT(ISERROR(SEARCH("VIGENTE",J176)))</formula>
    </cfRule>
  </conditionalFormatting>
  <conditionalFormatting sqref="J176">
    <cfRule type="containsText" dxfId="718" priority="715" operator="containsText" text="TRAMITES">
      <formula>NOT(ISERROR(SEARCH("TRAMITES",J176)))</formula>
    </cfRule>
    <cfRule type="containsText" dxfId="717" priority="716" operator="containsText" text="TRAMITES">
      <formula>NOT(ISERROR(SEARCH("TRAMITES",J176)))</formula>
    </cfRule>
  </conditionalFormatting>
  <conditionalFormatting sqref="A177">
    <cfRule type="duplicateValues" dxfId="716" priority="714"/>
  </conditionalFormatting>
  <conditionalFormatting sqref="P177">
    <cfRule type="containsText" dxfId="715" priority="713" operator="containsText" text="RENOVAR">
      <formula>NOT(ISERROR(SEARCH("RENOVAR",P177)))</formula>
    </cfRule>
  </conditionalFormatting>
  <conditionalFormatting sqref="P177">
    <cfRule type="containsText" dxfId="714" priority="710" operator="containsText" text="VENCIDO">
      <formula>NOT(ISERROR(SEARCH("VENCIDO",P177)))</formula>
    </cfRule>
    <cfRule type="containsText" dxfId="713" priority="711" operator="containsText" text="POR VENCERSE">
      <formula>NOT(ISERROR(SEARCH("POR VENCERSE",P177)))</formula>
    </cfRule>
    <cfRule type="containsText" dxfId="712" priority="712" operator="containsText" text="VIGENTE">
      <formula>NOT(ISERROR(SEARCH("VIGENTE",P177)))</formula>
    </cfRule>
  </conditionalFormatting>
  <conditionalFormatting sqref="J177">
    <cfRule type="containsText" dxfId="711" priority="707" operator="containsText" text="TERMINADO">
      <formula>NOT(ISERROR(SEARCH("TERMINADO",J177)))</formula>
    </cfRule>
    <cfRule type="containsText" dxfId="710" priority="708" operator="containsText" text="POR VENCERSE">
      <formula>NOT(ISERROR(SEARCH("POR VENCERSE",J177)))</formula>
    </cfRule>
    <cfRule type="containsText" dxfId="709" priority="709" operator="containsText" text="VIGENTE">
      <formula>NOT(ISERROR(SEARCH("VIGENTE",J177)))</formula>
    </cfRule>
  </conditionalFormatting>
  <conditionalFormatting sqref="J177">
    <cfRule type="containsText" dxfId="708" priority="706" operator="containsText" text="RENOVAR">
      <formula>NOT(ISERROR(SEARCH("RENOVAR",J177)))</formula>
    </cfRule>
  </conditionalFormatting>
  <conditionalFormatting sqref="J177">
    <cfRule type="containsText" dxfId="707" priority="704" operator="containsText" text="TRAMITES">
      <formula>NOT(ISERROR(SEARCH("TRAMITES",J177)))</formula>
    </cfRule>
    <cfRule type="containsText" dxfId="706" priority="705" operator="containsText" text="TRAMITES">
      <formula>NOT(ISERROR(SEARCH("TRAMITES",J177)))</formula>
    </cfRule>
  </conditionalFormatting>
  <conditionalFormatting sqref="A178">
    <cfRule type="duplicateValues" dxfId="705" priority="703"/>
  </conditionalFormatting>
  <conditionalFormatting sqref="J178">
    <cfRule type="containsText" dxfId="704" priority="700" operator="containsText" text="TERMINADO">
      <formula>NOT(ISERROR(SEARCH("TERMINADO",J178)))</formula>
    </cfRule>
    <cfRule type="containsText" dxfId="703" priority="701" operator="containsText" text="POR VENCERSE">
      <formula>NOT(ISERROR(SEARCH("POR VENCERSE",J178)))</formula>
    </cfRule>
    <cfRule type="containsText" dxfId="702" priority="702" operator="containsText" text="VIGENTE">
      <formula>NOT(ISERROR(SEARCH("VIGENTE",J178)))</formula>
    </cfRule>
  </conditionalFormatting>
  <conditionalFormatting sqref="J178">
    <cfRule type="containsText" dxfId="701" priority="699" operator="containsText" text="RENOVAR">
      <formula>NOT(ISERROR(SEARCH("RENOVAR",J178)))</formula>
    </cfRule>
  </conditionalFormatting>
  <conditionalFormatting sqref="J178">
    <cfRule type="containsText" dxfId="700" priority="697" operator="containsText" text="TRAMITES">
      <formula>NOT(ISERROR(SEARCH("TRAMITES",J178)))</formula>
    </cfRule>
    <cfRule type="containsText" dxfId="699" priority="698" operator="containsText" text="TRAMITES">
      <formula>NOT(ISERROR(SEARCH("TRAMITES",J178)))</formula>
    </cfRule>
  </conditionalFormatting>
  <conditionalFormatting sqref="J179">
    <cfRule type="containsText" dxfId="698" priority="696" operator="containsText" text="RENOVAR">
      <formula>NOT(ISERROR(SEARCH("RENOVAR",J179)))</formula>
    </cfRule>
  </conditionalFormatting>
  <conditionalFormatting sqref="A179">
    <cfRule type="duplicateValues" dxfId="697" priority="695"/>
  </conditionalFormatting>
  <conditionalFormatting sqref="J179">
    <cfRule type="containsText" dxfId="696" priority="692" operator="containsText" text="TERMINADO">
      <formula>NOT(ISERROR(SEARCH("TERMINADO",J179)))</formula>
    </cfRule>
    <cfRule type="containsText" dxfId="695" priority="693" operator="containsText" text="POR VENCERSE">
      <formula>NOT(ISERROR(SEARCH("POR VENCERSE",J179)))</formula>
    </cfRule>
    <cfRule type="containsText" dxfId="694" priority="694" operator="containsText" text="VIGENTE">
      <formula>NOT(ISERROR(SEARCH("VIGENTE",J179)))</formula>
    </cfRule>
  </conditionalFormatting>
  <conditionalFormatting sqref="J179">
    <cfRule type="containsText" dxfId="693" priority="690" operator="containsText" text="TRAMITES">
      <formula>NOT(ISERROR(SEARCH("TRAMITES",J179)))</formula>
    </cfRule>
    <cfRule type="containsText" dxfId="692" priority="691" operator="containsText" text="TRAMITES">
      <formula>NOT(ISERROR(SEARCH("TRAMITES",J179)))</formula>
    </cfRule>
  </conditionalFormatting>
  <conditionalFormatting sqref="A180">
    <cfRule type="duplicateValues" dxfId="691" priority="689"/>
  </conditionalFormatting>
  <conditionalFormatting sqref="J180">
    <cfRule type="containsText" dxfId="690" priority="685" operator="containsText" text="RENOVAR">
      <formula>NOT(ISERROR(SEARCH("RENOVAR",J180)))</formula>
    </cfRule>
  </conditionalFormatting>
  <conditionalFormatting sqref="J180">
    <cfRule type="containsText" dxfId="689" priority="686" operator="containsText" text="TERMINADO">
      <formula>NOT(ISERROR(SEARCH("TERMINADO",J180)))</formula>
    </cfRule>
    <cfRule type="containsText" dxfId="688" priority="687" operator="containsText" text="POR VENCERSE">
      <formula>NOT(ISERROR(SEARCH("POR VENCERSE",J180)))</formula>
    </cfRule>
    <cfRule type="containsText" dxfId="687" priority="688" operator="containsText" text="VIGENTE">
      <formula>NOT(ISERROR(SEARCH("VIGENTE",J180)))</formula>
    </cfRule>
  </conditionalFormatting>
  <conditionalFormatting sqref="J180">
    <cfRule type="containsText" dxfId="686" priority="683" operator="containsText" text="TRAMITES">
      <formula>NOT(ISERROR(SEARCH("TRAMITES",J180)))</formula>
    </cfRule>
    <cfRule type="containsText" dxfId="685" priority="684" operator="containsText" text="TRAMITES">
      <formula>NOT(ISERROR(SEARCH("TRAMITES",J180)))</formula>
    </cfRule>
  </conditionalFormatting>
  <conditionalFormatting sqref="J181">
    <cfRule type="containsText" dxfId="684" priority="682" operator="containsText" text="RENOVAR">
      <formula>NOT(ISERROR(SEARCH("RENOVAR",J181)))</formula>
    </cfRule>
  </conditionalFormatting>
  <conditionalFormatting sqref="A181">
    <cfRule type="duplicateValues" dxfId="683" priority="681"/>
  </conditionalFormatting>
  <conditionalFormatting sqref="J181">
    <cfRule type="containsText" dxfId="682" priority="678" operator="containsText" text="TERMINADO">
      <formula>NOT(ISERROR(SEARCH("TERMINADO",J181)))</formula>
    </cfRule>
    <cfRule type="containsText" dxfId="681" priority="679" operator="containsText" text="POR VENCERSE">
      <formula>NOT(ISERROR(SEARCH("POR VENCERSE",J181)))</formula>
    </cfRule>
    <cfRule type="containsText" dxfId="680" priority="680" operator="containsText" text="VIGENTE">
      <formula>NOT(ISERROR(SEARCH("VIGENTE",J181)))</formula>
    </cfRule>
  </conditionalFormatting>
  <conditionalFormatting sqref="J181">
    <cfRule type="containsText" dxfId="679" priority="676" operator="containsText" text="TRAMITES">
      <formula>NOT(ISERROR(SEARCH("TRAMITES",J181)))</formula>
    </cfRule>
    <cfRule type="containsText" dxfId="678" priority="677" operator="containsText" text="TRAMITES">
      <formula>NOT(ISERROR(SEARCH("TRAMITES",J181)))</formula>
    </cfRule>
  </conditionalFormatting>
  <conditionalFormatting sqref="A182">
    <cfRule type="duplicateValues" dxfId="677" priority="675"/>
  </conditionalFormatting>
  <conditionalFormatting sqref="J182">
    <cfRule type="containsText" dxfId="676" priority="671" operator="containsText" text="RENOVAR">
      <formula>NOT(ISERROR(SEARCH("RENOVAR",J182)))</formula>
    </cfRule>
  </conditionalFormatting>
  <conditionalFormatting sqref="J182">
    <cfRule type="containsText" dxfId="675" priority="672" operator="containsText" text="TERMINADO">
      <formula>NOT(ISERROR(SEARCH("TERMINADO",J182)))</formula>
    </cfRule>
    <cfRule type="containsText" dxfId="674" priority="673" operator="containsText" text="POR VENCERSE">
      <formula>NOT(ISERROR(SEARCH("POR VENCERSE",J182)))</formula>
    </cfRule>
    <cfRule type="containsText" dxfId="673" priority="674" operator="containsText" text="VIGENTE">
      <formula>NOT(ISERROR(SEARCH("VIGENTE",J182)))</formula>
    </cfRule>
  </conditionalFormatting>
  <conditionalFormatting sqref="J182">
    <cfRule type="containsText" dxfId="672" priority="669" operator="containsText" text="TRAMITES">
      <formula>NOT(ISERROR(SEARCH("TRAMITES",J182)))</formula>
    </cfRule>
    <cfRule type="containsText" dxfId="671" priority="670" operator="containsText" text="TRAMITES">
      <formula>NOT(ISERROR(SEARCH("TRAMITES",J182)))</formula>
    </cfRule>
  </conditionalFormatting>
  <conditionalFormatting sqref="A183">
    <cfRule type="duplicateValues" dxfId="670" priority="668"/>
  </conditionalFormatting>
  <conditionalFormatting sqref="J183">
    <cfRule type="containsText" dxfId="669" priority="664" operator="containsText" text="RENOVAR">
      <formula>NOT(ISERROR(SEARCH("RENOVAR",J183)))</formula>
    </cfRule>
  </conditionalFormatting>
  <conditionalFormatting sqref="J183">
    <cfRule type="containsText" dxfId="668" priority="665" operator="containsText" text="TERMINADO">
      <formula>NOT(ISERROR(SEARCH("TERMINADO",J183)))</formula>
    </cfRule>
    <cfRule type="containsText" dxfId="667" priority="666" operator="containsText" text="POR VENCERSE">
      <formula>NOT(ISERROR(SEARCH("POR VENCERSE",J183)))</formula>
    </cfRule>
    <cfRule type="containsText" dxfId="666" priority="667" operator="containsText" text="VIGENTE">
      <formula>NOT(ISERROR(SEARCH("VIGENTE",J183)))</formula>
    </cfRule>
  </conditionalFormatting>
  <conditionalFormatting sqref="J183">
    <cfRule type="containsText" dxfId="665" priority="662" operator="containsText" text="TRAMITES">
      <formula>NOT(ISERROR(SEARCH("TRAMITES",J183)))</formula>
    </cfRule>
    <cfRule type="containsText" dxfId="664" priority="663" operator="containsText" text="TRAMITES">
      <formula>NOT(ISERROR(SEARCH("TRAMITES",J183)))</formula>
    </cfRule>
  </conditionalFormatting>
  <conditionalFormatting sqref="J184">
    <cfRule type="containsText" dxfId="663" priority="661" operator="containsText" text="RENOVAR">
      <formula>NOT(ISERROR(SEARCH("RENOVAR",J184)))</formula>
    </cfRule>
  </conditionalFormatting>
  <conditionalFormatting sqref="A184">
    <cfRule type="duplicateValues" dxfId="662" priority="660"/>
  </conditionalFormatting>
  <conditionalFormatting sqref="J184">
    <cfRule type="containsText" dxfId="661" priority="657" operator="containsText" text="TERMINADO">
      <formula>NOT(ISERROR(SEARCH("TERMINADO",J184)))</formula>
    </cfRule>
    <cfRule type="containsText" dxfId="660" priority="658" operator="containsText" text="POR VENCERSE">
      <formula>NOT(ISERROR(SEARCH("POR VENCERSE",J184)))</formula>
    </cfRule>
    <cfRule type="containsText" dxfId="659" priority="659" operator="containsText" text="VIGENTE">
      <formula>NOT(ISERROR(SEARCH("VIGENTE",J184)))</formula>
    </cfRule>
  </conditionalFormatting>
  <conditionalFormatting sqref="J184">
    <cfRule type="containsText" dxfId="658" priority="655" operator="containsText" text="TRAMITES">
      <formula>NOT(ISERROR(SEARCH("TRAMITES",J184)))</formula>
    </cfRule>
    <cfRule type="containsText" dxfId="657" priority="656" operator="containsText" text="TRAMITES">
      <formula>NOT(ISERROR(SEARCH("TRAMITES",J184)))</formula>
    </cfRule>
  </conditionalFormatting>
  <conditionalFormatting sqref="A185">
    <cfRule type="duplicateValues" dxfId="656" priority="654"/>
  </conditionalFormatting>
  <conditionalFormatting sqref="J185">
    <cfRule type="containsText" dxfId="655" priority="650" operator="containsText" text="RENOVAR">
      <formula>NOT(ISERROR(SEARCH("RENOVAR",J185)))</formula>
    </cfRule>
  </conditionalFormatting>
  <conditionalFormatting sqref="J185">
    <cfRule type="containsText" dxfId="654" priority="651" operator="containsText" text="TERMINADO">
      <formula>NOT(ISERROR(SEARCH("TERMINADO",J185)))</formula>
    </cfRule>
    <cfRule type="containsText" dxfId="653" priority="652" operator="containsText" text="POR VENCERSE">
      <formula>NOT(ISERROR(SEARCH("POR VENCERSE",J185)))</formula>
    </cfRule>
    <cfRule type="containsText" dxfId="652" priority="653" operator="containsText" text="VIGENTE">
      <formula>NOT(ISERROR(SEARCH("VIGENTE",J185)))</formula>
    </cfRule>
  </conditionalFormatting>
  <conditionalFormatting sqref="J185">
    <cfRule type="containsText" dxfId="651" priority="648" operator="containsText" text="TRAMITES">
      <formula>NOT(ISERROR(SEARCH("TRAMITES",J185)))</formula>
    </cfRule>
    <cfRule type="containsText" dxfId="650" priority="649" operator="containsText" text="TRAMITES">
      <formula>NOT(ISERROR(SEARCH("TRAMITES",J185)))</formula>
    </cfRule>
  </conditionalFormatting>
  <conditionalFormatting sqref="A186">
    <cfRule type="duplicateValues" dxfId="649" priority="647"/>
  </conditionalFormatting>
  <conditionalFormatting sqref="J186">
    <cfRule type="containsText" dxfId="648" priority="643" operator="containsText" text="RENOVAR">
      <formula>NOT(ISERROR(SEARCH("RENOVAR",J186)))</formula>
    </cfRule>
  </conditionalFormatting>
  <conditionalFormatting sqref="J186">
    <cfRule type="containsText" dxfId="647" priority="644" operator="containsText" text="TERMINADO">
      <formula>NOT(ISERROR(SEARCH("TERMINADO",J186)))</formula>
    </cfRule>
    <cfRule type="containsText" dxfId="646" priority="645" operator="containsText" text="POR VENCERSE">
      <formula>NOT(ISERROR(SEARCH("POR VENCERSE",J186)))</formula>
    </cfRule>
    <cfRule type="containsText" dxfId="645" priority="646" operator="containsText" text="VIGENTE">
      <formula>NOT(ISERROR(SEARCH("VIGENTE",J186)))</formula>
    </cfRule>
  </conditionalFormatting>
  <conditionalFormatting sqref="J186">
    <cfRule type="containsText" dxfId="644" priority="641" operator="containsText" text="TRAMITES">
      <formula>NOT(ISERROR(SEARCH("TRAMITES",J186)))</formula>
    </cfRule>
    <cfRule type="containsText" dxfId="643" priority="642" operator="containsText" text="TRAMITES">
      <formula>NOT(ISERROR(SEARCH("TRAMITES",J186)))</formula>
    </cfRule>
  </conditionalFormatting>
  <conditionalFormatting sqref="A187">
    <cfRule type="duplicateValues" dxfId="642" priority="640"/>
  </conditionalFormatting>
  <conditionalFormatting sqref="J187">
    <cfRule type="containsText" dxfId="641" priority="636" operator="containsText" text="RENOVAR">
      <formula>NOT(ISERROR(SEARCH("RENOVAR",J187)))</formula>
    </cfRule>
  </conditionalFormatting>
  <conditionalFormatting sqref="J187">
    <cfRule type="containsText" dxfId="640" priority="637" operator="containsText" text="TERMINADO">
      <formula>NOT(ISERROR(SEARCH("TERMINADO",J187)))</formula>
    </cfRule>
    <cfRule type="containsText" dxfId="639" priority="638" operator="containsText" text="POR VENCERSE">
      <formula>NOT(ISERROR(SEARCH("POR VENCERSE",J187)))</formula>
    </cfRule>
    <cfRule type="containsText" dxfId="638" priority="639" operator="containsText" text="VIGENTE">
      <formula>NOT(ISERROR(SEARCH("VIGENTE",J187)))</formula>
    </cfRule>
  </conditionalFormatting>
  <conditionalFormatting sqref="J187">
    <cfRule type="containsText" dxfId="637" priority="634" operator="containsText" text="TRAMITES">
      <formula>NOT(ISERROR(SEARCH("TRAMITES",J187)))</formula>
    </cfRule>
    <cfRule type="containsText" dxfId="636" priority="635" operator="containsText" text="TRAMITES">
      <formula>NOT(ISERROR(SEARCH("TRAMITES",J187)))</formula>
    </cfRule>
  </conditionalFormatting>
  <conditionalFormatting sqref="A188">
    <cfRule type="duplicateValues" dxfId="635" priority="633"/>
  </conditionalFormatting>
  <conditionalFormatting sqref="J188">
    <cfRule type="containsText" dxfId="634" priority="629" operator="containsText" text="RENOVAR">
      <formula>NOT(ISERROR(SEARCH("RENOVAR",J188)))</formula>
    </cfRule>
  </conditionalFormatting>
  <conditionalFormatting sqref="J188">
    <cfRule type="containsText" dxfId="633" priority="630" operator="containsText" text="TERMINADO">
      <formula>NOT(ISERROR(SEARCH("TERMINADO",J188)))</formula>
    </cfRule>
    <cfRule type="containsText" dxfId="632" priority="631" operator="containsText" text="POR VENCERSE">
      <formula>NOT(ISERROR(SEARCH("POR VENCERSE",J188)))</formula>
    </cfRule>
    <cfRule type="containsText" dxfId="631" priority="632" operator="containsText" text="VIGENTE">
      <formula>NOT(ISERROR(SEARCH("VIGENTE",J188)))</formula>
    </cfRule>
  </conditionalFormatting>
  <conditionalFormatting sqref="J188">
    <cfRule type="containsText" dxfId="630" priority="627" operator="containsText" text="TRAMITES">
      <formula>NOT(ISERROR(SEARCH("TRAMITES",J188)))</formula>
    </cfRule>
    <cfRule type="containsText" dxfId="629" priority="628" operator="containsText" text="TRAMITES">
      <formula>NOT(ISERROR(SEARCH("TRAMITES",J188)))</formula>
    </cfRule>
  </conditionalFormatting>
  <conditionalFormatting sqref="A189">
    <cfRule type="duplicateValues" dxfId="628" priority="626"/>
  </conditionalFormatting>
  <conditionalFormatting sqref="J189">
    <cfRule type="containsText" dxfId="627" priority="622" operator="containsText" text="RENOVAR">
      <formula>NOT(ISERROR(SEARCH("RENOVAR",J189)))</formula>
    </cfRule>
  </conditionalFormatting>
  <conditionalFormatting sqref="J189">
    <cfRule type="containsText" dxfId="626" priority="623" operator="containsText" text="TERMINADO">
      <formula>NOT(ISERROR(SEARCH("TERMINADO",J189)))</formula>
    </cfRule>
    <cfRule type="containsText" dxfId="625" priority="624" operator="containsText" text="POR VENCERSE">
      <formula>NOT(ISERROR(SEARCH("POR VENCERSE",J189)))</formula>
    </cfRule>
    <cfRule type="containsText" dxfId="624" priority="625" operator="containsText" text="VIGENTE">
      <formula>NOT(ISERROR(SEARCH("VIGENTE",J189)))</formula>
    </cfRule>
  </conditionalFormatting>
  <conditionalFormatting sqref="J189">
    <cfRule type="containsText" dxfId="623" priority="620" operator="containsText" text="TRAMITES">
      <formula>NOT(ISERROR(SEARCH("TRAMITES",J189)))</formula>
    </cfRule>
    <cfRule type="containsText" dxfId="622" priority="621" operator="containsText" text="TRAMITES">
      <formula>NOT(ISERROR(SEARCH("TRAMITES",J189)))</formula>
    </cfRule>
  </conditionalFormatting>
  <conditionalFormatting sqref="A190">
    <cfRule type="duplicateValues" dxfId="621" priority="619"/>
  </conditionalFormatting>
  <conditionalFormatting sqref="J190">
    <cfRule type="containsText" dxfId="620" priority="616" operator="containsText" text="TERMINADO">
      <formula>NOT(ISERROR(SEARCH("TERMINADO",J190)))</formula>
    </cfRule>
    <cfRule type="containsText" dxfId="619" priority="617" operator="containsText" text="POR VENCERSE">
      <formula>NOT(ISERROR(SEARCH("POR VENCERSE",J190)))</formula>
    </cfRule>
    <cfRule type="containsText" dxfId="618" priority="618" operator="containsText" text="VIGENTE">
      <formula>NOT(ISERROR(SEARCH("VIGENTE",J190)))</formula>
    </cfRule>
  </conditionalFormatting>
  <conditionalFormatting sqref="J190">
    <cfRule type="containsText" dxfId="617" priority="615" operator="containsText" text="RENOVAR">
      <formula>NOT(ISERROR(SEARCH("RENOVAR",J190)))</formula>
    </cfRule>
  </conditionalFormatting>
  <conditionalFormatting sqref="J190">
    <cfRule type="containsText" dxfId="616" priority="613" operator="containsText" text="TRAMITES">
      <formula>NOT(ISERROR(SEARCH("TRAMITES",J190)))</formula>
    </cfRule>
    <cfRule type="containsText" dxfId="615" priority="614" operator="containsText" text="TRAMITES">
      <formula>NOT(ISERROR(SEARCH("TRAMITES",J190)))</formula>
    </cfRule>
  </conditionalFormatting>
  <conditionalFormatting sqref="A191">
    <cfRule type="duplicateValues" dxfId="614" priority="612"/>
  </conditionalFormatting>
  <conditionalFormatting sqref="J191">
    <cfRule type="containsText" dxfId="613" priority="608" operator="containsText" text="RENOVAR">
      <formula>NOT(ISERROR(SEARCH("RENOVAR",J191)))</formula>
    </cfRule>
  </conditionalFormatting>
  <conditionalFormatting sqref="J191">
    <cfRule type="containsText" dxfId="612" priority="609" operator="containsText" text="TERMINADO">
      <formula>NOT(ISERROR(SEARCH("TERMINADO",J191)))</formula>
    </cfRule>
    <cfRule type="containsText" dxfId="611" priority="610" operator="containsText" text="POR VENCERSE">
      <formula>NOT(ISERROR(SEARCH("POR VENCERSE",J191)))</formula>
    </cfRule>
    <cfRule type="containsText" dxfId="610" priority="611" operator="containsText" text="VIGENTE">
      <formula>NOT(ISERROR(SEARCH("VIGENTE",J191)))</formula>
    </cfRule>
  </conditionalFormatting>
  <conditionalFormatting sqref="J191">
    <cfRule type="containsText" dxfId="609" priority="606" operator="containsText" text="TRAMITES">
      <formula>NOT(ISERROR(SEARCH("TRAMITES",J191)))</formula>
    </cfRule>
    <cfRule type="containsText" dxfId="608" priority="607" operator="containsText" text="TRAMITES">
      <formula>NOT(ISERROR(SEARCH("TRAMITES",J191)))</formula>
    </cfRule>
  </conditionalFormatting>
  <conditionalFormatting sqref="A192">
    <cfRule type="duplicateValues" dxfId="607" priority="605"/>
  </conditionalFormatting>
  <conditionalFormatting sqref="J192">
    <cfRule type="containsText" dxfId="606" priority="601" operator="containsText" text="RENOVAR">
      <formula>NOT(ISERROR(SEARCH("RENOVAR",J192)))</formula>
    </cfRule>
  </conditionalFormatting>
  <conditionalFormatting sqref="J192">
    <cfRule type="containsText" dxfId="605" priority="602" operator="containsText" text="TERMINADO">
      <formula>NOT(ISERROR(SEARCH("TERMINADO",J192)))</formula>
    </cfRule>
    <cfRule type="containsText" dxfId="604" priority="603" operator="containsText" text="POR VENCERSE">
      <formula>NOT(ISERROR(SEARCH("POR VENCERSE",J192)))</formula>
    </cfRule>
    <cfRule type="containsText" dxfId="603" priority="604" operator="containsText" text="VIGENTE">
      <formula>NOT(ISERROR(SEARCH("VIGENTE",J192)))</formula>
    </cfRule>
  </conditionalFormatting>
  <conditionalFormatting sqref="J192">
    <cfRule type="containsText" dxfId="602" priority="599" operator="containsText" text="TRAMITES">
      <formula>NOT(ISERROR(SEARCH("TRAMITES",J192)))</formula>
    </cfRule>
    <cfRule type="containsText" dxfId="601" priority="600" operator="containsText" text="TRAMITES">
      <formula>NOT(ISERROR(SEARCH("TRAMITES",J192)))</formula>
    </cfRule>
  </conditionalFormatting>
  <conditionalFormatting sqref="A193">
    <cfRule type="duplicateValues" dxfId="600" priority="598"/>
  </conditionalFormatting>
  <conditionalFormatting sqref="J193">
    <cfRule type="containsText" dxfId="599" priority="594" operator="containsText" text="RENOVAR">
      <formula>NOT(ISERROR(SEARCH("RENOVAR",J193)))</formula>
    </cfRule>
  </conditionalFormatting>
  <conditionalFormatting sqref="J193">
    <cfRule type="containsText" dxfId="598" priority="595" operator="containsText" text="TERMINADO">
      <formula>NOT(ISERROR(SEARCH("TERMINADO",J193)))</formula>
    </cfRule>
    <cfRule type="containsText" dxfId="597" priority="596" operator="containsText" text="POR VENCERSE">
      <formula>NOT(ISERROR(SEARCH("POR VENCERSE",J193)))</formula>
    </cfRule>
    <cfRule type="containsText" dxfId="596" priority="597" operator="containsText" text="VIGENTE">
      <formula>NOT(ISERROR(SEARCH("VIGENTE",J193)))</formula>
    </cfRule>
  </conditionalFormatting>
  <conditionalFormatting sqref="J193">
    <cfRule type="containsText" dxfId="595" priority="592" operator="containsText" text="TRAMITES">
      <formula>NOT(ISERROR(SEARCH("TRAMITES",J193)))</formula>
    </cfRule>
    <cfRule type="containsText" dxfId="594" priority="593" operator="containsText" text="TRAMITES">
      <formula>NOT(ISERROR(SEARCH("TRAMITES",J193)))</formula>
    </cfRule>
  </conditionalFormatting>
  <conditionalFormatting sqref="A194">
    <cfRule type="duplicateValues" dxfId="593" priority="591"/>
  </conditionalFormatting>
  <conditionalFormatting sqref="J194">
    <cfRule type="containsText" dxfId="592" priority="587" operator="containsText" text="RENOVAR">
      <formula>NOT(ISERROR(SEARCH("RENOVAR",J194)))</formula>
    </cfRule>
  </conditionalFormatting>
  <conditionalFormatting sqref="J194">
    <cfRule type="containsText" dxfId="591" priority="588" operator="containsText" text="TERMINADO">
      <formula>NOT(ISERROR(SEARCH("TERMINADO",J194)))</formula>
    </cfRule>
    <cfRule type="containsText" dxfId="590" priority="589" operator="containsText" text="POR VENCERSE">
      <formula>NOT(ISERROR(SEARCH("POR VENCERSE",J194)))</formula>
    </cfRule>
    <cfRule type="containsText" dxfId="589" priority="590" operator="containsText" text="VIGENTE">
      <formula>NOT(ISERROR(SEARCH("VIGENTE",J194)))</formula>
    </cfRule>
  </conditionalFormatting>
  <conditionalFormatting sqref="J194">
    <cfRule type="containsText" dxfId="588" priority="585" operator="containsText" text="TRAMITES">
      <formula>NOT(ISERROR(SEARCH("TRAMITES",J194)))</formula>
    </cfRule>
    <cfRule type="containsText" dxfId="587" priority="586" operator="containsText" text="TRAMITES">
      <formula>NOT(ISERROR(SEARCH("TRAMITES",J194)))</formula>
    </cfRule>
  </conditionalFormatting>
  <conditionalFormatting sqref="A5:A6 A2:A3">
    <cfRule type="duplicateValues" dxfId="586" priority="2037"/>
  </conditionalFormatting>
  <conditionalFormatting sqref="J195">
    <cfRule type="containsText" dxfId="585" priority="581" stopIfTrue="1" operator="containsText" text="TERMINADO">
      <formula>NOT(ISERROR(SEARCH("TERMINADO",J195)))</formula>
    </cfRule>
    <cfRule type="containsText" dxfId="584" priority="582" stopIfTrue="1" operator="containsText" text="POR VENCERSE">
      <formula>NOT(ISERROR(SEARCH("POR VENCERSE",J195)))</formula>
    </cfRule>
    <cfRule type="containsText" dxfId="583" priority="583" operator="containsText" text="VIGENTE">
      <formula>NOT(ISERROR(SEARCH("VIGENTE",J195)))</formula>
    </cfRule>
  </conditionalFormatting>
  <conditionalFormatting sqref="J195">
    <cfRule type="containsText" dxfId="582" priority="580" operator="containsText" text="RENOVAR">
      <formula>NOT(ISERROR(SEARCH("RENOVAR",J195)))</formula>
    </cfRule>
  </conditionalFormatting>
  <conditionalFormatting sqref="A195">
    <cfRule type="duplicateValues" dxfId="581" priority="584"/>
  </conditionalFormatting>
  <conditionalFormatting sqref="A196">
    <cfRule type="duplicateValues" dxfId="580" priority="579"/>
  </conditionalFormatting>
  <conditionalFormatting sqref="J196">
    <cfRule type="containsText" dxfId="579" priority="576" operator="containsText" text="TERMINADO">
      <formula>NOT(ISERROR(SEARCH("TERMINADO",J196)))</formula>
    </cfRule>
    <cfRule type="containsText" dxfId="578" priority="577" operator="containsText" text="POR VENCERSE">
      <formula>NOT(ISERROR(SEARCH("POR VENCERSE",J196)))</formula>
    </cfRule>
    <cfRule type="containsText" dxfId="577" priority="578" operator="containsText" text="VIGENTE">
      <formula>NOT(ISERROR(SEARCH("VIGENTE",J196)))</formula>
    </cfRule>
  </conditionalFormatting>
  <conditionalFormatting sqref="J196">
    <cfRule type="containsText" dxfId="576" priority="575" operator="containsText" text="RENOVAR">
      <formula>NOT(ISERROR(SEARCH("RENOVAR",J196)))</formula>
    </cfRule>
  </conditionalFormatting>
  <conditionalFormatting sqref="J196">
    <cfRule type="containsText" dxfId="575" priority="573" operator="containsText" text="TRAMITES">
      <formula>NOT(ISERROR(SEARCH("TRAMITES",J196)))</formula>
    </cfRule>
    <cfRule type="containsText" dxfId="574" priority="574" operator="containsText" text="TRAMITES">
      <formula>NOT(ISERROR(SEARCH("TRAMITES",J196)))</formula>
    </cfRule>
  </conditionalFormatting>
  <conditionalFormatting sqref="A197">
    <cfRule type="duplicateValues" dxfId="573" priority="572"/>
  </conditionalFormatting>
  <conditionalFormatting sqref="J197">
    <cfRule type="containsText" dxfId="572" priority="569" operator="containsText" text="TERMINADO">
      <formula>NOT(ISERROR(SEARCH("TERMINADO",J197)))</formula>
    </cfRule>
    <cfRule type="containsText" dxfId="571" priority="570" operator="containsText" text="POR VENCERSE">
      <formula>NOT(ISERROR(SEARCH("POR VENCERSE",J197)))</formula>
    </cfRule>
    <cfRule type="containsText" dxfId="570" priority="571" operator="containsText" text="VIGENTE">
      <formula>NOT(ISERROR(SEARCH("VIGENTE",J197)))</formula>
    </cfRule>
  </conditionalFormatting>
  <conditionalFormatting sqref="J197">
    <cfRule type="containsText" dxfId="569" priority="568" operator="containsText" text="RENOVAR">
      <formula>NOT(ISERROR(SEARCH("RENOVAR",J197)))</formula>
    </cfRule>
  </conditionalFormatting>
  <conditionalFormatting sqref="J197">
    <cfRule type="containsText" dxfId="568" priority="566" operator="containsText" text="TRAMITES">
      <formula>NOT(ISERROR(SEARCH("TRAMITES",J197)))</formula>
    </cfRule>
    <cfRule type="containsText" dxfId="567" priority="567" operator="containsText" text="TRAMITES">
      <formula>NOT(ISERROR(SEARCH("TRAMITES",J197)))</formula>
    </cfRule>
  </conditionalFormatting>
  <conditionalFormatting sqref="A198">
    <cfRule type="duplicateValues" dxfId="566" priority="565"/>
  </conditionalFormatting>
  <conditionalFormatting sqref="J198">
    <cfRule type="containsText" dxfId="565" priority="562" operator="containsText" text="TERMINADO">
      <formula>NOT(ISERROR(SEARCH("TERMINADO",J198)))</formula>
    </cfRule>
    <cfRule type="containsText" dxfId="564" priority="563" operator="containsText" text="POR VENCERSE">
      <formula>NOT(ISERROR(SEARCH("POR VENCERSE",J198)))</formula>
    </cfRule>
    <cfRule type="containsText" dxfId="563" priority="564" operator="containsText" text="VIGENTE">
      <formula>NOT(ISERROR(SEARCH("VIGENTE",J198)))</formula>
    </cfRule>
  </conditionalFormatting>
  <conditionalFormatting sqref="J198">
    <cfRule type="containsText" dxfId="562" priority="561" operator="containsText" text="RENOVAR">
      <formula>NOT(ISERROR(SEARCH("RENOVAR",J198)))</formula>
    </cfRule>
  </conditionalFormatting>
  <conditionalFormatting sqref="J198">
    <cfRule type="containsText" dxfId="561" priority="559" operator="containsText" text="TRAMITES">
      <formula>NOT(ISERROR(SEARCH("TRAMITES",J198)))</formula>
    </cfRule>
    <cfRule type="containsText" dxfId="560" priority="560" operator="containsText" text="TRAMITES">
      <formula>NOT(ISERROR(SEARCH("TRAMITES",J198)))</formula>
    </cfRule>
  </conditionalFormatting>
  <conditionalFormatting sqref="A199">
    <cfRule type="duplicateValues" dxfId="559" priority="558"/>
  </conditionalFormatting>
  <conditionalFormatting sqref="J199">
    <cfRule type="containsText" dxfId="558" priority="555" operator="containsText" text="TERMINADO">
      <formula>NOT(ISERROR(SEARCH("TERMINADO",J199)))</formula>
    </cfRule>
    <cfRule type="containsText" dxfId="557" priority="556" operator="containsText" text="POR VENCERSE">
      <formula>NOT(ISERROR(SEARCH("POR VENCERSE",J199)))</formula>
    </cfRule>
    <cfRule type="containsText" dxfId="556" priority="557" operator="containsText" text="VIGENTE">
      <formula>NOT(ISERROR(SEARCH("VIGENTE",J199)))</formula>
    </cfRule>
  </conditionalFormatting>
  <conditionalFormatting sqref="J199">
    <cfRule type="containsText" dxfId="555" priority="554" operator="containsText" text="RENOVAR">
      <formula>NOT(ISERROR(SEARCH("RENOVAR",J199)))</formula>
    </cfRule>
  </conditionalFormatting>
  <conditionalFormatting sqref="J199">
    <cfRule type="containsText" dxfId="554" priority="552" operator="containsText" text="TRAMITES">
      <formula>NOT(ISERROR(SEARCH("TRAMITES",J199)))</formula>
    </cfRule>
    <cfRule type="containsText" dxfId="553" priority="553" operator="containsText" text="TRAMITES">
      <formula>NOT(ISERROR(SEARCH("TRAMITES",J199)))</formula>
    </cfRule>
  </conditionalFormatting>
  <conditionalFormatting sqref="A200">
    <cfRule type="duplicateValues" dxfId="552" priority="551"/>
  </conditionalFormatting>
  <conditionalFormatting sqref="J200">
    <cfRule type="containsText" dxfId="551" priority="548" operator="containsText" text="TERMINADO">
      <formula>NOT(ISERROR(SEARCH("TERMINADO",J200)))</formula>
    </cfRule>
    <cfRule type="containsText" dxfId="550" priority="549" operator="containsText" text="POR VENCERSE">
      <formula>NOT(ISERROR(SEARCH("POR VENCERSE",J200)))</formula>
    </cfRule>
    <cfRule type="containsText" dxfId="549" priority="550" operator="containsText" text="VIGENTE">
      <formula>NOT(ISERROR(SEARCH("VIGENTE",J200)))</formula>
    </cfRule>
  </conditionalFormatting>
  <conditionalFormatting sqref="J200">
    <cfRule type="containsText" dxfId="548" priority="547" operator="containsText" text="RENOVAR">
      <formula>NOT(ISERROR(SEARCH("RENOVAR",J200)))</formula>
    </cfRule>
  </conditionalFormatting>
  <conditionalFormatting sqref="J200">
    <cfRule type="containsText" dxfId="547" priority="545" operator="containsText" text="TRAMITES">
      <formula>NOT(ISERROR(SEARCH("TRAMITES",J200)))</formula>
    </cfRule>
    <cfRule type="containsText" dxfId="546" priority="546" operator="containsText" text="TRAMITES">
      <formula>NOT(ISERROR(SEARCH("TRAMITES",J200)))</formula>
    </cfRule>
  </conditionalFormatting>
  <conditionalFormatting sqref="A201">
    <cfRule type="duplicateValues" dxfId="545" priority="544"/>
  </conditionalFormatting>
  <conditionalFormatting sqref="J201">
    <cfRule type="containsText" dxfId="544" priority="541" operator="containsText" text="TERMINADO">
      <formula>NOT(ISERROR(SEARCH("TERMINADO",J201)))</formula>
    </cfRule>
    <cfRule type="containsText" dxfId="543" priority="542" operator="containsText" text="POR VENCERSE">
      <formula>NOT(ISERROR(SEARCH("POR VENCERSE",J201)))</formula>
    </cfRule>
    <cfRule type="containsText" dxfId="542" priority="543" operator="containsText" text="VIGENTE">
      <formula>NOT(ISERROR(SEARCH("VIGENTE",J201)))</formula>
    </cfRule>
  </conditionalFormatting>
  <conditionalFormatting sqref="J201">
    <cfRule type="containsText" dxfId="541" priority="540" operator="containsText" text="RENOVAR">
      <formula>NOT(ISERROR(SEARCH("RENOVAR",J201)))</formula>
    </cfRule>
  </conditionalFormatting>
  <conditionalFormatting sqref="J201">
    <cfRule type="containsText" dxfId="540" priority="538" operator="containsText" text="TRAMITES">
      <formula>NOT(ISERROR(SEARCH("TRAMITES",J201)))</formula>
    </cfRule>
    <cfRule type="containsText" dxfId="539" priority="539" operator="containsText" text="TRAMITES">
      <formula>NOT(ISERROR(SEARCH("TRAMITES",J201)))</formula>
    </cfRule>
  </conditionalFormatting>
  <conditionalFormatting sqref="A202">
    <cfRule type="duplicateValues" dxfId="538" priority="537"/>
  </conditionalFormatting>
  <conditionalFormatting sqref="J202">
    <cfRule type="containsText" dxfId="537" priority="534" operator="containsText" text="TERMINADO">
      <formula>NOT(ISERROR(SEARCH("TERMINADO",J202)))</formula>
    </cfRule>
    <cfRule type="containsText" dxfId="536" priority="535" operator="containsText" text="POR VENCERSE">
      <formula>NOT(ISERROR(SEARCH("POR VENCERSE",J202)))</formula>
    </cfRule>
    <cfRule type="containsText" dxfId="535" priority="536" operator="containsText" text="VIGENTE">
      <formula>NOT(ISERROR(SEARCH("VIGENTE",J202)))</formula>
    </cfRule>
  </conditionalFormatting>
  <conditionalFormatting sqref="J202">
    <cfRule type="containsText" dxfId="534" priority="533" operator="containsText" text="RENOVAR">
      <formula>NOT(ISERROR(SEARCH("RENOVAR",J202)))</formula>
    </cfRule>
  </conditionalFormatting>
  <conditionalFormatting sqref="J202">
    <cfRule type="containsText" dxfId="533" priority="531" operator="containsText" text="TRAMITES">
      <formula>NOT(ISERROR(SEARCH("TRAMITES",J202)))</formula>
    </cfRule>
    <cfRule type="containsText" dxfId="532" priority="532" operator="containsText" text="TRAMITES">
      <formula>NOT(ISERROR(SEARCH("TRAMITES",J202)))</formula>
    </cfRule>
  </conditionalFormatting>
  <conditionalFormatting sqref="J203">
    <cfRule type="containsText" dxfId="531" priority="528" operator="containsText" text="TERMINADO">
      <formula>NOT(ISERROR(SEARCH("TERMINADO",J203)))</formula>
    </cfRule>
    <cfRule type="containsText" dxfId="530" priority="529" operator="containsText" text="POR VENCERSE">
      <formula>NOT(ISERROR(SEARCH("POR VENCERSE",J203)))</formula>
    </cfRule>
    <cfRule type="containsText" dxfId="529" priority="530" operator="containsText" text="VIGENTE">
      <formula>NOT(ISERROR(SEARCH("VIGENTE",J203)))</formula>
    </cfRule>
  </conditionalFormatting>
  <conditionalFormatting sqref="J203">
    <cfRule type="containsText" dxfId="528" priority="527" operator="containsText" text="RENOVAR">
      <formula>NOT(ISERROR(SEARCH("RENOVAR",J203)))</formula>
    </cfRule>
  </conditionalFormatting>
  <conditionalFormatting sqref="J203">
    <cfRule type="containsText" dxfId="527" priority="525" operator="containsText" text="TRAMITES">
      <formula>NOT(ISERROR(SEARCH("TRAMITES",J203)))</formula>
    </cfRule>
    <cfRule type="containsText" dxfId="526" priority="526" operator="containsText" text="TRAMITES">
      <formula>NOT(ISERROR(SEARCH("TRAMITES",J203)))</formula>
    </cfRule>
  </conditionalFormatting>
  <conditionalFormatting sqref="A203">
    <cfRule type="duplicateValues" dxfId="525" priority="524"/>
  </conditionalFormatting>
  <conditionalFormatting sqref="A204">
    <cfRule type="duplicateValues" dxfId="524" priority="523"/>
  </conditionalFormatting>
  <conditionalFormatting sqref="J204">
    <cfRule type="containsText" dxfId="523" priority="520" operator="containsText" text="TERMINADO">
      <formula>NOT(ISERROR(SEARCH("TERMINADO",J204)))</formula>
    </cfRule>
    <cfRule type="containsText" dxfId="522" priority="521" operator="containsText" text="POR VENCERSE">
      <formula>NOT(ISERROR(SEARCH("POR VENCERSE",J204)))</formula>
    </cfRule>
    <cfRule type="containsText" dxfId="521" priority="522" operator="containsText" text="VIGENTE">
      <formula>NOT(ISERROR(SEARCH("VIGENTE",J204)))</formula>
    </cfRule>
  </conditionalFormatting>
  <conditionalFormatting sqref="J204">
    <cfRule type="containsText" dxfId="520" priority="519" operator="containsText" text="RENOVAR">
      <formula>NOT(ISERROR(SEARCH("RENOVAR",J204)))</formula>
    </cfRule>
  </conditionalFormatting>
  <conditionalFormatting sqref="J204">
    <cfRule type="containsText" dxfId="519" priority="517" operator="containsText" text="TRAMITES">
      <formula>NOT(ISERROR(SEARCH("TRAMITES",J204)))</formula>
    </cfRule>
    <cfRule type="containsText" dxfId="518" priority="518" operator="containsText" text="TRAMITES">
      <formula>NOT(ISERROR(SEARCH("TRAMITES",J204)))</formula>
    </cfRule>
  </conditionalFormatting>
  <conditionalFormatting sqref="A205">
    <cfRule type="duplicateValues" dxfId="517" priority="516"/>
  </conditionalFormatting>
  <conditionalFormatting sqref="J205">
    <cfRule type="containsText" dxfId="516" priority="513" operator="containsText" text="TERMINADO">
      <formula>NOT(ISERROR(SEARCH("TERMINADO",J205)))</formula>
    </cfRule>
    <cfRule type="containsText" dxfId="515" priority="514" operator="containsText" text="POR VENCERSE">
      <formula>NOT(ISERROR(SEARCH("POR VENCERSE",J205)))</formula>
    </cfRule>
    <cfRule type="containsText" dxfId="514" priority="515" operator="containsText" text="VIGENTE">
      <formula>NOT(ISERROR(SEARCH("VIGENTE",J205)))</formula>
    </cfRule>
  </conditionalFormatting>
  <conditionalFormatting sqref="J205">
    <cfRule type="containsText" dxfId="513" priority="512" operator="containsText" text="RENOVAR">
      <formula>NOT(ISERROR(SEARCH("RENOVAR",J205)))</formula>
    </cfRule>
  </conditionalFormatting>
  <conditionalFormatting sqref="J205">
    <cfRule type="containsText" dxfId="512" priority="510" operator="containsText" text="TRAMITES">
      <formula>NOT(ISERROR(SEARCH("TRAMITES",J205)))</formula>
    </cfRule>
    <cfRule type="containsText" dxfId="511" priority="511" operator="containsText" text="TRAMITES">
      <formula>NOT(ISERROR(SEARCH("TRAMITES",J205)))</formula>
    </cfRule>
  </conditionalFormatting>
  <conditionalFormatting sqref="A206">
    <cfRule type="duplicateValues" dxfId="510" priority="509"/>
  </conditionalFormatting>
  <conditionalFormatting sqref="J206">
    <cfRule type="containsText" dxfId="509" priority="506" operator="containsText" text="TERMINADO">
      <formula>NOT(ISERROR(SEARCH("TERMINADO",J206)))</formula>
    </cfRule>
    <cfRule type="containsText" dxfId="508" priority="507" operator="containsText" text="POR VENCERSE">
      <formula>NOT(ISERROR(SEARCH("POR VENCERSE",J206)))</formula>
    </cfRule>
    <cfRule type="containsText" dxfId="507" priority="508" operator="containsText" text="VIGENTE">
      <formula>NOT(ISERROR(SEARCH("VIGENTE",J206)))</formula>
    </cfRule>
  </conditionalFormatting>
  <conditionalFormatting sqref="J206">
    <cfRule type="containsText" dxfId="506" priority="505" operator="containsText" text="RENOVAR">
      <formula>NOT(ISERROR(SEARCH("RENOVAR",J206)))</formula>
    </cfRule>
  </conditionalFormatting>
  <conditionalFormatting sqref="J206">
    <cfRule type="containsText" dxfId="505" priority="503" operator="containsText" text="TRAMITES">
      <formula>NOT(ISERROR(SEARCH("TRAMITES",J206)))</formula>
    </cfRule>
    <cfRule type="containsText" dxfId="504" priority="504" operator="containsText" text="TRAMITES">
      <formula>NOT(ISERROR(SEARCH("TRAMITES",J206)))</formula>
    </cfRule>
  </conditionalFormatting>
  <conditionalFormatting sqref="A207">
    <cfRule type="duplicateValues" dxfId="503" priority="502"/>
  </conditionalFormatting>
  <conditionalFormatting sqref="J207">
    <cfRule type="containsText" dxfId="502" priority="499" operator="containsText" text="TERMINADO">
      <formula>NOT(ISERROR(SEARCH("TERMINADO",J207)))</formula>
    </cfRule>
    <cfRule type="containsText" dxfId="501" priority="500" operator="containsText" text="POR VENCERSE">
      <formula>NOT(ISERROR(SEARCH("POR VENCERSE",J207)))</formula>
    </cfRule>
    <cfRule type="containsText" dxfId="500" priority="501" operator="containsText" text="VIGENTE">
      <formula>NOT(ISERROR(SEARCH("VIGENTE",J207)))</formula>
    </cfRule>
  </conditionalFormatting>
  <conditionalFormatting sqref="J207">
    <cfRule type="containsText" dxfId="499" priority="498" operator="containsText" text="RENOVAR">
      <formula>NOT(ISERROR(SEARCH("RENOVAR",J207)))</formula>
    </cfRule>
  </conditionalFormatting>
  <conditionalFormatting sqref="J207">
    <cfRule type="containsText" dxfId="498" priority="496" operator="containsText" text="TRAMITES">
      <formula>NOT(ISERROR(SEARCH("TRAMITES",J207)))</formula>
    </cfRule>
    <cfRule type="containsText" dxfId="497" priority="497" operator="containsText" text="TRAMITES">
      <formula>NOT(ISERROR(SEARCH("TRAMITES",J207)))</formula>
    </cfRule>
  </conditionalFormatting>
  <conditionalFormatting sqref="A208">
    <cfRule type="duplicateValues" dxfId="496" priority="495"/>
  </conditionalFormatting>
  <conditionalFormatting sqref="J208">
    <cfRule type="containsText" dxfId="495" priority="492" operator="containsText" text="TERMINADO">
      <formula>NOT(ISERROR(SEARCH("TERMINADO",J208)))</formula>
    </cfRule>
    <cfRule type="containsText" dxfId="494" priority="493" operator="containsText" text="POR VENCERSE">
      <formula>NOT(ISERROR(SEARCH("POR VENCERSE",J208)))</formula>
    </cfRule>
    <cfRule type="containsText" dxfId="493" priority="494" operator="containsText" text="VIGENTE">
      <formula>NOT(ISERROR(SEARCH("VIGENTE",J208)))</formula>
    </cfRule>
  </conditionalFormatting>
  <conditionalFormatting sqref="J208">
    <cfRule type="containsText" dxfId="492" priority="491" operator="containsText" text="RENOVAR">
      <formula>NOT(ISERROR(SEARCH("RENOVAR",J208)))</formula>
    </cfRule>
  </conditionalFormatting>
  <conditionalFormatting sqref="J208">
    <cfRule type="containsText" dxfId="491" priority="489" operator="containsText" text="TRAMITES">
      <formula>NOT(ISERROR(SEARCH("TRAMITES",J208)))</formula>
    </cfRule>
    <cfRule type="containsText" dxfId="490" priority="490" operator="containsText" text="TRAMITES">
      <formula>NOT(ISERROR(SEARCH("TRAMITES",J208)))</formula>
    </cfRule>
  </conditionalFormatting>
  <conditionalFormatting sqref="A209">
    <cfRule type="duplicateValues" dxfId="489" priority="488"/>
  </conditionalFormatting>
  <conditionalFormatting sqref="J209">
    <cfRule type="containsText" dxfId="488" priority="485" operator="containsText" text="TERMINADO">
      <formula>NOT(ISERROR(SEARCH("TERMINADO",J209)))</formula>
    </cfRule>
    <cfRule type="containsText" dxfId="487" priority="486" operator="containsText" text="POR VENCERSE">
      <formula>NOT(ISERROR(SEARCH("POR VENCERSE",J209)))</formula>
    </cfRule>
    <cfRule type="containsText" dxfId="486" priority="487" operator="containsText" text="VIGENTE">
      <formula>NOT(ISERROR(SEARCH("VIGENTE",J209)))</formula>
    </cfRule>
  </conditionalFormatting>
  <conditionalFormatting sqref="J209">
    <cfRule type="containsText" dxfId="485" priority="484" operator="containsText" text="RENOVAR">
      <formula>NOT(ISERROR(SEARCH("RENOVAR",J209)))</formula>
    </cfRule>
  </conditionalFormatting>
  <conditionalFormatting sqref="J209">
    <cfRule type="containsText" dxfId="484" priority="482" operator="containsText" text="TRAMITES">
      <formula>NOT(ISERROR(SEARCH("TRAMITES",J209)))</formula>
    </cfRule>
    <cfRule type="containsText" dxfId="483" priority="483" operator="containsText" text="TRAMITES">
      <formula>NOT(ISERROR(SEARCH("TRAMITES",J209)))</formula>
    </cfRule>
  </conditionalFormatting>
  <conditionalFormatting sqref="A210">
    <cfRule type="duplicateValues" dxfId="482" priority="481"/>
  </conditionalFormatting>
  <conditionalFormatting sqref="J210">
    <cfRule type="containsText" dxfId="481" priority="478" operator="containsText" text="TERMINADO">
      <formula>NOT(ISERROR(SEARCH("TERMINADO",J210)))</formula>
    </cfRule>
    <cfRule type="containsText" dxfId="480" priority="479" operator="containsText" text="POR VENCERSE">
      <formula>NOT(ISERROR(SEARCH("POR VENCERSE",J210)))</formula>
    </cfRule>
    <cfRule type="containsText" dxfId="479" priority="480" operator="containsText" text="VIGENTE">
      <formula>NOT(ISERROR(SEARCH("VIGENTE",J210)))</formula>
    </cfRule>
  </conditionalFormatting>
  <conditionalFormatting sqref="J210">
    <cfRule type="containsText" dxfId="478" priority="477" operator="containsText" text="RENOVAR">
      <formula>NOT(ISERROR(SEARCH("RENOVAR",J210)))</formula>
    </cfRule>
  </conditionalFormatting>
  <conditionalFormatting sqref="J210">
    <cfRule type="containsText" dxfId="477" priority="475" operator="containsText" text="TRAMITES">
      <formula>NOT(ISERROR(SEARCH("TRAMITES",J210)))</formula>
    </cfRule>
    <cfRule type="containsText" dxfId="476" priority="476" operator="containsText" text="TRAMITES">
      <formula>NOT(ISERROR(SEARCH("TRAMITES",J210)))</formula>
    </cfRule>
  </conditionalFormatting>
  <conditionalFormatting sqref="A211">
    <cfRule type="duplicateValues" dxfId="475" priority="474"/>
  </conditionalFormatting>
  <conditionalFormatting sqref="J211">
    <cfRule type="containsText" dxfId="474" priority="471" operator="containsText" text="TERMINADO">
      <formula>NOT(ISERROR(SEARCH("TERMINADO",J211)))</formula>
    </cfRule>
    <cfRule type="containsText" dxfId="473" priority="472" operator="containsText" text="POR VENCERSE">
      <formula>NOT(ISERROR(SEARCH("POR VENCERSE",J211)))</formula>
    </cfRule>
    <cfRule type="containsText" dxfId="472" priority="473" operator="containsText" text="VIGENTE">
      <formula>NOT(ISERROR(SEARCH("VIGENTE",J211)))</formula>
    </cfRule>
  </conditionalFormatting>
  <conditionalFormatting sqref="J211">
    <cfRule type="containsText" dxfId="471" priority="470" operator="containsText" text="RENOVAR">
      <formula>NOT(ISERROR(SEARCH("RENOVAR",J211)))</formula>
    </cfRule>
  </conditionalFormatting>
  <conditionalFormatting sqref="J211">
    <cfRule type="containsText" dxfId="470" priority="468" operator="containsText" text="TRAMITES">
      <formula>NOT(ISERROR(SEARCH("TRAMITES",J211)))</formula>
    </cfRule>
    <cfRule type="containsText" dxfId="469" priority="469" operator="containsText" text="TRAMITES">
      <formula>NOT(ISERROR(SEARCH("TRAMITES",J211)))</formula>
    </cfRule>
  </conditionalFormatting>
  <conditionalFormatting sqref="A212">
    <cfRule type="duplicateValues" dxfId="468" priority="467"/>
  </conditionalFormatting>
  <conditionalFormatting sqref="J212">
    <cfRule type="containsText" dxfId="467" priority="464" operator="containsText" text="TERMINADO">
      <formula>NOT(ISERROR(SEARCH("TERMINADO",J212)))</formula>
    </cfRule>
    <cfRule type="containsText" dxfId="466" priority="465" operator="containsText" text="POR VENCERSE">
      <formula>NOT(ISERROR(SEARCH("POR VENCERSE",J212)))</formula>
    </cfRule>
    <cfRule type="containsText" dxfId="465" priority="466" operator="containsText" text="VIGENTE">
      <formula>NOT(ISERROR(SEARCH("VIGENTE",J212)))</formula>
    </cfRule>
  </conditionalFormatting>
  <conditionalFormatting sqref="J212">
    <cfRule type="containsText" dxfId="464" priority="463" operator="containsText" text="RENOVAR">
      <formula>NOT(ISERROR(SEARCH("RENOVAR",J212)))</formula>
    </cfRule>
  </conditionalFormatting>
  <conditionalFormatting sqref="J212">
    <cfRule type="containsText" dxfId="463" priority="461" operator="containsText" text="TRAMITES">
      <formula>NOT(ISERROR(SEARCH("TRAMITES",J212)))</formula>
    </cfRule>
    <cfRule type="containsText" dxfId="462" priority="462" operator="containsText" text="TRAMITES">
      <formula>NOT(ISERROR(SEARCH("TRAMITES",J212)))</formula>
    </cfRule>
  </conditionalFormatting>
  <conditionalFormatting sqref="A213">
    <cfRule type="duplicateValues" dxfId="461" priority="460"/>
  </conditionalFormatting>
  <conditionalFormatting sqref="J213">
    <cfRule type="containsText" dxfId="460" priority="457" operator="containsText" text="TERMINADO">
      <formula>NOT(ISERROR(SEARCH("TERMINADO",J213)))</formula>
    </cfRule>
    <cfRule type="containsText" dxfId="459" priority="458" operator="containsText" text="POR VENCERSE">
      <formula>NOT(ISERROR(SEARCH("POR VENCERSE",J213)))</formula>
    </cfRule>
    <cfRule type="containsText" dxfId="458" priority="459" operator="containsText" text="VIGENTE">
      <formula>NOT(ISERROR(SEARCH("VIGENTE",J213)))</formula>
    </cfRule>
  </conditionalFormatting>
  <conditionalFormatting sqref="J213">
    <cfRule type="containsText" dxfId="457" priority="456" operator="containsText" text="RENOVAR">
      <formula>NOT(ISERROR(SEARCH("RENOVAR",J213)))</formula>
    </cfRule>
  </conditionalFormatting>
  <conditionalFormatting sqref="J213">
    <cfRule type="containsText" dxfId="456" priority="454" operator="containsText" text="TRAMITES">
      <formula>NOT(ISERROR(SEARCH("TRAMITES",J213)))</formula>
    </cfRule>
    <cfRule type="containsText" dxfId="455" priority="455" operator="containsText" text="TRAMITES">
      <formula>NOT(ISERROR(SEARCH("TRAMITES",J213)))</formula>
    </cfRule>
  </conditionalFormatting>
  <conditionalFormatting sqref="A214">
    <cfRule type="duplicateValues" dxfId="454" priority="453"/>
  </conditionalFormatting>
  <conditionalFormatting sqref="J214">
    <cfRule type="containsText" dxfId="453" priority="450" operator="containsText" text="TERMINADO">
      <formula>NOT(ISERROR(SEARCH("TERMINADO",J214)))</formula>
    </cfRule>
    <cfRule type="containsText" dxfId="452" priority="451" operator="containsText" text="POR VENCERSE">
      <formula>NOT(ISERROR(SEARCH("POR VENCERSE",J214)))</formula>
    </cfRule>
    <cfRule type="containsText" dxfId="451" priority="452" operator="containsText" text="VIGENTE">
      <formula>NOT(ISERROR(SEARCH("VIGENTE",J214)))</formula>
    </cfRule>
  </conditionalFormatting>
  <conditionalFormatting sqref="J214">
    <cfRule type="containsText" dxfId="450" priority="449" operator="containsText" text="RENOVAR">
      <formula>NOT(ISERROR(SEARCH("RENOVAR",J214)))</formula>
    </cfRule>
  </conditionalFormatting>
  <conditionalFormatting sqref="J214">
    <cfRule type="containsText" dxfId="449" priority="447" operator="containsText" text="TRAMITES">
      <formula>NOT(ISERROR(SEARCH("TRAMITES",J214)))</formula>
    </cfRule>
    <cfRule type="containsText" dxfId="448" priority="448" operator="containsText" text="TRAMITES">
      <formula>NOT(ISERROR(SEARCH("TRAMITES",J214)))</formula>
    </cfRule>
  </conditionalFormatting>
  <conditionalFormatting sqref="A215">
    <cfRule type="duplicateValues" dxfId="447" priority="446"/>
  </conditionalFormatting>
  <conditionalFormatting sqref="J215">
    <cfRule type="containsText" dxfId="446" priority="443" operator="containsText" text="TERMINADO">
      <formula>NOT(ISERROR(SEARCH("TERMINADO",J215)))</formula>
    </cfRule>
    <cfRule type="containsText" dxfId="445" priority="444" operator="containsText" text="POR VENCERSE">
      <formula>NOT(ISERROR(SEARCH("POR VENCERSE",J215)))</formula>
    </cfRule>
    <cfRule type="containsText" dxfId="444" priority="445" operator="containsText" text="VIGENTE">
      <formula>NOT(ISERROR(SEARCH("VIGENTE",J215)))</formula>
    </cfRule>
  </conditionalFormatting>
  <conditionalFormatting sqref="J215">
    <cfRule type="containsText" dxfId="443" priority="442" operator="containsText" text="RENOVAR">
      <formula>NOT(ISERROR(SEARCH("RENOVAR",J215)))</formula>
    </cfRule>
  </conditionalFormatting>
  <conditionalFormatting sqref="J215">
    <cfRule type="containsText" dxfId="442" priority="440" operator="containsText" text="TRAMITES">
      <formula>NOT(ISERROR(SEARCH("TRAMITES",J215)))</formula>
    </cfRule>
    <cfRule type="containsText" dxfId="441" priority="441" operator="containsText" text="TRAMITES">
      <formula>NOT(ISERROR(SEARCH("TRAMITES",J215)))</formula>
    </cfRule>
  </conditionalFormatting>
  <conditionalFormatting sqref="A216">
    <cfRule type="duplicateValues" dxfId="440" priority="439"/>
  </conditionalFormatting>
  <conditionalFormatting sqref="J216">
    <cfRule type="containsText" dxfId="439" priority="436" operator="containsText" text="TERMINADO">
      <formula>NOT(ISERROR(SEARCH("TERMINADO",J216)))</formula>
    </cfRule>
    <cfRule type="containsText" dxfId="438" priority="437" operator="containsText" text="POR VENCERSE">
      <formula>NOT(ISERROR(SEARCH("POR VENCERSE",J216)))</formula>
    </cfRule>
    <cfRule type="containsText" dxfId="437" priority="438" operator="containsText" text="VIGENTE">
      <formula>NOT(ISERROR(SEARCH("VIGENTE",J216)))</formula>
    </cfRule>
  </conditionalFormatting>
  <conditionalFormatting sqref="J216">
    <cfRule type="containsText" dxfId="436" priority="435" operator="containsText" text="RENOVAR">
      <formula>NOT(ISERROR(SEARCH("RENOVAR",J216)))</formula>
    </cfRule>
  </conditionalFormatting>
  <conditionalFormatting sqref="J216">
    <cfRule type="containsText" dxfId="435" priority="433" operator="containsText" text="TRAMITES">
      <formula>NOT(ISERROR(SEARCH("TRAMITES",J216)))</formula>
    </cfRule>
    <cfRule type="containsText" dxfId="434" priority="434" operator="containsText" text="TRAMITES">
      <formula>NOT(ISERROR(SEARCH("TRAMITES",J216)))</formula>
    </cfRule>
  </conditionalFormatting>
  <conditionalFormatting sqref="A217">
    <cfRule type="duplicateValues" dxfId="433" priority="432"/>
  </conditionalFormatting>
  <conditionalFormatting sqref="J217">
    <cfRule type="containsText" dxfId="432" priority="429" operator="containsText" text="TERMINADO">
      <formula>NOT(ISERROR(SEARCH("TERMINADO",J217)))</formula>
    </cfRule>
    <cfRule type="containsText" dxfId="431" priority="430" operator="containsText" text="POR VENCERSE">
      <formula>NOT(ISERROR(SEARCH("POR VENCERSE",J217)))</formula>
    </cfRule>
    <cfRule type="containsText" dxfId="430" priority="431" operator="containsText" text="VIGENTE">
      <formula>NOT(ISERROR(SEARCH("VIGENTE",J217)))</formula>
    </cfRule>
  </conditionalFormatting>
  <conditionalFormatting sqref="J217">
    <cfRule type="containsText" dxfId="429" priority="428" operator="containsText" text="RENOVAR">
      <formula>NOT(ISERROR(SEARCH("RENOVAR",J217)))</formula>
    </cfRule>
  </conditionalFormatting>
  <conditionalFormatting sqref="J217">
    <cfRule type="containsText" dxfId="428" priority="426" operator="containsText" text="TRAMITES">
      <formula>NOT(ISERROR(SEARCH("TRAMITES",J217)))</formula>
    </cfRule>
    <cfRule type="containsText" dxfId="427" priority="427" operator="containsText" text="TRAMITES">
      <formula>NOT(ISERROR(SEARCH("TRAMITES",J217)))</formula>
    </cfRule>
  </conditionalFormatting>
  <conditionalFormatting sqref="A218">
    <cfRule type="duplicateValues" dxfId="426" priority="425"/>
  </conditionalFormatting>
  <conditionalFormatting sqref="J218">
    <cfRule type="containsText" dxfId="425" priority="421" operator="containsText" text="RENOVAR">
      <formula>NOT(ISERROR(SEARCH("RENOVAR",J218)))</formula>
    </cfRule>
  </conditionalFormatting>
  <conditionalFormatting sqref="J218">
    <cfRule type="containsText" dxfId="424" priority="422" operator="containsText" text="TERMINADO">
      <formula>NOT(ISERROR(SEARCH("TERMINADO",J218)))</formula>
    </cfRule>
    <cfRule type="containsText" dxfId="423" priority="423" operator="containsText" text="POR VENCERSE">
      <formula>NOT(ISERROR(SEARCH("POR VENCERSE",J218)))</formula>
    </cfRule>
    <cfRule type="containsText" dxfId="422" priority="424" operator="containsText" text="VIGENTE">
      <formula>NOT(ISERROR(SEARCH("VIGENTE",J218)))</formula>
    </cfRule>
  </conditionalFormatting>
  <conditionalFormatting sqref="J218">
    <cfRule type="containsText" dxfId="421" priority="419" operator="containsText" text="TRAMITES">
      <formula>NOT(ISERROR(SEARCH("TRAMITES",J218)))</formula>
    </cfRule>
    <cfRule type="containsText" dxfId="420" priority="420" operator="containsText" text="TRAMITES">
      <formula>NOT(ISERROR(SEARCH("TRAMITES",J218)))</formula>
    </cfRule>
  </conditionalFormatting>
  <conditionalFormatting sqref="A219">
    <cfRule type="duplicateValues" dxfId="419" priority="418"/>
  </conditionalFormatting>
  <conditionalFormatting sqref="J219">
    <cfRule type="containsText" dxfId="418" priority="415" operator="containsText" text="TERMINADO">
      <formula>NOT(ISERROR(SEARCH("TERMINADO",J219)))</formula>
    </cfRule>
    <cfRule type="containsText" dxfId="417" priority="416" operator="containsText" text="POR VENCERSE">
      <formula>NOT(ISERROR(SEARCH("POR VENCERSE",J219)))</formula>
    </cfRule>
    <cfRule type="containsText" dxfId="416" priority="417" operator="containsText" text="VIGENTE">
      <formula>NOT(ISERROR(SEARCH("VIGENTE",J219)))</formula>
    </cfRule>
  </conditionalFormatting>
  <conditionalFormatting sqref="J219">
    <cfRule type="containsText" dxfId="415" priority="414" operator="containsText" text="RENOVAR">
      <formula>NOT(ISERROR(SEARCH("RENOVAR",J219)))</formula>
    </cfRule>
  </conditionalFormatting>
  <conditionalFormatting sqref="J219">
    <cfRule type="containsText" dxfId="414" priority="412" operator="containsText" text="TRAMITES">
      <formula>NOT(ISERROR(SEARCH("TRAMITES",J219)))</formula>
    </cfRule>
    <cfRule type="containsText" dxfId="413" priority="413" operator="containsText" text="TRAMITES">
      <formula>NOT(ISERROR(SEARCH("TRAMITES",J219)))</formula>
    </cfRule>
  </conditionalFormatting>
  <conditionalFormatting sqref="J220">
    <cfRule type="containsText" dxfId="412" priority="411" operator="containsText" text="RENOVAR">
      <formula>NOT(ISERROR(SEARCH("RENOVAR",J220)))</formula>
    </cfRule>
  </conditionalFormatting>
  <conditionalFormatting sqref="P220">
    <cfRule type="containsText" dxfId="411" priority="410" operator="containsText" text="RENOVAR">
      <formula>NOT(ISERROR(SEARCH("RENOVAR",P220)))</formula>
    </cfRule>
  </conditionalFormatting>
  <conditionalFormatting sqref="P220">
    <cfRule type="containsText" dxfId="410" priority="407" operator="containsText" text="VENCIDO">
      <formula>NOT(ISERROR(SEARCH("VENCIDO",P220)))</formula>
    </cfRule>
    <cfRule type="containsText" dxfId="409" priority="408" operator="containsText" text="POR VENCERSE">
      <formula>NOT(ISERROR(SEARCH("POR VENCERSE",P220)))</formula>
    </cfRule>
    <cfRule type="containsText" dxfId="408" priority="409" operator="containsText" text="VIGENTE">
      <formula>NOT(ISERROR(SEARCH("VIGENTE",P220)))</formula>
    </cfRule>
  </conditionalFormatting>
  <conditionalFormatting sqref="A220">
    <cfRule type="duplicateValues" dxfId="407" priority="406"/>
  </conditionalFormatting>
  <conditionalFormatting sqref="J220">
    <cfRule type="containsText" dxfId="406" priority="403" operator="containsText" text="TERMINADO">
      <formula>NOT(ISERROR(SEARCH("TERMINADO",J220)))</formula>
    </cfRule>
    <cfRule type="containsText" dxfId="405" priority="404" operator="containsText" text="POR VENCERSE">
      <formula>NOT(ISERROR(SEARCH("POR VENCERSE",J220)))</formula>
    </cfRule>
    <cfRule type="containsText" dxfId="404" priority="405" operator="containsText" text="VIGENTE">
      <formula>NOT(ISERROR(SEARCH("VIGENTE",J220)))</formula>
    </cfRule>
  </conditionalFormatting>
  <conditionalFormatting sqref="J220">
    <cfRule type="containsText" dxfId="403" priority="401" operator="containsText" text="TRAMITES">
      <formula>NOT(ISERROR(SEARCH("TRAMITES",J220)))</formula>
    </cfRule>
    <cfRule type="containsText" dxfId="402" priority="402" operator="containsText" text="TRAMITES">
      <formula>NOT(ISERROR(SEARCH("TRAMITES",J220)))</formula>
    </cfRule>
  </conditionalFormatting>
  <conditionalFormatting sqref="J221">
    <cfRule type="containsText" dxfId="401" priority="400" operator="containsText" text="RENOVAR">
      <formula>NOT(ISERROR(SEARCH("RENOVAR",J221)))</formula>
    </cfRule>
  </conditionalFormatting>
  <conditionalFormatting sqref="P221">
    <cfRule type="containsText" dxfId="400" priority="397" operator="containsText" text="VENCIDO">
      <formula>NOT(ISERROR(SEARCH("VENCIDO",P221)))</formula>
    </cfRule>
    <cfRule type="containsText" dxfId="399" priority="398" stopIfTrue="1" operator="containsText" text="POR VENCERSE">
      <formula>NOT(ISERROR(SEARCH("POR VENCERSE",P221)))</formula>
    </cfRule>
    <cfRule type="containsText" dxfId="398" priority="399" operator="containsText" text="VIGENTE">
      <formula>NOT(ISERROR(SEARCH("VIGENTE",P221)))</formula>
    </cfRule>
  </conditionalFormatting>
  <conditionalFormatting sqref="P221">
    <cfRule type="containsText" dxfId="397" priority="396" operator="containsText" text="RENOVAR">
      <formula>NOT(ISERROR(SEARCH("RENOVAR",P221)))</formula>
    </cfRule>
  </conditionalFormatting>
  <conditionalFormatting sqref="A221">
    <cfRule type="duplicateValues" dxfId="396" priority="395"/>
  </conditionalFormatting>
  <conditionalFormatting sqref="J221">
    <cfRule type="containsText" dxfId="395" priority="392" operator="containsText" text="TERMINADO">
      <formula>NOT(ISERROR(SEARCH("TERMINADO",J221)))</formula>
    </cfRule>
    <cfRule type="containsText" dxfId="394" priority="393" operator="containsText" text="POR VENCERSE">
      <formula>NOT(ISERROR(SEARCH("POR VENCERSE",J221)))</formula>
    </cfRule>
    <cfRule type="containsText" dxfId="393" priority="394" operator="containsText" text="VIGENTE">
      <formula>NOT(ISERROR(SEARCH("VIGENTE",J221)))</formula>
    </cfRule>
  </conditionalFormatting>
  <conditionalFormatting sqref="J221">
    <cfRule type="containsText" dxfId="392" priority="390" operator="containsText" text="TRAMITES">
      <formula>NOT(ISERROR(SEARCH("TRAMITES",J221)))</formula>
    </cfRule>
    <cfRule type="containsText" dxfId="391" priority="391" operator="containsText" text="TRAMITES">
      <formula>NOT(ISERROR(SEARCH("TRAMITES",J221)))</formula>
    </cfRule>
  </conditionalFormatting>
  <conditionalFormatting sqref="J222">
    <cfRule type="containsText" dxfId="390" priority="387" stopIfTrue="1" operator="containsText" text="TERMINADO">
      <formula>NOT(ISERROR(SEARCH("TERMINADO",J222)))</formula>
    </cfRule>
    <cfRule type="containsText" dxfId="389" priority="388" stopIfTrue="1" operator="containsText" text="POR VENCERSE">
      <formula>NOT(ISERROR(SEARCH("POR VENCERSE",J222)))</formula>
    </cfRule>
    <cfRule type="containsText" dxfId="388" priority="389" operator="containsText" text="VIGENTE">
      <formula>NOT(ISERROR(SEARCH("VIGENTE",J222)))</formula>
    </cfRule>
  </conditionalFormatting>
  <conditionalFormatting sqref="J222">
    <cfRule type="containsText" dxfId="387" priority="386" operator="containsText" text="RENOVAR">
      <formula>NOT(ISERROR(SEARCH("RENOVAR",J222)))</formula>
    </cfRule>
  </conditionalFormatting>
  <conditionalFormatting sqref="P222">
    <cfRule type="containsText" dxfId="386" priority="383" stopIfTrue="1" operator="containsText" text="TERMINADO">
      <formula>NOT(ISERROR(SEARCH("TERMINADO",P222)))</formula>
    </cfRule>
    <cfRule type="containsText" dxfId="385" priority="384" stopIfTrue="1" operator="containsText" text="POR VENCERSE">
      <formula>NOT(ISERROR(SEARCH("POR VENCERSE",P222)))</formula>
    </cfRule>
    <cfRule type="containsText" dxfId="384" priority="385" operator="containsText" text="VIGENTE">
      <formula>NOT(ISERROR(SEARCH("VIGENTE",P222)))</formula>
    </cfRule>
  </conditionalFormatting>
  <conditionalFormatting sqref="P222">
    <cfRule type="containsText" dxfId="383" priority="382" operator="containsText" text="RENOVAR">
      <formula>NOT(ISERROR(SEARCH("RENOVAR",P222)))</formula>
    </cfRule>
  </conditionalFormatting>
  <conditionalFormatting sqref="P222">
    <cfRule type="containsText" dxfId="382" priority="379" operator="containsText" text="VENCIDO">
      <formula>NOT(ISERROR(SEARCH("VENCIDO",P222)))</formula>
    </cfRule>
    <cfRule type="containsText" dxfId="381" priority="380" stopIfTrue="1" operator="containsText" text="POR VENCERSE">
      <formula>NOT(ISERROR(SEARCH("POR VENCERSE",P222)))</formula>
    </cfRule>
    <cfRule type="containsText" dxfId="380" priority="381" operator="containsText" text="VIGENTE">
      <formula>NOT(ISERROR(SEARCH("VIGENTE",P222)))</formula>
    </cfRule>
  </conditionalFormatting>
  <conditionalFormatting sqref="A222">
    <cfRule type="duplicateValues" dxfId="379" priority="378"/>
  </conditionalFormatting>
  <conditionalFormatting sqref="J223">
    <cfRule type="containsText" dxfId="378" priority="377" operator="containsText" text="RENOVAR">
      <formula>NOT(ISERROR(SEARCH("RENOVAR",J223)))</formula>
    </cfRule>
  </conditionalFormatting>
  <conditionalFormatting sqref="A223">
    <cfRule type="duplicateValues" dxfId="377" priority="373"/>
  </conditionalFormatting>
  <conditionalFormatting sqref="P223">
    <cfRule type="containsText" dxfId="376" priority="374" stopIfTrue="1" operator="containsText" text="TERMINADO">
      <formula>NOT(ISERROR(SEARCH("TERMINADO",P223)))</formula>
    </cfRule>
    <cfRule type="containsText" dxfId="375" priority="375" stopIfTrue="1" operator="containsText" text="POR VENCERSE">
      <formula>NOT(ISERROR(SEARCH("POR VENCERSE",P223)))</formula>
    </cfRule>
    <cfRule type="containsText" dxfId="374" priority="376" operator="containsText" text="VIGENTE">
      <formula>NOT(ISERROR(SEARCH("VIGENTE",P223)))</formula>
    </cfRule>
  </conditionalFormatting>
  <conditionalFormatting sqref="J223">
    <cfRule type="containsText" dxfId="373" priority="370" operator="containsText" text="TERMINADO">
      <formula>NOT(ISERROR(SEARCH("TERMINADO",J223)))</formula>
    </cfRule>
    <cfRule type="containsText" dxfId="372" priority="371" operator="containsText" text="POR VENCERSE">
      <formula>NOT(ISERROR(SEARCH("POR VENCERSE",J223)))</formula>
    </cfRule>
    <cfRule type="containsText" dxfId="371" priority="372" operator="containsText" text="VIGENTE">
      <formula>NOT(ISERROR(SEARCH("VIGENTE",J223)))</formula>
    </cfRule>
  </conditionalFormatting>
  <conditionalFormatting sqref="J223">
    <cfRule type="containsText" dxfId="370" priority="368" operator="containsText" text="TRAMITES">
      <formula>NOT(ISERROR(SEARCH("TRAMITES",J223)))</formula>
    </cfRule>
    <cfRule type="containsText" dxfId="369" priority="369" operator="containsText" text="TRAMITES">
      <formula>NOT(ISERROR(SEARCH("TRAMITES",J223)))</formula>
    </cfRule>
  </conditionalFormatting>
  <conditionalFormatting sqref="A32">
    <cfRule type="duplicateValues" dxfId="368" priority="2038"/>
  </conditionalFormatting>
  <conditionalFormatting sqref="P49">
    <cfRule type="containsText" dxfId="367" priority="367" operator="containsText" text="RENOVAR">
      <formula>NOT(ISERROR(SEARCH("RENOVAR",P49)))</formula>
    </cfRule>
  </conditionalFormatting>
  <conditionalFormatting sqref="P49">
    <cfRule type="containsText" dxfId="366" priority="364" operator="containsText" text="VENCIDO">
      <formula>NOT(ISERROR(SEARCH("VENCIDO",P49)))</formula>
    </cfRule>
    <cfRule type="containsText" dxfId="365" priority="365" operator="containsText" text="POR VENCERSE">
      <formula>NOT(ISERROR(SEARCH("POR VENCERSE",P49)))</formula>
    </cfRule>
    <cfRule type="containsText" dxfId="364" priority="366" operator="containsText" text="VIGENTE">
      <formula>NOT(ISERROR(SEARCH("VIGENTE",P49)))</formula>
    </cfRule>
  </conditionalFormatting>
  <conditionalFormatting sqref="P48">
    <cfRule type="containsText" dxfId="363" priority="363" operator="containsText" text="RENOVAR">
      <formula>NOT(ISERROR(SEARCH("RENOVAR",P48)))</formula>
    </cfRule>
  </conditionalFormatting>
  <conditionalFormatting sqref="P48">
    <cfRule type="containsText" dxfId="362" priority="360" operator="containsText" text="VENCIDO">
      <formula>NOT(ISERROR(SEARCH("VENCIDO",P48)))</formula>
    </cfRule>
    <cfRule type="containsText" dxfId="361" priority="361" operator="containsText" text="POR VENCERSE">
      <formula>NOT(ISERROR(SEARCH("POR VENCERSE",P48)))</formula>
    </cfRule>
    <cfRule type="containsText" dxfId="360" priority="362" operator="containsText" text="VIGENTE">
      <formula>NOT(ISERROR(SEARCH("VIGENTE",P48)))</formula>
    </cfRule>
  </conditionalFormatting>
  <conditionalFormatting sqref="P46">
    <cfRule type="containsText" dxfId="359" priority="359" operator="containsText" text="RENOVAR">
      <formula>NOT(ISERROR(SEARCH("RENOVAR",P46)))</formula>
    </cfRule>
  </conditionalFormatting>
  <conditionalFormatting sqref="P46">
    <cfRule type="containsText" dxfId="358" priority="356" operator="containsText" text="VENCIDO">
      <formula>NOT(ISERROR(SEARCH("VENCIDO",P46)))</formula>
    </cfRule>
    <cfRule type="containsText" dxfId="357" priority="357" operator="containsText" text="POR VENCERSE">
      <formula>NOT(ISERROR(SEARCH("POR VENCERSE",P46)))</formula>
    </cfRule>
    <cfRule type="containsText" dxfId="356" priority="358" operator="containsText" text="VIGENTE">
      <formula>NOT(ISERROR(SEARCH("VIGENTE",P46)))</formula>
    </cfRule>
  </conditionalFormatting>
  <conditionalFormatting sqref="P42">
    <cfRule type="containsText" dxfId="355" priority="355" operator="containsText" text="RENOVAR">
      <formula>NOT(ISERROR(SEARCH("RENOVAR",P42)))</formula>
    </cfRule>
  </conditionalFormatting>
  <conditionalFormatting sqref="P42">
    <cfRule type="containsText" dxfId="354" priority="352" operator="containsText" text="VENCIDO">
      <formula>NOT(ISERROR(SEARCH("VENCIDO",P42)))</formula>
    </cfRule>
    <cfRule type="containsText" dxfId="353" priority="353" operator="containsText" text="POR VENCERSE">
      <formula>NOT(ISERROR(SEARCH("POR VENCERSE",P42)))</formula>
    </cfRule>
    <cfRule type="containsText" dxfId="352" priority="354" operator="containsText" text="VIGENTE">
      <formula>NOT(ISERROR(SEARCH("VIGENTE",P42)))</formula>
    </cfRule>
  </conditionalFormatting>
  <conditionalFormatting sqref="P39">
    <cfRule type="containsText" dxfId="351" priority="351" operator="containsText" text="RENOVAR">
      <formula>NOT(ISERROR(SEARCH("RENOVAR",P39)))</formula>
    </cfRule>
  </conditionalFormatting>
  <conditionalFormatting sqref="P39">
    <cfRule type="containsText" dxfId="350" priority="348" operator="containsText" text="VENCIDO">
      <formula>NOT(ISERROR(SEARCH("VENCIDO",P39)))</formula>
    </cfRule>
    <cfRule type="containsText" dxfId="349" priority="349" operator="containsText" text="POR VENCERSE">
      <formula>NOT(ISERROR(SEARCH("POR VENCERSE",P39)))</formula>
    </cfRule>
    <cfRule type="containsText" dxfId="348" priority="350" operator="containsText" text="VIGENTE">
      <formula>NOT(ISERROR(SEARCH("VIGENTE",P39)))</formula>
    </cfRule>
  </conditionalFormatting>
  <conditionalFormatting sqref="A224">
    <cfRule type="duplicateValues" dxfId="347" priority="347"/>
  </conditionalFormatting>
  <conditionalFormatting sqref="J224">
    <cfRule type="containsText" dxfId="346" priority="343" operator="containsText" text="RENOVAR">
      <formula>NOT(ISERROR(SEARCH("RENOVAR",J224)))</formula>
    </cfRule>
  </conditionalFormatting>
  <conditionalFormatting sqref="J224">
    <cfRule type="containsText" dxfId="345" priority="344" operator="containsText" text="TERMINADO">
      <formula>NOT(ISERROR(SEARCH("TERMINADO",J224)))</formula>
    </cfRule>
    <cfRule type="containsText" dxfId="344" priority="345" operator="containsText" text="POR VENCERSE">
      <formula>NOT(ISERROR(SEARCH("POR VENCERSE",J224)))</formula>
    </cfRule>
    <cfRule type="containsText" dxfId="343" priority="346" operator="containsText" text="VIGENTE">
      <formula>NOT(ISERROR(SEARCH("VIGENTE",J224)))</formula>
    </cfRule>
  </conditionalFormatting>
  <conditionalFormatting sqref="J224">
    <cfRule type="containsText" dxfId="342" priority="341" operator="containsText" text="TRAMITES">
      <formula>NOT(ISERROR(SEARCH("TRAMITES",J224)))</formula>
    </cfRule>
    <cfRule type="containsText" dxfId="341" priority="342" operator="containsText" text="TRAMITES">
      <formula>NOT(ISERROR(SEARCH("TRAMITES",J224)))</formula>
    </cfRule>
  </conditionalFormatting>
  <conditionalFormatting sqref="P224">
    <cfRule type="containsText" dxfId="340" priority="340" operator="containsText" text="RENOVAR">
      <formula>NOT(ISERROR(SEARCH("RENOVAR",P224)))</formula>
    </cfRule>
  </conditionalFormatting>
  <conditionalFormatting sqref="P224">
    <cfRule type="containsText" dxfId="339" priority="337" operator="containsText" text="VENCIDO">
      <formula>NOT(ISERROR(SEARCH("VENCIDO",P224)))</formula>
    </cfRule>
    <cfRule type="containsText" dxfId="338" priority="338" operator="containsText" text="POR VENCERSE">
      <formula>NOT(ISERROR(SEARCH("POR VENCERSE",P224)))</formula>
    </cfRule>
    <cfRule type="containsText" dxfId="337" priority="339" operator="containsText" text="VIGENTE">
      <formula>NOT(ISERROR(SEARCH("VIGENTE",P224)))</formula>
    </cfRule>
  </conditionalFormatting>
  <conditionalFormatting sqref="CB225">
    <cfRule type="expression" dxfId="336" priority="335">
      <formula>($CB$17-#REF!)&lt;8</formula>
    </cfRule>
  </conditionalFormatting>
  <conditionalFormatting sqref="A225">
    <cfRule type="duplicateValues" dxfId="335" priority="336"/>
  </conditionalFormatting>
  <conditionalFormatting sqref="A226">
    <cfRule type="duplicateValues" dxfId="334" priority="334"/>
  </conditionalFormatting>
  <conditionalFormatting sqref="A227">
    <cfRule type="duplicateValues" dxfId="333" priority="333"/>
  </conditionalFormatting>
  <conditionalFormatting sqref="J227">
    <cfRule type="containsText" dxfId="332" priority="330" operator="containsText" text="TERMINADO">
      <formula>NOT(ISERROR(SEARCH("TERMINADO",J227)))</formula>
    </cfRule>
    <cfRule type="containsText" dxfId="331" priority="331" operator="containsText" text="POR VENCERSE">
      <formula>NOT(ISERROR(SEARCH("POR VENCERSE",J227)))</formula>
    </cfRule>
    <cfRule type="containsText" dxfId="330" priority="332" operator="containsText" text="VIGENTE">
      <formula>NOT(ISERROR(SEARCH("VIGENTE",J227)))</formula>
    </cfRule>
  </conditionalFormatting>
  <conditionalFormatting sqref="J227">
    <cfRule type="containsText" dxfId="329" priority="329" operator="containsText" text="RENOVAR">
      <formula>NOT(ISERROR(SEARCH("RENOVAR",J227)))</formula>
    </cfRule>
  </conditionalFormatting>
  <conditionalFormatting sqref="J227">
    <cfRule type="containsText" dxfId="328" priority="327" operator="containsText" text="TRAMITES">
      <formula>NOT(ISERROR(SEARCH("TRAMITES",J227)))</formula>
    </cfRule>
    <cfRule type="containsText" dxfId="327" priority="328" operator="containsText" text="TRAMITES">
      <formula>NOT(ISERROR(SEARCH("TRAMITES",J227)))</formula>
    </cfRule>
  </conditionalFormatting>
  <conditionalFormatting sqref="P227">
    <cfRule type="containsText" dxfId="326" priority="326" operator="containsText" text="RENOVAR">
      <formula>NOT(ISERROR(SEARCH("RENOVAR",P227)))</formula>
    </cfRule>
  </conditionalFormatting>
  <conditionalFormatting sqref="P227">
    <cfRule type="containsText" dxfId="325" priority="323" operator="containsText" text="VENCIDO">
      <formula>NOT(ISERROR(SEARCH("VENCIDO",P227)))</formula>
    </cfRule>
    <cfRule type="containsText" dxfId="324" priority="324" operator="containsText" text="POR VENCERSE">
      <formula>NOT(ISERROR(SEARCH("POR VENCERSE",P227)))</formula>
    </cfRule>
    <cfRule type="containsText" dxfId="323" priority="325" operator="containsText" text="VIGENTE">
      <formula>NOT(ISERROR(SEARCH("VIGENTE",P227)))</formula>
    </cfRule>
  </conditionalFormatting>
  <conditionalFormatting sqref="P163">
    <cfRule type="containsText" dxfId="322" priority="322" operator="containsText" text="RENOVAR">
      <formula>NOT(ISERROR(SEARCH("RENOVAR",P163)))</formula>
    </cfRule>
  </conditionalFormatting>
  <conditionalFormatting sqref="P163">
    <cfRule type="containsText" dxfId="321" priority="319" operator="containsText" text="VENCIDO">
      <formula>NOT(ISERROR(SEARCH("VENCIDO",P163)))</formula>
    </cfRule>
    <cfRule type="containsText" dxfId="320" priority="320" operator="containsText" text="POR VENCERSE">
      <formula>NOT(ISERROR(SEARCH("POR VENCERSE",P163)))</formula>
    </cfRule>
    <cfRule type="containsText" dxfId="319" priority="321" operator="containsText" text="VIGENTE">
      <formula>NOT(ISERROR(SEARCH("VIGENTE",P163)))</formula>
    </cfRule>
  </conditionalFormatting>
  <conditionalFormatting sqref="A228">
    <cfRule type="duplicateValues" dxfId="318" priority="318"/>
  </conditionalFormatting>
  <conditionalFormatting sqref="J228">
    <cfRule type="containsText" dxfId="317" priority="315" operator="containsText" text="TERMINADO">
      <formula>NOT(ISERROR(SEARCH("TERMINADO",J228)))</formula>
    </cfRule>
    <cfRule type="containsText" dxfId="316" priority="316" operator="containsText" text="POR VENCERSE">
      <formula>NOT(ISERROR(SEARCH("POR VENCERSE",J228)))</formula>
    </cfRule>
    <cfRule type="containsText" dxfId="315" priority="317" operator="containsText" text="VIGENTE">
      <formula>NOT(ISERROR(SEARCH("VIGENTE",J228)))</formula>
    </cfRule>
  </conditionalFormatting>
  <conditionalFormatting sqref="J228">
    <cfRule type="containsText" dxfId="314" priority="314" operator="containsText" text="RENOVAR">
      <formula>NOT(ISERROR(SEARCH("RENOVAR",J228)))</formula>
    </cfRule>
  </conditionalFormatting>
  <conditionalFormatting sqref="J228">
    <cfRule type="containsText" dxfId="313" priority="312" operator="containsText" text="TRAMITES">
      <formula>NOT(ISERROR(SEARCH("TRAMITES",J228)))</formula>
    </cfRule>
    <cfRule type="containsText" dxfId="312" priority="313" operator="containsText" text="TRAMITES">
      <formula>NOT(ISERROR(SEARCH("TRAMITES",J228)))</formula>
    </cfRule>
  </conditionalFormatting>
  <conditionalFormatting sqref="A229">
    <cfRule type="duplicateValues" dxfId="311" priority="311"/>
  </conditionalFormatting>
  <conditionalFormatting sqref="J229">
    <cfRule type="containsText" dxfId="310" priority="308" operator="containsText" text="TERMINADO">
      <formula>NOT(ISERROR(SEARCH("TERMINADO",J229)))</formula>
    </cfRule>
    <cfRule type="containsText" dxfId="309" priority="309" operator="containsText" text="POR VENCERSE">
      <formula>NOT(ISERROR(SEARCH("POR VENCERSE",J229)))</formula>
    </cfRule>
    <cfRule type="containsText" dxfId="308" priority="310" operator="containsText" text="VIGENTE">
      <formula>NOT(ISERROR(SEARCH("VIGENTE",J229)))</formula>
    </cfRule>
  </conditionalFormatting>
  <conditionalFormatting sqref="J229">
    <cfRule type="containsText" dxfId="307" priority="307" operator="containsText" text="RENOVAR">
      <formula>NOT(ISERROR(SEARCH("RENOVAR",J229)))</formula>
    </cfRule>
  </conditionalFormatting>
  <conditionalFormatting sqref="J229">
    <cfRule type="containsText" dxfId="306" priority="305" operator="containsText" text="TRAMITES">
      <formula>NOT(ISERROR(SEARCH("TRAMITES",J229)))</formula>
    </cfRule>
    <cfRule type="containsText" dxfId="305" priority="306" operator="containsText" text="TRAMITES">
      <formula>NOT(ISERROR(SEARCH("TRAMITES",J229)))</formula>
    </cfRule>
  </conditionalFormatting>
  <conditionalFormatting sqref="A230">
    <cfRule type="duplicateValues" dxfId="304" priority="304"/>
  </conditionalFormatting>
  <conditionalFormatting sqref="J230">
    <cfRule type="containsText" dxfId="303" priority="301" operator="containsText" text="TERMINADO">
      <formula>NOT(ISERROR(SEARCH("TERMINADO",J230)))</formula>
    </cfRule>
    <cfRule type="containsText" dxfId="302" priority="302" operator="containsText" text="POR VENCERSE">
      <formula>NOT(ISERROR(SEARCH("POR VENCERSE",J230)))</formula>
    </cfRule>
    <cfRule type="containsText" dxfId="301" priority="303" operator="containsText" text="VIGENTE">
      <formula>NOT(ISERROR(SEARCH("VIGENTE",J230)))</formula>
    </cfRule>
  </conditionalFormatting>
  <conditionalFormatting sqref="J230">
    <cfRule type="containsText" dxfId="300" priority="300" operator="containsText" text="RENOVAR">
      <formula>NOT(ISERROR(SEARCH("RENOVAR",J230)))</formula>
    </cfRule>
  </conditionalFormatting>
  <conditionalFormatting sqref="J230">
    <cfRule type="containsText" dxfId="299" priority="298" operator="containsText" text="TRAMITES">
      <formula>NOT(ISERROR(SEARCH("TRAMITES",J230)))</formula>
    </cfRule>
    <cfRule type="containsText" dxfId="298" priority="299" operator="containsText" text="TRAMITES">
      <formula>NOT(ISERROR(SEARCH("TRAMITES",J230)))</formula>
    </cfRule>
  </conditionalFormatting>
  <conditionalFormatting sqref="A231">
    <cfRule type="duplicateValues" dxfId="297" priority="297"/>
  </conditionalFormatting>
  <conditionalFormatting sqref="J231">
    <cfRule type="containsText" dxfId="296" priority="294" operator="containsText" text="TERMINADO">
      <formula>NOT(ISERROR(SEARCH("TERMINADO",J231)))</formula>
    </cfRule>
    <cfRule type="containsText" dxfId="295" priority="295" operator="containsText" text="POR VENCERSE">
      <formula>NOT(ISERROR(SEARCH("POR VENCERSE",J231)))</formula>
    </cfRule>
    <cfRule type="containsText" dxfId="294" priority="296" operator="containsText" text="VIGENTE">
      <formula>NOT(ISERROR(SEARCH("VIGENTE",J231)))</formula>
    </cfRule>
  </conditionalFormatting>
  <conditionalFormatting sqref="J231">
    <cfRule type="containsText" dxfId="293" priority="293" operator="containsText" text="RENOVAR">
      <formula>NOT(ISERROR(SEARCH("RENOVAR",J231)))</formula>
    </cfRule>
  </conditionalFormatting>
  <conditionalFormatting sqref="J231">
    <cfRule type="containsText" dxfId="292" priority="291" operator="containsText" text="TRAMITES">
      <formula>NOT(ISERROR(SEARCH("TRAMITES",J231)))</formula>
    </cfRule>
    <cfRule type="containsText" dxfId="291" priority="292" operator="containsText" text="TRAMITES">
      <formula>NOT(ISERROR(SEARCH("TRAMITES",J231)))</formula>
    </cfRule>
  </conditionalFormatting>
  <conditionalFormatting sqref="J225:J226">
    <cfRule type="containsText" dxfId="290" priority="287" operator="containsText" text="RENOVAR">
      <formula>NOT(ISERROR(SEARCH("RENOVAR",J225)))</formula>
    </cfRule>
  </conditionalFormatting>
  <conditionalFormatting sqref="J225:J226">
    <cfRule type="containsText" dxfId="289" priority="288" operator="containsText" text="TERMINADO">
      <formula>NOT(ISERROR(SEARCH("TERMINADO",J225)))</formula>
    </cfRule>
    <cfRule type="containsText" dxfId="288" priority="289" operator="containsText" text="POR VENCERSE">
      <formula>NOT(ISERROR(SEARCH("POR VENCERSE",J225)))</formula>
    </cfRule>
    <cfRule type="containsText" dxfId="287" priority="290" operator="containsText" text="VIGENTE">
      <formula>NOT(ISERROR(SEARCH("VIGENTE",J225)))</formula>
    </cfRule>
  </conditionalFormatting>
  <conditionalFormatting sqref="J225:J226">
    <cfRule type="containsText" dxfId="286" priority="285" operator="containsText" text="TRAMITES">
      <formula>NOT(ISERROR(SEARCH("TRAMITES",J225)))</formula>
    </cfRule>
    <cfRule type="containsText" dxfId="285" priority="286" operator="containsText" text="TRAMITES">
      <formula>NOT(ISERROR(SEARCH("TRAMITES",J225)))</formula>
    </cfRule>
  </conditionalFormatting>
  <conditionalFormatting sqref="A232">
    <cfRule type="duplicateValues" dxfId="284" priority="284"/>
  </conditionalFormatting>
  <conditionalFormatting sqref="J232">
    <cfRule type="containsText" dxfId="283" priority="281" operator="containsText" text="TERMINADO">
      <formula>NOT(ISERROR(SEARCH("TERMINADO",J232)))</formula>
    </cfRule>
    <cfRule type="containsText" dxfId="282" priority="282" operator="containsText" text="POR VENCERSE">
      <formula>NOT(ISERROR(SEARCH("POR VENCERSE",J232)))</formula>
    </cfRule>
    <cfRule type="containsText" dxfId="281" priority="283" operator="containsText" text="VIGENTE">
      <formula>NOT(ISERROR(SEARCH("VIGENTE",J232)))</formula>
    </cfRule>
  </conditionalFormatting>
  <conditionalFormatting sqref="J232">
    <cfRule type="containsText" dxfId="280" priority="280" operator="containsText" text="RENOVAR">
      <formula>NOT(ISERROR(SEARCH("RENOVAR",J232)))</formula>
    </cfRule>
  </conditionalFormatting>
  <conditionalFormatting sqref="J232">
    <cfRule type="containsText" dxfId="279" priority="278" operator="containsText" text="TRAMITES">
      <formula>NOT(ISERROR(SEARCH("TRAMITES",J232)))</formula>
    </cfRule>
    <cfRule type="containsText" dxfId="278" priority="279" operator="containsText" text="TRAMITES">
      <formula>NOT(ISERROR(SEARCH("TRAMITES",J232)))</formula>
    </cfRule>
  </conditionalFormatting>
  <conditionalFormatting sqref="A233">
    <cfRule type="duplicateValues" dxfId="277" priority="277"/>
  </conditionalFormatting>
  <conditionalFormatting sqref="J233">
    <cfRule type="containsText" dxfId="276" priority="274" operator="containsText" text="TERMINADO">
      <formula>NOT(ISERROR(SEARCH("TERMINADO",J233)))</formula>
    </cfRule>
    <cfRule type="containsText" dxfId="275" priority="275" operator="containsText" text="POR VENCERSE">
      <formula>NOT(ISERROR(SEARCH("POR VENCERSE",J233)))</formula>
    </cfRule>
    <cfRule type="containsText" dxfId="274" priority="276" operator="containsText" text="VIGENTE">
      <formula>NOT(ISERROR(SEARCH("VIGENTE",J233)))</formula>
    </cfRule>
  </conditionalFormatting>
  <conditionalFormatting sqref="J233">
    <cfRule type="containsText" dxfId="273" priority="273" operator="containsText" text="RENOVAR">
      <formula>NOT(ISERROR(SEARCH("RENOVAR",J233)))</formula>
    </cfRule>
  </conditionalFormatting>
  <conditionalFormatting sqref="J233">
    <cfRule type="containsText" dxfId="272" priority="271" operator="containsText" text="TRAMITES">
      <formula>NOT(ISERROR(SEARCH("TRAMITES",J233)))</formula>
    </cfRule>
    <cfRule type="containsText" dxfId="271" priority="272" operator="containsText" text="TRAMITES">
      <formula>NOT(ISERROR(SEARCH("TRAMITES",J233)))</formula>
    </cfRule>
  </conditionalFormatting>
  <conditionalFormatting sqref="A234">
    <cfRule type="duplicateValues" dxfId="270" priority="270"/>
  </conditionalFormatting>
  <conditionalFormatting sqref="J234">
    <cfRule type="containsText" dxfId="269" priority="267" operator="containsText" text="TERMINADO">
      <formula>NOT(ISERROR(SEARCH("TERMINADO",J234)))</formula>
    </cfRule>
    <cfRule type="containsText" dxfId="268" priority="268" operator="containsText" text="POR VENCERSE">
      <formula>NOT(ISERROR(SEARCH("POR VENCERSE",J234)))</formula>
    </cfRule>
    <cfRule type="containsText" dxfId="267" priority="269" operator="containsText" text="VIGENTE">
      <formula>NOT(ISERROR(SEARCH("VIGENTE",J234)))</formula>
    </cfRule>
  </conditionalFormatting>
  <conditionalFormatting sqref="J234">
    <cfRule type="containsText" dxfId="266" priority="266" operator="containsText" text="RENOVAR">
      <formula>NOT(ISERROR(SEARCH("RENOVAR",J234)))</formula>
    </cfRule>
  </conditionalFormatting>
  <conditionalFormatting sqref="J234">
    <cfRule type="containsText" dxfId="265" priority="264" operator="containsText" text="TRAMITES">
      <formula>NOT(ISERROR(SEARCH("TRAMITES",J234)))</formula>
    </cfRule>
    <cfRule type="containsText" dxfId="264" priority="265" operator="containsText" text="TRAMITES">
      <formula>NOT(ISERROR(SEARCH("TRAMITES",J234)))</formula>
    </cfRule>
  </conditionalFormatting>
  <conditionalFormatting sqref="A235">
    <cfRule type="duplicateValues" dxfId="263" priority="263"/>
  </conditionalFormatting>
  <conditionalFormatting sqref="J235">
    <cfRule type="containsText" dxfId="262" priority="260" operator="containsText" text="TERMINADO">
      <formula>NOT(ISERROR(SEARCH("TERMINADO",J235)))</formula>
    </cfRule>
    <cfRule type="containsText" dxfId="261" priority="261" operator="containsText" text="POR VENCERSE">
      <formula>NOT(ISERROR(SEARCH("POR VENCERSE",J235)))</formula>
    </cfRule>
    <cfRule type="containsText" dxfId="260" priority="262" operator="containsText" text="VIGENTE">
      <formula>NOT(ISERROR(SEARCH("VIGENTE",J235)))</formula>
    </cfRule>
  </conditionalFormatting>
  <conditionalFormatting sqref="J235">
    <cfRule type="containsText" dxfId="259" priority="259" operator="containsText" text="RENOVAR">
      <formula>NOT(ISERROR(SEARCH("RENOVAR",J235)))</formula>
    </cfRule>
  </conditionalFormatting>
  <conditionalFormatting sqref="J235">
    <cfRule type="containsText" dxfId="258" priority="257" operator="containsText" text="TRAMITES">
      <formula>NOT(ISERROR(SEARCH("TRAMITES",J235)))</formula>
    </cfRule>
    <cfRule type="containsText" dxfId="257" priority="258" operator="containsText" text="TRAMITES">
      <formula>NOT(ISERROR(SEARCH("TRAMITES",J235)))</formula>
    </cfRule>
  </conditionalFormatting>
  <conditionalFormatting sqref="A236">
    <cfRule type="duplicateValues" dxfId="256" priority="256"/>
  </conditionalFormatting>
  <conditionalFormatting sqref="J236">
    <cfRule type="containsText" dxfId="255" priority="253" operator="containsText" text="TERMINADO">
      <formula>NOT(ISERROR(SEARCH("TERMINADO",J236)))</formula>
    </cfRule>
    <cfRule type="containsText" dxfId="254" priority="254" operator="containsText" text="POR VENCERSE">
      <formula>NOT(ISERROR(SEARCH("POR VENCERSE",J236)))</formula>
    </cfRule>
    <cfRule type="containsText" dxfId="253" priority="255" operator="containsText" text="VIGENTE">
      <formula>NOT(ISERROR(SEARCH("VIGENTE",J236)))</formula>
    </cfRule>
  </conditionalFormatting>
  <conditionalFormatting sqref="J236">
    <cfRule type="containsText" dxfId="252" priority="252" operator="containsText" text="RENOVAR">
      <formula>NOT(ISERROR(SEARCH("RENOVAR",J236)))</formula>
    </cfRule>
  </conditionalFormatting>
  <conditionalFormatting sqref="J236">
    <cfRule type="containsText" dxfId="251" priority="250" operator="containsText" text="TRAMITES">
      <formula>NOT(ISERROR(SEARCH("TRAMITES",J236)))</formula>
    </cfRule>
    <cfRule type="containsText" dxfId="250" priority="251" operator="containsText" text="TRAMITES">
      <formula>NOT(ISERROR(SEARCH("TRAMITES",J236)))</formula>
    </cfRule>
  </conditionalFormatting>
  <conditionalFormatting sqref="A237">
    <cfRule type="duplicateValues" dxfId="249" priority="249"/>
  </conditionalFormatting>
  <conditionalFormatting sqref="J237">
    <cfRule type="containsText" dxfId="248" priority="246" operator="containsText" text="TERMINADO">
      <formula>NOT(ISERROR(SEARCH("TERMINADO",J237)))</formula>
    </cfRule>
    <cfRule type="containsText" dxfId="247" priority="247" operator="containsText" text="POR VENCERSE">
      <formula>NOT(ISERROR(SEARCH("POR VENCERSE",J237)))</formula>
    </cfRule>
    <cfRule type="containsText" dxfId="246" priority="248" operator="containsText" text="VIGENTE">
      <formula>NOT(ISERROR(SEARCH("VIGENTE",J237)))</formula>
    </cfRule>
  </conditionalFormatting>
  <conditionalFormatting sqref="J237">
    <cfRule type="containsText" dxfId="245" priority="245" operator="containsText" text="RENOVAR">
      <formula>NOT(ISERROR(SEARCH("RENOVAR",J237)))</formula>
    </cfRule>
  </conditionalFormatting>
  <conditionalFormatting sqref="J237">
    <cfRule type="containsText" dxfId="244" priority="243" operator="containsText" text="TRAMITES">
      <formula>NOT(ISERROR(SEARCH("TRAMITES",J237)))</formula>
    </cfRule>
    <cfRule type="containsText" dxfId="243" priority="244" operator="containsText" text="TRAMITES">
      <formula>NOT(ISERROR(SEARCH("TRAMITES",J237)))</formula>
    </cfRule>
  </conditionalFormatting>
  <conditionalFormatting sqref="A238">
    <cfRule type="duplicateValues" dxfId="242" priority="242"/>
  </conditionalFormatting>
  <conditionalFormatting sqref="J238">
    <cfRule type="containsText" dxfId="241" priority="239" operator="containsText" text="TERMINADO">
      <formula>NOT(ISERROR(SEARCH("TERMINADO",J238)))</formula>
    </cfRule>
    <cfRule type="containsText" dxfId="240" priority="240" operator="containsText" text="POR VENCERSE">
      <formula>NOT(ISERROR(SEARCH("POR VENCERSE",J238)))</formula>
    </cfRule>
    <cfRule type="containsText" dxfId="239" priority="241" operator="containsText" text="VIGENTE">
      <formula>NOT(ISERROR(SEARCH("VIGENTE",J238)))</formula>
    </cfRule>
  </conditionalFormatting>
  <conditionalFormatting sqref="J238">
    <cfRule type="containsText" dxfId="238" priority="238" operator="containsText" text="RENOVAR">
      <formula>NOT(ISERROR(SEARCH("RENOVAR",J238)))</formula>
    </cfRule>
  </conditionalFormatting>
  <conditionalFormatting sqref="J238">
    <cfRule type="containsText" dxfId="237" priority="236" operator="containsText" text="TRAMITES">
      <formula>NOT(ISERROR(SEARCH("TRAMITES",J238)))</formula>
    </cfRule>
    <cfRule type="containsText" dxfId="236" priority="237" operator="containsText" text="TRAMITES">
      <formula>NOT(ISERROR(SEARCH("TRAMITES",J238)))</formula>
    </cfRule>
  </conditionalFormatting>
  <conditionalFormatting sqref="A239">
    <cfRule type="duplicateValues" dxfId="235" priority="235"/>
  </conditionalFormatting>
  <conditionalFormatting sqref="J239">
    <cfRule type="containsText" dxfId="234" priority="232" operator="containsText" text="TERMINADO">
      <formula>NOT(ISERROR(SEARCH("TERMINADO",J239)))</formula>
    </cfRule>
    <cfRule type="containsText" dxfId="233" priority="233" operator="containsText" text="POR VENCERSE">
      <formula>NOT(ISERROR(SEARCH("POR VENCERSE",J239)))</formula>
    </cfRule>
    <cfRule type="containsText" dxfId="232" priority="234" operator="containsText" text="VIGENTE">
      <formula>NOT(ISERROR(SEARCH("VIGENTE",J239)))</formula>
    </cfRule>
  </conditionalFormatting>
  <conditionalFormatting sqref="J239">
    <cfRule type="containsText" dxfId="231" priority="231" operator="containsText" text="RENOVAR">
      <formula>NOT(ISERROR(SEARCH("RENOVAR",J239)))</formula>
    </cfRule>
  </conditionalFormatting>
  <conditionalFormatting sqref="J239">
    <cfRule type="containsText" dxfId="230" priority="229" operator="containsText" text="TRAMITES">
      <formula>NOT(ISERROR(SEARCH("TRAMITES",J239)))</formula>
    </cfRule>
    <cfRule type="containsText" dxfId="229" priority="230" operator="containsText" text="TRAMITES">
      <formula>NOT(ISERROR(SEARCH("TRAMITES",J239)))</formula>
    </cfRule>
  </conditionalFormatting>
  <conditionalFormatting sqref="A240">
    <cfRule type="duplicateValues" dxfId="228" priority="228"/>
  </conditionalFormatting>
  <conditionalFormatting sqref="J240">
    <cfRule type="containsText" dxfId="227" priority="225" operator="containsText" text="TERMINADO">
      <formula>NOT(ISERROR(SEARCH("TERMINADO",J240)))</formula>
    </cfRule>
    <cfRule type="containsText" dxfId="226" priority="226" operator="containsText" text="POR VENCERSE">
      <formula>NOT(ISERROR(SEARCH("POR VENCERSE",J240)))</formula>
    </cfRule>
    <cfRule type="containsText" dxfId="225" priority="227" operator="containsText" text="VIGENTE">
      <formula>NOT(ISERROR(SEARCH("VIGENTE",J240)))</formula>
    </cfRule>
  </conditionalFormatting>
  <conditionalFormatting sqref="J240">
    <cfRule type="containsText" dxfId="224" priority="224" operator="containsText" text="RENOVAR">
      <formula>NOT(ISERROR(SEARCH("RENOVAR",J240)))</formula>
    </cfRule>
  </conditionalFormatting>
  <conditionalFormatting sqref="J240">
    <cfRule type="containsText" dxfId="223" priority="222" operator="containsText" text="TRAMITES">
      <formula>NOT(ISERROR(SEARCH("TRAMITES",J240)))</formula>
    </cfRule>
    <cfRule type="containsText" dxfId="222" priority="223" operator="containsText" text="TRAMITES">
      <formula>NOT(ISERROR(SEARCH("TRAMITES",J240)))</formula>
    </cfRule>
  </conditionalFormatting>
  <conditionalFormatting sqref="J241">
    <cfRule type="containsText" dxfId="221" priority="221" operator="containsText" text="RENOVAR">
      <formula>NOT(ISERROR(SEARCH("RENOVAR",J241)))</formula>
    </cfRule>
  </conditionalFormatting>
  <conditionalFormatting sqref="A241">
    <cfRule type="duplicateValues" dxfId="220" priority="220"/>
  </conditionalFormatting>
  <conditionalFormatting sqref="J241">
    <cfRule type="containsText" dxfId="219" priority="217" operator="containsText" text="TERMINADO">
      <formula>NOT(ISERROR(SEARCH("TERMINADO",J241)))</formula>
    </cfRule>
    <cfRule type="containsText" dxfId="218" priority="218" operator="containsText" text="POR VENCERSE">
      <formula>NOT(ISERROR(SEARCH("POR VENCERSE",J241)))</formula>
    </cfRule>
    <cfRule type="containsText" dxfId="217" priority="219" operator="containsText" text="VIGENTE">
      <formula>NOT(ISERROR(SEARCH("VIGENTE",J241)))</formula>
    </cfRule>
  </conditionalFormatting>
  <conditionalFormatting sqref="J241">
    <cfRule type="containsText" dxfId="216" priority="215" operator="containsText" text="TRAMITES">
      <formula>NOT(ISERROR(SEARCH("TRAMITES",J241)))</formula>
    </cfRule>
    <cfRule type="containsText" dxfId="215" priority="216" operator="containsText" text="TRAMITES">
      <formula>NOT(ISERROR(SEARCH("TRAMITES",J241)))</formula>
    </cfRule>
  </conditionalFormatting>
  <conditionalFormatting sqref="A242">
    <cfRule type="duplicateValues" dxfId="214" priority="214"/>
  </conditionalFormatting>
  <conditionalFormatting sqref="J242">
    <cfRule type="containsText" dxfId="213" priority="210" operator="containsText" text="RENOVAR">
      <formula>NOT(ISERROR(SEARCH("RENOVAR",J242)))</formula>
    </cfRule>
  </conditionalFormatting>
  <conditionalFormatting sqref="J242">
    <cfRule type="containsText" dxfId="212" priority="211" operator="containsText" text="TERMINADO">
      <formula>NOT(ISERROR(SEARCH("TERMINADO",J242)))</formula>
    </cfRule>
    <cfRule type="containsText" dxfId="211" priority="212" operator="containsText" text="POR VENCERSE">
      <formula>NOT(ISERROR(SEARCH("POR VENCERSE",J242)))</formula>
    </cfRule>
    <cfRule type="containsText" dxfId="210" priority="213" operator="containsText" text="VIGENTE">
      <formula>NOT(ISERROR(SEARCH("VIGENTE",J242)))</formula>
    </cfRule>
  </conditionalFormatting>
  <conditionalFormatting sqref="J242">
    <cfRule type="containsText" dxfId="209" priority="208" operator="containsText" text="TRAMITES">
      <formula>NOT(ISERROR(SEARCH("TRAMITES",J242)))</formula>
    </cfRule>
    <cfRule type="containsText" dxfId="208" priority="209" operator="containsText" text="TRAMITES">
      <formula>NOT(ISERROR(SEARCH("TRAMITES",J242)))</formula>
    </cfRule>
  </conditionalFormatting>
  <conditionalFormatting sqref="A243">
    <cfRule type="duplicateValues" dxfId="207" priority="207"/>
  </conditionalFormatting>
  <conditionalFormatting sqref="J243">
    <cfRule type="containsText" dxfId="206" priority="203" operator="containsText" text="RENOVAR">
      <formula>NOT(ISERROR(SEARCH("RENOVAR",J243)))</formula>
    </cfRule>
  </conditionalFormatting>
  <conditionalFormatting sqref="J243">
    <cfRule type="containsText" dxfId="205" priority="204" operator="containsText" text="TERMINADO">
      <formula>NOT(ISERROR(SEARCH("TERMINADO",J243)))</formula>
    </cfRule>
    <cfRule type="containsText" dxfId="204" priority="205" operator="containsText" text="POR VENCERSE">
      <formula>NOT(ISERROR(SEARCH("POR VENCERSE",J243)))</formula>
    </cfRule>
    <cfRule type="containsText" dxfId="203" priority="206" operator="containsText" text="VIGENTE">
      <formula>NOT(ISERROR(SEARCH("VIGENTE",J243)))</formula>
    </cfRule>
  </conditionalFormatting>
  <conditionalFormatting sqref="J243">
    <cfRule type="containsText" dxfId="202" priority="201" operator="containsText" text="TRAMITES">
      <formula>NOT(ISERROR(SEARCH("TRAMITES",J243)))</formula>
    </cfRule>
    <cfRule type="containsText" dxfId="201" priority="202" operator="containsText" text="TRAMITES">
      <formula>NOT(ISERROR(SEARCH("TRAMITES",J243)))</formula>
    </cfRule>
  </conditionalFormatting>
  <conditionalFormatting sqref="A244">
    <cfRule type="duplicateValues" dxfId="200" priority="200"/>
  </conditionalFormatting>
  <conditionalFormatting sqref="J244">
    <cfRule type="containsText" dxfId="199" priority="196" operator="containsText" text="RENOVAR">
      <formula>NOT(ISERROR(SEARCH("RENOVAR",J244)))</formula>
    </cfRule>
  </conditionalFormatting>
  <conditionalFormatting sqref="J244">
    <cfRule type="containsText" dxfId="198" priority="197" operator="containsText" text="TERMINADO">
      <formula>NOT(ISERROR(SEARCH("TERMINADO",J244)))</formula>
    </cfRule>
    <cfRule type="containsText" dxfId="197" priority="198" operator="containsText" text="POR VENCERSE">
      <formula>NOT(ISERROR(SEARCH("POR VENCERSE",J244)))</formula>
    </cfRule>
    <cfRule type="containsText" dxfId="196" priority="199" operator="containsText" text="VIGENTE">
      <formula>NOT(ISERROR(SEARCH("VIGENTE",J244)))</formula>
    </cfRule>
  </conditionalFormatting>
  <conditionalFormatting sqref="J244">
    <cfRule type="containsText" dxfId="195" priority="194" operator="containsText" text="TRAMITES">
      <formula>NOT(ISERROR(SEARCH("TRAMITES",J244)))</formula>
    </cfRule>
    <cfRule type="containsText" dxfId="194" priority="195" operator="containsText" text="TRAMITES">
      <formula>NOT(ISERROR(SEARCH("TRAMITES",J244)))</formula>
    </cfRule>
  </conditionalFormatting>
  <conditionalFormatting sqref="A245">
    <cfRule type="duplicateValues" dxfId="193" priority="193"/>
  </conditionalFormatting>
  <conditionalFormatting sqref="J245">
    <cfRule type="containsText" dxfId="192" priority="189" operator="containsText" text="RENOVAR">
      <formula>NOT(ISERROR(SEARCH("RENOVAR",J245)))</formula>
    </cfRule>
  </conditionalFormatting>
  <conditionalFormatting sqref="J245">
    <cfRule type="containsText" dxfId="191" priority="190" operator="containsText" text="TERMINADO">
      <formula>NOT(ISERROR(SEARCH("TERMINADO",J245)))</formula>
    </cfRule>
    <cfRule type="containsText" dxfId="190" priority="191" operator="containsText" text="POR VENCERSE">
      <formula>NOT(ISERROR(SEARCH("POR VENCERSE",J245)))</formula>
    </cfRule>
    <cfRule type="containsText" dxfId="189" priority="192" operator="containsText" text="VIGENTE">
      <formula>NOT(ISERROR(SEARCH("VIGENTE",J245)))</formula>
    </cfRule>
  </conditionalFormatting>
  <conditionalFormatting sqref="J245">
    <cfRule type="containsText" dxfId="188" priority="187" operator="containsText" text="TRAMITES">
      <formula>NOT(ISERROR(SEARCH("TRAMITES",J245)))</formula>
    </cfRule>
    <cfRule type="containsText" dxfId="187" priority="188" operator="containsText" text="TRAMITES">
      <formula>NOT(ISERROR(SEARCH("TRAMITES",J245)))</formula>
    </cfRule>
  </conditionalFormatting>
  <conditionalFormatting sqref="P226">
    <cfRule type="containsText" dxfId="186" priority="184" stopIfTrue="1" operator="containsText" text="TERMINADO">
      <formula>NOT(ISERROR(SEARCH("TERMINADO",P226)))</formula>
    </cfRule>
    <cfRule type="containsText" dxfId="185" priority="185" stopIfTrue="1" operator="containsText" text="POR VENCERSE">
      <formula>NOT(ISERROR(SEARCH("POR VENCERSE",P226)))</formula>
    </cfRule>
    <cfRule type="containsText" dxfId="184" priority="186" operator="containsText" text="VIGENTE">
      <formula>NOT(ISERROR(SEARCH("VIGENTE",P226)))</formula>
    </cfRule>
  </conditionalFormatting>
  <conditionalFormatting sqref="P225">
    <cfRule type="containsText" dxfId="183" priority="181" stopIfTrue="1" operator="containsText" text="TERMINADO">
      <formula>NOT(ISERROR(SEARCH("TERMINADO",P225)))</formula>
    </cfRule>
    <cfRule type="containsText" dxfId="182" priority="182" stopIfTrue="1" operator="containsText" text="POR VENCERSE">
      <formula>NOT(ISERROR(SEARCH("POR VENCERSE",P225)))</formula>
    </cfRule>
    <cfRule type="containsText" dxfId="181" priority="183" operator="containsText" text="VIGENTE">
      <formula>NOT(ISERROR(SEARCH("VIGENTE",P225)))</formula>
    </cfRule>
  </conditionalFormatting>
  <conditionalFormatting sqref="J246">
    <cfRule type="containsText" dxfId="180" priority="180" operator="containsText" text="RENOVAR">
      <formula>NOT(ISERROR(SEARCH("RENOVAR",J246)))</formula>
    </cfRule>
  </conditionalFormatting>
  <conditionalFormatting sqref="A246">
    <cfRule type="duplicateValues" dxfId="179" priority="179"/>
  </conditionalFormatting>
  <conditionalFormatting sqref="P246">
    <cfRule type="containsText" dxfId="178" priority="176" stopIfTrue="1" operator="containsText" text="TERMINADO">
      <formula>NOT(ISERROR(SEARCH("TERMINADO",P246)))</formula>
    </cfRule>
    <cfRule type="containsText" dxfId="177" priority="177" stopIfTrue="1" operator="containsText" text="POR VENCERSE">
      <formula>NOT(ISERROR(SEARCH("POR VENCERSE",P246)))</formula>
    </cfRule>
    <cfRule type="containsText" dxfId="176" priority="178" operator="containsText" text="VIGENTE">
      <formula>NOT(ISERROR(SEARCH("VIGENTE",P246)))</formula>
    </cfRule>
  </conditionalFormatting>
  <conditionalFormatting sqref="P246">
    <cfRule type="containsText" dxfId="175" priority="175" operator="containsText" text="RENOVAR">
      <formula>NOT(ISERROR(SEARCH("RENOVAR",P246)))</formula>
    </cfRule>
  </conditionalFormatting>
  <conditionalFormatting sqref="P246">
    <cfRule type="containsText" dxfId="174" priority="172" operator="containsText" text="VENCIDO">
      <formula>NOT(ISERROR(SEARCH("VENCIDO",P246)))</formula>
    </cfRule>
    <cfRule type="containsText" dxfId="173" priority="173" stopIfTrue="1" operator="containsText" text="POR VENCERSE">
      <formula>NOT(ISERROR(SEARCH("POR VENCERSE",P246)))</formula>
    </cfRule>
    <cfRule type="containsText" dxfId="172" priority="174" operator="containsText" text="VIGENTE">
      <formula>NOT(ISERROR(SEARCH("VIGENTE",P246)))</formula>
    </cfRule>
  </conditionalFormatting>
  <conditionalFormatting sqref="J246">
    <cfRule type="containsText" dxfId="171" priority="169" operator="containsText" text="TERMINADO">
      <formula>NOT(ISERROR(SEARCH("TERMINADO",J246)))</formula>
    </cfRule>
    <cfRule type="containsText" dxfId="170" priority="170" operator="containsText" text="POR VENCERSE">
      <formula>NOT(ISERROR(SEARCH("POR VENCERSE",J246)))</formula>
    </cfRule>
    <cfRule type="containsText" dxfId="169" priority="171" operator="containsText" text="VIGENTE">
      <formula>NOT(ISERROR(SEARCH("VIGENTE",J246)))</formula>
    </cfRule>
  </conditionalFormatting>
  <conditionalFormatting sqref="J246">
    <cfRule type="containsText" dxfId="168" priority="167" operator="containsText" text="TRAMITES">
      <formula>NOT(ISERROR(SEARCH("TRAMITES",J246)))</formula>
    </cfRule>
    <cfRule type="containsText" dxfId="167" priority="168" operator="containsText" text="TRAMITES">
      <formula>NOT(ISERROR(SEARCH("TRAMITES",J246)))</formula>
    </cfRule>
  </conditionalFormatting>
  <conditionalFormatting sqref="J247">
    <cfRule type="containsText" dxfId="166" priority="166" operator="containsText" text="RENOVAR">
      <formula>NOT(ISERROR(SEARCH("RENOVAR",J247)))</formula>
    </cfRule>
  </conditionalFormatting>
  <conditionalFormatting sqref="P247">
    <cfRule type="containsText" dxfId="165" priority="163" stopIfTrue="1" operator="containsText" text="TERMINADO">
      <formula>NOT(ISERROR(SEARCH("TERMINADO",P247)))</formula>
    </cfRule>
    <cfRule type="containsText" dxfId="164" priority="164" stopIfTrue="1" operator="containsText" text="POR VENCERSE">
      <formula>NOT(ISERROR(SEARCH("POR VENCERSE",P247)))</formula>
    </cfRule>
    <cfRule type="containsText" dxfId="163" priority="165" operator="containsText" text="VIGENTE">
      <formula>NOT(ISERROR(SEARCH("VIGENTE",P247)))</formula>
    </cfRule>
  </conditionalFormatting>
  <conditionalFormatting sqref="P247">
    <cfRule type="containsText" dxfId="162" priority="162" operator="containsText" text="RENOVAR">
      <formula>NOT(ISERROR(SEARCH("RENOVAR",P247)))</formula>
    </cfRule>
  </conditionalFormatting>
  <conditionalFormatting sqref="P247">
    <cfRule type="containsText" dxfId="161" priority="159" operator="containsText" text="VENCIDO">
      <formula>NOT(ISERROR(SEARCH("VENCIDO",P247)))</formula>
    </cfRule>
    <cfRule type="containsText" dxfId="160" priority="160" stopIfTrue="1" operator="containsText" text="POR VENCERSE">
      <formula>NOT(ISERROR(SEARCH("POR VENCERSE",P247)))</formula>
    </cfRule>
    <cfRule type="containsText" dxfId="159" priority="161" operator="containsText" text="VIGENTE">
      <formula>NOT(ISERROR(SEARCH("VIGENTE",P247)))</formula>
    </cfRule>
  </conditionalFormatting>
  <conditionalFormatting sqref="J247">
    <cfRule type="containsText" dxfId="158" priority="156" operator="containsText" text="TERMINADO">
      <formula>NOT(ISERROR(SEARCH("TERMINADO",J247)))</formula>
    </cfRule>
    <cfRule type="containsText" dxfId="157" priority="157" operator="containsText" text="POR VENCERSE">
      <formula>NOT(ISERROR(SEARCH("POR VENCERSE",J247)))</formula>
    </cfRule>
    <cfRule type="containsText" dxfId="156" priority="158" operator="containsText" text="VIGENTE">
      <formula>NOT(ISERROR(SEARCH("VIGENTE",J247)))</formula>
    </cfRule>
  </conditionalFormatting>
  <conditionalFormatting sqref="J247">
    <cfRule type="containsText" dxfId="155" priority="154" operator="containsText" text="TRAMITES">
      <formula>NOT(ISERROR(SEARCH("TRAMITES",J247)))</formula>
    </cfRule>
    <cfRule type="containsText" dxfId="154" priority="155" operator="containsText" text="TRAMITES">
      <formula>NOT(ISERROR(SEARCH("TRAMITES",J247)))</formula>
    </cfRule>
  </conditionalFormatting>
  <conditionalFormatting sqref="P248 J248">
    <cfRule type="containsText" dxfId="153" priority="150" stopIfTrue="1" operator="containsText" text="TERMINADO">
      <formula>NOT(ISERROR(SEARCH("TERMINADO",J248)))</formula>
    </cfRule>
    <cfRule type="containsText" dxfId="152" priority="151" stopIfTrue="1" operator="containsText" text="POR VENCERSE">
      <formula>NOT(ISERROR(SEARCH("POR VENCERSE",J248)))</formula>
    </cfRule>
    <cfRule type="containsText" dxfId="151" priority="152" operator="containsText" text="VIGENTE">
      <formula>NOT(ISERROR(SEARCH("VIGENTE",J248)))</formula>
    </cfRule>
  </conditionalFormatting>
  <conditionalFormatting sqref="P248 J248">
    <cfRule type="containsText" dxfId="150" priority="149" operator="containsText" text="RENOVAR">
      <formula>NOT(ISERROR(SEARCH("RENOVAR",J248)))</formula>
    </cfRule>
  </conditionalFormatting>
  <conditionalFormatting sqref="P248">
    <cfRule type="containsText" dxfId="149" priority="146" operator="containsText" text="VENCIDO">
      <formula>NOT(ISERROR(SEARCH("VENCIDO",P248)))</formula>
    </cfRule>
    <cfRule type="containsText" dxfId="148" priority="147" stopIfTrue="1" operator="containsText" text="POR VENCERSE">
      <formula>NOT(ISERROR(SEARCH("POR VENCERSE",P248)))</formula>
    </cfRule>
    <cfRule type="containsText" dxfId="147" priority="148" operator="containsText" text="VIGENTE">
      <formula>NOT(ISERROR(SEARCH("VIGENTE",P248)))</formula>
    </cfRule>
  </conditionalFormatting>
  <conditionalFormatting sqref="A248">
    <cfRule type="duplicateValues" dxfId="146" priority="153"/>
  </conditionalFormatting>
  <conditionalFormatting sqref="A249">
    <cfRule type="duplicateValues" dxfId="145" priority="145"/>
  </conditionalFormatting>
  <conditionalFormatting sqref="J249">
    <cfRule type="containsText" dxfId="144" priority="142" operator="containsText" text="TERMINADO">
      <formula>NOT(ISERROR(SEARCH("TERMINADO",J249)))</formula>
    </cfRule>
    <cfRule type="containsText" dxfId="143" priority="143" operator="containsText" text="POR VENCERSE">
      <formula>NOT(ISERROR(SEARCH("POR VENCERSE",J249)))</formula>
    </cfRule>
    <cfRule type="containsText" dxfId="142" priority="144" operator="containsText" text="VIGENTE">
      <formula>NOT(ISERROR(SEARCH("VIGENTE",J249)))</formula>
    </cfRule>
  </conditionalFormatting>
  <conditionalFormatting sqref="J249">
    <cfRule type="containsText" dxfId="141" priority="141" operator="containsText" text="RENOVAR">
      <formula>NOT(ISERROR(SEARCH("RENOVAR",J249)))</formula>
    </cfRule>
  </conditionalFormatting>
  <conditionalFormatting sqref="J249">
    <cfRule type="containsText" dxfId="140" priority="139" operator="containsText" text="TRAMITES">
      <formula>NOT(ISERROR(SEARCH("TRAMITES",J249)))</formula>
    </cfRule>
    <cfRule type="containsText" dxfId="139" priority="140" operator="containsText" text="TRAMITES">
      <formula>NOT(ISERROR(SEARCH("TRAMITES",J249)))</formula>
    </cfRule>
  </conditionalFormatting>
  <conditionalFormatting sqref="P249">
    <cfRule type="containsText" dxfId="138" priority="136" stopIfTrue="1" operator="containsText" text="TERMINADO">
      <formula>NOT(ISERROR(SEARCH("TERMINADO",P249)))</formula>
    </cfRule>
    <cfRule type="containsText" dxfId="137" priority="137" stopIfTrue="1" operator="containsText" text="POR VENCERSE">
      <formula>NOT(ISERROR(SEARCH("POR VENCERSE",P249)))</formula>
    </cfRule>
    <cfRule type="containsText" dxfId="136" priority="138" operator="containsText" text="VIGENTE">
      <formula>NOT(ISERROR(SEARCH("VIGENTE",P249)))</formula>
    </cfRule>
  </conditionalFormatting>
  <conditionalFormatting sqref="P249">
    <cfRule type="containsText" dxfId="135" priority="135" operator="containsText" text="RENOVAR">
      <formula>NOT(ISERROR(SEARCH("RENOVAR",P249)))</formula>
    </cfRule>
  </conditionalFormatting>
  <conditionalFormatting sqref="P249">
    <cfRule type="containsText" dxfId="134" priority="132" operator="containsText" text="VENCIDO">
      <formula>NOT(ISERROR(SEARCH("VENCIDO",P249)))</formula>
    </cfRule>
    <cfRule type="containsText" dxfId="133" priority="133" stopIfTrue="1" operator="containsText" text="POR VENCERSE">
      <formula>NOT(ISERROR(SEARCH("POR VENCERSE",P249)))</formula>
    </cfRule>
    <cfRule type="containsText" dxfId="132" priority="134" operator="containsText" text="VIGENTE">
      <formula>NOT(ISERROR(SEARCH("VIGENTE",P249)))</formula>
    </cfRule>
  </conditionalFormatting>
  <conditionalFormatting sqref="J250">
    <cfRule type="containsText" dxfId="131" priority="131" operator="containsText" text="RENOVAR">
      <formula>NOT(ISERROR(SEARCH("RENOVAR",J250)))</formula>
    </cfRule>
  </conditionalFormatting>
  <conditionalFormatting sqref="A250">
    <cfRule type="duplicateValues" dxfId="130" priority="130"/>
  </conditionalFormatting>
  <conditionalFormatting sqref="J250">
    <cfRule type="containsText" dxfId="129" priority="127" operator="containsText" text="TERMINADO">
      <formula>NOT(ISERROR(SEARCH("TERMINADO",J250)))</formula>
    </cfRule>
    <cfRule type="containsText" dxfId="128" priority="128" operator="containsText" text="POR VENCERSE">
      <formula>NOT(ISERROR(SEARCH("POR VENCERSE",J250)))</formula>
    </cfRule>
    <cfRule type="containsText" dxfId="127" priority="129" operator="containsText" text="VIGENTE">
      <formula>NOT(ISERROR(SEARCH("VIGENTE",J250)))</formula>
    </cfRule>
  </conditionalFormatting>
  <conditionalFormatting sqref="J250">
    <cfRule type="containsText" dxfId="126" priority="125" operator="containsText" text="TRAMITES">
      <formula>NOT(ISERROR(SEARCH("TRAMITES",J250)))</formula>
    </cfRule>
    <cfRule type="containsText" dxfId="125" priority="126" operator="containsText" text="TRAMITES">
      <formula>NOT(ISERROR(SEARCH("TRAMITES",J250)))</formula>
    </cfRule>
  </conditionalFormatting>
  <conditionalFormatting sqref="J251">
    <cfRule type="containsText" dxfId="124" priority="124" operator="containsText" text="RENOVAR">
      <formula>NOT(ISERROR(SEARCH("RENOVAR",J251)))</formula>
    </cfRule>
  </conditionalFormatting>
  <conditionalFormatting sqref="A251">
    <cfRule type="duplicateValues" dxfId="123" priority="123"/>
  </conditionalFormatting>
  <conditionalFormatting sqref="J251">
    <cfRule type="containsText" dxfId="122" priority="120" operator="containsText" text="TERMINADO">
      <formula>NOT(ISERROR(SEARCH("TERMINADO",J251)))</formula>
    </cfRule>
    <cfRule type="containsText" dxfId="121" priority="121" operator="containsText" text="POR VENCERSE">
      <formula>NOT(ISERROR(SEARCH("POR VENCERSE",J251)))</formula>
    </cfRule>
    <cfRule type="containsText" dxfId="120" priority="122" operator="containsText" text="VIGENTE">
      <formula>NOT(ISERROR(SEARCH("VIGENTE",J251)))</formula>
    </cfRule>
  </conditionalFormatting>
  <conditionalFormatting sqref="J251">
    <cfRule type="containsText" dxfId="119" priority="118" operator="containsText" text="TRAMITES">
      <formula>NOT(ISERROR(SEARCH("TRAMITES",J251)))</formula>
    </cfRule>
    <cfRule type="containsText" dxfId="118" priority="119" operator="containsText" text="TRAMITES">
      <formula>NOT(ISERROR(SEARCH("TRAMITES",J251)))</formula>
    </cfRule>
  </conditionalFormatting>
  <conditionalFormatting sqref="A252">
    <cfRule type="duplicateValues" dxfId="117" priority="117"/>
  </conditionalFormatting>
  <conditionalFormatting sqref="J252">
    <cfRule type="containsText" dxfId="116" priority="114" operator="containsText" text="TERMINADO">
      <formula>NOT(ISERROR(SEARCH("TERMINADO",J252)))</formula>
    </cfRule>
    <cfRule type="containsText" dxfId="115" priority="115" operator="containsText" text="POR VENCERSE">
      <formula>NOT(ISERROR(SEARCH("POR VENCERSE",J252)))</formula>
    </cfRule>
    <cfRule type="containsText" dxfId="114" priority="116" operator="containsText" text="VIGENTE">
      <formula>NOT(ISERROR(SEARCH("VIGENTE",J252)))</formula>
    </cfRule>
  </conditionalFormatting>
  <conditionalFormatting sqref="J252">
    <cfRule type="containsText" dxfId="113" priority="113" operator="containsText" text="RENOVAR">
      <formula>NOT(ISERROR(SEARCH("RENOVAR",J252)))</formula>
    </cfRule>
  </conditionalFormatting>
  <conditionalFormatting sqref="J252">
    <cfRule type="containsText" dxfId="112" priority="111" operator="containsText" text="TRAMITES">
      <formula>NOT(ISERROR(SEARCH("TRAMITES",J252)))</formula>
    </cfRule>
    <cfRule type="containsText" dxfId="111" priority="112" operator="containsText" text="TRAMITES">
      <formula>NOT(ISERROR(SEARCH("TRAMITES",J252)))</formula>
    </cfRule>
  </conditionalFormatting>
  <conditionalFormatting sqref="A162">
    <cfRule type="duplicateValues" dxfId="110" priority="2039"/>
  </conditionalFormatting>
  <conditionalFormatting sqref="J253">
    <cfRule type="containsText" dxfId="109" priority="110" operator="containsText" text="RENOVAR">
      <formula>NOT(ISERROR(SEARCH("RENOVAR",J253)))</formula>
    </cfRule>
  </conditionalFormatting>
  <conditionalFormatting sqref="A253">
    <cfRule type="duplicateValues" dxfId="108" priority="109"/>
  </conditionalFormatting>
  <conditionalFormatting sqref="J253">
    <cfRule type="containsText" dxfId="107" priority="106" operator="containsText" text="TERMINADO">
      <formula>NOT(ISERROR(SEARCH("TERMINADO",J253)))</formula>
    </cfRule>
    <cfRule type="containsText" dxfId="106" priority="107" operator="containsText" text="POR VENCERSE">
      <formula>NOT(ISERROR(SEARCH("POR VENCERSE",J253)))</formula>
    </cfRule>
    <cfRule type="containsText" dxfId="105" priority="108" operator="containsText" text="VIGENTE">
      <formula>NOT(ISERROR(SEARCH("VIGENTE",J253)))</formula>
    </cfRule>
  </conditionalFormatting>
  <conditionalFormatting sqref="J253">
    <cfRule type="containsText" dxfId="104" priority="104" operator="containsText" text="TRAMITES">
      <formula>NOT(ISERROR(SEARCH("TRAMITES",J253)))</formula>
    </cfRule>
    <cfRule type="containsText" dxfId="103" priority="105" operator="containsText" text="TRAMITES">
      <formula>NOT(ISERROR(SEARCH("TRAMITES",J253)))</formula>
    </cfRule>
  </conditionalFormatting>
  <conditionalFormatting sqref="A254">
    <cfRule type="duplicateValues" dxfId="102" priority="103"/>
  </conditionalFormatting>
  <conditionalFormatting sqref="J254">
    <cfRule type="containsText" dxfId="101" priority="100" operator="containsText" text="TERMINADO">
      <formula>NOT(ISERROR(SEARCH("TERMINADO",J254)))</formula>
    </cfRule>
    <cfRule type="containsText" dxfId="100" priority="101" operator="containsText" text="POR VENCERSE">
      <formula>NOT(ISERROR(SEARCH("POR VENCERSE",J254)))</formula>
    </cfRule>
    <cfRule type="containsText" dxfId="99" priority="102" operator="containsText" text="VIGENTE">
      <formula>NOT(ISERROR(SEARCH("VIGENTE",J254)))</formula>
    </cfRule>
  </conditionalFormatting>
  <conditionalFormatting sqref="J254">
    <cfRule type="containsText" dxfId="98" priority="99" operator="containsText" text="RENOVAR">
      <formula>NOT(ISERROR(SEARCH("RENOVAR",J254)))</formula>
    </cfRule>
  </conditionalFormatting>
  <conditionalFormatting sqref="J254">
    <cfRule type="containsText" dxfId="97" priority="97" operator="containsText" text="TRAMITES">
      <formula>NOT(ISERROR(SEARCH("TRAMITES",J254)))</formula>
    </cfRule>
    <cfRule type="containsText" dxfId="96" priority="98" operator="containsText" text="TRAMITES">
      <formula>NOT(ISERROR(SEARCH("TRAMITES",J254)))</formula>
    </cfRule>
  </conditionalFormatting>
  <conditionalFormatting sqref="A255">
    <cfRule type="duplicateValues" dxfId="95" priority="96"/>
  </conditionalFormatting>
  <conditionalFormatting sqref="J255">
    <cfRule type="containsText" dxfId="94" priority="93" operator="containsText" text="TERMINADO">
      <formula>NOT(ISERROR(SEARCH("TERMINADO",J255)))</formula>
    </cfRule>
    <cfRule type="containsText" dxfId="93" priority="94" operator="containsText" text="POR VENCERSE">
      <formula>NOT(ISERROR(SEARCH("POR VENCERSE",J255)))</formula>
    </cfRule>
    <cfRule type="containsText" dxfId="92" priority="95" operator="containsText" text="VIGENTE">
      <formula>NOT(ISERROR(SEARCH("VIGENTE",J255)))</formula>
    </cfRule>
  </conditionalFormatting>
  <conditionalFormatting sqref="J255">
    <cfRule type="containsText" dxfId="91" priority="92" operator="containsText" text="RENOVAR">
      <formula>NOT(ISERROR(SEARCH("RENOVAR",J255)))</formula>
    </cfRule>
  </conditionalFormatting>
  <conditionalFormatting sqref="J255">
    <cfRule type="containsText" dxfId="90" priority="90" operator="containsText" text="TRAMITES">
      <formula>NOT(ISERROR(SEARCH("TRAMITES",J255)))</formula>
    </cfRule>
    <cfRule type="containsText" dxfId="89" priority="91" operator="containsText" text="TRAMITES">
      <formula>NOT(ISERROR(SEARCH("TRAMITES",J255)))</formula>
    </cfRule>
  </conditionalFormatting>
  <conditionalFormatting sqref="P255">
    <cfRule type="containsText" dxfId="88" priority="87" stopIfTrue="1" operator="containsText" text="TERMINADO">
      <formula>NOT(ISERROR(SEARCH("TERMINADO",P255)))</formula>
    </cfRule>
    <cfRule type="containsText" dxfId="87" priority="88" stopIfTrue="1" operator="containsText" text="POR VENCERSE">
      <formula>NOT(ISERROR(SEARCH("POR VENCERSE",P255)))</formula>
    </cfRule>
    <cfRule type="containsText" dxfId="86" priority="89" operator="containsText" text="VIGENTE">
      <formula>NOT(ISERROR(SEARCH("VIGENTE",P255)))</formula>
    </cfRule>
  </conditionalFormatting>
  <conditionalFormatting sqref="P255">
    <cfRule type="containsText" dxfId="85" priority="86" operator="containsText" text="RENOVAR">
      <formula>NOT(ISERROR(SEARCH("RENOVAR",P255)))</formula>
    </cfRule>
  </conditionalFormatting>
  <conditionalFormatting sqref="P255">
    <cfRule type="containsText" dxfId="84" priority="83" operator="containsText" text="VENCIDO">
      <formula>NOT(ISERROR(SEARCH("VENCIDO",P255)))</formula>
    </cfRule>
    <cfRule type="containsText" dxfId="83" priority="84" stopIfTrue="1" operator="containsText" text="POR VENCERSE">
      <formula>NOT(ISERROR(SEARCH("POR VENCERSE",P255)))</formula>
    </cfRule>
    <cfRule type="containsText" dxfId="82" priority="85" operator="containsText" text="VIGENTE">
      <formula>NOT(ISERROR(SEARCH("VIGENTE",P255)))</formula>
    </cfRule>
  </conditionalFormatting>
  <conditionalFormatting sqref="A256">
    <cfRule type="duplicateValues" dxfId="81" priority="82"/>
  </conditionalFormatting>
  <conditionalFormatting sqref="J256">
    <cfRule type="containsText" dxfId="80" priority="79" operator="containsText" text="TERMINADO">
      <formula>NOT(ISERROR(SEARCH("TERMINADO",J256)))</formula>
    </cfRule>
    <cfRule type="containsText" dxfId="79" priority="80" operator="containsText" text="POR VENCERSE">
      <formula>NOT(ISERROR(SEARCH("POR VENCERSE",J256)))</formula>
    </cfRule>
    <cfRule type="containsText" dxfId="78" priority="81" operator="containsText" text="VIGENTE">
      <formula>NOT(ISERROR(SEARCH("VIGENTE",J256)))</formula>
    </cfRule>
  </conditionalFormatting>
  <conditionalFormatting sqref="J256">
    <cfRule type="containsText" dxfId="77" priority="78" operator="containsText" text="RENOVAR">
      <formula>NOT(ISERROR(SEARCH("RENOVAR",J256)))</formula>
    </cfRule>
  </conditionalFormatting>
  <conditionalFormatting sqref="J256">
    <cfRule type="containsText" dxfId="76" priority="76" operator="containsText" text="TRAMITES">
      <formula>NOT(ISERROR(SEARCH("TRAMITES",J256)))</formula>
    </cfRule>
    <cfRule type="containsText" dxfId="75" priority="77" operator="containsText" text="TRAMITES">
      <formula>NOT(ISERROR(SEARCH("TRAMITES",J256)))</formula>
    </cfRule>
  </conditionalFormatting>
  <conditionalFormatting sqref="A257">
    <cfRule type="duplicateValues" dxfId="74" priority="75"/>
  </conditionalFormatting>
  <conditionalFormatting sqref="J257">
    <cfRule type="containsText" dxfId="73" priority="72" operator="containsText" text="TERMINADO">
      <formula>NOT(ISERROR(SEARCH("TERMINADO",J257)))</formula>
    </cfRule>
    <cfRule type="containsText" dxfId="72" priority="73" operator="containsText" text="POR VENCERSE">
      <formula>NOT(ISERROR(SEARCH("POR VENCERSE",J257)))</formula>
    </cfRule>
    <cfRule type="containsText" dxfId="71" priority="74" operator="containsText" text="VIGENTE">
      <formula>NOT(ISERROR(SEARCH("VIGENTE",J257)))</formula>
    </cfRule>
  </conditionalFormatting>
  <conditionalFormatting sqref="J257">
    <cfRule type="containsText" dxfId="70" priority="71" operator="containsText" text="RENOVAR">
      <formula>NOT(ISERROR(SEARCH("RENOVAR",J257)))</formula>
    </cfRule>
  </conditionalFormatting>
  <conditionalFormatting sqref="J257">
    <cfRule type="containsText" dxfId="69" priority="69" operator="containsText" text="TRAMITES">
      <formula>NOT(ISERROR(SEARCH("TRAMITES",J257)))</formula>
    </cfRule>
    <cfRule type="containsText" dxfId="68" priority="70" operator="containsText" text="TRAMITES">
      <formula>NOT(ISERROR(SEARCH("TRAMITES",J257)))</formula>
    </cfRule>
  </conditionalFormatting>
  <conditionalFormatting sqref="J259">
    <cfRule type="containsText" dxfId="67" priority="58" operator="containsText" text="TERMINADO">
      <formula>NOT(ISERROR(SEARCH("TERMINADO",J259)))</formula>
    </cfRule>
    <cfRule type="containsText" dxfId="66" priority="59" operator="containsText" text="POR VENCERSE">
      <formula>NOT(ISERROR(SEARCH("POR VENCERSE",J259)))</formula>
    </cfRule>
    <cfRule type="containsText" dxfId="65" priority="60" operator="containsText" text="VIGENTE">
      <formula>NOT(ISERROR(SEARCH("VIGENTE",J259)))</formula>
    </cfRule>
  </conditionalFormatting>
  <conditionalFormatting sqref="J259">
    <cfRule type="containsText" dxfId="64" priority="57" operator="containsText" text="RENOVAR">
      <formula>NOT(ISERROR(SEARCH("RENOVAR",J259)))</formula>
    </cfRule>
  </conditionalFormatting>
  <conditionalFormatting sqref="J259">
    <cfRule type="containsText" dxfId="63" priority="55" operator="containsText" text="TRAMITES">
      <formula>NOT(ISERROR(SEARCH("TRAMITES",J259)))</formula>
    </cfRule>
    <cfRule type="containsText" dxfId="62" priority="56" operator="containsText" text="TRAMITES">
      <formula>NOT(ISERROR(SEARCH("TRAMITES",J259)))</formula>
    </cfRule>
  </conditionalFormatting>
  <conditionalFormatting sqref="A258">
    <cfRule type="duplicateValues" dxfId="61" priority="68"/>
  </conditionalFormatting>
  <conditionalFormatting sqref="J258">
    <cfRule type="containsText" dxfId="60" priority="65" operator="containsText" text="TERMINADO">
      <formula>NOT(ISERROR(SEARCH("TERMINADO",J258)))</formula>
    </cfRule>
    <cfRule type="containsText" dxfId="59" priority="66" operator="containsText" text="POR VENCERSE">
      <formula>NOT(ISERROR(SEARCH("POR VENCERSE",J258)))</formula>
    </cfRule>
    <cfRule type="containsText" dxfId="58" priority="67" operator="containsText" text="VIGENTE">
      <formula>NOT(ISERROR(SEARCH("VIGENTE",J258)))</formula>
    </cfRule>
  </conditionalFormatting>
  <conditionalFormatting sqref="J258">
    <cfRule type="containsText" dxfId="57" priority="64" operator="containsText" text="RENOVAR">
      <formula>NOT(ISERROR(SEARCH("RENOVAR",J258)))</formula>
    </cfRule>
  </conditionalFormatting>
  <conditionalFormatting sqref="J258">
    <cfRule type="containsText" dxfId="56" priority="62" operator="containsText" text="TRAMITES">
      <formula>NOT(ISERROR(SEARCH("TRAMITES",J258)))</formula>
    </cfRule>
    <cfRule type="containsText" dxfId="55" priority="63" operator="containsText" text="TRAMITES">
      <formula>NOT(ISERROR(SEARCH("TRAMITES",J258)))</formula>
    </cfRule>
  </conditionalFormatting>
  <conditionalFormatting sqref="A259">
    <cfRule type="duplicateValues" dxfId="54" priority="61"/>
  </conditionalFormatting>
  <conditionalFormatting sqref="J260">
    <cfRule type="containsText" dxfId="53" priority="51" operator="containsText" text="TERMINADO">
      <formula>NOT(ISERROR(SEARCH("TERMINADO",J260)))</formula>
    </cfRule>
    <cfRule type="containsText" dxfId="52" priority="52" operator="containsText" text="POR VENCERSE">
      <formula>NOT(ISERROR(SEARCH("POR VENCERSE",J260)))</formula>
    </cfRule>
    <cfRule type="containsText" dxfId="51" priority="53" operator="containsText" text="VIGENTE">
      <formula>NOT(ISERROR(SEARCH("VIGENTE",J260)))</formula>
    </cfRule>
  </conditionalFormatting>
  <conditionalFormatting sqref="J260">
    <cfRule type="containsText" dxfId="50" priority="50" operator="containsText" text="RENOVAR">
      <formula>NOT(ISERROR(SEARCH("RENOVAR",J260)))</formula>
    </cfRule>
  </conditionalFormatting>
  <conditionalFormatting sqref="J260">
    <cfRule type="containsText" dxfId="49" priority="48" operator="containsText" text="TRAMITES">
      <formula>NOT(ISERROR(SEARCH("TRAMITES",J260)))</formula>
    </cfRule>
    <cfRule type="containsText" dxfId="48" priority="49" operator="containsText" text="TRAMITES">
      <formula>NOT(ISERROR(SEARCH("TRAMITES",J260)))</formula>
    </cfRule>
  </conditionalFormatting>
  <conditionalFormatting sqref="A260">
    <cfRule type="duplicateValues" dxfId="47" priority="54"/>
  </conditionalFormatting>
  <conditionalFormatting sqref="P257">
    <cfRule type="containsText" dxfId="46" priority="47" operator="containsText" text="RENOVAR">
      <formula>NOT(ISERROR(SEARCH("RENOVAR",P257)))</formula>
    </cfRule>
  </conditionalFormatting>
  <conditionalFormatting sqref="P257">
    <cfRule type="containsText" dxfId="45" priority="44" operator="containsText" text="VENCIDO">
      <formula>NOT(ISERROR(SEARCH("VENCIDO",P257)))</formula>
    </cfRule>
    <cfRule type="containsText" dxfId="44" priority="45" operator="containsText" text="POR VENCERSE">
      <formula>NOT(ISERROR(SEARCH("POR VENCERSE",P257)))</formula>
    </cfRule>
    <cfRule type="containsText" dxfId="43" priority="46" operator="containsText" text="VIGENTE">
      <formula>NOT(ISERROR(SEARCH("VIGENTE",P257)))</formula>
    </cfRule>
  </conditionalFormatting>
  <conditionalFormatting sqref="P256">
    <cfRule type="containsText" dxfId="42" priority="43" operator="containsText" text="RENOVAR">
      <formula>NOT(ISERROR(SEARCH("RENOVAR",P256)))</formula>
    </cfRule>
  </conditionalFormatting>
  <conditionalFormatting sqref="P256">
    <cfRule type="containsText" dxfId="41" priority="40" operator="containsText" text="VENCIDO">
      <formula>NOT(ISERROR(SEARCH("VENCIDO",P256)))</formula>
    </cfRule>
    <cfRule type="containsText" dxfId="40" priority="41" operator="containsText" text="POR VENCERSE">
      <formula>NOT(ISERROR(SEARCH("POR VENCERSE",P256)))</formula>
    </cfRule>
    <cfRule type="containsText" dxfId="39" priority="42" operator="containsText" text="VIGENTE">
      <formula>NOT(ISERROR(SEARCH("VIGENTE",P256)))</formula>
    </cfRule>
  </conditionalFormatting>
  <conditionalFormatting sqref="A261">
    <cfRule type="duplicateValues" dxfId="38" priority="39"/>
  </conditionalFormatting>
  <conditionalFormatting sqref="J261">
    <cfRule type="containsText" dxfId="37" priority="36" operator="containsText" text="TERMINADO">
      <formula>NOT(ISERROR(SEARCH("TERMINADO",J261)))</formula>
    </cfRule>
    <cfRule type="containsText" dxfId="36" priority="37" operator="containsText" text="POR VENCERSE">
      <formula>NOT(ISERROR(SEARCH("POR VENCERSE",J261)))</formula>
    </cfRule>
    <cfRule type="containsText" dxfId="35" priority="38" operator="containsText" text="VIGENTE">
      <formula>NOT(ISERROR(SEARCH("VIGENTE",J261)))</formula>
    </cfRule>
  </conditionalFormatting>
  <conditionalFormatting sqref="J261">
    <cfRule type="containsText" dxfId="34" priority="35" operator="containsText" text="RENOVAR">
      <formula>NOT(ISERROR(SEARCH("RENOVAR",J261)))</formula>
    </cfRule>
  </conditionalFormatting>
  <conditionalFormatting sqref="J261">
    <cfRule type="containsText" dxfId="33" priority="33" operator="containsText" text="TRAMITES">
      <formula>NOT(ISERROR(SEARCH("TRAMITES",J261)))</formula>
    </cfRule>
    <cfRule type="containsText" dxfId="32" priority="34" operator="containsText" text="TRAMITES">
      <formula>NOT(ISERROR(SEARCH("TRAMITES",J261)))</formula>
    </cfRule>
  </conditionalFormatting>
  <conditionalFormatting sqref="A262">
    <cfRule type="duplicateValues" dxfId="31" priority="32"/>
  </conditionalFormatting>
  <conditionalFormatting sqref="J262">
    <cfRule type="containsText" dxfId="30" priority="29" operator="containsText" text="TERMINADO">
      <formula>NOT(ISERROR(SEARCH("TERMINADO",J262)))</formula>
    </cfRule>
    <cfRule type="containsText" dxfId="29" priority="30" operator="containsText" text="POR VENCERSE">
      <formula>NOT(ISERROR(SEARCH("POR VENCERSE",J262)))</formula>
    </cfRule>
    <cfRule type="containsText" dxfId="28" priority="31" operator="containsText" text="VIGENTE">
      <formula>NOT(ISERROR(SEARCH("VIGENTE",J262)))</formula>
    </cfRule>
  </conditionalFormatting>
  <conditionalFormatting sqref="J262">
    <cfRule type="containsText" dxfId="27" priority="28" operator="containsText" text="RENOVAR">
      <formula>NOT(ISERROR(SEARCH("RENOVAR",J262)))</formula>
    </cfRule>
  </conditionalFormatting>
  <conditionalFormatting sqref="J262">
    <cfRule type="containsText" dxfId="26" priority="26" operator="containsText" text="TRAMITES">
      <formula>NOT(ISERROR(SEARCH("TRAMITES",J262)))</formula>
    </cfRule>
    <cfRule type="containsText" dxfId="25" priority="27" operator="containsText" text="TRAMITES">
      <formula>NOT(ISERROR(SEARCH("TRAMITES",J262)))</formula>
    </cfRule>
  </conditionalFormatting>
  <conditionalFormatting sqref="A263">
    <cfRule type="duplicateValues" dxfId="24" priority="25"/>
  </conditionalFormatting>
  <conditionalFormatting sqref="J263">
    <cfRule type="containsText" dxfId="23" priority="22" operator="containsText" text="TERMINADO">
      <formula>NOT(ISERROR(SEARCH("TERMINADO",J263)))</formula>
    </cfRule>
    <cfRule type="containsText" dxfId="22" priority="23" operator="containsText" text="POR VENCERSE">
      <formula>NOT(ISERROR(SEARCH("POR VENCERSE",J263)))</formula>
    </cfRule>
    <cfRule type="containsText" dxfId="21" priority="24" operator="containsText" text="VIGENTE">
      <formula>NOT(ISERROR(SEARCH("VIGENTE",J263)))</formula>
    </cfRule>
  </conditionalFormatting>
  <conditionalFormatting sqref="J263">
    <cfRule type="containsText" dxfId="20" priority="21" operator="containsText" text="RENOVAR">
      <formula>NOT(ISERROR(SEARCH("RENOVAR",J263)))</formula>
    </cfRule>
  </conditionalFormatting>
  <conditionalFormatting sqref="J263">
    <cfRule type="containsText" dxfId="19" priority="19" operator="containsText" text="TRAMITES">
      <formula>NOT(ISERROR(SEARCH("TRAMITES",J263)))</formula>
    </cfRule>
    <cfRule type="containsText" dxfId="18" priority="20" operator="containsText" text="TRAMITES">
      <formula>NOT(ISERROR(SEARCH("TRAMITES",J263)))</formula>
    </cfRule>
  </conditionalFormatting>
  <conditionalFormatting sqref="A264">
    <cfRule type="duplicateValues" dxfId="17" priority="18"/>
  </conditionalFormatting>
  <conditionalFormatting sqref="J264">
    <cfRule type="containsText" dxfId="16" priority="15" operator="containsText" text="TERMINADO">
      <formula>NOT(ISERROR(SEARCH("TERMINADO",J264)))</formula>
    </cfRule>
    <cfRule type="containsText" dxfId="15" priority="16" operator="containsText" text="POR VENCERSE">
      <formula>NOT(ISERROR(SEARCH("POR VENCERSE",J264)))</formula>
    </cfRule>
    <cfRule type="containsText" dxfId="14" priority="17" operator="containsText" text="VIGENTE">
      <formula>NOT(ISERROR(SEARCH("VIGENTE",J264)))</formula>
    </cfRule>
  </conditionalFormatting>
  <conditionalFormatting sqref="J264">
    <cfRule type="containsText" dxfId="13" priority="14" operator="containsText" text="RENOVAR">
      <formula>NOT(ISERROR(SEARCH("RENOVAR",J264)))</formula>
    </cfRule>
  </conditionalFormatting>
  <conditionalFormatting sqref="J264">
    <cfRule type="containsText" dxfId="12" priority="12" operator="containsText" text="TRAMITES">
      <formula>NOT(ISERROR(SEARCH("TRAMITES",J264)))</formula>
    </cfRule>
    <cfRule type="containsText" dxfId="11" priority="13" operator="containsText" text="TRAMITES">
      <formula>NOT(ISERROR(SEARCH("TRAMITES",J264)))</formula>
    </cfRule>
  </conditionalFormatting>
  <conditionalFormatting sqref="A265">
    <cfRule type="duplicateValues" dxfId="10" priority="11"/>
  </conditionalFormatting>
  <conditionalFormatting sqref="J265">
    <cfRule type="containsText" dxfId="9" priority="8" operator="containsText" text="TERMINADO">
      <formula>NOT(ISERROR(SEARCH("TERMINADO",J265)))</formula>
    </cfRule>
    <cfRule type="containsText" dxfId="8" priority="9" operator="containsText" text="POR VENCERSE">
      <formula>NOT(ISERROR(SEARCH("POR VENCERSE",J265)))</formula>
    </cfRule>
    <cfRule type="containsText" dxfId="7" priority="10" operator="containsText" text="VIGENTE">
      <formula>NOT(ISERROR(SEARCH("VIGENTE",J265)))</formula>
    </cfRule>
  </conditionalFormatting>
  <conditionalFormatting sqref="J265">
    <cfRule type="containsText" dxfId="6" priority="7" operator="containsText" text="RENOVAR">
      <formula>NOT(ISERROR(SEARCH("RENOVAR",J265)))</formula>
    </cfRule>
  </conditionalFormatting>
  <conditionalFormatting sqref="J265">
    <cfRule type="containsText" dxfId="5" priority="5" operator="containsText" text="TRAMITES">
      <formula>NOT(ISERROR(SEARCH("TRAMITES",J265)))</formula>
    </cfRule>
    <cfRule type="containsText" dxfId="4" priority="6" operator="containsText" text="TRAMITES">
      <formula>NOT(ISERROR(SEARCH("TRAMITES",J265)))</formula>
    </cfRule>
  </conditionalFormatting>
  <conditionalFormatting sqref="P261:P262">
    <cfRule type="containsText" dxfId="3" priority="4" operator="containsText" text="RENOVAR">
      <formula>NOT(ISERROR(SEARCH("RENOVAR",P261)))</formula>
    </cfRule>
  </conditionalFormatting>
  <conditionalFormatting sqref="P261:P262">
    <cfRule type="containsText" dxfId="2" priority="1" operator="containsText" text="VENCIDO">
      <formula>NOT(ISERROR(SEARCH("VENCIDO",P261)))</formula>
    </cfRule>
    <cfRule type="containsText" dxfId="1" priority="2" operator="containsText" text="POR VENCERSE">
      <formula>NOT(ISERROR(SEARCH("POR VENCERSE",P261)))</formula>
    </cfRule>
    <cfRule type="containsText" dxfId="0" priority="3" operator="containsText" text="VIGENTE">
      <formula>NOT(ISERROR(SEARCH("VIGENTE",P261)))</formula>
    </cfRule>
  </conditionalFormatting>
  <hyperlinks>
    <hyperlink ref="AG3" r:id="rId1"/>
    <hyperlink ref="AL3" r:id="rId2"/>
    <hyperlink ref="K3" r:id="rId3" display="05-GU-121755"/>
    <hyperlink ref="AL5" r:id="rId4"/>
    <hyperlink ref="AP5" r:id="rId5"/>
    <hyperlink ref="AG5" r:id="rId6"/>
    <hyperlink ref="AL4" r:id="rId7"/>
    <hyperlink ref="AP4" r:id="rId8"/>
    <hyperlink ref="AG4" r:id="rId9"/>
    <hyperlink ref="AL6" r:id="rId10"/>
    <hyperlink ref="AP6" r:id="rId11" display="secretariagerencia@plazaminorista.com"/>
    <hyperlink ref="AL7" r:id="rId12"/>
    <hyperlink ref="AP7" r:id="rId13"/>
    <hyperlink ref="AG7" r:id="rId14"/>
    <hyperlink ref="K5" r:id="rId15"/>
    <hyperlink ref="B5" r:id="rId16"/>
    <hyperlink ref="G5" r:id="rId17"/>
    <hyperlink ref="B4" r:id="rId18"/>
    <hyperlink ref="G4" r:id="rId19"/>
    <hyperlink ref="K4" r:id="rId20"/>
    <hyperlink ref="AQ4" r:id="rId21"/>
    <hyperlink ref="AQ6" r:id="rId22"/>
    <hyperlink ref="B7" r:id="rId23"/>
    <hyperlink ref="G7" r:id="rId24"/>
    <hyperlink ref="K7" r:id="rId25"/>
    <hyperlink ref="AQ7" r:id="rId26"/>
    <hyperlink ref="B2" r:id="rId27" display="085"/>
    <hyperlink ref="B3" r:id="rId28" display="0021"/>
    <hyperlink ref="AS5:AS8" r:id="rId29" display="ignacio.gallego@medellin.gov.co"/>
    <hyperlink ref="B6" r:id="rId30" display="PRORROGA 9"/>
    <hyperlink ref="AL8" r:id="rId31"/>
    <hyperlink ref="AP8" r:id="rId32"/>
    <hyperlink ref="B8" r:id="rId33" display="\\Nas1\alcaldia\228-SS\22840-S-GB\U-Inmuebles\E-Admon\Cmn-Admon\IS-ARR\SOP\ARR0001\ARR0001CON.pdf"/>
    <hyperlink ref="F8" r:id="rId34" display="\\Nas1\alcaldia\228-SS\22840-S-GB\U-Inmuebles\E-Admon\Cmn-Admon\IS-ARR\SOP\ARR0001\ARR0001acta.pdf"/>
    <hyperlink ref="K8" r:id="rId35"/>
    <hyperlink ref="G6" r:id="rId36"/>
    <hyperlink ref="F4" r:id="rId37" display="\\Nas1\alcaldia\228-SS\22840-S-GB\U-Inmuebles\E-Admon\Cmn-Admon\IS-ARR\SOP\ARR0262\ARR0262acta.pdf"/>
    <hyperlink ref="F5" r:id="rId38" display="\\Nas1\alcaldia\228-SS\22840-S-GB\U-Inmuebles\E-Admon\Cmn-Admon\IS-ARR\SOP\ARR0263\ARR0263acta.pdf"/>
    <hyperlink ref="F6:F7" r:id="rId39" display="\\Nas1\alcaldia\228-SS\22840-S-GB\U-Inmuebles\E-Admon\Cmn-Admon\IS-ARR\SOP\ARR0264\ARR0264ACTA.pdf"/>
    <hyperlink ref="F7" r:id="rId40" display="\\Nas1\alcaldia\228-SS\22840-S-GB\U-Inmuebles\E-Admon\Cmn-Admon\IS-ARR\SOP\ARR0265\ARR0265acta.pdf"/>
    <hyperlink ref="AQ3" r:id="rId41"/>
    <hyperlink ref="AQ2" r:id="rId42"/>
    <hyperlink ref="B6:B7" r:id="rId43" display="261"/>
    <hyperlink ref="G6:G7" r:id="rId44" display="PRORROGA 10"/>
    <hyperlink ref="K6:K7" r:id="rId45" display="AA014649"/>
    <hyperlink ref="AQ6:AQ7" r:id="rId46" display="Sandra Patricia Ordoñez"/>
    <hyperlink ref="F9" r:id="rId47" display="\\Nas1\alcaldia\228-SS\22840-S-GB\U-Inmuebles\E-Admon\Cmn-Admon\IS-ARR\SOP\ARR4600077829\ARR4600077829ACTA.pdf"/>
    <hyperlink ref="B9" r:id="rId48" display="\\Nas1\alcaldia\228-SS\22840-S-GB\U-Inmuebles\E-Admon\Cmn-Admon\IS-ARR\SOP\ARR4600077829\ARR4600077829CON.pdf"/>
    <hyperlink ref="AS9" r:id="rId49" display="ignacio.gallego@medellin.gov.co"/>
    <hyperlink ref="AG9" r:id="rId50" display="goezclau@gmail.com"/>
    <hyperlink ref="AL9" r:id="rId51" display="goezclau@gmail.com"/>
    <hyperlink ref="AQ9" r:id="rId52"/>
    <hyperlink ref="AS10" r:id="rId53"/>
    <hyperlink ref="AQ10" r:id="rId54"/>
    <hyperlink ref="B10" r:id="rId55" display="\\Nas1\alcaldia\228-SS\22840-S-GB\U-Inmuebles\E-Admon\Cmn-Admon\IS-ARR\SOP\ARR4600077599\ARR4600077599CON.pdf"/>
    <hyperlink ref="F10" r:id="rId56" display="\\Nas1\alcaldia\228-SS\22840-S-GB\U-Inmuebles\E-Admon\Cmn-Admon\IS-ARR\SOP\ARR4600077599\ARR4600077599PACTA.pdf"/>
    <hyperlink ref="K10" r:id="rId57" display="\\Nas1\alcaldia\228-SS\22840-S-GB\U-Inmuebles\E-Admon\Cmn-Admon\IS-ARR\SOP\ARR4600077599\ARR4600077599POL.pdf"/>
    <hyperlink ref="AS11" r:id="rId58" display="clara.giraldo@medellin.gov.co"/>
    <hyperlink ref="B11" r:id="rId59" display="\\Nas1\alcaldia\228-SS\22840-S-GB\U-Inmuebles\E-Admon\Cmn-Admon\IS-ARR\SOP\ARR4600078468\ARR4600078468CON.pdf"/>
    <hyperlink ref="AQ11" r:id="rId60"/>
    <hyperlink ref="F11" r:id="rId61" display="\\Nas1\alcaldia\228-SS\22840-S-GB\U-Inmuebles\E-Admon\Cmn-Admon\IS-ARR\SOP\ARR4600078468\ARR4600078612ACTA.pdf"/>
    <hyperlink ref="B12" r:id="rId62" display="\\Nas1\alcaldia\228-SS\22840-S-GB\U-Inmuebles\E-Admon\Cmn-Admon\IS-ARR\SOP\ARR4600078632\ARR4600078632CON.pdf"/>
    <hyperlink ref="AS12" r:id="rId63"/>
    <hyperlink ref="AQ12" r:id="rId64"/>
    <hyperlink ref="F12" r:id="rId65" display="\\Nas1\alcaldia\228-SS\22840-S-GB\U-Inmuebles\E-Admon\Cmn-Admon\IS-ARR\SOP\ARR4600078632\ARR4600078632ACTA.pdf"/>
    <hyperlink ref="AG13" r:id="rId66"/>
    <hyperlink ref="AL13" r:id="rId67"/>
    <hyperlink ref="B13" r:id="rId68" display="\\Nas1\alcaldia\228-SS\22840-S-GB\U-Inmuebles\E-Admon\Cmn-Admon\IS-ARR\SOP\ARR4600078608\ARR460078608CON.pdf"/>
    <hyperlink ref="F13" r:id="rId69" display="\\Nas1\alcaldia\228-SS\22840-S-GB\U-Inmuebles\E-Admon\Cmn-Admon\IS-ARR\SOP\ARR4600078608\ARR460078608ACTA.pdf"/>
    <hyperlink ref="AG14" r:id="rId70"/>
    <hyperlink ref="AL14" r:id="rId71"/>
    <hyperlink ref="AS14" r:id="rId72"/>
    <hyperlink ref="AQ14" r:id="rId73"/>
    <hyperlink ref="B14" r:id="rId74" display="\\Nas1\alcaldia\228-SS\22840-S-GB\U-Inmuebles\E-Admon\Cmn-Admon\IS-ARR\SOP\ARR4600078527\ARR4600078527CON.pdf"/>
    <hyperlink ref="G8" r:id="rId75"/>
    <hyperlink ref="B15" r:id="rId76" display="\\Nas1\alcaldia\228-SS\22840-S-GB\U-Inmuebles\E-Admon\Cmn-Admon\IS-ARR\SOP\ARR4600078610\ARR4600078610CON.pdf"/>
    <hyperlink ref="AS15" r:id="rId77"/>
    <hyperlink ref="AQ15" r:id="rId78"/>
    <hyperlink ref="F15" r:id="rId79" display="\\Nas1\alcaldia\228-SS\22840-S-GB\U-Inmuebles\E-Admon\Cmn-Admon\IS-ARR\SOP\ARR4600078610\ARR4600078610acta.pdf"/>
    <hyperlink ref="B16" r:id="rId80" display="\\Nas1\alcaldia\228-SS\22840-S-GB\U-Inmuebles\E-Admon\Cmn-Admon\IS-ARR\SOP\ARR0301\ARR0301CON2019.pdf"/>
    <hyperlink ref="B17" r:id="rId81" display="\\Nas1\alcaldia\228-SS\22840-S-GB\U-Inmuebles\E-Admon\Cmn-Admon\IS-ARR\SOP\ARR4600078616\ARR4600078616CON.pdf"/>
    <hyperlink ref="B18" r:id="rId82" display="\\Nas1\alcaldia\228-SS\22840-S-GB\U-Inmuebles\E-Admon\Cmn-Admon\IS-ARR\SOP\ARR4600078607\ARR4600078607CON.pdf"/>
    <hyperlink ref="F18" r:id="rId83" display="\\Nas1\alcaldia\228-SS\22840-S-GB\U-Inmuebles\E-Admon\Cmn-Admon\IS-ARR\SOP\ARR4600078607\ARR4600078607acta.pdf"/>
    <hyperlink ref="F17" r:id="rId84" display="\\Nas1\alcaldia\228-SS\22840-S-GB\U-Inmuebles\E-Admon\Cmn-Admon\IS-ARR\SOP\ARR4600078616\ARR4600078616acta.pdf"/>
    <hyperlink ref="F16" r:id="rId85" display="\\Nas1\alcaldia\228-SS\22840-S-GB\U-Inmuebles\E-Admon\Cmn-Admon\IS-ARR\SOP\ARR0301\ARR0301acta2019.pdf\Nas1\alcaldia\228-SS\22840-S-GB\U-Inmuebles\E-Admon\Cmn-Admon\IS-ARR\SOP\ARR0301\ARR0301SUPER2019.pdf"/>
    <hyperlink ref="B19" r:id="rId86" display="\\Nas1\alcaldia\228-SS\22840-S-GB\U-Inmuebles\E-Admon\Cmn-Admon\IS-ARR\SOP\ARR4600078618\ARR4600078618CON.pdf"/>
    <hyperlink ref="AG19" r:id="rId87"/>
    <hyperlink ref="AL19" r:id="rId88"/>
    <hyperlink ref="B20" r:id="rId89" display="\\Nas1\alcaldia\228-SS\22840-S-GB\U-Inmuebles\E-Admon\Cmn-Admon\IS-ARR\SOP\ARR4600078614\ARR4600078614CON.pdf"/>
    <hyperlink ref="B21" r:id="rId90" display="\\Nas1\alcaldia\228-SS\22840-S-GB\U-Inmuebles\E-Admon\Cmn-Admon\IS-ARR\SOP\ARR4600078615\ARR4600078615CON.pdf"/>
    <hyperlink ref="AQ21" r:id="rId91"/>
    <hyperlink ref="AS21" r:id="rId92"/>
    <hyperlink ref="F21" r:id="rId93" display="\\Nas1\alcaldia\228-SS\22840-S-GB\U-Inmuebles\E-Admon\Cmn-Admon\IS-ARR\SOP\ARR4600078615\ARR4600078615ACTA.pdf"/>
    <hyperlink ref="B22" r:id="rId94" display="\\Nas1\alcaldia\228-SS\22840-S-GB\U-Inmuebles\E-Admon\Cmn-Admon\IS-ARR\SOP\ARR4600078617\ARR4600078617CON.pdf"/>
    <hyperlink ref="AG22" r:id="rId95"/>
    <hyperlink ref="AL22" r:id="rId96"/>
    <hyperlink ref="B23" r:id="rId97" display="\\Nas1\alcaldia\228-SS\22840-S-GB\U-Inmuebles\E-Admon\Cmn-Admon\IS-ARR\SOP\ARR4600086227\ARR4600086227.pdf"/>
    <hyperlink ref="AG23" r:id="rId98"/>
    <hyperlink ref="AL23" r:id="rId99"/>
    <hyperlink ref="AQ23" r:id="rId100"/>
    <hyperlink ref="AS23" r:id="rId101"/>
    <hyperlink ref="AL24" r:id="rId102"/>
    <hyperlink ref="AP24" r:id="rId103"/>
    <hyperlink ref="AG24" r:id="rId104"/>
    <hyperlink ref="B24" r:id="rId105" display="\\Nas1\alcaldia\228-SS\22840-S-GB\U-Inmuebles\E-Admon\Cmn-Admon\IS-ARR\SOP\ARR0212\ARR0212con.pdf"/>
    <hyperlink ref="K24" r:id="rId106"/>
    <hyperlink ref="AQ24" r:id="rId107"/>
    <hyperlink ref="AG25" r:id="rId108"/>
    <hyperlink ref="AL25" r:id="rId109"/>
    <hyperlink ref="B25" r:id="rId110" display="\\Nas1\alcaldia\228-SS\22840-S-GB\U-Inmuebles\E-Admon\Cmn-Admon\IS-ARR\SOP\ARR4600080541\COM4600080541CON.pdf"/>
    <hyperlink ref="K25" r:id="rId111"/>
    <hyperlink ref="AQ26" r:id="rId112"/>
    <hyperlink ref="AS26" r:id="rId113"/>
    <hyperlink ref="F19" r:id="rId114" display="\\Nas1\alcaldia\228-SS\22840-S-GB\U-Inmuebles\E-Admon\Cmn-Admon\IS-ARR\SOP\ARR4600078618\ARR4600078618acta.pdf"/>
    <hyperlink ref="F22" r:id="rId115" display="\\Nas1\alcaldia\228-SS\22840-S-GB\U-Inmuebles\E-Admon\Cmn-Admon\IS-ARR\SOP\ARR4600078617\ARR4600078617acta.pdf"/>
    <hyperlink ref="B27" r:id="rId116" display="\\Nas1\alcaldia\228-SS\22840-S-GB\U-Inmuebles\E-Admon\Cmn-Admon\IS-ARR\SOP\ARR4600077564\ARR4600077564CON.pdf"/>
    <hyperlink ref="AQ27" r:id="rId117"/>
    <hyperlink ref="AS27" r:id="rId118"/>
    <hyperlink ref="AW5" r:id="rId119"/>
    <hyperlink ref="AW7" r:id="rId120"/>
    <hyperlink ref="AW4" r:id="rId121"/>
    <hyperlink ref="F27" r:id="rId122" display="\\Nas1\alcaldia\228-SS\22840-S-GB\U-Inmuebles\E-Admon\Cmn-Admon\IS-ARR\SOP\ARR4600077564\ARR4600077564ACTA.pdf"/>
    <hyperlink ref="AG28" r:id="rId123"/>
    <hyperlink ref="AL28" r:id="rId124"/>
    <hyperlink ref="B28" r:id="rId125" display="\\Nas1\alcaldia\228-SS\22840-S-GB\U-Inmuebles\E-Admon\Cmn-Admon\IS-ARR\SOP\ARR4600077573\ARR4600077573CON.pdf"/>
    <hyperlink ref="K28" r:id="rId126"/>
    <hyperlink ref="B29" r:id="rId127" display="\\Nas1\alcaldia\228-SS\22840-S-GB\U-Inmuebles\E-Admon\Cmn-Admon\IS-ARR\SOP\ARR4600078465\ARR4600078465CON.pdf"/>
    <hyperlink ref="B30" r:id="rId128" display="\\Nas1\alcaldia\228-SS\22840-S-GB\U-Inmuebles\E-Admon\Cmn-Admon\IS-ARR\SOP\ARR0315\ARR0315CON2019.pdf"/>
    <hyperlink ref="F24" r:id="rId129" display="\\Nas1\alcaldia\228-SS\22840-S-GB\U-Inmuebles\E-Admon\Cmn-Admon\IS-ARR\SOP\ARR0212\ARR0212acta.pdf"/>
    <hyperlink ref="F29" r:id="rId130" display="\\Nas1\alcaldia\228-SS\22840-S-GB\U-Inmuebles\E-Admon\Cmn-Admon\IS-ARR\SOP\ARR4600078465\ARR4600078465acta.pdf"/>
    <hyperlink ref="F28" r:id="rId131" display="\\Nas1\alcaldia\228-SS\22840-S-GB\U-Inmuebles\E-Admon\Cmn-Admon\IS-ARR\SOP\ARR4600077573\ARR4600077573acta.pdf"/>
    <hyperlink ref="AG31" r:id="rId132"/>
    <hyperlink ref="B31" r:id="rId133" display="4600079920"/>
    <hyperlink ref="B32" r:id="rId134" display="\\Nas1\alcaldia\228-SS\22840-S-GB\U-Inmuebles\E-Admon\Cmn-Admon\IS-ARR\SOP\ARR4600077567\ARR4600077567CON.pdf"/>
    <hyperlink ref="F32" r:id="rId135" display="\\Nas1\alcaldia\228-SS\22840-S-GB\U-Inmuebles\E-Admon\Cmn-Admon\IS-ARR\SOP\ARR4600077567\ARR4600077567ACTA.pdf"/>
    <hyperlink ref="B33" r:id="rId136" display="\\Nas1\alcaldia\228-SS\22840-S-GB\U-Inmuebles\E-Admon\Cmn-Admon\IS-ARR\SOP\ARR4600078569\ARR4600078569CON.pdf"/>
    <hyperlink ref="AG33" r:id="rId137"/>
    <hyperlink ref="AL33" r:id="rId138"/>
    <hyperlink ref="G33" r:id="rId139"/>
    <hyperlink ref="F20" r:id="rId140" display="\\Nas1\alcaldia\228-SS\22840-S-GB\U-Inmuebles\E-Admon\Cmn-Admon\IS-ARR\SOP\ARR4600078614\ARR4600078614ACTA.pdf"/>
    <hyperlink ref="F30" r:id="rId141" display="\\Nas1\alcaldia\228-SS\22840-S-GB\U-Inmuebles\E-Admon\Cmn-Admon\IS-ARR\SOP\ARR0315\ARR0315ACTA2019.pdf"/>
    <hyperlink ref="B34" r:id="rId142" display="\\Nas1\alcaldia\228-SS\22840-S-GB\U-Inmuebles\E-Admon\Cmn-Admon\IS-ARR\SOP\ARR4600078456\ARR4600078456CON.pdf"/>
    <hyperlink ref="AG34" r:id="rId143"/>
    <hyperlink ref="F34" r:id="rId144" display="\\Nas1\alcaldia\228-SS\22840-S-GB\U-Inmuebles\E-Admon\Cmn-Admon\IS-ARR\SOP\ARR4600078456\ARR4600078456ACTA.pdf"/>
    <hyperlink ref="B35" r:id="rId145" display="\\Nas1\alcaldia\228-SS\22840-S-GB\U-Inmuebles\E-Admon\Cmn-Admon\IS-ARR\SOP\ARR4600080677\ARR4600080677CON.pdf"/>
    <hyperlink ref="AG35" r:id="rId146"/>
    <hyperlink ref="AL35" r:id="rId147"/>
    <hyperlink ref="AW12" r:id="rId148"/>
    <hyperlink ref="AW15" r:id="rId149"/>
    <hyperlink ref="F25" r:id="rId150" display="\\Nas1\alcaldia\228-SS\22840-S-GB\U-Inmuebles\E-Admon\Cmn-Admon\IS-ARR\SOP\ARR4600080541\COM4600080541acta.pdf"/>
    <hyperlink ref="B36" r:id="rId151" display="\\Nas1\alcaldia\228-SS\22840-S-GB\U-Inmuebles\E-Admon\Cmn-Admon\IS-ARR\SOP\ARR4600080271\ARR4600080271CON.pdf"/>
    <hyperlink ref="AG36" r:id="rId152"/>
    <hyperlink ref="AL36" r:id="rId153"/>
    <hyperlink ref="AQ36" r:id="rId154" display="María Nelly Moreno Moreno"/>
    <hyperlink ref="AS36" r:id="rId155"/>
    <hyperlink ref="F36" r:id="rId156" display="\\Nas1\alcaldia\228-SS\22840-S-GB\U-Inmuebles\E-Admon\Cmn-Admon\IS-ARR\SOP\ARR4600080271\ARR4600080271acta.pdf"/>
    <hyperlink ref="K36" r:id="rId157"/>
    <hyperlink ref="AW10" r:id="rId158"/>
    <hyperlink ref="AS37" r:id="rId159" display="Ignacio.gallego@medellin.gov.co"/>
    <hyperlink ref="B37" r:id="rId160" display="\\Nas1\alcaldia\228-SS\22840-S-GB\U-Inmuebles\E-Admon\Cmn-Admon\IS-ARR\SOP\ARR0305\ARR4600081280.pdf"/>
    <hyperlink ref="AQ37" r:id="rId161"/>
    <hyperlink ref="G14" r:id="rId162"/>
    <hyperlink ref="F14" r:id="rId163" display="\\Nas1\alcaldia\228-SS\22840-S-GB\U-Inmuebles\E-Admon\Cmn-Admon\IS-ARR\SOP\ARR4600078527\ARR4600078527acta.pdf"/>
    <hyperlink ref="B38" r:id="rId164" display="\\Nas1\alcaldia\228-SS\22840-S-GB\U-Inmuebles\E-Admon\Cmn-Admon\IS-ARR\SOP\ARR4600081620\ARR4600081620CON.pdf"/>
    <hyperlink ref="AG38" r:id="rId165"/>
    <hyperlink ref="AL38" r:id="rId166"/>
    <hyperlink ref="AS38" r:id="rId167" display="Ignacio.gallego@medellin.gov.co"/>
    <hyperlink ref="AQ38" r:id="rId168"/>
    <hyperlink ref="B39" r:id="rId169" display="..\SOP\ARR4600086884\ARR4600086884.pdf"/>
    <hyperlink ref="K39" r:id="rId170"/>
    <hyperlink ref="AG39" r:id="rId171"/>
    <hyperlink ref="AL39" r:id="rId172"/>
    <hyperlink ref="AG40" r:id="rId173"/>
    <hyperlink ref="AL40" r:id="rId174"/>
    <hyperlink ref="AS40" r:id="rId175" display="Ignacio.gallego@medellin.gov.co"/>
    <hyperlink ref="AQ40" r:id="rId176"/>
    <hyperlink ref="B40" r:id="rId177" display="4600081873"/>
    <hyperlink ref="AG41" r:id="rId178"/>
    <hyperlink ref="AL41" r:id="rId179"/>
    <hyperlink ref="AS41" r:id="rId180" display="Ignacio.gallego@medellin.gov.co"/>
    <hyperlink ref="AQ41" r:id="rId181"/>
    <hyperlink ref="B41" r:id="rId182" display="4600081479"/>
    <hyperlink ref="AG42" r:id="rId183"/>
    <hyperlink ref="AL42" r:id="rId184"/>
    <hyperlink ref="AQ42" r:id="rId185"/>
    <hyperlink ref="AS42" r:id="rId186"/>
    <hyperlink ref="B42" r:id="rId187" display="4600082302"/>
    <hyperlink ref="K42" r:id="rId188"/>
    <hyperlink ref="B43" r:id="rId189" display="\\Nas1\alcaldia\228-SS\22840-S-GB\U-Inmuebles\E-Admon\Cmn-Admon\IS-ARR\SOP\ARR4600082248\ARR4600082248CON.pdf"/>
    <hyperlink ref="AQ43" r:id="rId190"/>
    <hyperlink ref="AS43" r:id="rId191"/>
    <hyperlink ref="AG43" r:id="rId192"/>
    <hyperlink ref="AL43" r:id="rId193"/>
    <hyperlink ref="B44" r:id="rId194" display="\\Nas1\alcaldia\228-SS\22840-S-GB\U-Inmuebles\E-Admon\Cmn-Admon\IS-ARR\SOP\ARR4600082455\ARR4600082455CON.pdf"/>
    <hyperlink ref="AG44" r:id="rId195"/>
    <hyperlink ref="AL44" r:id="rId196"/>
    <hyperlink ref="AS44" r:id="rId197" display="Ignacio.gallego@medellin.gov.co"/>
    <hyperlink ref="AQ44" r:id="rId198"/>
    <hyperlink ref="B45" r:id="rId199" display="\\Nas1\alcaldia\228-SS\22840-S-GB\U-Inmuebles\E-Admon\Cmn-Admon\IS-ARR\SOP\ARR4600082188\ARR4600082188CON.pdf"/>
    <hyperlink ref="AG45" r:id="rId200"/>
    <hyperlink ref="AL45" r:id="rId201"/>
    <hyperlink ref="AS45" r:id="rId202" display="Ignacio.gallego@medellin.gov.co"/>
    <hyperlink ref="AQ45" r:id="rId203"/>
    <hyperlink ref="AG46" r:id="rId204"/>
    <hyperlink ref="AL46" r:id="rId205"/>
    <hyperlink ref="AQ46" r:id="rId206"/>
    <hyperlink ref="AS46" r:id="rId207"/>
    <hyperlink ref="B46" r:id="rId208" display="4600082301"/>
    <hyperlink ref="K46" r:id="rId209"/>
    <hyperlink ref="AG47" r:id="rId210"/>
    <hyperlink ref="B47" r:id="rId211" display="\\Nas1\alcaldia\228-SS\22840-S-GB\U-Inmuebles\E-Admon\Cmn-Admon\IS-ARR\SOP\ARR4600081276\ARR4600081276CON.pdf"/>
    <hyperlink ref="AL47" r:id="rId212"/>
    <hyperlink ref="AS47" r:id="rId213" display="Ignacio.gallego@medellin.gov.co"/>
    <hyperlink ref="AQ47" r:id="rId214"/>
    <hyperlink ref="AQ48" r:id="rId215"/>
    <hyperlink ref="AS48" r:id="rId216"/>
    <hyperlink ref="B48" r:id="rId217" display="4600082313"/>
    <hyperlink ref="K48" r:id="rId218"/>
    <hyperlink ref="B49" r:id="rId219" display="4600082259"/>
    <hyperlink ref="K49" r:id="rId220" display="2438052-1"/>
    <hyperlink ref="AG49" r:id="rId221"/>
    <hyperlink ref="AL49" r:id="rId222"/>
    <hyperlink ref="B50" r:id="rId223" display="4600082438"/>
    <hyperlink ref="K50" r:id="rId224"/>
    <hyperlink ref="B51" r:id="rId225" display="4600082369"/>
    <hyperlink ref="K51" r:id="rId226"/>
    <hyperlink ref="B52" r:id="rId227" display="4600082341"/>
    <hyperlink ref="K52" r:id="rId228"/>
    <hyperlink ref="AG52" r:id="rId229"/>
    <hyperlink ref="AL52" r:id="rId230"/>
    <hyperlink ref="B53" r:id="rId231" display="4600082321"/>
    <hyperlink ref="K53" r:id="rId232"/>
    <hyperlink ref="AQ53" r:id="rId233"/>
    <hyperlink ref="AS53" r:id="rId234"/>
    <hyperlink ref="F33" r:id="rId235" display="\\Nas1\alcaldia\228-SS\22840-S-GB\U-Inmuebles\E-Admon\Cmn-Admon\IS-ARR\SOP\ARR4600078569\ARR4600078569ACTA.pdf"/>
    <hyperlink ref="B54" r:id="rId236" display="4600082317"/>
    <hyperlink ref="AS54" r:id="rId237" display="Ignacio.gallego@medellin.gov.co"/>
    <hyperlink ref="AQ54" r:id="rId238"/>
    <hyperlink ref="B55" r:id="rId239" display="4600082318"/>
    <hyperlink ref="K55" r:id="rId240"/>
    <hyperlink ref="B56" r:id="rId241" display="4600082339"/>
    <hyperlink ref="K56" r:id="rId242"/>
    <hyperlink ref="AQ56" r:id="rId243"/>
    <hyperlink ref="AS56" r:id="rId244"/>
    <hyperlink ref="B57" r:id="rId245" display="\\Nas1\alcaldia\228-SS\22840-S-GB\U-Inmuebles\E-Admon\Cmn-Admon\IS-ARR\SOP\ARR4600081279\ARR4600081279CON.pdf"/>
    <hyperlink ref="AG57" r:id="rId246"/>
    <hyperlink ref="AL57" r:id="rId247"/>
    <hyperlink ref="AS57" r:id="rId248" display="Ignacio.gallego@medellin.gov.co"/>
    <hyperlink ref="AQ57" r:id="rId249"/>
    <hyperlink ref="K54" r:id="rId250"/>
    <hyperlink ref="B58" r:id="rId251" display="4600082444"/>
    <hyperlink ref="K58" r:id="rId252"/>
    <hyperlink ref="AQ58" r:id="rId253"/>
    <hyperlink ref="AS58" r:id="rId254"/>
    <hyperlink ref="AG58" r:id="rId255"/>
    <hyperlink ref="AL58" r:id="rId256"/>
    <hyperlink ref="B59" r:id="rId257" display="4600082356"/>
    <hyperlink ref="K59" r:id="rId258"/>
    <hyperlink ref="AQ59" r:id="rId259"/>
    <hyperlink ref="AS59" r:id="rId260"/>
    <hyperlink ref="AG59" r:id="rId261"/>
    <hyperlink ref="AL59" r:id="rId262"/>
    <hyperlink ref="B60" r:id="rId263" display="4600082358"/>
    <hyperlink ref="K60" r:id="rId264"/>
    <hyperlink ref="AS60" r:id="rId265" display="Ignacio.gallego@medellin.gov.co"/>
    <hyperlink ref="AQ60" r:id="rId266"/>
    <hyperlink ref="B61" r:id="rId267" display="4600082355"/>
    <hyperlink ref="K61" r:id="rId268"/>
    <hyperlink ref="AG61" r:id="rId269"/>
    <hyperlink ref="AL61" r:id="rId270"/>
    <hyperlink ref="B62" r:id="rId271" display="4600082349"/>
    <hyperlink ref="K62" r:id="rId272"/>
    <hyperlink ref="AQ62" r:id="rId273"/>
    <hyperlink ref="AS62" r:id="rId274"/>
    <hyperlink ref="K63" r:id="rId275"/>
    <hyperlink ref="AG62" r:id="rId276"/>
    <hyperlink ref="AL62" r:id="rId277"/>
    <hyperlink ref="B64" r:id="rId278" display="4600082311"/>
    <hyperlink ref="K64" r:id="rId279"/>
    <hyperlink ref="B63" r:id="rId280" display="4600082360"/>
    <hyperlink ref="AS64" r:id="rId281" display="Ignacio.gallego@medellin.gov.co"/>
    <hyperlink ref="AQ64" r:id="rId282"/>
    <hyperlink ref="B65" r:id="rId283" display="4600082323"/>
    <hyperlink ref="K65" r:id="rId284" display="2438129-1"/>
    <hyperlink ref="AQ65" r:id="rId285"/>
    <hyperlink ref="AS65" r:id="rId286"/>
    <hyperlink ref="B66" r:id="rId287" display="4600082286"/>
    <hyperlink ref="K66" r:id="rId288"/>
    <hyperlink ref="AS66" r:id="rId289" display="Ignacio.gallego@medellin.gov.co"/>
    <hyperlink ref="AQ66" r:id="rId290"/>
    <hyperlink ref="B67" r:id="rId291" display="4600082309"/>
    <hyperlink ref="K67" r:id="rId292"/>
    <hyperlink ref="AS67" r:id="rId293" display="Ignacio.gallego@medellin.gov.co"/>
    <hyperlink ref="AQ67" r:id="rId294"/>
    <hyperlink ref="AG67" r:id="rId295"/>
    <hyperlink ref="AL67" r:id="rId296"/>
    <hyperlink ref="B68" r:id="rId297" display="4600082448"/>
    <hyperlink ref="K68" r:id="rId298"/>
    <hyperlink ref="AG68" r:id="rId299"/>
    <hyperlink ref="AL68" r:id="rId300"/>
    <hyperlink ref="B69" r:id="rId301" display="4600082310"/>
    <hyperlink ref="K69" r:id="rId302"/>
    <hyperlink ref="AG69" r:id="rId303"/>
    <hyperlink ref="AL69" r:id="rId304"/>
    <hyperlink ref="B70" r:id="rId305" display="4600082314"/>
    <hyperlink ref="K70" r:id="rId306"/>
    <hyperlink ref="AG70" r:id="rId307"/>
    <hyperlink ref="AL70" r:id="rId308"/>
    <hyperlink ref="AQ70" r:id="rId309"/>
    <hyperlink ref="AS70" r:id="rId310"/>
    <hyperlink ref="B71" r:id="rId311" display="4600082347"/>
    <hyperlink ref="K71" r:id="rId312"/>
    <hyperlink ref="AG71" r:id="rId313"/>
    <hyperlink ref="AL71" r:id="rId314"/>
    <hyperlink ref="AS71" r:id="rId315" display="Ignacio.gallego@medellin.gov.co"/>
    <hyperlink ref="AQ71" r:id="rId316"/>
    <hyperlink ref="AW13" r:id="rId317"/>
    <hyperlink ref="AZ13" r:id="rId318"/>
    <hyperlink ref="AW16" r:id="rId319"/>
    <hyperlink ref="AW18" r:id="rId320"/>
    <hyperlink ref="AW17" r:id="rId321"/>
    <hyperlink ref="AW22" r:id="rId322"/>
    <hyperlink ref="AW25" r:id="rId323"/>
    <hyperlink ref="B72" r:id="rId324" display="4600082262"/>
    <hyperlink ref="K72" r:id="rId325"/>
    <hyperlink ref="AG72" r:id="rId326"/>
    <hyperlink ref="AL72" r:id="rId327"/>
    <hyperlink ref="B73" r:id="rId328" display="4600082362"/>
    <hyperlink ref="K73" r:id="rId329"/>
    <hyperlink ref="AQ73" r:id="rId330"/>
    <hyperlink ref="AS73" r:id="rId331"/>
    <hyperlink ref="B74" r:id="rId332" display="4600082365"/>
    <hyperlink ref="K74" r:id="rId333"/>
    <hyperlink ref="AS74" r:id="rId334" display="Ignacio.gallego@medellin.gov.co"/>
    <hyperlink ref="B75" r:id="rId335" display="4600082316"/>
    <hyperlink ref="K75" r:id="rId336"/>
    <hyperlink ref="B76" r:id="rId337" display="4600082346"/>
    <hyperlink ref="K76" r:id="rId338"/>
    <hyperlink ref="AQ76" r:id="rId339"/>
    <hyperlink ref="AS76" r:id="rId340"/>
    <hyperlink ref="K77" r:id="rId341" display="2442834-1"/>
    <hyperlink ref="AQ77" r:id="rId342"/>
    <hyperlink ref="AS77" r:id="rId343"/>
    <hyperlink ref="K78" r:id="rId344"/>
    <hyperlink ref="AG77" r:id="rId345"/>
    <hyperlink ref="AL77" r:id="rId346"/>
    <hyperlink ref="B77" r:id="rId347" display="4600082272"/>
    <hyperlink ref="AG78" r:id="rId348"/>
    <hyperlink ref="AL78" r:id="rId349"/>
    <hyperlink ref="B78" r:id="rId350" display="4600082273"/>
    <hyperlink ref="K79" r:id="rId351"/>
    <hyperlink ref="B79" r:id="rId352" display="4600082261"/>
    <hyperlink ref="K80" r:id="rId353"/>
    <hyperlink ref="B80" r:id="rId354" display="4600082299"/>
    <hyperlink ref="AS80" r:id="rId355" display="Ignacio.gallego@medellin.gov.co"/>
    <hyperlink ref="AQ80" r:id="rId356"/>
    <hyperlink ref="K81" r:id="rId357"/>
    <hyperlink ref="B81" r:id="rId358" display="4600082506"/>
    <hyperlink ref="AS81" r:id="rId359" display="Ignacio.gallego@medellin.gov.co"/>
    <hyperlink ref="AQ81" r:id="rId360"/>
    <hyperlink ref="AG81" r:id="rId361"/>
    <hyperlink ref="AL81" r:id="rId362"/>
    <hyperlink ref="K82" r:id="rId363"/>
    <hyperlink ref="B82" r:id="rId364" display="4600082284"/>
    <hyperlink ref="AS82" r:id="rId365" display="Ignacio.gallego@medellin.gov.co"/>
    <hyperlink ref="AQ82" r:id="rId366"/>
    <hyperlink ref="AG82" r:id="rId367"/>
    <hyperlink ref="AL82" r:id="rId368"/>
    <hyperlink ref="K83" r:id="rId369"/>
    <hyperlink ref="B83" r:id="rId370" display="4600082350"/>
    <hyperlink ref="AG83" r:id="rId371"/>
    <hyperlink ref="AL83" r:id="rId372"/>
    <hyperlink ref="AQ83" r:id="rId373"/>
    <hyperlink ref="AS83" r:id="rId374"/>
    <hyperlink ref="K84" r:id="rId375"/>
    <hyperlink ref="B84" r:id="rId376" display="4600082300"/>
    <hyperlink ref="AG84" r:id="rId377"/>
    <hyperlink ref="AL84" r:id="rId378"/>
    <hyperlink ref="K85" r:id="rId379"/>
    <hyperlink ref="B85" r:id="rId380" display="4600082307"/>
    <hyperlink ref="AG85" r:id="rId381"/>
    <hyperlink ref="AL85" r:id="rId382"/>
    <hyperlink ref="AQ85" r:id="rId383"/>
    <hyperlink ref="AS85" r:id="rId384"/>
    <hyperlink ref="K86" r:id="rId385"/>
    <hyperlink ref="B86" r:id="rId386" display="4600082322"/>
    <hyperlink ref="K87" r:id="rId387"/>
    <hyperlink ref="B87" r:id="rId388" display="4600082368"/>
    <hyperlink ref="AG87" r:id="rId389"/>
    <hyperlink ref="AL87" r:id="rId390"/>
    <hyperlink ref="AS87" r:id="rId391" display="Ignacio.gallego@medellin.gov.co"/>
    <hyperlink ref="AQ87" r:id="rId392"/>
    <hyperlink ref="K88" r:id="rId393"/>
    <hyperlink ref="B88" r:id="rId394" display="4600082325"/>
    <hyperlink ref="AL88" r:id="rId395"/>
    <hyperlink ref="AQ88" r:id="rId396"/>
    <hyperlink ref="AS88" r:id="rId397"/>
    <hyperlink ref="AW32" r:id="rId398"/>
    <hyperlink ref="AW20" r:id="rId399"/>
    <hyperlink ref="AW19" r:id="rId400"/>
    <hyperlink ref="AW28" r:id="rId401"/>
    <hyperlink ref="AW29" r:id="rId402"/>
    <hyperlink ref="AW30" r:id="rId403"/>
    <hyperlink ref="AW34" r:id="rId404"/>
    <hyperlink ref="K89" r:id="rId405"/>
    <hyperlink ref="B89" r:id="rId406" display="4600082512"/>
    <hyperlink ref="AQ89" r:id="rId407"/>
    <hyperlink ref="AS89" r:id="rId408"/>
    <hyperlink ref="K90" r:id="rId409"/>
    <hyperlink ref="B90" r:id="rId410" display="4600082443"/>
    <hyperlink ref="AG90" r:id="rId411"/>
    <hyperlink ref="AL90" r:id="rId412"/>
    <hyperlink ref="AS90" r:id="rId413" display="Ignacio.gallego@medellin.gov.co"/>
    <hyperlink ref="AQ90" r:id="rId414"/>
    <hyperlink ref="K91" r:id="rId415"/>
    <hyperlink ref="B91" r:id="rId416" display="4600082285"/>
    <hyperlink ref="AQ91" r:id="rId417"/>
    <hyperlink ref="AS91" r:id="rId418"/>
    <hyperlink ref="K92" r:id="rId419"/>
    <hyperlink ref="B92" r:id="rId420" display="4600082445"/>
    <hyperlink ref="K93" r:id="rId421"/>
    <hyperlink ref="B93" r:id="rId422" display="4600082292"/>
    <hyperlink ref="AQ93" r:id="rId423"/>
    <hyperlink ref="AS93" r:id="rId424"/>
    <hyperlink ref="K94" r:id="rId425" display="2442888-7"/>
    <hyperlink ref="B94" r:id="rId426" display="4600082292"/>
    <hyperlink ref="AQ94" r:id="rId427"/>
    <hyperlink ref="AS94" r:id="rId428"/>
    <hyperlink ref="K95" r:id="rId429"/>
    <hyperlink ref="B95" r:id="rId430" display="4600082364"/>
    <hyperlink ref="AG95" r:id="rId431"/>
    <hyperlink ref="K96" r:id="rId432"/>
    <hyperlink ref="B96" r:id="rId433" display="4600082507"/>
    <hyperlink ref="AS96" r:id="rId434" display="Ignacio.gallego@medellin.gov.co"/>
    <hyperlink ref="AQ96" r:id="rId435"/>
    <hyperlink ref="K97" r:id="rId436"/>
    <hyperlink ref="B97" r:id="rId437" display="4600082446"/>
    <hyperlink ref="AG97" r:id="rId438"/>
    <hyperlink ref="AL97" r:id="rId439"/>
    <hyperlink ref="AQ97" r:id="rId440"/>
    <hyperlink ref="AS97" r:id="rId441"/>
    <hyperlink ref="K98" r:id="rId442"/>
    <hyperlink ref="B98" r:id="rId443" display="4600082290"/>
    <hyperlink ref="AS98" r:id="rId444" display="Ignacio.gallego@medellin.gov.co"/>
    <hyperlink ref="AQ98" r:id="rId445"/>
    <hyperlink ref="K99" r:id="rId446"/>
    <hyperlink ref="B99" r:id="rId447" display="4600082363"/>
    <hyperlink ref="AG99" r:id="rId448"/>
    <hyperlink ref="K100" r:id="rId449"/>
    <hyperlink ref="B100" r:id="rId450" display="4600082298"/>
    <hyperlink ref="AQ100" r:id="rId451"/>
    <hyperlink ref="AS100" r:id="rId452"/>
    <hyperlink ref="K101" r:id="rId453"/>
    <hyperlink ref="B101" r:id="rId454" display="4600082315"/>
    <hyperlink ref="K102" r:id="rId455"/>
    <hyperlink ref="B102" r:id="rId456" display="4600082439"/>
    <hyperlink ref="AQ102" r:id="rId457" display="Luis ignacio gallego patiño "/>
    <hyperlink ref="AS102" r:id="rId458" display="clara.giraldo@medellin.gov.co"/>
    <hyperlink ref="K103" r:id="rId459"/>
    <hyperlink ref="B103" r:id="rId460" display="4600082440"/>
    <hyperlink ref="K104" r:id="rId461"/>
    <hyperlink ref="B104" r:id="rId462" display="4600082263"/>
    <hyperlink ref="AG104" r:id="rId463"/>
    <hyperlink ref="AL104" r:id="rId464"/>
    <hyperlink ref="AQ104" r:id="rId465"/>
    <hyperlink ref="AS104" r:id="rId466"/>
    <hyperlink ref="K105" r:id="rId467"/>
    <hyperlink ref="AQ105" r:id="rId468"/>
    <hyperlink ref="AS105" r:id="rId469"/>
    <hyperlink ref="B105" r:id="rId470" display="4600082361"/>
    <hyperlink ref="K106" r:id="rId471"/>
    <hyperlink ref="AQ106" r:id="rId472"/>
    <hyperlink ref="AS106" r:id="rId473"/>
    <hyperlink ref="B106" r:id="rId474" display="4600082526"/>
    <hyperlink ref="AG106" r:id="rId475"/>
    <hyperlink ref="AL106" r:id="rId476"/>
    <hyperlink ref="K107" r:id="rId477"/>
    <hyperlink ref="B107" r:id="rId478" display="4600082303"/>
    <hyperlink ref="AG107" r:id="rId479"/>
    <hyperlink ref="AL107" r:id="rId480"/>
    <hyperlink ref="K108" r:id="rId481"/>
    <hyperlink ref="B108" r:id="rId482" display="4600082312"/>
    <hyperlink ref="AG108" r:id="rId483"/>
    <hyperlink ref="AL108" r:id="rId484"/>
    <hyperlink ref="K109" r:id="rId485"/>
    <hyperlink ref="B109" r:id="rId486" display="4600082304"/>
    <hyperlink ref="AG109" r:id="rId487"/>
    <hyperlink ref="AL109" r:id="rId488"/>
    <hyperlink ref="K110" r:id="rId489"/>
    <hyperlink ref="B110" r:id="rId490" display="4600082295"/>
    <hyperlink ref="AQ110" r:id="rId491"/>
    <hyperlink ref="AS110" r:id="rId492" display="clara.giraldo@medellin.gov.co"/>
    <hyperlink ref="K111" r:id="rId493"/>
    <hyperlink ref="B111" r:id="rId494" display="4600082264"/>
    <hyperlink ref="AQ111" r:id="rId495"/>
    <hyperlink ref="AS111" r:id="rId496" display="clara.giraldo@medellin.gov.co"/>
    <hyperlink ref="AG111" r:id="rId497"/>
    <hyperlink ref="AL111" r:id="rId498"/>
    <hyperlink ref="K112" r:id="rId499"/>
    <hyperlink ref="B112" r:id="rId500" display="4600082260"/>
    <hyperlink ref="AG112" r:id="rId501"/>
    <hyperlink ref="AL112" r:id="rId502"/>
    <hyperlink ref="K113" r:id="rId503"/>
    <hyperlink ref="B113" r:id="rId504" display="4600082505"/>
    <hyperlink ref="AG113" r:id="rId505"/>
    <hyperlink ref="AL113" r:id="rId506"/>
    <hyperlink ref="AG114" r:id="rId507"/>
    <hyperlink ref="B114" r:id="rId508" display="\\Nas1\alcaldia\228-SS\22840-S-GB\U-Inmuebles\E-Admon\Cmn-Admon\IS-ARR\SOP\ARR4600081275\ARR4600081275.pdf"/>
    <hyperlink ref="AL114" r:id="rId509"/>
    <hyperlink ref="AS114" r:id="rId510" display="Ignacio.gallego@medellin.gov.co"/>
    <hyperlink ref="AQ114" r:id="rId511"/>
    <hyperlink ref="B115" r:id="rId512" display="\\Nas1\alcaldia\228-SS\22840-S-GB\U-Inmuebles\E-Admon\Cmn-Admon\IS-ARR\SOP\ARR4600082165\ARR4600082165.pdf"/>
    <hyperlink ref="AQ115" r:id="rId513"/>
    <hyperlink ref="AS115" r:id="rId514"/>
    <hyperlink ref="B116" r:id="rId515" display="\\Nas1\alcaldia\228-SS\22840-S-GB\U-Inmuebles\E-Admon\Cmn-Admon\IS-ARR\SOP\ARR4600082187\ARR4600082187.pdf"/>
    <hyperlink ref="AG116" r:id="rId516"/>
    <hyperlink ref="AL116" r:id="rId517"/>
    <hyperlink ref="AS116" r:id="rId518" display="Ignacio.gallego@medellin.gov.co"/>
    <hyperlink ref="AQ116" r:id="rId519"/>
    <hyperlink ref="B117" r:id="rId520" display="\\Nas1\alcaldia\228-SS\22840-S-GB\U-Inmuebles\E-Admon\Cmn-Admon\IS-ARR\SOP\ARR4600082389\ARR4600082389.pdf"/>
    <hyperlink ref="AG117" r:id="rId521"/>
    <hyperlink ref="AL117" r:id="rId522"/>
    <hyperlink ref="B118" r:id="rId523" display="\\Nas1\alcaldia\228-SS\22840-S-GB\U-Inmuebles\E-Admon\Cmn-Admon\IS-ARR\SOP\ARR4600082206\ARR4600082206.pdf"/>
    <hyperlink ref="AG118" r:id="rId524"/>
    <hyperlink ref="AL118" r:id="rId525"/>
    <hyperlink ref="K119" r:id="rId526"/>
    <hyperlink ref="B119" r:id="rId527" display="4600082257"/>
    <hyperlink ref="AL119" r:id="rId528"/>
    <hyperlink ref="AG119" r:id="rId529"/>
    <hyperlink ref="AQ119" r:id="rId530"/>
    <hyperlink ref="AS119" r:id="rId531"/>
    <hyperlink ref="K120" r:id="rId532"/>
    <hyperlink ref="B120" r:id="rId533" display="4600082441"/>
    <hyperlink ref="K121" r:id="rId534"/>
    <hyperlink ref="B121" r:id="rId535" display="4600082450"/>
    <hyperlink ref="K122" r:id="rId536"/>
    <hyperlink ref="B122" r:id="rId537" display="4600082258"/>
    <hyperlink ref="AG122" r:id="rId538"/>
    <hyperlink ref="AL122" r:id="rId539"/>
    <hyperlink ref="AS122" r:id="rId540" display="Ignacio.gallego@medellin.gov.co"/>
    <hyperlink ref="AQ122" r:id="rId541"/>
    <hyperlink ref="K123" r:id="rId542"/>
    <hyperlink ref="B123" r:id="rId543" display="4600082267"/>
    <hyperlink ref="AS123" r:id="rId544" display="Ignacio.gallego@medellin.gov.co"/>
    <hyperlink ref="AQ123" r:id="rId545"/>
    <hyperlink ref="K124" r:id="rId546"/>
    <hyperlink ref="B124" r:id="rId547" display="4600082305"/>
    <hyperlink ref="AQ124" r:id="rId548"/>
    <hyperlink ref="AS124" r:id="rId549"/>
    <hyperlink ref="K125" r:id="rId550"/>
    <hyperlink ref="B125" r:id="rId551" display="4600082340"/>
    <hyperlink ref="AQ125" r:id="rId552"/>
    <hyperlink ref="AS125" r:id="rId553"/>
    <hyperlink ref="K126" r:id="rId554"/>
    <hyperlink ref="B126" r:id="rId555" display="4600082516"/>
    <hyperlink ref="K127" r:id="rId556"/>
    <hyperlink ref="B127" r:id="rId557" display="4600082366"/>
    <hyperlink ref="K128" r:id="rId558"/>
    <hyperlink ref="B128" r:id="rId559" display="4600082509"/>
    <hyperlink ref="AG128" r:id="rId560"/>
    <hyperlink ref="AL128" r:id="rId561"/>
    <hyperlink ref="B129" r:id="rId562" display="\\Nas1\alcaldia\228-SS\22840-S-GB\U-Inmuebles\E-Admon\Cmn-Admon\IS-ARR\SOP\ARR4600082283\ARR4600082283CON.pdf"/>
    <hyperlink ref="AG129" r:id="rId563"/>
    <hyperlink ref="AQ129" r:id="rId564"/>
    <hyperlink ref="AS129" r:id="rId565"/>
    <hyperlink ref="AL129" r:id="rId566"/>
    <hyperlink ref="B130" r:id="rId567" display="\\Nas1\alcaldia\228-SS\22840-S-GB\U-Inmuebles\E-Admon\Cmn-Admon\IS-ARR\SOP\ARR4600082388\ARR4600082388CON.pdf"/>
    <hyperlink ref="AG130" r:id="rId568"/>
    <hyperlink ref="AL130" r:id="rId569"/>
    <hyperlink ref="AS130" r:id="rId570" display="Ignacio.gallego@medellin.gov.co"/>
    <hyperlink ref="AQ130" r:id="rId571"/>
    <hyperlink ref="B131" r:id="rId572" display="\\Nas1\alcaldia\228-SS\22840-S-GB\U-Inmuebles\E-Admon\Cmn-Admon\IS-ARR\SOP\ARR4600081277\ARR4600081277CON.pdf"/>
    <hyperlink ref="AG131" r:id="rId573"/>
    <hyperlink ref="AS131" r:id="rId574" display="Ignacio.gallego@medellin.gov.co"/>
    <hyperlink ref="AQ131" r:id="rId575"/>
    <hyperlink ref="AL131" r:id="rId576"/>
    <hyperlink ref="AG132" r:id="rId577"/>
    <hyperlink ref="AS132" r:id="rId578" display="Ignacio.gallego@medellin.gov.co"/>
    <hyperlink ref="AQ132" r:id="rId579"/>
    <hyperlink ref="B132" r:id="rId580" display="4600081111"/>
    <hyperlink ref="AL132" r:id="rId581"/>
    <hyperlink ref="K133" r:id="rId582"/>
    <hyperlink ref="B133" r:id="rId583" display="4600082294"/>
    <hyperlink ref="AS133" r:id="rId584" display="Ignacio.gallego@medellin.gov.co"/>
    <hyperlink ref="AQ133" r:id="rId585"/>
    <hyperlink ref="B134" r:id="rId586" display="\\Nas1\alcaldia\228-SS\22840-S-GB\U-Inmuebles\E-Admon\Cmn-Admon\IS-ARR\SOP\ARR4600082517\ARR4600082517.pdf"/>
    <hyperlink ref="AG134" r:id="rId587"/>
    <hyperlink ref="AL134" r:id="rId588"/>
    <hyperlink ref="AQ134" r:id="rId589"/>
    <hyperlink ref="AS134" r:id="rId590"/>
    <hyperlink ref="AG135" r:id="rId591"/>
    <hyperlink ref="AL135" r:id="rId592"/>
    <hyperlink ref="AQ135" r:id="rId593"/>
    <hyperlink ref="AS135" r:id="rId594"/>
    <hyperlink ref="B135" r:id="rId595" display="\\Nas1\alcaldia\228-SS\22840-S-GB\U-Inmuebles\E-Admon\Cmn-Admon\IS-ARR\SOP\ARR4600082442\ARR4600082442.pdf"/>
    <hyperlink ref="F135" r:id="rId596" display="\\Nas1\alcaldia\228-SS\22840-S-GB\U-Inmuebles\E-Admon\Cmn-Admon\IS-ARR\SOP\ARR4600082442\ARR4600082442ACTA.pdf"/>
    <hyperlink ref="K135" r:id="rId597"/>
    <hyperlink ref="F129" r:id="rId598" display="\\Nas1\alcaldia\228-SS\22840-S-GB\U-Inmuebles\E-Admon\Cmn-Admon\IS-ARR\SOP\ARR4600082283\ARR4600082283ACTA.pdf"/>
    <hyperlink ref="F57" r:id="rId599" display="\\Nas1\alcaldia\228-SS\22840-S-GB\U-Inmuebles\E-Admon\Cmn-Admon\IS-ARR\SOP\ARR4600081279\ARR4600081279ACTA.pdf"/>
    <hyperlink ref="F130" r:id="rId600" display="\\Nas1\alcaldia\228-SS\22840-S-GB\U-Inmuebles\E-Admon\Cmn-Admon\IS-ARR\SOP\ARR4600082388\ARR4600082388ACTA.pdf"/>
    <hyperlink ref="F131" r:id="rId601" display="\\Nas1\alcaldia\228-SS\22840-S-GB\U-Inmuebles\E-Admon\Cmn-Admon\IS-ARR\SOP\ARR4600081277\ARR4600081277ACTA.pdf"/>
    <hyperlink ref="F116" r:id="rId602" display="\\Nas1\alcaldia\228-SS\22840-S-GB\U-Inmuebles\E-Admon\Cmn-Admon\IS-ARR\SOP\ARR4600082187\ARR4600082187ACTA.pdf"/>
    <hyperlink ref="B136" r:id="rId603" display="\\Nas1\alcaldia\228-SS\22840-S-GB\U-Inmuebles\E-Admon\Cmn-Admon\IS-ARR\SOP\ARR4600082164\ARR4600082164CON.pdf"/>
    <hyperlink ref="AG136" r:id="rId604"/>
    <hyperlink ref="AS136" r:id="rId605" display="Ignacio.gallego@medellin.gov.co"/>
    <hyperlink ref="AQ136" r:id="rId606"/>
    <hyperlink ref="AL136" r:id="rId607"/>
    <hyperlink ref="F47" r:id="rId608" display="\\Nas1\alcaldia\228-SS\22840-S-GB\U-Inmuebles\E-Admon\Cmn-Admon\IS-ARR\SOP\ARR4600081276\ARR4600081276ACTA.pdf"/>
    <hyperlink ref="F114" r:id="rId609" display="\\Nas1\alcaldia\228-SS\22840-S-GB\U-Inmuebles\E-Admon\Cmn-Admon\IS-ARR\SOP\ARR4600081275\ARR4600081275ACTA.pdf"/>
    <hyperlink ref="F45" r:id="rId610" display="\\Nas1\alcaldia\228-SS\22840-S-GB\U-Inmuebles\E-Admon\Cmn-Admon\IS-ARR\SOP\ARR4600082188\ARR4600082188ACTA.pdf"/>
    <hyperlink ref="F115" r:id="rId611" display="\\Nas1\alcaldia\228-SS\22840-S-GB\U-Inmuebles\E-Admon\Cmn-Admon\IS-ARR\SOP\ARR4600082165\ARR4600082165acta.pdf"/>
    <hyperlink ref="B137" r:id="rId612" display="\\Nas1\alcaldia\228-SS\22840-S-GB\U-Inmuebles\E-Admon\Cmn-Admon\IS-ARR\SOP\ARR4600082332\ARR4600082332CON.pdf"/>
    <hyperlink ref="AS137" r:id="rId613" display="clara.giraldo@medellin.gov.co"/>
    <hyperlink ref="AQ137" r:id="rId614"/>
    <hyperlink ref="F137" r:id="rId615" display="\\Nas1\alcaldia\228-SS\22840-S-GB\U-Inmuebles\E-Admon\Cmn-Admon\IS-ARR\SOP\ARR4600082332\ARR4600082332ACTA.pdf"/>
    <hyperlink ref="AG137" r:id="rId616"/>
    <hyperlink ref="AL137" r:id="rId617"/>
    <hyperlink ref="F43" r:id="rId618" display="\\Nas1\alcaldia\228-SS\22840-S-GB\U-Inmuebles\E-Admon\Cmn-Admon\IS-ARR\SOP\ARR4600082248\ARR4600082248ACTA.pdf"/>
    <hyperlink ref="AG138" r:id="rId619"/>
    <hyperlink ref="AL138" r:id="rId620"/>
    <hyperlink ref="AQ138" r:id="rId621"/>
    <hyperlink ref="AS138" r:id="rId622"/>
    <hyperlink ref="B138" r:id="rId623" display="\\Nas1\alcaldia\228-SS\22840-S-GB\U-Inmuebles\E-Admon\Cmn-Admon\IS-ARR\SOP\ARR4600082244\ARR4600082244.pdf"/>
    <hyperlink ref="F138" r:id="rId624" display="\\Nas1\alcaldia\228-SS\22840-S-GB\U-Inmuebles\E-Admon\Cmn-Admon\IS-ARR\SOP\ARR4600082244\ARR4600082244ACTA.pdf"/>
    <hyperlink ref="K138" r:id="rId625" display="\\Nas1\alcaldia\228-SS\22840-S-GB\U-Inmuebles\E-Admon\Cmn-Admon\IS-ARR\SOP\ARR4600082244\ARR4600082244POL.pdf"/>
    <hyperlink ref="AG139" r:id="rId626"/>
    <hyperlink ref="AL139" r:id="rId627"/>
    <hyperlink ref="AQ139" r:id="rId628"/>
    <hyperlink ref="AS139" r:id="rId629"/>
    <hyperlink ref="B139" r:id="rId630" display="\\Nas1\alcaldia\228-SS\22840-S-GB\U-Inmuebles\E-Admon\Cmn-Admon\IS-ARR\SOP\ARR4600082158\ARR4600082158.pdf"/>
    <hyperlink ref="F139" r:id="rId631" display="\\Nas1\alcaldia\228-SS\22840-S-GB\U-Inmuebles\E-Admon\Cmn-Admon\IS-ARR\SOP\ARR4600082158\ARR4600082158ACTA.pdf"/>
    <hyperlink ref="K139" r:id="rId632"/>
    <hyperlink ref="AQ31" r:id="rId633" display="Luis ignacio gallego patiño "/>
    <hyperlink ref="AQ39" r:id="rId634"/>
    <hyperlink ref="AQ49" r:id="rId635"/>
    <hyperlink ref="AQ84" r:id="rId636" display="Luis ignacio gallego patiño "/>
    <hyperlink ref="AQ103" r:id="rId637" display="Luis ignacio gallego patiño "/>
    <hyperlink ref="AQ108" r:id="rId638" display="Luis ignacio gallego patiño "/>
    <hyperlink ref="AQ127" r:id="rId639" display="Luis ignacio gallego patiño "/>
    <hyperlink ref="F44" r:id="rId640" display="\\Nas1\alcaldia\228-SS\22840-S-GB\U-Inmuebles\E-Admon\Cmn-Admon\IS-ARR\SOP\ARR4600082455\ARR4600082455acta.pdf"/>
    <hyperlink ref="F38" r:id="rId641" display="\\Nas1\alcaldia\228-SS\22840-S-GB\U-Inmuebles\E-Admon\Cmn-Admon\IS-ARR\SOP\ARR4600081620\ARR4600081620acta.pdf"/>
    <hyperlink ref="F132" r:id="rId642" display="\\Nas1\alcaldia\228-SS\22840-S-GB\U-Inmuebles\E-Admon\Cmn-Admon\IS-ARR\SOP\ARR4600081111\ARR4600081111acta.pdf"/>
    <hyperlink ref="B140" r:id="rId643" display="4600082372"/>
    <hyperlink ref="K140" r:id="rId644"/>
    <hyperlink ref="AG140" r:id="rId645"/>
    <hyperlink ref="AL140" r:id="rId646"/>
    <hyperlink ref="AQ140" r:id="rId647"/>
    <hyperlink ref="AS140" r:id="rId648"/>
    <hyperlink ref="AG141" r:id="rId649"/>
    <hyperlink ref="AQ141" r:id="rId650"/>
    <hyperlink ref="AS141" r:id="rId651"/>
    <hyperlink ref="B141" r:id="rId652" display="\\Nas1\alcaldia\228-SS\22840-S-GB\U-Inmuebles\E-Admon\Cmn-Admon\IS-ARR\SOP\ARR4600082467\ARR4600082467.pdf"/>
    <hyperlink ref="K141" r:id="rId653"/>
    <hyperlink ref="AL141" r:id="rId654"/>
    <hyperlink ref="F141" r:id="rId655" display="\\Nas1\alcaldia\228-SS\22840-S-GB\U-Inmuebles\E-Admon\Cmn-Admon\IS-ARR\SOP\ARR4600082467\ARR4600082467ACTA.pdf"/>
    <hyperlink ref="F100" r:id="rId656" display="\\Nas1\alcaldia\228-SS\22840-S-GB\U-Inmuebles\E-Admon\Cmn-Admon\IS-ARR\SOP\ARR4600082298\ARR4600082298acta.pdf"/>
    <hyperlink ref="AQ51:AQ53" r:id="rId657" display="María Nelly Moreno Moreno"/>
    <hyperlink ref="AQ55" r:id="rId658"/>
    <hyperlink ref="AQ61" r:id="rId659"/>
    <hyperlink ref="AQ63" r:id="rId660"/>
    <hyperlink ref="AQ69:AQ70" r:id="rId661" display="María Nelly Moreno Moreno"/>
    <hyperlink ref="AQ72" r:id="rId662"/>
    <hyperlink ref="AQ75:AQ76" r:id="rId663" display="María Nelly Moreno Moreno"/>
    <hyperlink ref="AQ79:AQ80" r:id="rId664" display="María Nelly Moreno Moreno"/>
    <hyperlink ref="AQ86" r:id="rId665"/>
    <hyperlink ref="AQ92" r:id="rId666"/>
    <hyperlink ref="AQ95" r:id="rId667"/>
    <hyperlink ref="AQ99" r:id="rId668"/>
    <hyperlink ref="AQ101" r:id="rId669"/>
    <hyperlink ref="AQ107" r:id="rId670"/>
    <hyperlink ref="AQ109" r:id="rId671"/>
    <hyperlink ref="AQ113:AQ114" r:id="rId672" display="María Nelly Moreno Moreno"/>
    <hyperlink ref="AQ121:AQ122" r:id="rId673" display="María Nelly Moreno Moreno"/>
    <hyperlink ref="AQ126" r:id="rId674"/>
    <hyperlink ref="AQ128" r:id="rId675"/>
    <hyperlink ref="AQ8" r:id="rId676"/>
    <hyperlink ref="AQ17" r:id="rId677"/>
    <hyperlink ref="AQ25" r:id="rId678"/>
    <hyperlink ref="AQ28" r:id="rId679"/>
    <hyperlink ref="K142" r:id="rId680" display="2442805-6"/>
    <hyperlink ref="B142" r:id="rId681" display="4600082359"/>
    <hyperlink ref="AQ142" r:id="rId682"/>
    <hyperlink ref="K143" r:id="rId683"/>
    <hyperlink ref="B143" r:id="rId684" display="4600082270"/>
    <hyperlink ref="AQ143" r:id="rId685"/>
    <hyperlink ref="AG143" r:id="rId686"/>
    <hyperlink ref="AL143" r:id="rId687"/>
    <hyperlink ref="K144" r:id="rId688"/>
    <hyperlink ref="B144" r:id="rId689" display="4600082338"/>
    <hyperlink ref="AS144" r:id="rId690" display="clara.giraldo@medellin.gov.co"/>
    <hyperlink ref="AQ144" r:id="rId691"/>
    <hyperlink ref="K145" r:id="rId692"/>
    <hyperlink ref="B145" r:id="rId693" display="4600082515"/>
    <hyperlink ref="AS145" r:id="rId694" display="clara.giraldo@medellin.gov.co"/>
    <hyperlink ref="AQ145" r:id="rId695"/>
    <hyperlink ref="AG145" r:id="rId696"/>
    <hyperlink ref="AL145" r:id="rId697"/>
    <hyperlink ref="F40" r:id="rId698" display="\\Nas1\alcaldia\228-SS\22840-S-GB\U-Inmuebles\E-Admon\Cmn-Admon\IS-ARR\SOP\ARR4600081873\ARR4600081873actas.pdf"/>
    <hyperlink ref="AZ15" r:id="rId699"/>
    <hyperlink ref="AZ12" r:id="rId700"/>
    <hyperlink ref="AW27" r:id="rId701"/>
    <hyperlink ref="AW24" r:id="rId702"/>
    <hyperlink ref="AW21" r:id="rId703"/>
    <hyperlink ref="AZ10" r:id="rId704"/>
    <hyperlink ref="AW9" r:id="rId705"/>
    <hyperlink ref="AZ9" r:id="rId706"/>
    <hyperlink ref="B146" r:id="rId707" display="\\Nas1\alcaldia\228-SS\22840-S-GB\U-Inmuebles\E-Admon\Cmn-Admon\IS-ARR\SOP\ARR4600082207\ARR4600082207.pdf"/>
    <hyperlink ref="AG146" r:id="rId708"/>
    <hyperlink ref="AL146" r:id="rId709"/>
    <hyperlink ref="AQ146" r:id="rId710"/>
    <hyperlink ref="B147" r:id="rId711" display="\\Nas1\alcaldia\228-SS\22840-S-GB\U-Inmuebles\E-Admon\Cmn-Admon\IS-ARR\SOP\ARR4600082166\ARR4600082166.pdf"/>
    <hyperlink ref="AG147" r:id="rId712"/>
    <hyperlink ref="AQ147" r:id="rId713"/>
    <hyperlink ref="B148" r:id="rId714" display="\\Nas1\alcaldia\228-SS\22840-S-GB\U-Inmuebles\E-Admon\Cmn-Admon\IS-ARR\SOP\ARR4600082193\ARR4600082193.pdf"/>
    <hyperlink ref="AG148" r:id="rId715"/>
    <hyperlink ref="AS148" r:id="rId716" display="Ignacio.gallego@medellin.gov.co"/>
    <hyperlink ref="AQ148" r:id="rId717"/>
    <hyperlink ref="B149" r:id="rId718" display="\\Nas1\alcaldia\228-SS\22840-S-GB\U-Inmuebles\E-Admon\Cmn-Admon\IS-ARR\SOP\ARR4600082174\ARR4600082174.pdf"/>
    <hyperlink ref="AG149" r:id="rId719"/>
    <hyperlink ref="AQ149" r:id="rId720"/>
    <hyperlink ref="AL149" r:id="rId721"/>
    <hyperlink ref="B150" r:id="rId722" display="\\Nas1\alcaldia\228-SS\22840-S-GB\U-Inmuebles\E-Admon\Cmn-Admon\IS-ARR\SOP\ARR4600081675\ARR4600081675.pdf"/>
    <hyperlink ref="AG150" r:id="rId723"/>
    <hyperlink ref="AL150" r:id="rId724"/>
    <hyperlink ref="AQ150" r:id="rId725"/>
    <hyperlink ref="AS150" r:id="rId726"/>
    <hyperlink ref="F37" r:id="rId727" display="\\Nas1\alcaldia\228-SS\22840-S-GB\U-Inmuebles\E-Admon\Cmn-Admon\IS-ARR\SOP\ARR0305\ARR0305ACTA2019.pdf"/>
    <hyperlink ref="F41" r:id="rId728" display="\\Nas1\alcaldia\228-SS\22840-S-GB\U-Inmuebles\E-Admon\Cmn-Admon\IS-ARR\SOP\ARR4600081479\ARR4600081479ACTA.pdf"/>
    <hyperlink ref="F134" r:id="rId729" display="\\Nas1\alcaldia\228-SS\22840-S-GB\U-Inmuebles\E-Admon\Cmn-Admon\IS-ARR\SOP\ARR4600082517\ARR4600082517ACTA.pdf"/>
    <hyperlink ref="F136" r:id="rId730" display="\\Nas1\alcaldia\228-SS\22840-S-GB\U-Inmuebles\E-Admon\Cmn-Admon\IS-ARR\SOP\ARR4600082164\ARR4600082164acta.pdf"/>
    <hyperlink ref="K151" r:id="rId731"/>
    <hyperlink ref="B151" r:id="rId732" display="4600082527"/>
    <hyperlink ref="AG151" r:id="rId733"/>
    <hyperlink ref="AL151" r:id="rId734"/>
    <hyperlink ref="AQ151" r:id="rId735"/>
    <hyperlink ref="AS151" r:id="rId736"/>
    <hyperlink ref="K152" r:id="rId737"/>
    <hyperlink ref="B152" r:id="rId738" display="4600082528"/>
    <hyperlink ref="AG152" r:id="rId739"/>
    <hyperlink ref="AQ152" r:id="rId740"/>
    <hyperlink ref="AS152" r:id="rId741"/>
    <hyperlink ref="AL152" r:id="rId742"/>
    <hyperlink ref="F146" r:id="rId743" display="\\Nas1\alcaldia\228-SS\22840-S-GB\U-Inmuebles\E-Admon\Cmn-Admon\IS-ARR\SOP\ARR4600082207\ARR4600082207ACTA.pdf"/>
    <hyperlink ref="F147" r:id="rId744" display="\\Nas1\alcaldia\228-SS\22840-S-GB\U-Inmuebles\E-Admon\Cmn-Admon\IS-ARR\SOP\ARR4600082166\ARR4600082166ACTA.pdf"/>
    <hyperlink ref="F149" r:id="rId745" display="\\Nas1\alcaldia\228-SS\22840-S-GB\U-Inmuebles\E-Admon\Cmn-Admon\IS-ARR\SOP\ARR4600082174\ARR4600082174ACTA.pdf"/>
    <hyperlink ref="F117" r:id="rId746" display="\\Nas1\alcaldia\228-SS\22840-S-GB\U-Inmuebles\E-Admon\Cmn-Admon\IS-ARR\SOP\ARR4600082389\ARR4600082389acta.pdf"/>
    <hyperlink ref="F118" r:id="rId747" display="\\Nas1\alcaldia\228-SS\22840-S-GB\U-Inmuebles\E-Admon\Cmn-Admon\IS-ARR\SOP\ARR4600082206\ARR4600082206acta.pdf"/>
    <hyperlink ref="AQ153" r:id="rId748"/>
    <hyperlink ref="B153" r:id="rId749" display="4600080135"/>
    <hyperlink ref="K153" r:id="rId750" display="\\Nas1\alcaldia\228-SS\22840-S-GB\U-Inmuebles\E-Admon\Cmn-Admon\IS-ARR\SOP\ARR4600080135\ARR4600080135POL.pdf"/>
    <hyperlink ref="K154" r:id="rId751"/>
    <hyperlink ref="B154" r:id="rId752" display="4600082320"/>
    <hyperlink ref="AQ154" r:id="rId753"/>
    <hyperlink ref="AS154" r:id="rId754"/>
    <hyperlink ref="BZ150" r:id="rId755"/>
    <hyperlink ref="F148" r:id="rId756" display="\\Nas1\alcaldia\228-SS\22840-S-GB\U-Inmuebles\E-Admon\Cmn-Admon\IS-ARR\SOP\ARR4600082193\ARR4600082193acta.pdf"/>
    <hyperlink ref="AS155" r:id="rId757" display="Ignacio.gallego@medellin.gov.co"/>
    <hyperlink ref="B155" r:id="rId758" display="\\Nas1\alcaldia\228-SS\22840-S-GB\U-Inmuebles\E-Admon\Cmn-Admon\IS-ARR\SOP\ARR0210\ARR0210con2019.pdf"/>
    <hyperlink ref="K155" r:id="rId759" display="\\Nas1\alcaldia\228-SS\22840-S-GB\U-Inmuebles\E-Admon\Cmn-Admon\IS-ARR\SOP\ARR0210\ARR0210POL2019.pdf"/>
    <hyperlink ref="A155" r:id="rId760"/>
    <hyperlink ref="AQ155" r:id="rId761"/>
    <hyperlink ref="AG155" r:id="rId762"/>
    <hyperlink ref="AL155" r:id="rId763"/>
    <hyperlink ref="F155" r:id="rId764" display="\\Nas1\alcaldia\228-SS\22840-S-GB\U-Inmuebles\E-Admon\Cmn-Admon\IS-ARR\SOP\ARR0210\ARR0210acta2019.pdf"/>
    <hyperlink ref="AQ13" r:id="rId765"/>
    <hyperlink ref="AQ16" r:id="rId766"/>
    <hyperlink ref="AQ19:AQ21" r:id="rId767" display="María Nelly Moreno Moreno"/>
    <hyperlink ref="AQ22" r:id="rId768"/>
    <hyperlink ref="AQ30:AQ31" r:id="rId769" display="María Nelly Moreno Moreno"/>
    <hyperlink ref="AQ32" r:id="rId770"/>
    <hyperlink ref="AQ34" r:id="rId771"/>
    <hyperlink ref="AQ35" r:id="rId772"/>
    <hyperlink ref="AQ118:AQ119" r:id="rId773" display="María Nelly Moreno Moreno"/>
    <hyperlink ref="AG156" r:id="rId774"/>
    <hyperlink ref="AQ156" r:id="rId775"/>
    <hyperlink ref="AL156" r:id="rId776"/>
    <hyperlink ref="B156" r:id="rId777" display="4600083072"/>
    <hyperlink ref="AG157" r:id="rId778"/>
    <hyperlink ref="AQ157" r:id="rId779"/>
    <hyperlink ref="B157" r:id="rId780" display="4600083071"/>
    <hyperlink ref="AL157" r:id="rId781"/>
    <hyperlink ref="AG158" r:id="rId782"/>
    <hyperlink ref="AL158" r:id="rId783"/>
    <hyperlink ref="AQ158" r:id="rId784"/>
    <hyperlink ref="B158" r:id="rId785" display="4600083530"/>
    <hyperlink ref="F156" r:id="rId786" display="\\Nas1\alcaldia\228-SS\22840-S-GB\U-Inmuebles\E-Admon\Cmn-Admon\IS-ARR\SOP\ARR4600083072\ARR4600083072ACTA.pdf"/>
    <hyperlink ref="AZ28" r:id="rId787"/>
    <hyperlink ref="F157" r:id="rId788" display="\\Nas1\alcaldia\228-SS\22840-S-GB\U-Inmuebles\E-Admon\Cmn-Admon\IS-ARR\SOP\ARR4600083071\ARR4600083071ACTA.pdf"/>
    <hyperlink ref="AQ159" r:id="rId789"/>
    <hyperlink ref="AS159" r:id="rId790"/>
    <hyperlink ref="B159" r:id="rId791" display="4600083526"/>
    <hyperlink ref="K160" r:id="rId792"/>
    <hyperlink ref="B160" r:id="rId793" display="4600082324"/>
    <hyperlink ref="AS160" r:id="rId794" display="clara.giraldo@medellin.gov.co"/>
    <hyperlink ref="AQ160" r:id="rId795"/>
    <hyperlink ref="AG160" r:id="rId796"/>
    <hyperlink ref="AL160" r:id="rId797"/>
    <hyperlink ref="AS161" r:id="rId798" display="Ignacio.gallego@medellin.gov.co"/>
    <hyperlink ref="A161" r:id="rId799"/>
    <hyperlink ref="B161" r:id="rId800" display="4600083563"/>
    <hyperlink ref="K161" r:id="rId801"/>
    <hyperlink ref="AQ161" r:id="rId802"/>
    <hyperlink ref="G38" r:id="rId803"/>
    <hyperlink ref="B162" r:id="rId804" display="\\Nas1\alcaldia\228-SS\22840-S-GB\U-Inmuebles\E-Admon\Cmn-Admon\IS-ARR\SOP\ARR4600083577\ARR4600083577.pdf"/>
    <hyperlink ref="AQ162" r:id="rId805"/>
    <hyperlink ref="F159" r:id="rId806" display="\\Nas1\alcaldia\228-SS\22840-S-GB\U-Inmuebles\E-Admon\Cmn-Admon\IS-ARR\SOP\ARR0102\ARR0102ACTA.pdf"/>
    <hyperlink ref="AG163" r:id="rId807"/>
    <hyperlink ref="AL163" r:id="rId808"/>
    <hyperlink ref="AQ163" r:id="rId809"/>
    <hyperlink ref="B163" r:id="rId810" display="../SOP/ARR4600087348/ARR4600087348.pdf"/>
    <hyperlink ref="F163" r:id="rId811" display="../SOP/ARR4600087348/ARR4600087348acta.pdf"/>
    <hyperlink ref="K163" r:id="rId812" display="../SOP/ARR4600087348/ARR4600087348pol.pdf"/>
    <hyperlink ref="G137" r:id="rId813"/>
    <hyperlink ref="AG164" r:id="rId814"/>
    <hyperlink ref="K164" r:id="rId815"/>
    <hyperlink ref="AQ164" r:id="rId816"/>
    <hyperlink ref="AL164" r:id="rId817"/>
    <hyperlink ref="B164" r:id="rId818" display="4600083536"/>
    <hyperlink ref="AG165" r:id="rId819"/>
    <hyperlink ref="B165" r:id="rId820" display="4600083579"/>
    <hyperlink ref="AL165" r:id="rId821"/>
    <hyperlink ref="AQ165" r:id="rId822"/>
    <hyperlink ref="B166" r:id="rId823" display="4600083578"/>
    <hyperlink ref="AG166" r:id="rId824"/>
    <hyperlink ref="AL166" r:id="rId825"/>
    <hyperlink ref="AQ166" r:id="rId826"/>
    <hyperlink ref="AG167" r:id="rId827"/>
    <hyperlink ref="AQ167" r:id="rId828"/>
    <hyperlink ref="AL167" r:id="rId829"/>
    <hyperlink ref="B167" r:id="rId830" display="4600083532"/>
    <hyperlink ref="K167" r:id="rId831"/>
    <hyperlink ref="F164" r:id="rId832" display="\\Nas1\alcaldia\228-SS\22840-S-GB\U-Inmuebles\E-Admon\Cmn-Admon\IS-ARR\SOP\ARR0032\ARR0032ACTA.pdf"/>
    <hyperlink ref="AW47" r:id="rId833"/>
    <hyperlink ref="F162" r:id="rId834" display="\\Nas1\alcaldia\228-SS\22840-S-GB\U-Inmuebles\E-Admon\Cmn-Admon\IS-ARR\SOP\ARR4600083577\ARR4600083577acta.pdf"/>
    <hyperlink ref="F158" r:id="rId835" display="\\Nas1\alcaldia\228-SS\22840-S-GB\U-Inmuebles\E-Admon\Cmn-Admon\IS-ARR\SOP\ARR0160\ARR0160acta.pdf"/>
    <hyperlink ref="B168" r:id="rId836" display="4600083571"/>
    <hyperlink ref="K168" r:id="rId837"/>
    <hyperlink ref="AQ168" r:id="rId838"/>
    <hyperlink ref="AG168" r:id="rId839"/>
    <hyperlink ref="AL168" r:id="rId840"/>
    <hyperlink ref="F153" r:id="rId841" display="\\Nas1\alcaldia\228-SS\22840-S-GB\U-Inmuebles\E-Admon\Cmn-Admon\IS-ARR\SOP\ARR4600080135\ARR4600080135acta.pdf"/>
    <hyperlink ref="F165" r:id="rId842" display="\\Nas1\alcaldia\228-SS\22840-S-GB\U-Inmuebles\E-Admon\Cmn-Admon\IS-ARR\SOP\ARR4600083579\ARR4600083579acta.pdf"/>
    <hyperlink ref="F167" r:id="rId843" display="\\Nas1\alcaldia\228-SS\22840-S-GB\U-Inmuebles\E-Admon\Cmn-Admon\IS-ARR\SOP\ARR0184\ARR0184acta.pdf"/>
    <hyperlink ref="F166" r:id="rId844" display="\\Nas1\alcaldia\228-SS\22840-S-GB\U-Inmuebles\E-Admon\Cmn-Admon\IS-ARR\SOP\ARR4600083578\ARR4600083578acta.pdf"/>
    <hyperlink ref="AG169" r:id="rId845"/>
    <hyperlink ref="AL169" r:id="rId846"/>
    <hyperlink ref="B169" r:id="rId847" display="4600083531"/>
    <hyperlink ref="K169" r:id="rId848"/>
    <hyperlink ref="AQ169" r:id="rId849"/>
    <hyperlink ref="F169" r:id="rId850" display="\\Nas1\alcaldia\228-SS\22840-S-GB\U-Inmuebles\E-Admon\Cmn-Admon\IS-ARR\SOP\ARR0183\ARR0183acta2019.pdf"/>
    <hyperlink ref="AG170" r:id="rId851" display="trancristobal@une.net.co"/>
    <hyperlink ref="B170" r:id="rId852" display="..\SOP\ARR0078\ARR0078CON2019.pdf"/>
    <hyperlink ref="K170" r:id="rId853"/>
    <hyperlink ref="AL170" r:id="rId854" display="trancristobal@une.net.co"/>
    <hyperlink ref="AQ170" r:id="rId855"/>
    <hyperlink ref="A171" r:id="rId856"/>
    <hyperlink ref="B171" r:id="rId857" display="4600083529"/>
    <hyperlink ref="AG171" r:id="rId858"/>
    <hyperlink ref="AL171" r:id="rId859"/>
    <hyperlink ref="AQ171" r:id="rId860"/>
    <hyperlink ref="AS172" r:id="rId861"/>
    <hyperlink ref="AQ172" r:id="rId862"/>
    <hyperlink ref="B172" r:id="rId863" display="..\SOP\ARR4600088383\ARR4600088383.pdf"/>
    <hyperlink ref="AS173" r:id="rId864"/>
    <hyperlink ref="AQ173" r:id="rId865"/>
    <hyperlink ref="B173" r:id="rId866" display="..\SOP\ARR4600088401\ARR4600088401.pdf"/>
    <hyperlink ref="AQ174" r:id="rId867"/>
    <hyperlink ref="B174" r:id="rId868" display="\\Nas1\alcaldia\228-SS\22840-S-GB\U-Inmuebles\E-Admon\Cmn-Admon\IS-ARR\SOP\ARR4600083580\ARR4600083580.pdf"/>
    <hyperlink ref="AS174" r:id="rId869"/>
    <hyperlink ref="AG174" r:id="rId870"/>
    <hyperlink ref="AL174" r:id="rId871"/>
    <hyperlink ref="AQ175" r:id="rId872"/>
    <hyperlink ref="B175" r:id="rId873" display="\\Nas1\alcaldia\228-SS\22840-S-GB\U-Inmuebles\E-Admon\Cmn-Admon\IS-ARR\SOP\ARR4600083623\ARR4600083623.pdf"/>
    <hyperlink ref="AS175" r:id="rId874"/>
    <hyperlink ref="F171" r:id="rId875" display="\\Nas1\alcaldia\228-SS\22840-S-GB\U-Inmuebles\E-Admon\Cmn-Admon\IS-ARR\SOP\ARR0099\ARR0099ACTA2019.pdf"/>
    <hyperlink ref="B176" r:id="rId876" display="\\Nas1\alcaldia\228-SS\22840-S-GB\U-Inmuebles\E-Admon\Cmn-Admon\IS-ARR\SOP\ARR4600084065\ARR4600084065.pdf"/>
    <hyperlink ref="AG176" r:id="rId877"/>
    <hyperlink ref="AL176" r:id="rId878"/>
    <hyperlink ref="AS176" r:id="rId879"/>
    <hyperlink ref="AQ176" r:id="rId880"/>
    <hyperlink ref="AG177" r:id="rId881"/>
    <hyperlink ref="B177" r:id="rId882" display="\\Nas1\alcaldia\228-SS\22840-S-GB\U-Inmuebles\E-Admon\Cmn-Admon\IS-ARR\SOP\ARR4600084040\ARR4600084040.pdf"/>
    <hyperlink ref="AL177" r:id="rId883"/>
    <hyperlink ref="AQ177" r:id="rId884" display="Sandra Patricia Ordoñez"/>
    <hyperlink ref="AS177" r:id="rId885"/>
    <hyperlink ref="F174" r:id="rId886" display="\\Nas1\alcaldia\228-SS\22840-S-GB\U-Inmuebles\E-Admon\Cmn-Admon\IS-ARR\SOP\ARR4600083580\ARR4600083580ACTA.pdf"/>
    <hyperlink ref="F175" r:id="rId887" display="\\Nas1\alcaldia\228-SS\22840-S-GB\U-Inmuebles\E-Admon\Cmn-Admon\IS-ARR\SOP\ARR4600083623\ARR4600083623ACTA.pdf"/>
    <hyperlink ref="AZ32" r:id="rId888"/>
    <hyperlink ref="AZ34" r:id="rId889"/>
    <hyperlink ref="AZ29" r:id="rId890"/>
    <hyperlink ref="AZ30" r:id="rId891"/>
    <hyperlink ref="AW33" r:id="rId892"/>
    <hyperlink ref="AZ20" r:id="rId893"/>
    <hyperlink ref="AZ22" r:id="rId894"/>
    <hyperlink ref="AZ16" r:id="rId895"/>
    <hyperlink ref="AZ17" r:id="rId896"/>
    <hyperlink ref="AW36" r:id="rId897"/>
    <hyperlink ref="AW14" r:id="rId898"/>
    <hyperlink ref="AW23" r:id="rId899"/>
    <hyperlink ref="AZ27" r:id="rId900"/>
    <hyperlink ref="AW129" r:id="rId901"/>
    <hyperlink ref="AW43" r:id="rId902"/>
    <hyperlink ref="B178" r:id="rId903" display="\\Nas1\alcaldia\228-SS\22840-S-GB\U-Inmuebles\E-Admon\Cmn-Admon\IS-ARR\SOP\ARR4600084061\ARR4600084061.pdf"/>
    <hyperlink ref="AQ178" r:id="rId904"/>
    <hyperlink ref="AS178" r:id="rId905"/>
    <hyperlink ref="F178" r:id="rId906" display="\\Nas1\alcaldia\228-SS\22840-S-GB\U-Inmuebles\E-Admon\Cmn-Admon\IS-ARR\SOP\ARR4600084061\ARR4600084061ACTA.pdf"/>
    <hyperlink ref="AQ179" r:id="rId907"/>
    <hyperlink ref="B179" r:id="rId908" display="\\Nas1\alcaldia\228-SS\22840-S-GB\U-Inmuebles\E-Admon\Cmn-Admon\IS-ARR\SOP\ARR4600084023\ARR4600084023.pdf"/>
    <hyperlink ref="AS179" r:id="rId909"/>
    <hyperlink ref="F179" r:id="rId910" display="\\Nas1\alcaldia\228-SS\22840-S-GB\U-Inmuebles\E-Admon\Cmn-Admon\IS-ARR\SOP\ARR4600084023\ARR4600084023ACTA.pdf"/>
    <hyperlink ref="AG179" r:id="rId911"/>
    <hyperlink ref="AL179" r:id="rId912"/>
    <hyperlink ref="AQ180" r:id="rId913"/>
    <hyperlink ref="B180" r:id="rId914" display="\\Nas1\alcaldia\228-SS\22840-S-GB\U-Inmuebles\E-Admon\Cmn-Admon\IS-ARR\SOP\ARR4600084096\ARR4600084096.pdf"/>
    <hyperlink ref="AS180" r:id="rId915"/>
    <hyperlink ref="F180" r:id="rId916" display="\\Nas1\alcaldia\228-SS\22840-S-GB\U-Inmuebles\E-Admon\Cmn-Admon\IS-ARR\SOP\ARR4600084096\ARR4600084096ACTA.pdf"/>
    <hyperlink ref="AG180" r:id="rId917"/>
    <hyperlink ref="AL180" r:id="rId918"/>
    <hyperlink ref="AQ181" r:id="rId919"/>
    <hyperlink ref="B181" r:id="rId920" display="\\Nas1\alcaldia\228-SS\22840-S-GB\U-Inmuebles\E-Admon\Cmn-Admon\IS-ARR\SOP\ARR4600084097\ARR4600084097.pdf"/>
    <hyperlink ref="AS181" r:id="rId921"/>
    <hyperlink ref="F181" r:id="rId922" display="\\Nas1\alcaldia\228-SS\22840-S-GB\U-Inmuebles\E-Admon\Cmn-Admon\IS-ARR\SOP\ARR4600084097\ARR4600084097ACTA.pdf"/>
    <hyperlink ref="AG181" r:id="rId923"/>
    <hyperlink ref="AL181" r:id="rId924"/>
    <hyperlink ref="AQ182" r:id="rId925"/>
    <hyperlink ref="B182" r:id="rId926" display="\\Nas1\alcaldia\228-SS\22840-S-GB\U-Inmuebles\E-Admon\Cmn-Admon\IS-ARR\SOP\ARR4600084047\ARR4600084047.pdf"/>
    <hyperlink ref="AS182" r:id="rId927"/>
    <hyperlink ref="F182" r:id="rId928" display="\\Nas1\alcaldia\228-SS\22840-S-GB\U-Inmuebles\E-Admon\Cmn-Admon\IS-ARR\SOP\ARR4600084047\ARR4600084047ACTA.pdf"/>
    <hyperlink ref="AQ183" r:id="rId929"/>
    <hyperlink ref="B183" r:id="rId930" display="\\Nas1\alcaldia\228-SS\22840-S-GB\U-Inmuebles\E-Admon\Cmn-Admon\IS-ARR\SOP\ARR4600084021\ARR4600084021CON.pdf"/>
    <hyperlink ref="AS183" r:id="rId931"/>
    <hyperlink ref="F183" r:id="rId932" display="\\Nas1\alcaldia\228-SS\22840-S-GB\U-Inmuebles\E-Admon\Cmn-Admon\IS-ARR\SOP\ARR4600084021\ARR4600084021ACTA.pdf"/>
    <hyperlink ref="AG183" r:id="rId933"/>
    <hyperlink ref="AL183" r:id="rId934"/>
    <hyperlink ref="B184" r:id="rId935" display="\\Nas1\alcaldia\228-SS\22840-S-GB\U-Inmuebles\E-Admon\Cmn-Admon\IS-ARR\SOP\ARR4600084014\ARR4600084014.pdf"/>
    <hyperlink ref="F184" r:id="rId936" display="\\Nas1\alcaldia\228-SS\22840-S-GB\U-Inmuebles\E-Admon\Cmn-Admon\IS-ARR\SOP\ARR4600084014\ARR4600084014ACTA.pdf"/>
    <hyperlink ref="AQ184" r:id="rId937"/>
    <hyperlink ref="B185" r:id="rId938" display="\\Nas1\alcaldia\228-SS\22840-S-GB\U-Inmuebles\E-Admon\Cmn-Admon\IS-ARR\SOP\ARR4600084048\ARR4600084048.pdf"/>
    <hyperlink ref="F185" r:id="rId939" display="\\Nas1\alcaldia\228-SS\22840-S-GB\U-Inmuebles\E-Admon\Cmn-Admon\IS-ARR\SOP\ARR4600084048\ARR4600084048ACTA.pdf"/>
    <hyperlink ref="AQ185" r:id="rId940"/>
    <hyperlink ref="AG185" r:id="rId941"/>
    <hyperlink ref="AL185" r:id="rId942"/>
    <hyperlink ref="B186" r:id="rId943" display="\\Nas1\alcaldia\228-SS\22840-S-GB\U-Inmuebles\E-Admon\Cmn-Admon\IS-ARR\SOP\ARR4600084070\ARR4600084070.pdf"/>
    <hyperlink ref="F186" r:id="rId944" display="\\Nas1\alcaldia\228-SS\22840-S-GB\U-Inmuebles\E-Admon\Cmn-Admon\IS-ARR\SOP\ARR4600084070\ARR4600084070ACTA.pdf"/>
    <hyperlink ref="AQ186" r:id="rId945"/>
    <hyperlink ref="AG186" r:id="rId946"/>
    <hyperlink ref="AL186" r:id="rId947"/>
    <hyperlink ref="B187" r:id="rId948" display="\\Nas1\alcaldia\228-SS\22840-S-GB\U-Inmuebles\E-Admon\Cmn-Admon\IS-ARR\SOP\ARR4600084092\ARR4600084092.pdf"/>
    <hyperlink ref="F187" r:id="rId949" display="\\Nas1\alcaldia\228-SS\22840-S-GB\U-Inmuebles\E-Admon\Cmn-Admon\IS-ARR\SOP\ARR4600084092\ARR4600084092ACTA.pdf"/>
    <hyperlink ref="AQ187" r:id="rId950"/>
    <hyperlink ref="F188" r:id="rId951" display="\\Nas1\alcaldia\228-SS\22840-S-GB\U-Inmuebles\E-Admon\Cmn-Admon\IS-ARR\SOP\ARR4600084009\ARR4600084009ACTA.pdf"/>
    <hyperlink ref="AQ188" r:id="rId952"/>
    <hyperlink ref="B188" r:id="rId953" display="\\Nas1\alcaldia\228-SS\22840-S-GB\U-Inmuebles\E-Admon\Cmn-Admon\IS-ARR\SOP\ARR4600084009\ARR4600084009.pdf"/>
    <hyperlink ref="F189" r:id="rId954" display="\\Nas1\alcaldia\228-SS\22840-S-GB\U-Inmuebles\E-Admon\Cmn-Admon\IS-ARR\SOP\ARR4600084020\ARR4600084020ACTA.pdf"/>
    <hyperlink ref="AQ189" r:id="rId955"/>
    <hyperlink ref="B189" r:id="rId956" display="\\Nas1\alcaldia\228-SS\22840-S-GB\U-Inmuebles\E-Admon\Cmn-Admon\IS-ARR\SOP\ARR4600084020\ARR4600084020.pdf"/>
    <hyperlink ref="AG189" r:id="rId957"/>
    <hyperlink ref="AL189" r:id="rId958"/>
    <hyperlink ref="AZ25" r:id="rId959"/>
    <hyperlink ref="AZ18" r:id="rId960"/>
    <hyperlink ref="AZ19" r:id="rId961"/>
    <hyperlink ref="BC13" r:id="rId962"/>
    <hyperlink ref="AW3" r:id="rId963"/>
    <hyperlink ref="AZ3" r:id="rId964"/>
    <hyperlink ref="AW11" r:id="rId965"/>
    <hyperlink ref="AZ11" r:id="rId966"/>
    <hyperlink ref="BC11" r:id="rId967"/>
    <hyperlink ref="AQ190" r:id="rId968"/>
    <hyperlink ref="B190" r:id="rId969" display="\\Nas1\alcaldia\228-SS\22840-S-GB\U-Inmuebles\E-Admon\Cmn-Admon\IS-ARR\SOP\ARR4600083602\ARR4600083602.pdf"/>
    <hyperlink ref="AW132" r:id="rId970"/>
    <hyperlink ref="AW115" r:id="rId971"/>
    <hyperlink ref="F176" r:id="rId972" display="\\Nas1\alcaldia\228-SS\22840-S-GB\U-Inmuebles\E-Admon\Cmn-Admon\IS-ARR\SOP\ARR4600084065\ARR4600084065ACTA.pdf"/>
    <hyperlink ref="AW114" r:id="rId973"/>
    <hyperlink ref="AW116" r:id="rId974"/>
    <hyperlink ref="AW130" r:id="rId975"/>
    <hyperlink ref="AW41" r:id="rId976"/>
    <hyperlink ref="AW44" r:id="rId977"/>
    <hyperlink ref="AW45" r:id="rId978"/>
    <hyperlink ref="AW57" r:id="rId979"/>
    <hyperlink ref="AW37" r:id="rId980"/>
    <hyperlink ref="AW38" r:id="rId981"/>
    <hyperlink ref="AW40" r:id="rId982"/>
    <hyperlink ref="F190" r:id="rId983" display="\\Nas1\alcaldia\228-SS\22840-S-GB\U-Inmuebles\E-Admon\Cmn-Admon\IS-ARR\SOP\ARR4600083602\ARR4600083602ACTA.pdf"/>
    <hyperlink ref="AQ191" r:id="rId984"/>
    <hyperlink ref="B191" r:id="rId985" display="\\Nas1\alcaldia\228-SS\22840-S-GB\U-Inmuebles\E-Admon\Cmn-Admon\IS-ARR\SOP\ARR4600083616\ARR4600083616.pdf"/>
    <hyperlink ref="F191" r:id="rId986" display="\\Nas1\alcaldia\228-SS\22840-S-GB\U-Inmuebles\E-Admon\Cmn-Admon\IS-ARR\SOP\ARR4600083616\ARR4600083616acta.pdf"/>
    <hyperlink ref="AG191" r:id="rId987"/>
    <hyperlink ref="AL191" r:id="rId988"/>
    <hyperlink ref="AQ192" r:id="rId989"/>
    <hyperlink ref="B192" r:id="rId990" display="\\Nas1\alcaldia\228-SS\22840-S-GB\U-Inmuebles\E-Admon\Cmn-Admon\IS-ARR\SOP\ARR4600083613\ARR4600083613.pdf"/>
    <hyperlink ref="F192" r:id="rId991" display="\\Nas1\alcaldia\228-SS\22840-S-GB\U-Inmuebles\E-Admon\Cmn-Admon\IS-ARR\SOP\ARR4600083613\ARR4600083613ACTA.pdf"/>
    <hyperlink ref="AQ193" r:id="rId992"/>
    <hyperlink ref="B193" r:id="rId993" display="\\Nas1\alcaldia\228-SS\22840-S-GB\U-Inmuebles\E-Admon\Cmn-Admon\IS-ARR\SOP\ARR4600083610\ARR4600083610.pdf"/>
    <hyperlink ref="F193" r:id="rId994" display="\\Nas1\alcaldia\228-SS\22840-S-GB\U-Inmuebles\E-Admon\Cmn-Admon\IS-ARR\SOP\ARR4600083610\ARR4600083610ACTA.pdf"/>
    <hyperlink ref="AG193" r:id="rId995"/>
    <hyperlink ref="AL193" r:id="rId996"/>
    <hyperlink ref="AW137" r:id="rId997"/>
    <hyperlink ref="AW136" r:id="rId998"/>
    <hyperlink ref="AG194" r:id="rId999"/>
    <hyperlink ref="AL194" r:id="rId1000"/>
    <hyperlink ref="B194" r:id="rId1001"/>
    <hyperlink ref="F194" r:id="rId1002" display="\\Nas1\alcaldia\228-SS\22840-S-GB\U-Inmuebles\E-Admon\Cmn-Admon\IS-ARR\SOP\ARR4600084083\ARR4600084083ACTA.pdf"/>
    <hyperlink ref="AQ194" r:id="rId1003"/>
    <hyperlink ref="B195" r:id="rId1004" display="\\Nas1\alcaldia\228-SS\22840-S-GB\U-Inmuebles\E-Admon\Cmn-Admon\IS-ARR\SOP\ARR4600083581\ARR4600083581.pdf"/>
    <hyperlink ref="F195" r:id="rId1005" display="\\Nas1\alcaldia\228-SS\22840-S-GB\U-Inmuebles\E-Admon\Cmn-Admon\IS-ARR\SOP\ARR4600083581\ARR4600083581SUPER.pdf"/>
    <hyperlink ref="AQ195" r:id="rId1006"/>
    <hyperlink ref="B196" r:id="rId1007" display="\\Nas1\alcaldia\228-SS\22840-S-GB\U-Inmuebles\E-Admon\Cmn-Admon\IS-ARR\SOP\ARR4600084054\ARR4600084054.pdf"/>
    <hyperlink ref="AQ196" r:id="rId1008"/>
    <hyperlink ref="AS196" r:id="rId1009"/>
    <hyperlink ref="B197" r:id="rId1010" display="\\Nas1\alcaldia\228-SS\22840-S-GB\U-Inmuebles\E-Admon\Cmn-Admon\IS-ARR\SOP\ARR4600084018\ARR4600084018CON.pdf"/>
    <hyperlink ref="AQ197" r:id="rId1011"/>
    <hyperlink ref="AS197" r:id="rId1012"/>
    <hyperlink ref="F197" r:id="rId1013" display="\\Nas1\alcaldia\228-SS\22840-S-GB\U-Inmuebles\E-Admon\Cmn-Admon\IS-ARR\SOP\ARR4600084018\ARR4600084018ACTA.pdf"/>
    <hyperlink ref="B198" r:id="rId1014" display="\\Nas1\alcaldia\228-SS\22840-S-GB\U-Inmuebles\E-Admon\Cmn-Admon\IS-ARR\SOP\ARR4600084054\ARR4600084054.pdf"/>
    <hyperlink ref="AQ198" r:id="rId1015"/>
    <hyperlink ref="AS198" r:id="rId1016"/>
    <hyperlink ref="F198" r:id="rId1017" display="\\Nas1\alcaldia\228-SS\22840-S-GB\U-Inmuebles\E-Admon\Cmn-Admon\IS-ARR\SOP\ARR4600084007\ARR4600084007ACTA.pdf"/>
    <hyperlink ref="B199" r:id="rId1018" display="\\Nas1\alcaldia\228-SS\22840-S-GB\U-Inmuebles\E-Admon\Cmn-Admon\IS-ARR\SOP\ARR4600084054\ARR4600084054.pdf"/>
    <hyperlink ref="AQ199" r:id="rId1019"/>
    <hyperlink ref="AS199" r:id="rId1020"/>
    <hyperlink ref="F199" r:id="rId1021" display="\\Nas1\alcaldia\228-SS\22840-S-GB\U-Inmuebles\E-Admon\Cmn-Admon\IS-ARR\SOP\ARR4600084071\ARR4600084071ACTA.pdf"/>
    <hyperlink ref="B200" r:id="rId1022" display="\\Nas1\alcaldia\228-SS\22840-S-GB\U-Inmuebles\E-Admon\Cmn-Admon\IS-ARR\SOP\ARR4600084054\ARR4600084054.pdf"/>
    <hyperlink ref="AQ200" r:id="rId1023"/>
    <hyperlink ref="AS200" r:id="rId1024"/>
    <hyperlink ref="F200" r:id="rId1025" display="\\Nas1\alcaldia\228-SS\22840-S-GB\U-Inmuebles\E-Admon\Cmn-Admon\IS-ARR\SOP\ARR4600084022\ARR4600084022.pdf"/>
    <hyperlink ref="B201" r:id="rId1026" display="\\Nas1\alcaldia\228-SS\22840-S-GB\U-Inmuebles\E-Admon\Cmn-Admon\IS-ARR\SOP\ARR4600084054\ARR4600084054.pdf"/>
    <hyperlink ref="AQ201" r:id="rId1027"/>
    <hyperlink ref="AS201" r:id="rId1028"/>
    <hyperlink ref="F201" r:id="rId1029" display="\\Nas1\alcaldia\228-SS\22840-S-GB\U-Inmuebles\E-Admon\Cmn-Admon\IS-ARR\SOP\ARR4600084052\ARR4600084052ACTA.pdf"/>
    <hyperlink ref="B202" r:id="rId1030" display="\\Nas1\alcaldia\228-SS\22840-S-GB\U-Inmuebles\E-Admon\Cmn-Admon\IS-ARR\SOP\ARR4600080677\ARR4600080677CON.pdf"/>
    <hyperlink ref="AL202" r:id="rId1031"/>
    <hyperlink ref="AQ202" r:id="rId1032"/>
    <hyperlink ref="AG203" r:id="rId1033"/>
    <hyperlink ref="AQ203" r:id="rId1034"/>
    <hyperlink ref="B203" r:id="rId1035" display="\\Nas1\alcaldia\228-SS\22840-S-GB\U-Inmuebles\E-Admon\Cmn-Admon\IS-ARR\SOP\ARR4600084084\ARR4600084084.pdf"/>
    <hyperlink ref="AL203" r:id="rId1036"/>
    <hyperlink ref="F203" r:id="rId1037" display="\\Nas1\alcaldia\228-SS\22840-S-GB\U-Inmuebles\E-Admon\Cmn-Admon\IS-ARR\SOP\ARR4600084084\ARR4600084084acta.pdf"/>
    <hyperlink ref="AW146" r:id="rId1038"/>
    <hyperlink ref="AW118" r:id="rId1039"/>
    <hyperlink ref="BC25" r:id="rId1040"/>
    <hyperlink ref="B204" r:id="rId1041" display="\\Nas1\alcaldia\228-SS\22840-S-GB\U-Inmuebles\E-Admon\Cmn-Admon\IS-ARR\SOP\ARR4600083618\ARR4600083618con.pdf"/>
    <hyperlink ref="AQ204" r:id="rId1042" display="María Nelly Moreno Moreno"/>
    <hyperlink ref="AS204" r:id="rId1043"/>
    <hyperlink ref="F204" r:id="rId1044" display="\\Nas1\alcaldia\228-SS\22840-S-GB\U-Inmuebles\E-Admon\Cmn-Admon\IS-ARR\SOP\ARR4600083618\ARR4600083618.pdf"/>
    <hyperlink ref="B205" r:id="rId1045" display="\\Nas1\alcaldia\228-SS\22840-S-GB\U-Inmuebles\E-Admon\Cmn-Admon\IS-ARR\SOP\ARR4600084054\ARR4600084054.pdf"/>
    <hyperlink ref="AQ205" r:id="rId1046"/>
    <hyperlink ref="AS205" r:id="rId1047"/>
    <hyperlink ref="F205" r:id="rId1048" display="\\Nas1\alcaldia\228-SS\22840-S-GB\U-Inmuebles\E-Admon\Cmn-Admon\IS-ARR\SOP\ARR4600083615\ARR4600083615.pdf"/>
    <hyperlink ref="B206" r:id="rId1049" display="\\Nas1\alcaldia\228-SS\22840-S-GB\U-Inmuebles\E-Admon\Cmn-Admon\IS-ARR\SOP\ARR4600083614\ARR4600083614.pdf\Nas1\alcaldia\228-SS\22840-S-GB\U-Inmuebles\E-Admon\Cmn-Admon\IS-ARR\SOP\ARR4600084054\ARR4600084054.pdf"/>
    <hyperlink ref="AQ206" r:id="rId1050"/>
    <hyperlink ref="AS206" r:id="rId1051"/>
    <hyperlink ref="F206" r:id="rId1052" display="\\Nas1\alcaldia\228-SS\22840-S-GB\U-Inmuebles\E-Admon\Cmn-Admon\IS-ARR\SOP\ARR4600083614\ARR4600083614.pdf"/>
    <hyperlink ref="B207" r:id="rId1053" display="\\Nas1\alcaldia\228-SS\22840-S-GB\U-Inmuebles\E-Admon\Cmn-Admon\IS-ARR\SOP\ARR4600083609\ARR4600083609.pdf"/>
    <hyperlink ref="AQ207" r:id="rId1054"/>
    <hyperlink ref="AS207" r:id="rId1055"/>
    <hyperlink ref="F207" r:id="rId1056" display="\\Nas1\alcaldia\228-SS\22840-S-GB\U-Inmuebles\E-Admon\Cmn-Admon\IS-ARR\SOP\ARR4600083609\ARR4600083609.pdf"/>
    <hyperlink ref="B208" r:id="rId1057" display="\\Nas1\alcaldia\228-SS\22840-S-GB\U-Inmuebles\E-Admon\Cmn-Admon\IS-ARR\SOP\ARR4600084054\ARR4600084054.pdf"/>
    <hyperlink ref="AQ208" r:id="rId1058"/>
    <hyperlink ref="AS208" r:id="rId1059"/>
    <hyperlink ref="F208" r:id="rId1060" display="\\Nas1\alcaldia\228-SS\22840-S-GB\U-Inmuebles\E-Admon\Cmn-Admon\IS-ARR\SOP\ARR4600083612\ARR4600083612.pdf"/>
    <hyperlink ref="B209" r:id="rId1061" display="\\Nas1\alcaldia\228-SS\22840-S-GB\U-Inmuebles\E-Admon\Cmn-Admon\IS-ARR\SOP\ARR4600083582\ARR4600083582CON.pdf"/>
    <hyperlink ref="AQ209" r:id="rId1062"/>
    <hyperlink ref="AS209" r:id="rId1063"/>
    <hyperlink ref="F209" r:id="rId1064" display="\\Nas1\alcaldia\228-SS\22840-S-GB\U-Inmuebles\E-Admon\Cmn-Admon\IS-ARR\SOP\ARR4600083582\ARR4600083582.pdf"/>
    <hyperlink ref="B210" r:id="rId1065" display="\\Nas1\alcaldia\228-SS\22840-S-GB\U-Inmuebles\E-Admon\Cmn-Admon\IS-ARR\SOP\ARR4600083605\ARR4600083605.pdf"/>
    <hyperlink ref="AQ210" r:id="rId1066"/>
    <hyperlink ref="AS210" r:id="rId1067"/>
    <hyperlink ref="F210" r:id="rId1068" display="\\Nas1\alcaldia\228-SS\22840-S-GB\U-Inmuebles\E-Admon\Cmn-Admon\IS-ARR\SOP\ARR4600083605\ARR4600083605ACTA.pdf"/>
    <hyperlink ref="AG210" r:id="rId1069"/>
    <hyperlink ref="AL210" r:id="rId1070"/>
    <hyperlink ref="AW131" r:id="rId1071"/>
    <hyperlink ref="B211" r:id="rId1072" display="\\Nas1\alcaldia\228-SS\22840-S-GB\U-Inmuebles\E-Admon\Cmn-Admon\IS-ARR\SOP\ARR4600083605\ARR4600083605.pdf"/>
    <hyperlink ref="AQ211" r:id="rId1073" display="Sandra Patricia Ordoñez"/>
    <hyperlink ref="AS211" r:id="rId1074"/>
    <hyperlink ref="F211" r:id="rId1075" display="\\Nas1\alcaldia\228-SS\22840-S-GB\U-Inmuebles\E-Admon\Cmn-Admon\IS-ARR\SOP\ARR4600083624\ARR4600083624.pdf"/>
    <hyperlink ref="F202" r:id="rId1076" display="\\Nas1\alcaldia\228-SS\22840-S-GB\U-Inmuebles\E-Admon\Cmn-Admon\IS-ARR\SOP\ARR4600084060\ARR4600084060.pdf"/>
    <hyperlink ref="B212" r:id="rId1077" display="\\Nas1\alcaldia\228-SS\22840-S-GB\U-Inmuebles\E-Admon\Cmn-Admon\IS-ARR\SOP\ARR4600083605\ARR4600083605.pdf"/>
    <hyperlink ref="AQ212" r:id="rId1078" display="Sandra Patricia Ordoñez"/>
    <hyperlink ref="AS212" r:id="rId1079"/>
    <hyperlink ref="F212" r:id="rId1080" display="\\Nas1\alcaldia\228-SS\22840-S-GB\U-Inmuebles\E-Admon\Cmn-Admon\IS-ARR\SOP\ARR4600084076\ARR4600084076.pdf"/>
    <hyperlink ref="B213" r:id="rId1081" display="\\Nas1\alcaldia\228-SS\22840-S-GB\U-Inmuebles\E-Admon\Cmn-Admon\IS-ARR\SOP\ARR4600083605\ARR4600083605.pdf"/>
    <hyperlink ref="AQ213" r:id="rId1082" display="Sandra Patricia Ordoñez"/>
    <hyperlink ref="AS213" r:id="rId1083"/>
    <hyperlink ref="F213" r:id="rId1084" display="\\Nas1\alcaldia\228-SS\22840-S-GB\U-Inmuebles\E-Admon\Cmn-Admon\IS-ARR\SOP\ARR4600083413\ARR4600083413.pdf"/>
    <hyperlink ref="B214" r:id="rId1085" display="\\Nas1\alcaldia\228-SS\22840-S-GB\U-Inmuebles\E-Admon\Cmn-Admon\IS-ARR\SOP\ARR4600083605\ARR4600083605.pdf"/>
    <hyperlink ref="AQ214" r:id="rId1086" display="Sandra Patricia Ordoñez"/>
    <hyperlink ref="AS214" r:id="rId1087"/>
    <hyperlink ref="F214" r:id="rId1088" display="\\Nas1\alcaldia\228-SS\22840-S-GB\U-Inmuebles\E-Admon\Cmn-Admon\IS-ARR\SOP\ARR4600084012\ARR4600084012ACTA.pdf"/>
    <hyperlink ref="B215" r:id="rId1089" display="\\Nas1\alcaldia\228-SS\22840-S-GB\U-Inmuebles\E-Admon\Cmn-Admon\IS-ARR\SOP\ARR4600083605\ARR4600083605.pdf"/>
    <hyperlink ref="AQ215" r:id="rId1090" display="Sandra Patricia Ordoñez"/>
    <hyperlink ref="AS215" r:id="rId1091"/>
    <hyperlink ref="F215" r:id="rId1092" display="\\Nas1\alcaldia\228-SS\22840-S-GB\U-Inmuebles\E-Admon\Cmn-Admon\IS-ARR\SOP\ARR4600084095\ARR4600084095ACTA.pdf"/>
    <hyperlink ref="AQ216" r:id="rId1093" display="Sandra Patricia Ordoñez"/>
    <hyperlink ref="AS216" r:id="rId1094"/>
    <hyperlink ref="F216" r:id="rId1095" display="\\Nas1\alcaldia\228-SS\22840-S-GB\U-Inmuebles\E-Admon\Cmn-Admon\IS-ARR\SOP\ARR4600084019\ARR4600084019ACTA.pdf"/>
    <hyperlink ref="AS217" r:id="rId1096"/>
    <hyperlink ref="AQ217" r:id="rId1097" display="Clara Lucia Giraldo Bustamante "/>
    <hyperlink ref="B217" r:id="rId1098" display="\\Nas1\alcaldia\228-SS\22840-S-GB\U-Inmuebles\E-Admon\Cmn-Admon\IS-ARR\SOP\ARR4600083925\ARR4600083925.pdf"/>
    <hyperlink ref="F217" r:id="rId1099" display="\\Nas1\alcaldia\228-SS\22840-S-GB\U-Inmuebles\E-Admon\Cmn-Admon\IS-ARR\SOP\ARR4600083884\ARR4600083884ACTA.pdf"/>
    <hyperlink ref="AW149" r:id="rId1100"/>
    <hyperlink ref="AW117" r:id="rId1101"/>
    <hyperlink ref="AW147" r:id="rId1102"/>
    <hyperlink ref="AW8" r:id="rId1103"/>
    <hyperlink ref="BC10" r:id="rId1104"/>
    <hyperlink ref="BU36" r:id="rId1105"/>
    <hyperlink ref="AW155" r:id="rId1106"/>
    <hyperlink ref="AW148" r:id="rId1107"/>
    <hyperlink ref="AW153" r:id="rId1108"/>
    <hyperlink ref="BF11" r:id="rId1109"/>
    <hyperlink ref="BC24" r:id="rId1110"/>
    <hyperlink ref="AW171" r:id="rId1111"/>
    <hyperlink ref="AW166" r:id="rId1112"/>
    <hyperlink ref="AW167" r:id="rId1113"/>
    <hyperlink ref="AW169" r:id="rId1114"/>
    <hyperlink ref="AZ155" r:id="rId1115"/>
    <hyperlink ref="AZ137" r:id="rId1116"/>
    <hyperlink ref="AZ136" r:id="rId1117"/>
    <hyperlink ref="AZ132" r:id="rId1118"/>
    <hyperlink ref="AZ131" r:id="rId1119"/>
    <hyperlink ref="AZ130" r:id="rId1120"/>
    <hyperlink ref="AZ114" r:id="rId1121"/>
    <hyperlink ref="AZ57" r:id="rId1122"/>
    <hyperlink ref="AZ47" r:id="rId1123"/>
    <hyperlink ref="AZ45" r:id="rId1124"/>
    <hyperlink ref="AZ44" r:id="rId1125"/>
    <hyperlink ref="AZ41" r:id="rId1126"/>
    <hyperlink ref="AZ37" r:id="rId1127"/>
    <hyperlink ref="AZ40" r:id="rId1128"/>
    <hyperlink ref="AZ38" r:id="rId1129"/>
    <hyperlink ref="BC19" r:id="rId1130"/>
    <hyperlink ref="BF13" r:id="rId1131"/>
    <hyperlink ref="BC22" r:id="rId1132"/>
    <hyperlink ref="BC21" r:id="rId1133"/>
    <hyperlink ref="BF12" r:id="rId1134"/>
    <hyperlink ref="BC36" r:id="rId1135"/>
    <hyperlink ref="BF15" r:id="rId1136"/>
    <hyperlink ref="BC27" r:id="rId1137"/>
    <hyperlink ref="AZ23" r:id="rId1138"/>
    <hyperlink ref="AW6" r:id="rId1139"/>
    <hyperlink ref="AZ6:AZ7" r:id="rId1140" display="INF2"/>
    <hyperlink ref="BC6:BC7" r:id="rId1141" display="INF3"/>
    <hyperlink ref="AZ4:AZ5" r:id="rId1142" display="INF2"/>
    <hyperlink ref="BC4:BC5" r:id="rId1143" display="INF3"/>
    <hyperlink ref="K6" r:id="rId1144" display="AA014649"/>
    <hyperlink ref="AZ7" r:id="rId1145"/>
    <hyperlink ref="BC7" r:id="rId1146"/>
    <hyperlink ref="AZ5" r:id="rId1147"/>
    <hyperlink ref="BC5" r:id="rId1148"/>
    <hyperlink ref="BV23" r:id="rId1149"/>
    <hyperlink ref="BC30" r:id="rId1150"/>
    <hyperlink ref="BC32" r:id="rId1151"/>
    <hyperlink ref="AW157" r:id="rId1152"/>
    <hyperlink ref="AW156" r:id="rId1153"/>
    <hyperlink ref="AW162" r:id="rId1154"/>
    <hyperlink ref="AZ33" r:id="rId1155"/>
    <hyperlink ref="G27" r:id="rId1156"/>
    <hyperlink ref="G28" r:id="rId1157"/>
    <hyperlink ref="G32" r:id="rId1158"/>
    <hyperlink ref="B218" r:id="rId1159" display="\\Nas1\alcaldia\228-SS\22840-S-GB\U-Inmuebles\E-Admon\Cmn-Admon\IS-ARR\SOP\ARR4600084072\ARR4600084072CON.pdf"/>
    <hyperlink ref="AQ218" r:id="rId1160"/>
    <hyperlink ref="AS218" r:id="rId1161"/>
    <hyperlink ref="F218" r:id="rId1162" display="\\Nas1\alcaldia\228-SS\22840-S-GB\U-Inmuebles\E-Admon\Cmn-Admon\IS-ARR\SOP\ARR4600084072\ARR4600084072ACTA.pdf"/>
    <hyperlink ref="G36" r:id="rId1163"/>
    <hyperlink ref="BV164" r:id="rId1164"/>
    <hyperlink ref="BV159" r:id="rId1165"/>
    <hyperlink ref="BV141" r:id="rId1166"/>
    <hyperlink ref="BV138" r:id="rId1167"/>
    <hyperlink ref="BV139" r:id="rId1168"/>
    <hyperlink ref="BV135" r:id="rId1169"/>
    <hyperlink ref="BV134" r:id="rId1170"/>
    <hyperlink ref="BV129" r:id="rId1171"/>
    <hyperlink ref="BV115" r:id="rId1172"/>
    <hyperlink ref="BV43" r:id="rId1173"/>
    <hyperlink ref="BV117" r:id="rId1174"/>
    <hyperlink ref="BV146" r:id="rId1175"/>
    <hyperlink ref="BV118" r:id="rId1176"/>
    <hyperlink ref="BV149" r:id="rId1177"/>
    <hyperlink ref="BV38" r:id="rId1178"/>
    <hyperlink ref="BV37" r:id="rId1179"/>
    <hyperlink ref="BV147" r:id="rId1180"/>
    <hyperlink ref="F161" r:id="rId1181" display="\\Nas1\alcaldia\228-SS\22840-S-GB\U-Inmuebles\E-Admon\Cmn-Admon\IS-ARR\SOP\ARR0312\ARR0312ACTA2020.pdf"/>
    <hyperlink ref="F170" r:id="rId1182" display="..\SOP\ARR0078\ARR0078acta2019.pdf"/>
    <hyperlink ref="AG219" r:id="rId1183"/>
    <hyperlink ref="AL219" r:id="rId1184"/>
    <hyperlink ref="AP219" r:id="rId1185"/>
    <hyperlink ref="B219" r:id="rId1186" display="\\Nas1\alcaldia\228-SS\22840-S-GB\U-Inmuebles\E-Admon\Cmn-Admon\IS-ARR\SOP\ARR0310\ARR0310CON2190.pdf"/>
    <hyperlink ref="K219" r:id="rId1187"/>
    <hyperlink ref="AQ219" r:id="rId1188"/>
    <hyperlink ref="BU219" r:id="rId1189" display="\\Nas1\alcaldia\228-SS\22840-S-GB\U-Inmuebles\E-Admon\Cmn-Admon\IS-ARR\SOP\ARR0310\ARR0310soli.pdf"/>
    <hyperlink ref="BC219" r:id="rId1190"/>
    <hyperlink ref="BV219" r:id="rId1191"/>
    <hyperlink ref="F219" r:id="rId1192" display="\\Nas1\alcaldia\228-SS\22840-S-GB\U-Inmuebles\E-Admon\Cmn-Admon\IS-ARR\SOP\ARR0310\ARR0310ACTA2019.pdf"/>
    <hyperlink ref="BI11" r:id="rId1193"/>
    <hyperlink ref="BC38" r:id="rId1194"/>
    <hyperlink ref="B220" r:id="rId1195" display="\\Nas1\alcaldia\228-SS\22840-S-GB\U-Inmuebles\E-Admon\Cmn-Admon\IS-ARR\SOP\ARR0314\ARR0314CON2020.pdf"/>
    <hyperlink ref="AQ220" r:id="rId1196"/>
    <hyperlink ref="K220" r:id="rId1197"/>
    <hyperlink ref="AL220" r:id="rId1198"/>
    <hyperlink ref="AG220" r:id="rId1199"/>
    <hyperlink ref="BU220" r:id="rId1200" display="\\Nas1\alcaldia\228-SS\22840-S-GB\U-Inmuebles\E-Admon\Cmn-Admon\IS-ARR\SOP\ARR0314\ARR0314soli.pdf"/>
    <hyperlink ref="BV220" r:id="rId1201"/>
    <hyperlink ref="F220" r:id="rId1202" display="\\Nas1\alcaldia\228-SS\22840-S-GB\U-Inmuebles\E-Admon\Cmn-Admon\IS-ARR\SOP\ARR0314\ARR0314ACTA2020.pdf"/>
    <hyperlink ref="B221" r:id="rId1203"/>
    <hyperlink ref="K221" r:id="rId1204"/>
    <hyperlink ref="AS221" r:id="rId1205" display="ignacio.gallego@medellin.gov.co"/>
    <hyperlink ref="AW221" r:id="rId1206"/>
    <hyperlink ref="AZ221" r:id="rId1207"/>
    <hyperlink ref="BC221" r:id="rId1208"/>
    <hyperlink ref="BF221" r:id="rId1209"/>
    <hyperlink ref="BU221" r:id="rId1210" display="\\Nas1\alcaldia\228-SS\22840-S-GB\U-Inmuebles\E-Admon\Cmn-Admon\IS-ARR\SOP\ARR0103\ARR0103SR.pdf"/>
    <hyperlink ref="BV221" r:id="rId1211"/>
    <hyperlink ref="AG221" r:id="rId1212"/>
    <hyperlink ref="AL221" r:id="rId1213"/>
    <hyperlink ref="F221" r:id="rId1214" display="\\Nas1\alcaldia\228-SS\22840-S-GB\U-Inmuebles\E-Admon\Cmn-Admon\IS-ARR\SOP\ARR0103\ARR0103ACTA.pdf"/>
    <hyperlink ref="AQ221" r:id="rId1215"/>
    <hyperlink ref="B222" r:id="rId1216" display="\\Nas1\alcaldia\228-SS\22840-S-GB\U-Inmuebles\E-Admon\Cmn-Admon\IS-ARR\SOP\ARR0309\ARR0309CON2020.pdf"/>
    <hyperlink ref="K222" r:id="rId1217"/>
    <hyperlink ref="AQ222" r:id="rId1218"/>
    <hyperlink ref="BU222" r:id="rId1219" display="\\Nas1\alcaldia\228-SS\22840-S-GB\U-Inmuebles\E-Admon\Cmn-Admon\IS-ARR\SOP\ARR0309\ARR0309soli.pdf"/>
    <hyperlink ref="BV222" r:id="rId1220"/>
    <hyperlink ref="AG222" r:id="rId1221"/>
    <hyperlink ref="AL222" r:id="rId1222"/>
    <hyperlink ref="F222" r:id="rId1223" display="\\Nas1\alcaldia\228-SS\22840-S-GB\U-Inmuebles\E-Admon\Cmn-Admon\IS-ARR\SOP\ARR0309\ARR0309ACTA2020.pdf"/>
    <hyperlink ref="AZ166" r:id="rId1224"/>
    <hyperlink ref="BC40" r:id="rId1225"/>
    <hyperlink ref="BC44" r:id="rId1226"/>
    <hyperlink ref="BC37" r:id="rId1227"/>
    <hyperlink ref="BC41" r:id="rId1228"/>
    <hyperlink ref="BL11" r:id="rId1229"/>
    <hyperlink ref="BC132" r:id="rId1230"/>
    <hyperlink ref="AW191" r:id="rId1231"/>
    <hyperlink ref="AW193" r:id="rId1232"/>
    <hyperlink ref="AZ184" r:id="rId1233"/>
    <hyperlink ref="AZ185" r:id="rId1234"/>
    <hyperlink ref="AW187" r:id="rId1235"/>
    <hyperlink ref="AZ188" r:id="rId1236"/>
    <hyperlink ref="B223" r:id="rId1237" display="\\Nas1\alcaldia\228-SS\22840-S-GB\U-Inmuebles\E-Admon\Cmn-Admon\IS-ARR\SOP\ARR0308\ARR0308CON20.pdf"/>
    <hyperlink ref="K223" r:id="rId1238"/>
    <hyperlink ref="AQ223" r:id="rId1239"/>
    <hyperlink ref="AS223" r:id="rId1240" display="clara.giraldo@medellin.gov.co"/>
    <hyperlink ref="BU223" r:id="rId1241" display="\\Nas1\alcaldia\228-SS\22840-S-GB\U-Inmuebles\E-Admon\Cmn-Admon\IS-ARR\SOP\ARR0308\ARR0308soli.pdf"/>
    <hyperlink ref="BV223" r:id="rId1242"/>
    <hyperlink ref="AG223" r:id="rId1243"/>
    <hyperlink ref="AL223" r:id="rId1244"/>
    <hyperlink ref="BC148" r:id="rId1245" display="INF2"/>
    <hyperlink ref="BC57" r:id="rId1246"/>
    <hyperlink ref="BC136" r:id="rId1247"/>
    <hyperlink ref="BC131" r:id="rId1248"/>
    <hyperlink ref="BF10" r:id="rId1249"/>
    <hyperlink ref="BI10" r:id="rId1250"/>
    <hyperlink ref="BL10" r:id="rId1251"/>
    <hyperlink ref="BC8" r:id="rId1252"/>
    <hyperlink ref="BC147" r:id="rId1253"/>
    <hyperlink ref="AZ146" r:id="rId1254"/>
    <hyperlink ref="BC118" r:id="rId1255"/>
    <hyperlink ref="F223" r:id="rId1256" display="\\Nas1\alcaldia\228-SS\22840-S-GB\U-Inmuebles\E-Admon\Cmn-Admon\IS-ARR\SOP\ARR0308\ARR0308acta20.pdf"/>
    <hyperlink ref="BU38" r:id="rId1257" display="\\Nas1\alcaldia\228-SS\22840-S-GB\U-Inmuebles\E-Admon\Cmn-Admon\IS-ARR\SOP\ARR4600081620\ARR4600081620tra.pdf"/>
    <hyperlink ref="BU40" r:id="rId1258" display="\\Nas1\alcaldia\228-SS\22840-S-GB\U-Inmuebles\E-Admon\Cmn-Admon\IS-ARR\SOP\ARR4600081620\ARR4600081620TRA.pdf"/>
    <hyperlink ref="BU41" r:id="rId1259" display="\\Nas1\alcaldia\228-SS\22840-S-GB\U-Inmuebles\E-Admon\Cmn-Admon\IS-ARR\SOP\ARR4600081479\ARR4600081479TRA.pdf"/>
    <hyperlink ref="BU44" r:id="rId1260" display="\\Nas1\alcaldia\228-SS\22840-S-GB\U-Inmuebles\E-Admon\Cmn-Admon\IS-ARR\SOP\ARR4600082455\ARR4600082455TRA.pdf"/>
    <hyperlink ref="BU132" r:id="rId1261" display="\\Nas1\alcaldia\228-SS\22840-S-GB\U-Inmuebles\E-Admon\Cmn-Admon\IS-ARR\SOP\ARR4600081111\ARR4600081111TRA.pdf"/>
    <hyperlink ref="AZ157" r:id="rId1262"/>
    <hyperlink ref="AZ156" r:id="rId1263"/>
    <hyperlink ref="BF34" r:id="rId1264"/>
    <hyperlink ref="BF32" r:id="rId1265"/>
    <hyperlink ref="BI13" r:id="rId1266"/>
    <hyperlink ref="BI17" r:id="rId1267"/>
    <hyperlink ref="BC117" r:id="rId1268"/>
    <hyperlink ref="BI16" r:id="rId1269"/>
    <hyperlink ref="BI18" r:id="rId1270"/>
    <hyperlink ref="BU137" r:id="rId1271" display="\\Nas1\alcaldia\228-SS\22840-S-GB\U-Inmuebles\E-Admon\Cmn-Admon\IS-ARR\SOP\ARR4600082332\ARR4600082332TRA.pdf"/>
    <hyperlink ref="BU155" r:id="rId1272" display="\\Nas1\alcaldia\228-SS\22840-S-GB\U-Inmuebles\E-Admon\Cmn-Admon\IS-ARR\SOP\ARR0210\ARR0210tra.pdf"/>
    <hyperlink ref="BU136" r:id="rId1273" display="\\Nas1\alcaldia\228-SS\22840-S-GB\U-Inmuebles\E-Admon\Cmn-Admon\IS-ARR\SOP\ARR4600082164\ARR4600082164tra.pdf"/>
    <hyperlink ref="BU131" r:id="rId1274" display="\\Nas1\alcaldia\228-SS\22840-S-GB\U-Inmuebles\E-Admon\Cmn-Admon\IS-ARR\SOP\ARR4600081277\ARR4600081277TRA.pdf"/>
    <hyperlink ref="BU129" r:id="rId1275" display="\\Nas1\alcaldia\228-SS\22840-S-GB\U-Inmuebles\E-Admon\Cmn-Admon\IS-ARR\SOP\ARR4600082283\ARR4600082283TRA.pdf"/>
    <hyperlink ref="BU116" r:id="rId1276" display="\\Nas1\alcaldia\228-SS\22840-S-GB\U-Inmuebles\E-Admon\Cmn-Admon\IS-ARR\SOP\ARR4600082187\ARR4600082187TRA.pdf"/>
    <hyperlink ref="BU57" r:id="rId1277" display="\\Nas1\alcaldia\228-SS\22840-S-GB\U-Inmuebles\E-Admon\Cmn-Admon\IS-ARR\SOP\ARR4600081279\ARR4600081279TRA.pdf"/>
    <hyperlink ref="BU47" r:id="rId1278" display="\\Nas1\alcaldia\228-SS\22840-S-GB\U-Inmuebles\E-Admon\Cmn-Admon\IS-ARR\SOP\ARR4600081276\ARR4600081276TRA.pdf"/>
    <hyperlink ref="BU114" r:id="rId1279" display="\\Nas1\alcaldia\228-SS\22840-S-GB\U-Inmuebles\E-Admon\Cmn-Admon\IS-ARR\SOP\ARR4600081276\ARR4600081276TRA.pdf"/>
    <hyperlink ref="AG26" r:id="rId1280"/>
    <hyperlink ref="AL26" r:id="rId1281"/>
    <hyperlink ref="G10" r:id="rId1282"/>
    <hyperlink ref="F39" r:id="rId1283" display="\\Nas1\alcaldia\228-SS\22840-S-GB\U-Inmuebles\E-Admon\Cmn-Admon\IS-ARR\SOP\ARR4600080676\ARR4600080676ACTA.pdf"/>
    <hyperlink ref="F168" r:id="rId1284" display="\\Nas1\alcaldia\228-SS\22840-S-GB\U-Inmuebles\E-Admon\Cmn-Admon\IS-ARR\SOP\ARR0018\ACTA"/>
    <hyperlink ref="BZ196" r:id="rId1285"/>
    <hyperlink ref="AZ213" r:id="rId1286"/>
    <hyperlink ref="AW207" r:id="rId1287"/>
    <hyperlink ref="AW206" r:id="rId1288"/>
    <hyperlink ref="AW205" r:id="rId1289"/>
    <hyperlink ref="AZ211" r:id="rId1290"/>
    <hyperlink ref="AW198" r:id="rId1291"/>
    <hyperlink ref="AZ214" r:id="rId1292"/>
    <hyperlink ref="AW197" r:id="rId1293"/>
    <hyperlink ref="BU39" r:id="rId1294" display="\\Nas1\alcaldia\228-SS\22840-S-GB\U-Inmuebles\E-Admon\Cmn-Admon\IS-ARR\SOP\ARR4600080676\ARR4600080676TRA.pdf"/>
    <hyperlink ref="BU148" r:id="rId1295" display="\\Nas1\alcaldia\228-SS\22840-S-GB\U-Inmuebles\E-Admon\Cmn-Admon\IS-ARR\SOP\ARR4600082193\ARR4600082193TRA.pdf"/>
    <hyperlink ref="BU163" r:id="rId1296" display="\\Nas1\alcaldia\228-SS\22840-S-GB\U-Inmuebles\E-Admon\Cmn-Admon\IS-ARR\SOP\ARR4600082390\ARR4600082390TRA.pdf"/>
    <hyperlink ref="BU130" r:id="rId1297" display="\\Nas1\alcaldia\228-SS\22840-S-GB\U-Inmuebles\E-Admon\Cmn-Admon\IS-ARR\SOP\ARR4600082388\ARR4600082388tra.pdf"/>
    <hyperlink ref="BU45" r:id="rId1298" display="\\Nas1\alcaldia\228-SS\22840-S-GB\U-Inmuebles\E-Admon\Cmn-Admon\IS-ARR\SOP\ARR4600082188\ARR4600082188tra.pdf"/>
    <hyperlink ref="F177" r:id="rId1299" display="../SOP/ARR4600084040/ARR4600084040acta.pdf"/>
    <hyperlink ref="AW177" r:id="rId1300"/>
    <hyperlink ref="AZ177" r:id="rId1301"/>
    <hyperlink ref="AZ162" r:id="rId1302"/>
    <hyperlink ref="AZ8" r:id="rId1303"/>
    <hyperlink ref="BC17" r:id="rId1304"/>
    <hyperlink ref="BC29" r:id="rId1305"/>
    <hyperlink ref="BC16" r:id="rId1306"/>
    <hyperlink ref="BC18" r:id="rId1307"/>
    <hyperlink ref="BC34" r:id="rId1308"/>
    <hyperlink ref="BC20" r:id="rId1309"/>
    <hyperlink ref="AW215" r:id="rId1310"/>
    <hyperlink ref="AW217" r:id="rId1311"/>
    <hyperlink ref="AW202" r:id="rId1312"/>
    <hyperlink ref="BC3" r:id="rId1313"/>
    <hyperlink ref="BF3" r:id="rId1314"/>
    <hyperlink ref="BC45" r:id="rId1315"/>
    <hyperlink ref="BC47" r:id="rId1316"/>
    <hyperlink ref="BC114" r:id="rId1317"/>
    <hyperlink ref="AZ116" r:id="rId1318"/>
    <hyperlink ref="BC116" r:id="rId1319"/>
    <hyperlink ref="BC130" r:id="rId1320"/>
    <hyperlink ref="AW190" r:id="rId1321"/>
    <hyperlink ref="AZ190" r:id="rId1322"/>
    <hyperlink ref="AZ191" r:id="rId1323"/>
    <hyperlink ref="AW192" r:id="rId1324"/>
    <hyperlink ref="AZ192" r:id="rId1325"/>
    <hyperlink ref="AZ193" r:id="rId1326"/>
    <hyperlink ref="AW204" r:id="rId1327"/>
    <hyperlink ref="AZ204" r:id="rId1328"/>
    <hyperlink ref="BC14" r:id="rId1329"/>
    <hyperlink ref="AW134" r:id="rId1330"/>
    <hyperlink ref="BC134" r:id="rId1331"/>
    <hyperlink ref="AW194" r:id="rId1332"/>
    <hyperlink ref="AW159" r:id="rId1333"/>
    <hyperlink ref="AZ159" r:id="rId1334"/>
    <hyperlink ref="AW164" r:id="rId1335"/>
    <hyperlink ref="AZ164" r:id="rId1336"/>
    <hyperlink ref="AZ153" r:id="rId1337"/>
    <hyperlink ref="AZ115" r:id="rId1338"/>
    <hyperlink ref="BC115" r:id="rId1339"/>
    <hyperlink ref="AZ129" r:id="rId1340"/>
    <hyperlink ref="BC129" r:id="rId1341"/>
    <hyperlink ref="AW165" r:id="rId1342"/>
    <hyperlink ref="AZ165" r:id="rId1343"/>
    <hyperlink ref="AZ43" r:id="rId1344"/>
    <hyperlink ref="BC43" r:id="rId1345"/>
    <hyperlink ref="BF27" r:id="rId1346"/>
    <hyperlink ref="BF21" r:id="rId1347"/>
    <hyperlink ref="BI15" r:id="rId1348"/>
    <hyperlink ref="BF9" r:id="rId1349"/>
    <hyperlink ref="BI9" r:id="rId1350"/>
    <hyperlink ref="BI12" r:id="rId1351"/>
    <hyperlink ref="AW178" r:id="rId1352"/>
    <hyperlink ref="AW181" r:id="rId1353"/>
    <hyperlink ref="AW183" r:id="rId1354"/>
    <hyperlink ref="AW195" r:id="rId1355"/>
    <hyperlink ref="AW175" r:id="rId1356"/>
    <hyperlink ref="AW174" r:id="rId1357"/>
    <hyperlink ref="AW218" r:id="rId1358"/>
    <hyperlink ref="AW209" r:id="rId1359"/>
    <hyperlink ref="AW180" r:id="rId1360"/>
    <hyperlink ref="AW179" r:id="rId1361"/>
    <hyperlink ref="AW210" r:id="rId1362"/>
    <hyperlink ref="AW182" r:id="rId1363"/>
    <hyperlink ref="BF36" r:id="rId1364"/>
    <hyperlink ref="AW141" r:id="rId1365"/>
    <hyperlink ref="AZ141" r:id="rId1366"/>
    <hyperlink ref="BC141" r:id="rId1367"/>
    <hyperlink ref="AW139" r:id="rId1368"/>
    <hyperlink ref="BC139" r:id="rId1369" display="INF2"/>
    <hyperlink ref="AW138" r:id="rId1370"/>
    <hyperlink ref="AZ138" r:id="rId1371"/>
    <hyperlink ref="AW135" r:id="rId1372"/>
    <hyperlink ref="AZ135" r:id="rId1373"/>
    <hyperlink ref="BF24" r:id="rId1374" display="INF3"/>
    <hyperlink ref="AZ167" r:id="rId1375"/>
    <hyperlink ref="AZ169" r:id="rId1376"/>
    <hyperlink ref="AW170" r:id="rId1377"/>
    <hyperlink ref="AZ170" r:id="rId1378"/>
    <hyperlink ref="AZ171" r:id="rId1379"/>
    <hyperlink ref="AW184" r:id="rId1380"/>
    <hyperlink ref="AW185" r:id="rId1381"/>
    <hyperlink ref="AW188" r:id="rId1382"/>
    <hyperlink ref="AW168" r:id="rId1383"/>
    <hyperlink ref="AZ168" r:id="rId1384"/>
    <hyperlink ref="BC28" r:id="rId1385"/>
    <hyperlink ref="BF28" r:id="rId1386"/>
    <hyperlink ref="BF25" r:id="rId1387"/>
    <hyperlink ref="BU37" r:id="rId1388" display="../SOP/ARR0305/ARR0305tra.pdf"/>
    <hyperlink ref="B216" r:id="rId1389" display="../SOP/ARR4600084019/ARR4600084019con.pdf"/>
    <hyperlink ref="AW2" r:id="rId1390"/>
    <hyperlink ref="AZ2" r:id="rId1391"/>
    <hyperlink ref="BC2" r:id="rId1392"/>
    <hyperlink ref="BF2" r:id="rId1393"/>
    <hyperlink ref="BI2" r:id="rId1394"/>
    <hyperlink ref="BL2" r:id="rId1395"/>
    <hyperlink ref="BU153" r:id="rId1396" display="../SOP/ARR4600080135/ARR4600080135tra.pdf"/>
    <hyperlink ref="BU117" r:id="rId1397" display="../SOP/ARR4600082389/ARR4600082389tra.pdf"/>
    <hyperlink ref="BU146" r:id="rId1398" display="../SOP/ARR4600082207/ARR4600082207tra.pdf"/>
    <hyperlink ref="BU149" r:id="rId1399" display="../SOP/ARR4600082174/ARR4600082174tra.pdf"/>
    <hyperlink ref="BU118" r:id="rId1400" display="../SOP/ARR4600082206/ARR4600082206TRA.pdf"/>
    <hyperlink ref="BU147" r:id="rId1401" display="../SOP/ARR4600082166/ARR4600082166TRA.pdf"/>
    <hyperlink ref="BV36" r:id="rId1402"/>
    <hyperlink ref="BV27" r:id="rId1403"/>
    <hyperlink ref="BV162" r:id="rId1404"/>
    <hyperlink ref="BV156" r:id="rId1405"/>
    <hyperlink ref="BV157" r:id="rId1406"/>
    <hyperlink ref="BU156" r:id="rId1407" display="../SOP/ARR4600083072/ARR4600083072TRA.pdf"/>
    <hyperlink ref="BU157" r:id="rId1408" display="../SOP/ARR4600083071/ARR4600083071TRA.pdf"/>
    <hyperlink ref="BV28" r:id="rId1409"/>
    <hyperlink ref="AW203" r:id="rId1410"/>
    <hyperlink ref="AZ203" r:id="rId1411"/>
    <hyperlink ref="G114" r:id="rId1412"/>
    <hyperlink ref="G130" r:id="rId1413"/>
    <hyperlink ref="G116" r:id="rId1414"/>
    <hyperlink ref="G136" r:id="rId1415"/>
    <hyperlink ref="G131" r:id="rId1416"/>
    <hyperlink ref="G47" r:id="rId1417"/>
    <hyperlink ref="BU165" r:id="rId1418"/>
    <hyperlink ref="BF37" r:id="rId1419"/>
    <hyperlink ref="BF41" r:id="rId1420"/>
    <hyperlink ref="BF132" r:id="rId1421"/>
    <hyperlink ref="BF137" r:id="rId1422"/>
    <hyperlink ref="BF136" r:id="rId1423"/>
    <hyperlink ref="BF131" r:id="rId1424"/>
    <hyperlink ref="BF47" r:id="rId1425"/>
    <hyperlink ref="BF130" r:id="rId1426"/>
    <hyperlink ref="BF40" r:id="rId1427"/>
    <hyperlink ref="BF17" r:id="rId1428"/>
    <hyperlink ref="BF16" r:id="rId1429"/>
    <hyperlink ref="BF18" r:id="rId1430"/>
    <hyperlink ref="AZ118" r:id="rId1431"/>
    <hyperlink ref="BC146" r:id="rId1432"/>
    <hyperlink ref="BU171" r:id="rId1433" display="../SOP/ARR0099/ARR0099TRA.pdf"/>
    <hyperlink ref="BV171" r:id="rId1434"/>
    <hyperlink ref="BU167" r:id="rId1435" display="../SOP/ARR0184/ARR0184TRA.pdf"/>
    <hyperlink ref="BV167" r:id="rId1436"/>
    <hyperlink ref="BU166" r:id="rId1437" display="../SOP/ARR4600083578/ARR4600083578TRA.pdf"/>
    <hyperlink ref="BV166" r:id="rId1438"/>
    <hyperlink ref="BU169" r:id="rId1439" display="../SOP/ARR0183/ARR0183TRA.pdf"/>
    <hyperlink ref="BV169" r:id="rId1440"/>
    <hyperlink ref="AZ147" r:id="rId1441"/>
    <hyperlink ref="AZ149" r:id="rId1442"/>
    <hyperlink ref="BC149" r:id="rId1443"/>
    <hyperlink ref="AZ197" r:id="rId1444"/>
    <hyperlink ref="AZ198" r:id="rId1445"/>
    <hyperlink ref="AW199" r:id="rId1446"/>
    <hyperlink ref="AZ199" r:id="rId1447"/>
    <hyperlink ref="AZ216" r:id="rId1448"/>
    <hyperlink ref="AZ200" r:id="rId1449"/>
    <hyperlink ref="AZ201" r:id="rId1450"/>
    <hyperlink ref="AZ212" r:id="rId1451"/>
    <hyperlink ref="AW200" r:id="rId1452"/>
    <hyperlink ref="AW201" r:id="rId1453"/>
    <hyperlink ref="AZ202" r:id="rId1454"/>
    <hyperlink ref="AZ205" r:id="rId1455"/>
    <hyperlink ref="AZ206" r:id="rId1456"/>
    <hyperlink ref="AW211" r:id="rId1457"/>
    <hyperlink ref="AW212" r:id="rId1458"/>
    <hyperlink ref="AW213" r:id="rId1459"/>
    <hyperlink ref="BU164" r:id="rId1460" display="../SOP/ARR0032/ARR0032tra.pdf"/>
    <hyperlink ref="BU168" r:id="rId1461" display="../SOP/ARR0018/ARR0018tra.pdf"/>
    <hyperlink ref="AZ207" r:id="rId1462"/>
    <hyperlink ref="AW214" r:id="rId1463"/>
    <hyperlink ref="AZ215" r:id="rId1464"/>
    <hyperlink ref="AW216" r:id="rId1465"/>
    <hyperlink ref="AZ217" r:id="rId1466"/>
    <hyperlink ref="BF114" r:id="rId1467"/>
    <hyperlink ref="BV148" r:id="rId1468"/>
    <hyperlink ref="BF148" r:id="rId1469"/>
    <hyperlink ref="BV153" r:id="rId1470"/>
    <hyperlink ref="BC153" r:id="rId1471"/>
    <hyperlink ref="BV155" r:id="rId1472"/>
    <hyperlink ref="BC155" r:id="rId1473"/>
    <hyperlink ref="AS224" r:id="rId1474"/>
    <hyperlink ref="AQ224" r:id="rId1475"/>
    <hyperlink ref="B224" r:id="rId1476" display="..\SOP\ARR4600078466\ARR4600078466.pdf"/>
    <hyperlink ref="F224" r:id="rId1477" display="\\Nas1\alcaldia\228-SS\22840-S-GB\U-Inmuebles\E-Admon\Cmn-Admon\IS-ARR\SOP\ARR4600084041\ARR4600084041ACTA.pdf"/>
    <hyperlink ref="BF57" r:id="rId1478"/>
    <hyperlink ref="BC169" r:id="rId1479"/>
    <hyperlink ref="BC166" r:id="rId1480"/>
    <hyperlink ref="BC171" r:id="rId1481"/>
    <hyperlink ref="BC167" r:id="rId1482"/>
    <hyperlink ref="BI24" r:id="rId1483"/>
    <hyperlink ref="BI27" r:id="rId1484"/>
    <hyperlink ref="BF14" r:id="rId1485"/>
    <hyperlink ref="BL13" r:id="rId1486" display="INF5"/>
    <hyperlink ref="BF19" r:id="rId1487"/>
    <hyperlink ref="BI19" r:id="rId1488"/>
    <hyperlink ref="BF20" r:id="rId1489"/>
    <hyperlink ref="BI20" r:id="rId1490"/>
    <hyperlink ref="BF45" r:id="rId1491"/>
    <hyperlink ref="BC170" r:id="rId1492"/>
    <hyperlink ref="BI22" r:id="rId1493"/>
    <hyperlink ref="BF22" r:id="rId1494"/>
    <hyperlink ref="G37" r:id="rId1495"/>
    <hyperlink ref="BC157" r:id="rId1496"/>
    <hyperlink ref="BC156" r:id="rId1497"/>
    <hyperlink ref="BC162" r:id="rId1498"/>
    <hyperlink ref="G132" r:id="rId1499"/>
    <hyperlink ref="BF141" r:id="rId1500"/>
    <hyperlink ref="BC164" r:id="rId1501"/>
    <hyperlink ref="BC165" r:id="rId1502"/>
    <hyperlink ref="G115" r:id="rId1503"/>
    <hyperlink ref="G45" r:id="rId1504"/>
    <hyperlink ref="G129" r:id="rId1505"/>
    <hyperlink ref="BC159" r:id="rId1506"/>
    <hyperlink ref="BF139" r:id="rId1507"/>
    <hyperlink ref="BF100" r:id="rId1508"/>
    <hyperlink ref="BF135" r:id="rId1509"/>
    <hyperlink ref="BF134" r:id="rId1510"/>
    <hyperlink ref="BI36" r:id="rId1511"/>
    <hyperlink ref="BF43" r:id="rId1512"/>
    <hyperlink ref="G43" r:id="rId1513"/>
    <hyperlink ref="G44" r:id="rId1514"/>
    <hyperlink ref="BC168" r:id="rId1515"/>
    <hyperlink ref="G40" r:id="rId1516"/>
    <hyperlink ref="G147" r:id="rId1517"/>
    <hyperlink ref="G118" r:id="rId1518"/>
    <hyperlink ref="G146" r:id="rId1519"/>
    <hyperlink ref="G117" r:id="rId1520"/>
    <hyperlink ref="G134" r:id="rId1521"/>
    <hyperlink ref="BL18" r:id="rId1522"/>
    <hyperlink ref="BL17" r:id="rId1523"/>
    <hyperlink ref="BC216" r:id="rId1524"/>
    <hyperlink ref="BC207" r:id="rId1525"/>
    <hyperlink ref="BL21" r:id="rId1526"/>
    <hyperlink ref="BL15" r:id="rId1527"/>
    <hyperlink ref="BO9" r:id="rId1528"/>
    <hyperlink ref="BL12" r:id="rId1529"/>
    <hyperlink ref="G57" r:id="rId1530"/>
    <hyperlink ref="G139" r:id="rId1531"/>
    <hyperlink ref="G138" r:id="rId1532"/>
    <hyperlink ref="G135" r:id="rId1533"/>
    <hyperlink ref="G141" r:id="rId1534"/>
    <hyperlink ref="AG225" r:id="rId1535"/>
    <hyperlink ref="AS225" r:id="rId1536"/>
    <hyperlink ref="AQ225" r:id="rId1537"/>
    <hyperlink ref="F225" r:id="rId1538" display="\\Nas1\alcaldia\228-SS\22840-S-GB\U-Inmuebles\E-Admon\Cmn-Admon\IS-ARR\SOP\ARR0266\ARR0266ACTA.pdf"/>
    <hyperlink ref="B225" r:id="rId1539" display="../SOP/ARR0266/ARR0266CON20.pdf"/>
    <hyperlink ref="AL225" r:id="rId1540"/>
    <hyperlink ref="B226" r:id="rId1541" display="../SOP/ARR0198/ARR0198CON1.pdf"/>
    <hyperlink ref="A226" r:id="rId1542"/>
    <hyperlink ref="AQ226" r:id="rId1543"/>
    <hyperlink ref="F226" r:id="rId1544" display="\\Nas1\alcaldia\228-SS\22840-S-GB\U-Inmuebles\E-Admon\Cmn-Admon\IS-ARR\SOP\ARR0198\ARR0198ACTA.pdf"/>
    <hyperlink ref="AS226" r:id="rId1545"/>
    <hyperlink ref="AG226" r:id="rId1546"/>
    <hyperlink ref="AL226" r:id="rId1547"/>
    <hyperlink ref="BI3" r:id="rId1548"/>
    <hyperlink ref="BC188" r:id="rId1549"/>
    <hyperlink ref="BC177" r:id="rId1550"/>
    <hyperlink ref="BF117" r:id="rId1551"/>
    <hyperlink ref="BF118" r:id="rId1552"/>
    <hyperlink ref="BF146" r:id="rId1553"/>
    <hyperlink ref="BF149" r:id="rId1554"/>
    <hyperlink ref="BF147" r:id="rId1555"/>
    <hyperlink ref="BI221" r:id="rId1556"/>
    <hyperlink ref="BC190" r:id="rId1557"/>
    <hyperlink ref="BC193" r:id="rId1558"/>
    <hyperlink ref="AZ208" r:id="rId1559"/>
    <hyperlink ref="BC192" r:id="rId1560"/>
    <hyperlink ref="AW161" r:id="rId1561"/>
    <hyperlink ref="AW220" r:id="rId1562"/>
    <hyperlink ref="AW222" r:id="rId1563"/>
    <hyperlink ref="AW219" r:id="rId1564"/>
    <hyperlink ref="AW223" r:id="rId1565"/>
    <hyperlink ref="BF155" r:id="rId1566"/>
    <hyperlink ref="BF153" r:id="rId1567"/>
    <hyperlink ref="BC185" r:id="rId1568"/>
    <hyperlink ref="BC186" r:id="rId1569"/>
    <hyperlink ref="BC187" r:id="rId1570"/>
    <hyperlink ref="BC191" r:id="rId1571"/>
    <hyperlink ref="BC204" r:id="rId1572"/>
    <hyperlink ref="BC184" r:id="rId1573"/>
    <hyperlink ref="BC189" r:id="rId1574"/>
    <hyperlink ref="G148" r:id="rId1575"/>
    <hyperlink ref="G149" r:id="rId1576"/>
    <hyperlink ref="BC215" r:id="rId1577"/>
    <hyperlink ref="BC199" r:id="rId1578"/>
    <hyperlink ref="BC200" r:id="rId1579"/>
    <hyperlink ref="BC214" r:id="rId1580"/>
    <hyperlink ref="BC198" r:id="rId1581"/>
    <hyperlink ref="BC205" r:id="rId1582"/>
    <hyperlink ref="BC197" r:id="rId1583"/>
    <hyperlink ref="BC217" r:id="rId1584"/>
    <hyperlink ref="BC201" r:id="rId1585"/>
    <hyperlink ref="BC212" r:id="rId1586"/>
    <hyperlink ref="BC206" r:id="rId1587"/>
    <hyperlink ref="BC213" r:id="rId1588"/>
    <hyperlink ref="BC211" r:id="rId1589"/>
    <hyperlink ref="BC202" r:id="rId1590"/>
    <hyperlink ref="BO2" r:id="rId1591"/>
    <hyperlink ref="B227" r:id="rId1592" display="../SOP/ARR4600087439/ARR4600087439CON.pdf"/>
    <hyperlink ref="AG227" r:id="rId1593"/>
    <hyperlink ref="AQ227" r:id="rId1594"/>
    <hyperlink ref="F227" r:id="rId1595" display="\\Nas1\alcaldia\228-SS\22840-S-GB\U-Inmuebles\E-Admon\Cmn-Admon\IS-ARR\SOP\ARR4600080676\ARR4600080676ACTA.pdf"/>
    <hyperlink ref="AL227" r:id="rId1596"/>
    <hyperlink ref="AQ5" r:id="rId1597"/>
    <hyperlink ref="BO13" r:id="rId1598"/>
    <hyperlink ref="BL20" r:id="rId1599"/>
    <hyperlink ref="BL22" r:id="rId1600"/>
    <hyperlink ref="BL19" r:id="rId1601"/>
    <hyperlink ref="G153" r:id="rId1602"/>
    <hyperlink ref="G162" r:id="rId1603"/>
    <hyperlink ref="G164" r:id="rId1604"/>
    <hyperlink ref="G169" r:id="rId1605"/>
    <hyperlink ref="G167" r:id="rId1606"/>
    <hyperlink ref="G157" r:id="rId1607"/>
    <hyperlink ref="G156" r:id="rId1608"/>
    <hyperlink ref="G41" r:id="rId1609"/>
    <hyperlink ref="BF156" r:id="rId1610"/>
    <hyperlink ref="BF157" r:id="rId1611"/>
    <hyperlink ref="BF162" r:id="rId1612"/>
    <hyperlink ref="B228" r:id="rId1613" display="../SOP/ARR4600087804/ARR4600087804.pdf"/>
    <hyperlink ref="AQ228" r:id="rId1614"/>
    <hyperlink ref="B229" r:id="rId1615" display="../SOP/ARR0290/ARR0290CON20.pdf"/>
    <hyperlink ref="AS229" r:id="rId1616"/>
    <hyperlink ref="AQ229" r:id="rId1617"/>
    <hyperlink ref="AG229" r:id="rId1618"/>
    <hyperlink ref="AL229" r:id="rId1619"/>
    <hyperlink ref="B230" r:id="rId1620" display="../SOP/ARR4600087670/ARR4600087670.pdf"/>
    <hyperlink ref="AQ230" r:id="rId1621"/>
    <hyperlink ref="AS230" r:id="rId1622"/>
    <hyperlink ref="G195" r:id="rId1623"/>
    <hyperlink ref="AG231" r:id="rId1624"/>
    <hyperlink ref="AL231" r:id="rId1625"/>
    <hyperlink ref="AS231" r:id="rId1626"/>
    <hyperlink ref="AQ231" r:id="rId1627"/>
    <hyperlink ref="B231" r:id="rId1628" display="../SOP/ARR4600087686/ARR4600087686.pdf"/>
    <hyperlink ref="AS232" r:id="rId1629"/>
    <hyperlink ref="AQ232" r:id="rId1630"/>
    <hyperlink ref="B232" r:id="rId1631" display="..\SOP\ARR4600087714\ARR4600087714.pdf"/>
    <hyperlink ref="AS233" r:id="rId1632"/>
    <hyperlink ref="AQ233" r:id="rId1633"/>
    <hyperlink ref="B233" r:id="rId1634" display="..\SOP\ARR4600087755\ARR4600087755.pdf"/>
    <hyperlink ref="AS234" r:id="rId1635"/>
    <hyperlink ref="AQ234" r:id="rId1636"/>
    <hyperlink ref="B234" r:id="rId1637" display="..\SOP\ARR4600087730\ARR4600087730.pdf"/>
    <hyperlink ref="AS235" r:id="rId1638"/>
    <hyperlink ref="AQ235" r:id="rId1639"/>
    <hyperlink ref="B235" r:id="rId1640" display="..\SOP\ARR4600087672\ARR4600084672.pdf"/>
    <hyperlink ref="F235" r:id="rId1641" display="\\Nas1\alcaldia\228-SS\22840-S-GB\U-Inmuebles\E-Admon\Cmn-Admon\IS-ARR\SOP\ARR4600077568\ARR4600077568ACTA.pdf"/>
    <hyperlink ref="AG235" r:id="rId1642"/>
    <hyperlink ref="AL235" r:id="rId1643"/>
    <hyperlink ref="AS236" r:id="rId1644"/>
    <hyperlink ref="AQ236" r:id="rId1645"/>
    <hyperlink ref="B236" r:id="rId1646" display="..\SOP\ARR4600087671\ARR4600087671.pdf"/>
    <hyperlink ref="AG236" r:id="rId1647"/>
    <hyperlink ref="AL236" r:id="rId1648"/>
    <hyperlink ref="AS237" r:id="rId1649"/>
    <hyperlink ref="AQ237" r:id="rId1650"/>
    <hyperlink ref="B237" r:id="rId1651" display="..\SOP\ARR4600087675\ARR4600087675.pdf"/>
    <hyperlink ref="AG238" r:id="rId1652"/>
    <hyperlink ref="B238" r:id="rId1653" display="..\SOP\ARR4600087677\ARR4600087677pdf"/>
    <hyperlink ref="AL238" r:id="rId1654"/>
    <hyperlink ref="AQ238" r:id="rId1655"/>
    <hyperlink ref="AS238" r:id="rId1656"/>
    <hyperlink ref="AG239" r:id="rId1657"/>
    <hyperlink ref="B239" r:id="rId1658" display="..\SOP\ARR4600087702\ARR4600087702.pdf"/>
    <hyperlink ref="AQ239" r:id="rId1659"/>
    <hyperlink ref="AS239" r:id="rId1660"/>
    <hyperlink ref="AL239" r:id="rId1661"/>
    <hyperlink ref="AG240" r:id="rId1662"/>
    <hyperlink ref="B240" r:id="rId1663" display="..\SOP\ARR4600087678\ARR4600087678.pdf"/>
    <hyperlink ref="AQ240" r:id="rId1664"/>
    <hyperlink ref="AS240" r:id="rId1665"/>
    <hyperlink ref="AL240" r:id="rId1666"/>
    <hyperlink ref="F239" r:id="rId1667" display="..\SOP\ARR4600087702\ARR4600087702ACTA.pdf"/>
    <hyperlink ref="F230" r:id="rId1668" display="../SOP/ARR4600087670/ARR4600087670ACTA.pdf"/>
    <hyperlink ref="F229" r:id="rId1669" display="../SOP/ARR0290/ARR0290ACTA20.pdf"/>
    <hyperlink ref="F234" r:id="rId1670" display="..\SOP\ARR4600087730\ARR4600087730ACTA.pdf"/>
    <hyperlink ref="F240" r:id="rId1671" display="..\SOP\ARR4600087678\ARR4600087678ACTA.pdf"/>
    <hyperlink ref="F237" r:id="rId1672" display="..\SOP\ARR4600087675\ARR4600087675ACTA.pdf"/>
    <hyperlink ref="F232" r:id="rId1673" display="..\SOP\ARR4600087714\ARR4600087714ACTA.pdf"/>
    <hyperlink ref="F238" r:id="rId1674" display="..\SOP\ARR4600087677\ARR4600087677actapdf"/>
    <hyperlink ref="F231" r:id="rId1675" display="../SOP/ARR4600087686/ARR4600087686acta.pdf"/>
    <hyperlink ref="BI33" r:id="rId1676"/>
    <hyperlink ref="BL30" r:id="rId1677"/>
    <hyperlink ref="BL29" r:id="rId1678"/>
    <hyperlink ref="BL34" r:id="rId1679"/>
    <hyperlink ref="BL25" r:id="rId1680"/>
    <hyperlink ref="G175" r:id="rId1681"/>
    <hyperlink ref="G12" r:id="rId1682"/>
    <hyperlink ref="G155" r:id="rId1683"/>
    <hyperlink ref="G17" r:id="rId1684"/>
    <hyperlink ref="G220" r:id="rId1685"/>
    <hyperlink ref="G221" r:id="rId1686"/>
    <hyperlink ref="G168" r:id="rId1687"/>
    <hyperlink ref="G29" r:id="rId1688"/>
    <hyperlink ref="G223" r:id="rId1689"/>
    <hyperlink ref="G219" r:id="rId1690"/>
    <hyperlink ref="G19" r:id="rId1691"/>
    <hyperlink ref="G207" r:id="rId1692"/>
    <hyperlink ref="G170" r:id="rId1693"/>
    <hyperlink ref="G166" r:id="rId1694"/>
    <hyperlink ref="F236" r:id="rId1695" display="..\SOP\ARR4600087671\ARR4600087671acta.pdf"/>
    <hyperlink ref="F228" r:id="rId1696" display="../SOP/ARR4600087804/ARR4600087804acta.pdf"/>
    <hyperlink ref="F233" r:id="rId1697" display="..\SOP\ARR4600087755\ARR4600087755acta.pdf"/>
    <hyperlink ref="AQ241" r:id="rId1698"/>
    <hyperlink ref="B241" r:id="rId1699" display="..\SOP\ARR4600087841\ARR4600087841.pdf"/>
    <hyperlink ref="AS241" r:id="rId1700" display="clara.giraldo@medellin.gov.co"/>
    <hyperlink ref="F241" r:id="rId1701" display="..\SOP\ARR4600087841\ARR4600087841ACTA.pdf"/>
    <hyperlink ref="AQ242" r:id="rId1702"/>
    <hyperlink ref="B242" r:id="rId1703" display="..\SOP\ARR4600087806\ARR4600087806.pdf"/>
    <hyperlink ref="AS242" r:id="rId1704"/>
    <hyperlink ref="AG242" r:id="rId1705"/>
    <hyperlink ref="AL242" r:id="rId1706"/>
    <hyperlink ref="F242" r:id="rId1707" display="..\SOP\ARR4600087806\ARR4600087806ACTA.pdf"/>
    <hyperlink ref="B26" r:id="rId1708" display="\\Nas1\alcaldia\228-SS\22840-S-GB\U-Inmuebles\E-Admon\Cmn-Admon\IS-ARR\SOP\ARR4600086228\ARR4600086228.pdf"/>
    <hyperlink ref="G26" r:id="rId1709"/>
    <hyperlink ref="G208" r:id="rId1710"/>
    <hyperlink ref="G206" r:id="rId1711"/>
    <hyperlink ref="G201" r:id="rId1712"/>
    <hyperlink ref="G209" r:id="rId1713"/>
    <hyperlink ref="G23" r:id="rId1714"/>
    <hyperlink ref="G22" r:id="rId1715"/>
    <hyperlink ref="G222" r:id="rId1716"/>
    <hyperlink ref="G186" r:id="rId1717"/>
    <hyperlink ref="G30" r:id="rId1718"/>
    <hyperlink ref="G165" r:id="rId1719"/>
    <hyperlink ref="G159" r:id="rId1720"/>
    <hyperlink ref="G171" r:id="rId1721"/>
    <hyperlink ref="G158" r:id="rId1722"/>
    <hyperlink ref="G181" r:id="rId1723"/>
    <hyperlink ref="AQ243" r:id="rId1724"/>
    <hyperlink ref="B243" r:id="rId1725" display="..\SOP\ARR4600088109\ARR4600088109.pdf"/>
    <hyperlink ref="AS243" r:id="rId1726"/>
    <hyperlink ref="AG244" r:id="rId1727"/>
    <hyperlink ref="AP244" r:id="rId1728"/>
    <hyperlink ref="B244" r:id="rId1729" display="..\SOP\ARR4600088111\ARR4600088111.pdf"/>
    <hyperlink ref="F244" r:id="rId1730" display="..\SOP\ARR4600088111\ARR4600088111acta.pdf"/>
    <hyperlink ref="AQ244" r:id="rId1731"/>
    <hyperlink ref="AL244" r:id="rId1732"/>
    <hyperlink ref="AQ245" r:id="rId1733"/>
    <hyperlink ref="B245" r:id="rId1734" display="..\SOP\ARR4600088375\ARR4600088375.pdf"/>
    <hyperlink ref="AS245" r:id="rId1735"/>
    <hyperlink ref="F245" r:id="rId1736" display="\\Nas1\alcaldia\228-SS\22840-S-GB\U-Inmuebles\E-Admon\Cmn-Admon\IS-ARR\SOP\ARR4600083580\ARR4600083580ACTA.pdf"/>
    <hyperlink ref="AG245" r:id="rId1737"/>
    <hyperlink ref="AL245" r:id="rId1738"/>
    <hyperlink ref="AS244" r:id="rId1739"/>
    <hyperlink ref="K226" r:id="rId1740" display="../SOP/ARR0198/ARR0198pol20.pdf"/>
    <hyperlink ref="K225" r:id="rId1741" display="../SOP/ARR0266/ARR0266POL20.pdf"/>
    <hyperlink ref="F172" r:id="rId1742" display="..\SOP\ARR4600088383\ARR4600088383ACTA.pdf"/>
    <hyperlink ref="F173" r:id="rId1743" display="..\SOP\ARR4600088401\ARR4600088401ACTA.pdf"/>
    <hyperlink ref="AG246" r:id="rId1744"/>
    <hyperlink ref="AL246" r:id="rId1745"/>
    <hyperlink ref="B246" r:id="rId1746" display="..\SOP\ARR4600088434\ARR4600088434.pdf"/>
    <hyperlink ref="K246" r:id="rId1747"/>
    <hyperlink ref="F246" r:id="rId1748" display="\\Nas1\alcaldia\228-SS\22840-S-GB\U-Inmuebles\E-Admon\Cmn-Admon\IS-ARR\SOP\ARR4600078568\ARR4600078568ACTA.pdf"/>
    <hyperlink ref="AQ246" r:id="rId1749"/>
    <hyperlink ref="G193" r:id="rId1750"/>
    <hyperlink ref="AP247" r:id="rId1751" display="isabelcristina2146@gmail.com"/>
    <hyperlink ref="AS247" r:id="rId1752" display="ignacio.gallego@medellin.gov.co"/>
    <hyperlink ref="B247" r:id="rId1753" display="..\SOP\ARR0277\ARR0277CON20.pdf"/>
    <hyperlink ref="AG247" r:id="rId1754"/>
    <hyperlink ref="K247" r:id="rId1755"/>
    <hyperlink ref="AQ247" r:id="rId1756"/>
    <hyperlink ref="F247" r:id="rId1757" display="\\Nas1\alcaldia\228-SS\22840-S-GB\U-Inmuebles\E-Admon\Cmn-Admon\IS-ARR\SOP\ARR0277\ARR0277ACTA.pdf"/>
    <hyperlink ref="AL247" r:id="rId1758"/>
    <hyperlink ref="AG248" r:id="rId1759"/>
    <hyperlink ref="AP248" r:id="rId1760"/>
    <hyperlink ref="B248" r:id="rId1761" display="..\SOP\ARR0296\ARR0296CON20.pdf"/>
    <hyperlink ref="A248" r:id="rId1762"/>
    <hyperlink ref="K248" r:id="rId1763"/>
    <hyperlink ref="AS248" r:id="rId1764"/>
    <hyperlink ref="AQ248" r:id="rId1765"/>
    <hyperlink ref="AL248" r:id="rId1766"/>
    <hyperlink ref="G248" r:id="rId1767"/>
    <hyperlink ref="B249" r:id="rId1768" display="..\SOP\ARR4600088539\ARR4600088539.pdf"/>
    <hyperlink ref="AG249" r:id="rId1769"/>
    <hyperlink ref="AQ249" r:id="rId1770"/>
    <hyperlink ref="AS249" r:id="rId1771"/>
    <hyperlink ref="AL249" r:id="rId1772"/>
    <hyperlink ref="F249" r:id="rId1773" display="..\SOP\ARR4600088539\ARR4600088539acta.pdf"/>
    <hyperlink ref="K249" r:id="rId1774"/>
    <hyperlink ref="G192" r:id="rId1775"/>
    <hyperlink ref="G161" r:id="rId1776"/>
    <hyperlink ref="G34" r:id="rId1777"/>
    <hyperlink ref="G187" r:id="rId1778"/>
    <hyperlink ref="F3" r:id="rId1779" display="\\Nas1\alcaldia\228-SS\22840-S-GB\U-Inmuebles\E-Admon\Cmn-Admon\IS-ARR\SOP\ARR0076\ARR0076acta.pdf"/>
    <hyperlink ref="G3" r:id="rId1780"/>
    <hyperlink ref="G9" r:id="rId1781"/>
    <hyperlink ref="G204" r:id="rId1782"/>
    <hyperlink ref="G178" r:id="rId1783"/>
    <hyperlink ref="F248" r:id="rId1784" display="../SOP/ARR0296/ARR0296acta20.pdf"/>
    <hyperlink ref="G191" r:id="rId1785"/>
    <hyperlink ref="B250" r:id="rId1786" display="../SOP/ARR4600088459/ARR4600088459.pdf"/>
    <hyperlink ref="AQ250" r:id="rId1787"/>
    <hyperlink ref="AS250" r:id="rId1788"/>
    <hyperlink ref="B251" r:id="rId1789" display="../SOP/ARR4600088160/ARR4600088160.pdf"/>
    <hyperlink ref="AQ251" r:id="rId1790"/>
    <hyperlink ref="AS251" r:id="rId1791"/>
    <hyperlink ref="F251" r:id="rId1792" display="../SOP/ARR4600088160/ARR4600088160ACTA.pdf"/>
    <hyperlink ref="AG251" r:id="rId1793"/>
    <hyperlink ref="AL251" r:id="rId1794"/>
    <hyperlink ref="F250" r:id="rId1795" display="../SOP/ARR4600088459/ARR4600088459ACTA.pdf"/>
    <hyperlink ref="B252" r:id="rId1796" display="../SOP/ARR4600087802/ARR4600087802.pdf"/>
    <hyperlink ref="AG252" r:id="rId1797"/>
    <hyperlink ref="AQ252" r:id="rId1798"/>
    <hyperlink ref="AL252" r:id="rId1799"/>
    <hyperlink ref="AS252" r:id="rId1800"/>
    <hyperlink ref="B253" r:id="rId1801" display="..\SOP\ARR4600087679\ARR4600087679.pdf"/>
    <hyperlink ref="AQ253" r:id="rId1802"/>
    <hyperlink ref="AS253" r:id="rId1803"/>
    <hyperlink ref="G253" r:id="rId1804" display="OTRO SI 02"/>
    <hyperlink ref="F253" r:id="rId1805" display="..\SOP\ARR4600087679\ARR4600087679acta.pdf"/>
    <hyperlink ref="F243" r:id="rId1806" display="../SOP/ARR4600088109/ARR4600088109acta.pdf"/>
    <hyperlink ref="B254" r:id="rId1807" display="../SOP/ARR4600088152/ARR4600088152.pdf"/>
    <hyperlink ref="AQ254" r:id="rId1808" display="Clara Lucia Giraldo Bustamante "/>
    <hyperlink ref="AS254" r:id="rId1809"/>
    <hyperlink ref="AG254" r:id="rId1810"/>
    <hyperlink ref="AL254" r:id="rId1811"/>
    <hyperlink ref="F254" r:id="rId1812" display="../SOP/ARR4600088152/ARR4600088152ACTA.pdf"/>
    <hyperlink ref="B255" r:id="rId1813" display="4600082372"/>
    <hyperlink ref="K255" r:id="rId1814"/>
    <hyperlink ref="AG255" r:id="rId1815"/>
    <hyperlink ref="AL255" r:id="rId1816"/>
    <hyperlink ref="AQ255" r:id="rId1817"/>
    <hyperlink ref="AS255" r:id="rId1818"/>
    <hyperlink ref="AG256" r:id="rId1819"/>
    <hyperlink ref="AL256" r:id="rId1820"/>
    <hyperlink ref="AQ256" r:id="rId1821"/>
    <hyperlink ref="AS256" r:id="rId1822"/>
    <hyperlink ref="B256" r:id="rId1823" display="4600082302"/>
    <hyperlink ref="K256" r:id="rId1824"/>
    <hyperlink ref="AG257" r:id="rId1825"/>
    <hyperlink ref="AL257" r:id="rId1826"/>
    <hyperlink ref="AQ257" r:id="rId1827"/>
    <hyperlink ref="AS257" r:id="rId1828"/>
    <hyperlink ref="B257" r:id="rId1829" display="4600082301"/>
    <hyperlink ref="K257" r:id="rId1830"/>
    <hyperlink ref="B258" r:id="rId1831" display="\\Nas1\alcaldia\228-SS\22840-S-GB\U-Inmuebles\E-Admon\Cmn-Admon\IS-ARR\SOP\ARR4600082389\ARR4600082389.pdf"/>
    <hyperlink ref="AG258" r:id="rId1832"/>
    <hyperlink ref="AL258" r:id="rId1833"/>
    <hyperlink ref="B259" r:id="rId1834" display="\\Nas1\alcaldia\228-SS\22840-S-GB\U-Inmuebles\E-Admon\Cmn-Admon\IS-ARR\SOP\ARR4600082206\ARR4600082206.pdf"/>
    <hyperlink ref="AG259" r:id="rId1835"/>
    <hyperlink ref="AL259" r:id="rId1836"/>
    <hyperlink ref="K260" r:id="rId1837"/>
    <hyperlink ref="B260" r:id="rId1838" display="4600082294"/>
    <hyperlink ref="AS260" r:id="rId1839" display="Ignacio.gallego@medellin.gov.co"/>
    <hyperlink ref="AQ260" r:id="rId1840"/>
    <hyperlink ref="F258" r:id="rId1841" display="\\Nas1\alcaldia\228-SS\22840-S-GB\U-Inmuebles\E-Admon\Cmn-Admon\IS-ARR\SOP\ARR4600082389\ARR4600082389acta.pdf"/>
    <hyperlink ref="F259" r:id="rId1842" display="\\Nas1\alcaldia\228-SS\22840-S-GB\U-Inmuebles\E-Admon\Cmn-Admon\IS-ARR\SOP\ARR4600082206\ARR4600082206acta.pdf"/>
    <hyperlink ref="AQ259" r:id="rId1843"/>
    <hyperlink ref="AW259" r:id="rId1844"/>
    <hyperlink ref="AW258" r:id="rId1845"/>
    <hyperlink ref="BV258" r:id="rId1846"/>
    <hyperlink ref="BV259" r:id="rId1847"/>
    <hyperlink ref="BC259" r:id="rId1848"/>
    <hyperlink ref="BC258" r:id="rId1849"/>
    <hyperlink ref="BU258" r:id="rId1850" display="../SOP/ARR4600082389/ARR4600082389tra.pdf"/>
    <hyperlink ref="BU259" r:id="rId1851" display="../SOP/ARR4600082206/ARR4600082206TRA.pdf"/>
    <hyperlink ref="AZ259" r:id="rId1852"/>
    <hyperlink ref="G259" r:id="rId1853"/>
    <hyperlink ref="G258" r:id="rId1854"/>
    <hyperlink ref="BF258" r:id="rId1855"/>
    <hyperlink ref="BF259" r:id="rId1856"/>
    <hyperlink ref="BI259" r:id="rId1857"/>
    <hyperlink ref="K261" r:id="rId1858"/>
    <hyperlink ref="B261" r:id="rId1859" display="4600082320"/>
    <hyperlink ref="AQ261" r:id="rId1860"/>
    <hyperlink ref="AS261" r:id="rId1861"/>
    <hyperlink ref="AS262" r:id="rId1862" display="Ignacio.gallego@medellin.gov.co"/>
    <hyperlink ref="B262" r:id="rId1863" display="\\Nas1\alcaldia\228-SS\22840-S-GB\U-Inmuebles\E-Admon\Cmn-Admon\IS-ARR\SOP\ARR0210\ARR0210con2019.pdf"/>
    <hyperlink ref="K262" r:id="rId1864" display="\\Nas1\alcaldia\228-SS\22840-S-GB\U-Inmuebles\E-Admon\Cmn-Admon\IS-ARR\SOP\ARR0210\ARR0210POL2019.pdf"/>
    <hyperlink ref="A262" r:id="rId1865"/>
    <hyperlink ref="AQ262" r:id="rId1866"/>
    <hyperlink ref="AG262" r:id="rId1867"/>
    <hyperlink ref="AL262" r:id="rId1868"/>
    <hyperlink ref="F262" r:id="rId1869" display="\\Nas1\alcaldia\228-SS\22840-S-GB\U-Inmuebles\E-Admon\Cmn-Admon\IS-ARR\SOP\ARR0210\ARR0210acta2019.pdf"/>
    <hyperlink ref="AG263" r:id="rId1870"/>
    <hyperlink ref="AQ263" r:id="rId1871"/>
    <hyperlink ref="AL263" r:id="rId1872"/>
    <hyperlink ref="B263" r:id="rId1873" display="4600083072"/>
    <hyperlink ref="AG264" r:id="rId1874"/>
    <hyperlink ref="AQ264" r:id="rId1875"/>
    <hyperlink ref="B264" r:id="rId1876" display="4600083071"/>
    <hyperlink ref="AL264" r:id="rId1877"/>
    <hyperlink ref="F263" r:id="rId1878" display="\\Nas1\alcaldia\228-SS\22840-S-GB\U-Inmuebles\E-Admon\Cmn-Admon\IS-ARR\SOP\ARR4600083072\ARR4600083072ACTA.pdf"/>
    <hyperlink ref="F264" r:id="rId1879" display="\\Nas1\alcaldia\228-SS\22840-S-GB\U-Inmuebles\E-Admon\Cmn-Admon\IS-ARR\SOP\ARR4600083071\ARR4600083071ACTA.pdf"/>
    <hyperlink ref="K265" r:id="rId1880"/>
    <hyperlink ref="B265" r:id="rId1881" display="4600082324"/>
    <hyperlink ref="AS265" r:id="rId1882" display="clara.giraldo@medellin.gov.co"/>
    <hyperlink ref="AQ265" r:id="rId1883"/>
    <hyperlink ref="AG265" r:id="rId1884"/>
    <hyperlink ref="AL265" r:id="rId1885"/>
    <hyperlink ref="AW262" r:id="rId1886"/>
    <hyperlink ref="AZ262" r:id="rId1887"/>
    <hyperlink ref="AW264" r:id="rId1888"/>
    <hyperlink ref="AW263" r:id="rId1889"/>
    <hyperlink ref="AZ264" r:id="rId1890"/>
    <hyperlink ref="AZ263" r:id="rId1891"/>
    <hyperlink ref="BU262" r:id="rId1892" display="\\Nas1\alcaldia\228-SS\22840-S-GB\U-Inmuebles\E-Admon\Cmn-Admon\IS-ARR\SOP\ARR0210\ARR0210tra.pdf"/>
    <hyperlink ref="BV263" r:id="rId1893"/>
    <hyperlink ref="BV264" r:id="rId1894"/>
    <hyperlink ref="BU263" r:id="rId1895" display="../SOP/ARR4600083072/ARR4600083072TRA.pdf"/>
    <hyperlink ref="BU264" r:id="rId1896" display="../SOP/ARR4600083071/ARR4600083071TRA.pdf"/>
    <hyperlink ref="BV262" r:id="rId1897"/>
    <hyperlink ref="BC262" r:id="rId1898"/>
    <hyperlink ref="BC264" r:id="rId1899"/>
    <hyperlink ref="BC263" r:id="rId1900"/>
    <hyperlink ref="BF262" r:id="rId1901"/>
    <hyperlink ref="G264" r:id="rId1902"/>
    <hyperlink ref="G263" r:id="rId1903"/>
    <hyperlink ref="BF263" r:id="rId1904"/>
    <hyperlink ref="BF264" r:id="rId1905"/>
    <hyperlink ref="G262" r:id="rId1906"/>
  </hyperlinks>
  <pageMargins left="0.7" right="0.7" top="0.75" bottom="0.75" header="0.3" footer="0.3"/>
  <pageSetup orientation="portrait" r:id="rId190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ARR Vigentes</vt:lpstr>
      <vt:lpstr>ARR Terminado</vt:lpstr>
      <vt:lpstr>ARR Liquidado </vt:lpstr>
      <vt:lpstr>ARR Prorroga auto</vt:lpstr>
      <vt:lpstr>Concesiones</vt:lpstr>
      <vt:lpstr>Mayorista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Escobar Restrepo</dc:creator>
  <cp:lastModifiedBy>Santiago Escobar Restrepo</cp:lastModifiedBy>
  <dcterms:created xsi:type="dcterms:W3CDTF">2020-08-11T14:07:23Z</dcterms:created>
  <dcterms:modified xsi:type="dcterms:W3CDTF">2021-04-06T19:50:05Z</dcterms:modified>
</cp:coreProperties>
</file>