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ccie\Desktop\KARTBOX_2020\Cost\Cost 2020\FCA\015_A1_BR\015_A1-1_BR-MB\"/>
    </mc:Choice>
  </mc:AlternateContent>
  <xr:revisionPtr revIDLastSave="0" documentId="13_ncr:1_{1470A9D1-4CF6-429C-B2EF-D0F4EE83EF7C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Proportioning Valve Asm" sheetId="10" r:id="rId1"/>
    <sheet name="Proportioning Valve" sheetId="11" r:id="rId2"/>
  </sheets>
  <definedNames>
    <definedName name="Car">#REF!</definedName>
    <definedName name="CompCode">#REF!</definedName>
    <definedName name="_xlnm.Print_Area" localSheetId="1">'Proportioning Valve'!$A$1:$N$26</definedName>
    <definedName name="_xlnm.Print_Area" localSheetId="0">'Proportioning Valve Asm'!$A$1:$N$26</definedName>
    <definedName name="Process_P1" localSheetId="1">'Proportioning Valve'!$B$81:$B$217</definedName>
    <definedName name="Process_P1">#REF!</definedName>
    <definedName name="Processes">#REF!</definedName>
    <definedName name="Un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0" l="1"/>
  <c r="C9" i="10"/>
  <c r="I16" i="11" l="1"/>
  <c r="E9" i="10"/>
  <c r="I17" i="10"/>
  <c r="I18" i="10" s="1"/>
  <c r="G11" i="11"/>
  <c r="E11" i="11"/>
  <c r="N10" i="11"/>
  <c r="I15" i="11"/>
  <c r="I18" i="11"/>
  <c r="I17" i="11"/>
  <c r="J21" i="11"/>
  <c r="N13" i="10"/>
  <c r="N14" i="10" s="1"/>
  <c r="I25" i="10"/>
  <c r="I26" i="10" s="1"/>
  <c r="J21" i="10"/>
  <c r="J22" i="10" s="1"/>
  <c r="I26" i="11"/>
  <c r="J22" i="11"/>
  <c r="D11" i="11" l="1"/>
  <c r="N11" i="11" s="1"/>
  <c r="N12" i="11" s="1"/>
  <c r="N1" i="11" s="1"/>
  <c r="D9" i="10" s="1"/>
  <c r="F9" i="10" s="1"/>
  <c r="F10" i="10" s="1"/>
  <c r="N1" i="10" s="1"/>
  <c r="N4" i="10" s="1"/>
  <c r="N4" i="11" l="1"/>
</calcChain>
</file>

<file path=xl/sharedStrings.xml><?xml version="1.0" encoding="utf-8"?>
<sst xmlns="http://schemas.openxmlformats.org/spreadsheetml/2006/main" count="174" uniqueCount="78">
  <si>
    <t>Assembly</t>
  </si>
  <si>
    <t>Part</t>
  </si>
  <si>
    <t>System</t>
  </si>
  <si>
    <t>Unit</t>
  </si>
  <si>
    <t>Material</t>
  </si>
  <si>
    <t>Use</t>
  </si>
  <si>
    <t>Quantity</t>
  </si>
  <si>
    <t>Process</t>
  </si>
  <si>
    <t>Multiplier</t>
  </si>
  <si>
    <t>Mult. Val.</t>
  </si>
  <si>
    <t>Sub Total</t>
  </si>
  <si>
    <t>Fastener</t>
  </si>
  <si>
    <t>P/N Base</t>
  </si>
  <si>
    <t>University</t>
  </si>
  <si>
    <t>Length</t>
  </si>
  <si>
    <t>Density</t>
  </si>
  <si>
    <t>Area</t>
  </si>
  <si>
    <t>Part Cost</t>
  </si>
  <si>
    <t>Tooling</t>
  </si>
  <si>
    <t>PVF</t>
  </si>
  <si>
    <t>Car #</t>
  </si>
  <si>
    <t>AA</t>
  </si>
  <si>
    <t>Details</t>
  </si>
  <si>
    <t>Asm Cost</t>
  </si>
  <si>
    <t>Qty</t>
  </si>
  <si>
    <t>FileLink1</t>
  </si>
  <si>
    <t>FileLink2</t>
  </si>
  <si>
    <t>FileLink3</t>
  </si>
  <si>
    <t>Size1</t>
  </si>
  <si>
    <t>Unit1</t>
  </si>
  <si>
    <t>Size2</t>
  </si>
  <si>
    <t>Unit2</t>
  </si>
  <si>
    <t>Area Name</t>
  </si>
  <si>
    <t>Extended Cost</t>
  </si>
  <si>
    <t>Suffix</t>
  </si>
  <si>
    <t>Kyoto University</t>
    <phoneticPr fontId="0" type="noConversion"/>
  </si>
  <si>
    <t>Brake System</t>
    <phoneticPr fontId="0" type="noConversion"/>
  </si>
  <si>
    <t>None</t>
    <phoneticPr fontId="0" type="noConversion"/>
  </si>
  <si>
    <t>None</t>
    <phoneticPr fontId="0" type="noConversion"/>
  </si>
  <si>
    <t>PA1</t>
    <phoneticPr fontId="0" type="noConversion"/>
  </si>
  <si>
    <t>PR1</t>
    <phoneticPr fontId="0" type="noConversion"/>
  </si>
  <si>
    <t>FA1</t>
    <phoneticPr fontId="0" type="noConversion"/>
  </si>
  <si>
    <t>TO1</t>
    <phoneticPr fontId="0" type="noConversion"/>
  </si>
  <si>
    <t>mm</t>
    <phoneticPr fontId="0" type="noConversion"/>
  </si>
  <si>
    <t>unit</t>
  </si>
  <si>
    <t>PR2</t>
  </si>
  <si>
    <t>Assemble, 1 kg, Interference</t>
    <phoneticPr fontId="9"/>
  </si>
  <si>
    <t>Repeat 2</t>
    <phoneticPr fontId="0" type="noConversion"/>
  </si>
  <si>
    <t>Proportioning Valve</t>
    <phoneticPr fontId="0" type="noConversion"/>
  </si>
  <si>
    <t>MA1</t>
  </si>
  <si>
    <t>Proportioning Valve</t>
  </si>
  <si>
    <t>TO1</t>
    <phoneticPr fontId="0" type="noConversion"/>
  </si>
  <si>
    <t>FA1</t>
    <phoneticPr fontId="0" type="noConversion"/>
  </si>
  <si>
    <t>MA1</t>
    <phoneticPr fontId="0" type="noConversion"/>
  </si>
  <si>
    <t>Kyoto University</t>
    <phoneticPr fontId="0" type="noConversion"/>
  </si>
  <si>
    <t xml:space="preserve">Proportioning Valve </t>
    <phoneticPr fontId="9"/>
  </si>
  <si>
    <t>None</t>
    <phoneticPr fontId="0" type="noConversion"/>
  </si>
  <si>
    <t>None</t>
    <phoneticPr fontId="9"/>
  </si>
  <si>
    <t>Proportioning Valve Asm</t>
    <phoneticPr fontId="0" type="noConversion"/>
  </si>
  <si>
    <t>MA2</t>
    <phoneticPr fontId="9"/>
  </si>
  <si>
    <t>少し迷いましたが、加工してあるので、プロポーショニングバルブはPart扱いにしました</t>
    <rPh sb="0" eb="1">
      <t>すこ</t>
    </rPh>
    <rPh sb="2" eb="3">
      <t>まよ</t>
    </rPh>
    <rPh sb="9" eb="11">
      <t>かこう</t>
    </rPh>
    <rPh sb="35" eb="36">
      <t>あつか</t>
    </rPh>
    <phoneticPr fontId="0" type="noConversion"/>
  </si>
  <si>
    <t>Wrench &lt;= 25.4 mm</t>
    <phoneticPr fontId="9"/>
  </si>
  <si>
    <t>Reaction Tool &lt;= 25.4 mm</t>
    <phoneticPr fontId="0" type="noConversion"/>
  </si>
  <si>
    <t>PR3</t>
  </si>
  <si>
    <t>MA2 to MA1</t>
    <phoneticPr fontId="0" type="noConversion"/>
  </si>
  <si>
    <t>MA2</t>
    <phoneticPr fontId="0" type="noConversion"/>
  </si>
  <si>
    <t>MA1</t>
    <phoneticPr fontId="0" type="noConversion"/>
  </si>
  <si>
    <t>Proportioning Valve Asm</t>
    <phoneticPr fontId="0" type="noConversion"/>
  </si>
  <si>
    <t>Proportioning Valve, Wilwood ,260-8419</t>
    <phoneticPr fontId="9"/>
  </si>
  <si>
    <t>Adapter/L.P./Male Flare to Pipe//St./</t>
    <phoneticPr fontId="9"/>
  </si>
  <si>
    <t>P/N Base</t>
    <phoneticPr fontId="0" type="noConversion"/>
  </si>
  <si>
    <t>A1030</t>
    <phoneticPr fontId="0" type="noConversion"/>
  </si>
  <si>
    <t>FracIncld</t>
    <phoneticPr fontId="9"/>
  </si>
  <si>
    <t>FracIncld</t>
    <phoneticPr fontId="0" type="noConversion"/>
  </si>
  <si>
    <t>Item Order</t>
    <phoneticPr fontId="0" type="noConversion"/>
  </si>
  <si>
    <t>Unit Cost</t>
    <phoneticPr fontId="0" type="noConversion"/>
  </si>
  <si>
    <t>Item Order</t>
    <phoneticPr fontId="9"/>
  </si>
  <si>
    <t>Unit Cost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</si>
</sst>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(* #,##0_);_(* \(#,##0\);_(* &quot;-&quot;??_);_(@_)"/>
    <numFmt numFmtId="179" formatCode="&quot;$&quot;#,##0.00"/>
    <numFmt numFmtId="180" formatCode="0_);[Red]\(0\)"/>
  </numFmts>
  <fonts count="16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0"/>
      <name val="MS Sans Serif"/>
      <family val="2"/>
    </font>
    <font>
      <sz val="10"/>
      <name val="Verdana"/>
      <family val="2"/>
    </font>
    <font>
      <sz val="6"/>
      <name val="ＭＳ Ｐゴシック"/>
      <family val="3"/>
      <charset val="128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b/>
      <sz val="11"/>
      <color rgb="FFFA7D00"/>
      <name val="Calibri"/>
      <family val="2"/>
    </font>
    <font>
      <sz val="11"/>
      <color theme="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9">
    <xf numFmtId="0" fontId="0" fillId="0" borderId="0"/>
    <xf numFmtId="177" fontId="1" fillId="0" borderId="0" applyFont="0" applyFill="0" applyBorder="0" applyAlignment="0" applyProtection="0"/>
    <xf numFmtId="176" fontId="11" fillId="5" borderId="4">
      <alignment vertical="center" wrapText="1"/>
    </xf>
    <xf numFmtId="176" fontId="12" fillId="6" borderId="1">
      <alignment vertical="center" wrapText="1"/>
    </xf>
    <xf numFmtId="176" fontId="13" fillId="7" borderId="1">
      <alignment vertical="center" wrapText="1"/>
    </xf>
    <xf numFmtId="176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179" fontId="11" fillId="0" borderId="4">
      <alignment vertical="center" wrapText="1"/>
    </xf>
    <xf numFmtId="0" fontId="14" fillId="3" borderId="5" applyNumberFormat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7" fillId="0" borderId="0"/>
    <xf numFmtId="0" fontId="12" fillId="6" borderId="0" applyNumberFormat="0" applyBorder="0" applyAlignment="0" applyProtection="0"/>
  </cellStyleXfs>
  <cellXfs count="38">
    <xf numFmtId="0" fontId="0" fillId="0" borderId="0" xfId="0"/>
    <xf numFmtId="0" fontId="3" fillId="4" borderId="2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quotePrefix="1" applyFont="1" applyFill="1" applyBorder="1" applyAlignment="1">
      <alignment horizontal="right" wrapText="1"/>
    </xf>
    <xf numFmtId="176" fontId="4" fillId="0" borderId="0" xfId="25" applyNumberFormat="1" applyFont="1" applyFill="1" applyBorder="1" applyAlignment="1">
      <alignment wrapText="1"/>
    </xf>
    <xf numFmtId="37" fontId="4" fillId="0" borderId="0" xfId="24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176" fontId="4" fillId="0" borderId="3" xfId="25" applyFont="1" applyFill="1" applyBorder="1" applyAlignment="1">
      <alignment wrapText="1"/>
    </xf>
    <xf numFmtId="177" fontId="4" fillId="0" borderId="3" xfId="24" applyFont="1" applyFill="1" applyBorder="1" applyAlignment="1">
      <alignment wrapText="1"/>
    </xf>
    <xf numFmtId="11" fontId="4" fillId="0" borderId="3" xfId="0" applyNumberFormat="1" applyFont="1" applyFill="1" applyBorder="1" applyAlignment="1">
      <alignment wrapText="1"/>
    </xf>
    <xf numFmtId="178" fontId="4" fillId="0" borderId="3" xfId="24" applyNumberFormat="1" applyFont="1" applyFill="1" applyBorder="1" applyAlignment="1">
      <alignment wrapText="1"/>
    </xf>
    <xf numFmtId="176" fontId="4" fillId="0" borderId="3" xfId="25" applyNumberFormat="1" applyFont="1" applyFill="1" applyBorder="1" applyAlignment="1">
      <alignment wrapText="1"/>
    </xf>
    <xf numFmtId="0" fontId="3" fillId="4" borderId="3" xfId="0" applyFont="1" applyFill="1" applyBorder="1" applyAlignment="1">
      <alignment horizontal="right" wrapText="1"/>
    </xf>
    <xf numFmtId="0" fontId="4" fillId="0" borderId="3" xfId="0" applyNumberFormat="1" applyFont="1" applyFill="1" applyBorder="1" applyAlignment="1">
      <alignment wrapText="1"/>
    </xf>
    <xf numFmtId="176" fontId="3" fillId="4" borderId="3" xfId="0" applyNumberFormat="1" applyFont="1" applyFill="1" applyBorder="1" applyAlignment="1">
      <alignment wrapText="1"/>
    </xf>
    <xf numFmtId="39" fontId="4" fillId="0" borderId="3" xfId="25" applyNumberFormat="1" applyFont="1" applyFill="1" applyBorder="1" applyAlignment="1">
      <alignment wrapText="1"/>
    </xf>
    <xf numFmtId="37" fontId="4" fillId="0" borderId="3" xfId="25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176" fontId="4" fillId="0" borderId="0" xfId="0" applyNumberFormat="1" applyFont="1" applyFill="1" applyBorder="1" applyAlignment="1">
      <alignment wrapText="1"/>
    </xf>
    <xf numFmtId="176" fontId="4" fillId="0" borderId="3" xfId="0" applyNumberFormat="1" applyFont="1" applyFill="1" applyBorder="1" applyAlignment="1">
      <alignment wrapText="1"/>
    </xf>
    <xf numFmtId="180" fontId="4" fillId="0" borderId="3" xfId="24" applyNumberFormat="1" applyFont="1" applyFill="1" applyBorder="1" applyAlignment="1">
      <alignment wrapText="1"/>
    </xf>
    <xf numFmtId="176" fontId="0" fillId="0" borderId="3" xfId="28" applyNumberFormat="1" applyFont="1" applyFill="1" applyBorder="1"/>
    <xf numFmtId="2" fontId="2" fillId="0" borderId="3" xfId="0" applyNumberFormat="1" applyFont="1" applyFill="1" applyBorder="1"/>
    <xf numFmtId="2" fontId="4" fillId="0" borderId="3" xfId="0" applyNumberFormat="1" applyFont="1" applyFill="1" applyBorder="1" applyAlignment="1">
      <alignment wrapText="1"/>
    </xf>
    <xf numFmtId="180" fontId="4" fillId="0" borderId="3" xfId="0" applyNumberFormat="1" applyFont="1" applyFill="1" applyBorder="1" applyAlignment="1">
      <alignment wrapText="1"/>
    </xf>
    <xf numFmtId="0" fontId="0" fillId="0" borderId="3" xfId="0" applyFont="1" applyFill="1" applyBorder="1" applyAlignment="1" applyProtection="1">
      <alignment vertical="center" wrapText="1"/>
    </xf>
    <xf numFmtId="176" fontId="4" fillId="0" borderId="3" xfId="4" applyFont="1" applyFill="1" applyBorder="1" applyAlignment="1">
      <alignment wrapText="1"/>
    </xf>
    <xf numFmtId="176" fontId="0" fillId="0" borderId="3" xfId="28" applyNumberFormat="1" applyFont="1" applyFill="1" applyBorder="1" applyAlignment="1">
      <alignment wrapText="1"/>
    </xf>
    <xf numFmtId="2" fontId="2" fillId="0" borderId="3" xfId="0" applyNumberFormat="1" applyFont="1" applyFill="1" applyBorder="1" applyAlignment="1">
      <alignment wrapText="1"/>
    </xf>
    <xf numFmtId="176" fontId="3" fillId="8" borderId="3" xfId="0" applyNumberFormat="1" applyFont="1" applyFill="1" applyBorder="1" applyAlignment="1">
      <alignment wrapText="1"/>
    </xf>
    <xf numFmtId="0" fontId="3" fillId="8" borderId="3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left" wrapText="1"/>
    </xf>
    <xf numFmtId="176" fontId="4" fillId="0" borderId="0" xfId="28" applyNumberFormat="1" applyFont="1" applyFill="1" applyBorder="1" applyAlignment="1"/>
    <xf numFmtId="0" fontId="15" fillId="0" borderId="0" xfId="0" applyFont="1" applyFill="1" applyBorder="1" applyAlignment="1"/>
    <xf numFmtId="0" fontId="4" fillId="0" borderId="2" xfId="0" applyFont="1" applyFill="1" applyBorder="1" applyAlignment="1">
      <alignment wrapText="1"/>
    </xf>
  </cellXfs>
  <cellStyles count="29">
    <cellStyle name="Comma 2" xfId="1" xr:uid="{00000000-0005-0000-0000-000000000000}"/>
    <cellStyle name="Cost Table Plain" xfId="2" xr:uid="{00000000-0005-0000-0000-000001000000}"/>
    <cellStyle name="Cost_Green" xfId="3" xr:uid="{00000000-0005-0000-0000-000002000000}"/>
    <cellStyle name="Cost_Yellow" xfId="4" xr:uid="{00000000-0005-0000-0000-000003000000}"/>
    <cellStyle name="Currency 2" xfId="5" xr:uid="{00000000-0005-0000-0000-000004000000}"/>
    <cellStyle name="Good 2" xfId="6" xr:uid="{00000000-0005-0000-0000-000005000000}"/>
    <cellStyle name="Good_tblMaterials_J_v1.1" xfId="7" xr:uid="{00000000-0005-0000-0000-000006000000}"/>
    <cellStyle name="Normal 2" xfId="8" xr:uid="{00000000-0005-0000-0000-000007000000}"/>
    <cellStyle name="Normal 2 2" xfId="9" xr:uid="{00000000-0005-0000-0000-000008000000}"/>
    <cellStyle name="Normal 2 2 2" xfId="10" xr:uid="{00000000-0005-0000-0000-000009000000}"/>
    <cellStyle name="Normal 2 2 2 2" xfId="11" xr:uid="{00000000-0005-0000-0000-00000A000000}"/>
    <cellStyle name="Normal 2 2 2 2 2" xfId="12" xr:uid="{00000000-0005-0000-0000-00000B000000}"/>
    <cellStyle name="Normal 2 2 2 3" xfId="13" xr:uid="{00000000-0005-0000-0000-00000C000000}"/>
    <cellStyle name="Normal 2 2 3" xfId="14" xr:uid="{00000000-0005-0000-0000-00000D000000}"/>
    <cellStyle name="Normal 2 2 4" xfId="15" xr:uid="{00000000-0005-0000-0000-00000E000000}"/>
    <cellStyle name="Normal 2 2 4 2" xfId="16" xr:uid="{00000000-0005-0000-0000-00000F000000}"/>
    <cellStyle name="Normal 2 3" xfId="17" xr:uid="{00000000-0005-0000-0000-000010000000}"/>
    <cellStyle name="Normal 2 4" xfId="18" xr:uid="{00000000-0005-0000-0000-000011000000}"/>
    <cellStyle name="Normal 3" xfId="19" xr:uid="{00000000-0005-0000-0000-000012000000}"/>
    <cellStyle name="Normal 3 2" xfId="20" xr:uid="{00000000-0005-0000-0000-000013000000}"/>
    <cellStyle name="Normal_Sheet1" xfId="21" xr:uid="{00000000-0005-0000-0000-000014000000}"/>
    <cellStyle name="Style 1" xfId="22" xr:uid="{00000000-0005-0000-0000-000015000000}"/>
    <cellStyle name="計算 2" xfId="23" xr:uid="{00000000-0005-0000-0000-000016000000}"/>
    <cellStyle name="桁区切り [0.00]" xfId="24" builtinId="3"/>
    <cellStyle name="通貨 [0.00]" xfId="25" builtinId="4"/>
    <cellStyle name="通貨 [0.00] 2" xfId="26" xr:uid="{00000000-0005-0000-0000-000019000000}"/>
    <cellStyle name="標準" xfId="0" builtinId="0"/>
    <cellStyle name="標準 2" xfId="27" xr:uid="{00000000-0005-0000-0000-00001B000000}"/>
    <cellStyle name="良い" xfId="28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N26"/>
  <sheetViews>
    <sheetView showGridLines="0" zoomScale="80" zoomScaleNormal="80" workbookViewId="0">
      <selection activeCell="D6" sqref="D6"/>
    </sheetView>
  </sheetViews>
  <sheetFormatPr defaultColWidth="9.109375" defaultRowHeight="14.4" x14ac:dyDescent="0.3"/>
  <cols>
    <col min="1" max="1" width="10.5546875" style="2" bestFit="1" customWidth="1"/>
    <col min="2" max="2" width="25.5546875" style="2" customWidth="1"/>
    <col min="3" max="3" width="28.33203125" style="2" customWidth="1"/>
    <col min="4" max="4" width="11" style="2" bestFit="1" customWidth="1"/>
    <col min="5" max="5" width="10.33203125" style="2" bestFit="1" customWidth="1"/>
    <col min="6" max="6" width="9.6640625" style="2" customWidth="1"/>
    <col min="7" max="7" width="10.44140625" style="2" bestFit="1" customWidth="1"/>
    <col min="8" max="8" width="17.44140625" style="2" customWidth="1"/>
    <col min="9" max="9" width="12.109375" style="2" bestFit="1" customWidth="1"/>
    <col min="10" max="10" width="11.33203125" style="2" customWidth="1"/>
    <col min="11" max="11" width="9.44140625" style="2" bestFit="1" customWidth="1"/>
    <col min="12" max="12" width="9.33203125" style="2" bestFit="1" customWidth="1"/>
    <col min="13" max="13" width="9.6640625" style="2" bestFit="1" customWidth="1"/>
    <col min="14" max="14" width="11.6640625" style="2" customWidth="1"/>
    <col min="15" max="16384" width="9.109375" style="2"/>
  </cols>
  <sheetData>
    <row r="1" spans="1:14" x14ac:dyDescent="0.3">
      <c r="A1" s="1" t="s">
        <v>13</v>
      </c>
      <c r="B1" s="2" t="s">
        <v>35</v>
      </c>
      <c r="J1" s="1" t="s">
        <v>20</v>
      </c>
      <c r="K1" s="3">
        <v>15</v>
      </c>
      <c r="M1" s="1" t="s">
        <v>23</v>
      </c>
      <c r="N1" s="4">
        <f>F10+N14+I18+J22+I26</f>
        <v>56.886571437500002</v>
      </c>
    </row>
    <row r="2" spans="1:14" x14ac:dyDescent="0.3">
      <c r="A2" s="1" t="s">
        <v>2</v>
      </c>
      <c r="B2" s="2" t="s">
        <v>36</v>
      </c>
      <c r="M2" s="1" t="s">
        <v>24</v>
      </c>
      <c r="N2" s="5">
        <v>1</v>
      </c>
    </row>
    <row r="3" spans="1:14" x14ac:dyDescent="0.3">
      <c r="A3" s="1" t="s">
        <v>0</v>
      </c>
      <c r="B3" s="2" t="s">
        <v>58</v>
      </c>
      <c r="J3" s="1" t="s">
        <v>25</v>
      </c>
    </row>
    <row r="4" spans="1:14" ht="13.95" customHeight="1" x14ac:dyDescent="0.3">
      <c r="A4" s="1" t="s">
        <v>12</v>
      </c>
      <c r="B4" s="6" t="s">
        <v>71</v>
      </c>
      <c r="J4" s="1" t="s">
        <v>26</v>
      </c>
      <c r="M4" s="1" t="s">
        <v>33</v>
      </c>
      <c r="N4" s="4">
        <f>N1*N2</f>
        <v>56.886571437500002</v>
      </c>
    </row>
    <row r="5" spans="1:14" x14ac:dyDescent="0.3">
      <c r="A5" s="1" t="s">
        <v>34</v>
      </c>
      <c r="B5" s="2" t="s">
        <v>21</v>
      </c>
      <c r="J5" s="1" t="s">
        <v>27</v>
      </c>
    </row>
    <row r="6" spans="1:14" x14ac:dyDescent="0.3">
      <c r="A6" s="1" t="s">
        <v>22</v>
      </c>
      <c r="C6" s="36" t="s">
        <v>60</v>
      </c>
    </row>
    <row r="8" spans="1:14" x14ac:dyDescent="0.3">
      <c r="A8" s="7" t="s">
        <v>74</v>
      </c>
      <c r="B8" s="7" t="s">
        <v>1</v>
      </c>
      <c r="C8" s="7" t="s">
        <v>70</v>
      </c>
      <c r="D8" s="7" t="s">
        <v>17</v>
      </c>
      <c r="E8" s="7" t="s">
        <v>6</v>
      </c>
      <c r="F8" s="7" t="s">
        <v>10</v>
      </c>
    </row>
    <row r="9" spans="1:14" x14ac:dyDescent="0.3">
      <c r="A9" s="9" t="s">
        <v>39</v>
      </c>
      <c r="B9" s="9" t="str">
        <f>'Proportioning Valve'!B4</f>
        <v xml:space="preserve">Proportioning Valve </v>
      </c>
      <c r="C9" s="9">
        <f>'Proportioning Valve'!B5</f>
        <v>10301</v>
      </c>
      <c r="D9" s="10">
        <f>'Proportioning Valve'!N1</f>
        <v>56.886571437500002</v>
      </c>
      <c r="E9" s="27">
        <f>'Proportioning Valve'!N2</f>
        <v>1</v>
      </c>
      <c r="F9" s="14">
        <f>D9*E9</f>
        <v>56.886571437500002</v>
      </c>
    </row>
    <row r="10" spans="1:14" x14ac:dyDescent="0.3">
      <c r="E10" s="15" t="s">
        <v>10</v>
      </c>
      <c r="F10" s="17">
        <f>SUM(F9:F9)</f>
        <v>56.886571437500002</v>
      </c>
    </row>
    <row r="12" spans="1:14" x14ac:dyDescent="0.3">
      <c r="A12" s="7" t="s">
        <v>74</v>
      </c>
      <c r="B12" s="7" t="s">
        <v>4</v>
      </c>
      <c r="C12" s="7" t="s">
        <v>5</v>
      </c>
      <c r="D12" s="7" t="s">
        <v>75</v>
      </c>
      <c r="E12" s="7" t="s">
        <v>28</v>
      </c>
      <c r="F12" s="7" t="s">
        <v>29</v>
      </c>
      <c r="G12" s="7" t="s">
        <v>30</v>
      </c>
      <c r="H12" s="7" t="s">
        <v>31</v>
      </c>
      <c r="I12" s="7" t="s">
        <v>32</v>
      </c>
      <c r="J12" s="7" t="s">
        <v>16</v>
      </c>
      <c r="K12" s="7" t="s">
        <v>14</v>
      </c>
      <c r="L12" s="7" t="s">
        <v>15</v>
      </c>
      <c r="M12" s="7" t="s">
        <v>6</v>
      </c>
      <c r="N12" s="7" t="s">
        <v>10</v>
      </c>
    </row>
    <row r="13" spans="1:14" x14ac:dyDescent="0.3">
      <c r="A13" s="9" t="s">
        <v>49</v>
      </c>
      <c r="B13" s="28" t="s">
        <v>56</v>
      </c>
      <c r="C13" s="9"/>
      <c r="D13" s="30">
        <v>0</v>
      </c>
      <c r="E13" s="31"/>
      <c r="F13" s="9"/>
      <c r="G13" s="9"/>
      <c r="H13" s="11"/>
      <c r="I13" s="12"/>
      <c r="J13" s="13"/>
      <c r="K13" s="11"/>
      <c r="L13" s="11"/>
      <c r="M13" s="23"/>
      <c r="N13" s="14">
        <f>IF(J13="",D13*M13,D13*J13*K13*L13*M13)</f>
        <v>0</v>
      </c>
    </row>
    <row r="14" spans="1:14" s="8" customFormat="1" x14ac:dyDescent="0.3">
      <c r="M14" s="15" t="s">
        <v>10</v>
      </c>
      <c r="N14" s="17">
        <f>SUM(N13:N13)</f>
        <v>0</v>
      </c>
    </row>
    <row r="16" spans="1:14" s="8" customFormat="1" x14ac:dyDescent="0.3">
      <c r="A16" s="7" t="s">
        <v>74</v>
      </c>
      <c r="B16" s="7" t="s">
        <v>7</v>
      </c>
      <c r="C16" s="7" t="s">
        <v>5</v>
      </c>
      <c r="D16" s="7" t="s">
        <v>75</v>
      </c>
      <c r="E16" s="7" t="s">
        <v>3</v>
      </c>
      <c r="F16" s="7" t="s">
        <v>6</v>
      </c>
      <c r="G16" s="7" t="s">
        <v>8</v>
      </c>
      <c r="H16" s="7" t="s">
        <v>9</v>
      </c>
      <c r="I16" s="7" t="s">
        <v>10</v>
      </c>
    </row>
    <row r="17" spans="1:10" x14ac:dyDescent="0.3">
      <c r="A17" s="9" t="s">
        <v>40</v>
      </c>
      <c r="B17" s="9" t="s">
        <v>57</v>
      </c>
      <c r="C17" s="16"/>
      <c r="D17" s="29">
        <v>0</v>
      </c>
      <c r="E17" s="9"/>
      <c r="F17" s="9"/>
      <c r="G17" s="9"/>
      <c r="H17" s="26"/>
      <c r="I17" s="10">
        <f>IF(H177&lt;&gt;"",D17*F17*H17,D17*F17)</f>
        <v>0</v>
      </c>
    </row>
    <row r="18" spans="1:10" s="8" customFormat="1" x14ac:dyDescent="0.3">
      <c r="H18" s="15" t="s">
        <v>10</v>
      </c>
      <c r="I18" s="17">
        <f>SUM(I17:I17)</f>
        <v>0</v>
      </c>
    </row>
    <row r="20" spans="1:10" s="8" customFormat="1" x14ac:dyDescent="0.3">
      <c r="A20" s="7" t="s">
        <v>74</v>
      </c>
      <c r="B20" s="7" t="s">
        <v>11</v>
      </c>
      <c r="C20" s="7" t="s">
        <v>5</v>
      </c>
      <c r="D20" s="7" t="s">
        <v>75</v>
      </c>
      <c r="E20" s="7" t="s">
        <v>28</v>
      </c>
      <c r="F20" s="7" t="s">
        <v>29</v>
      </c>
      <c r="G20" s="7" t="s">
        <v>30</v>
      </c>
      <c r="H20" s="7" t="s">
        <v>31</v>
      </c>
      <c r="I20" s="7" t="s">
        <v>6</v>
      </c>
      <c r="J20" s="7" t="s">
        <v>10</v>
      </c>
    </row>
    <row r="21" spans="1:10" x14ac:dyDescent="0.3">
      <c r="A21" s="9" t="s">
        <v>41</v>
      </c>
      <c r="B21" s="9" t="s">
        <v>37</v>
      </c>
      <c r="C21" s="9"/>
      <c r="D21" s="22"/>
      <c r="E21" s="9"/>
      <c r="F21" s="18"/>
      <c r="G21" s="9"/>
      <c r="H21" s="16"/>
      <c r="I21" s="19"/>
      <c r="J21" s="10">
        <f>D21*I21</f>
        <v>0</v>
      </c>
    </row>
    <row r="22" spans="1:10" s="8" customFormat="1" x14ac:dyDescent="0.3">
      <c r="I22" s="15" t="s">
        <v>10</v>
      </c>
      <c r="J22" s="17">
        <f>SUM(J21:J21)</f>
        <v>0</v>
      </c>
    </row>
    <row r="23" spans="1:10" x14ac:dyDescent="0.3">
      <c r="H23" s="20"/>
      <c r="I23" s="21"/>
    </row>
    <row r="24" spans="1:10" s="8" customFormat="1" ht="15" customHeight="1" x14ac:dyDescent="0.3">
      <c r="A24" s="7" t="s">
        <v>74</v>
      </c>
      <c r="B24" s="7" t="s">
        <v>18</v>
      </c>
      <c r="C24" s="7" t="s">
        <v>5</v>
      </c>
      <c r="D24" s="7" t="s">
        <v>75</v>
      </c>
      <c r="E24" s="7" t="s">
        <v>3</v>
      </c>
      <c r="F24" s="7" t="s">
        <v>6</v>
      </c>
      <c r="G24" s="7" t="s">
        <v>19</v>
      </c>
      <c r="H24" s="7" t="s">
        <v>73</v>
      </c>
      <c r="I24" s="7" t="s">
        <v>10</v>
      </c>
    </row>
    <row r="25" spans="1:10" x14ac:dyDescent="0.3">
      <c r="A25" s="9" t="s">
        <v>42</v>
      </c>
      <c r="B25" s="9" t="s">
        <v>38</v>
      </c>
      <c r="C25" s="9"/>
      <c r="D25" s="10"/>
      <c r="E25" s="9"/>
      <c r="F25" s="9"/>
      <c r="G25" s="9"/>
      <c r="H25" s="9"/>
      <c r="I25" s="10" t="str">
        <f>IF(G25&lt;&gt;"",D25*F25/G25*H25,"")</f>
        <v/>
      </c>
    </row>
    <row r="26" spans="1:10" s="8" customFormat="1" x14ac:dyDescent="0.3">
      <c r="H26" s="15" t="s">
        <v>10</v>
      </c>
      <c r="I26" s="17">
        <f>SUM(I25:I25)</f>
        <v>0</v>
      </c>
    </row>
  </sheetData>
  <phoneticPr fontId="0" type="noConversion"/>
  <pageMargins left="0.5" right="0.5" top="0.75" bottom="0.75" header="0.3" footer="0.3"/>
  <pageSetup paperSize="9" scale="7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27"/>
  <sheetViews>
    <sheetView showGridLines="0" tabSelected="1" zoomScale="80" zoomScaleNormal="80" workbookViewId="0">
      <selection activeCell="N24" sqref="N23:N24"/>
    </sheetView>
  </sheetViews>
  <sheetFormatPr defaultColWidth="9.109375" defaultRowHeight="14.4" x14ac:dyDescent="0.3"/>
  <cols>
    <col min="1" max="1" width="15" style="2" customWidth="1"/>
    <col min="2" max="2" width="16.6640625" style="2" customWidth="1"/>
    <col min="3" max="3" width="16.88671875" style="2" customWidth="1"/>
    <col min="4" max="4" width="13.5546875" style="2" bestFit="1" customWidth="1"/>
    <col min="5" max="5" width="14.109375" style="2" bestFit="1" customWidth="1"/>
    <col min="6" max="6" width="12" style="2" bestFit="1" customWidth="1"/>
    <col min="7" max="7" width="10.109375" style="2" bestFit="1" customWidth="1"/>
    <col min="8" max="8" width="13.88671875" style="2" bestFit="1" customWidth="1"/>
    <col min="9" max="9" width="15.5546875" style="2" bestFit="1" customWidth="1"/>
    <col min="10" max="10" width="13.88671875" style="2" bestFit="1" customWidth="1"/>
    <col min="11" max="11" width="10.44140625" style="2" bestFit="1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9.109375" style="2"/>
    <col min="16" max="16" width="9.44140625" style="2" bestFit="1" customWidth="1"/>
    <col min="17" max="18" width="9.109375" style="2"/>
    <col min="19" max="19" width="10.44140625" style="2" bestFit="1" customWidth="1"/>
    <col min="20" max="20" width="9.44140625" style="2" bestFit="1" customWidth="1"/>
    <col min="21" max="21" width="9.109375" style="2"/>
    <col min="22" max="22" width="9.44140625" style="2" bestFit="1" customWidth="1"/>
    <col min="23" max="23" width="9.109375" style="2"/>
    <col min="24" max="25" width="10.109375" style="2" bestFit="1" customWidth="1"/>
    <col min="26" max="28" width="9.33203125" style="2" bestFit="1" customWidth="1"/>
    <col min="29" max="16384" width="9.109375" style="2"/>
  </cols>
  <sheetData>
    <row r="1" spans="1:14" x14ac:dyDescent="0.3">
      <c r="A1" s="1" t="s">
        <v>13</v>
      </c>
      <c r="B1" s="2" t="s">
        <v>54</v>
      </c>
      <c r="J1" s="34" t="s">
        <v>20</v>
      </c>
      <c r="K1" s="3">
        <v>15</v>
      </c>
      <c r="M1" s="1" t="s">
        <v>17</v>
      </c>
      <c r="N1" s="4">
        <f>N12+I18+J22+I26</f>
        <v>56.886571437500002</v>
      </c>
    </row>
    <row r="2" spans="1:14" x14ac:dyDescent="0.3">
      <c r="A2" s="1" t="s">
        <v>2</v>
      </c>
      <c r="B2" s="2" t="s">
        <v>36</v>
      </c>
      <c r="D2" s="37"/>
      <c r="M2" s="1" t="s">
        <v>24</v>
      </c>
      <c r="N2" s="5">
        <v>1</v>
      </c>
    </row>
    <row r="3" spans="1:14" ht="28.8" x14ac:dyDescent="0.3">
      <c r="A3" s="1" t="s">
        <v>0</v>
      </c>
      <c r="B3" s="2" t="s">
        <v>67</v>
      </c>
      <c r="D3" s="37"/>
      <c r="J3" s="1" t="s">
        <v>25</v>
      </c>
    </row>
    <row r="4" spans="1:14" ht="28.8" x14ac:dyDescent="0.3">
      <c r="A4" s="1" t="s">
        <v>1</v>
      </c>
      <c r="B4" s="6" t="s">
        <v>55</v>
      </c>
      <c r="D4" s="37"/>
      <c r="J4" s="1" t="s">
        <v>26</v>
      </c>
      <c r="M4" s="1" t="s">
        <v>33</v>
      </c>
      <c r="N4" s="4">
        <f>N1*N2</f>
        <v>56.886571437500002</v>
      </c>
    </row>
    <row r="5" spans="1:14" x14ac:dyDescent="0.3">
      <c r="A5" s="1" t="s">
        <v>12</v>
      </c>
      <c r="B5" s="6">
        <v>10301</v>
      </c>
      <c r="J5" s="1" t="s">
        <v>27</v>
      </c>
    </row>
    <row r="6" spans="1:14" x14ac:dyDescent="0.3">
      <c r="A6" s="1" t="s">
        <v>34</v>
      </c>
      <c r="B6" s="2" t="s">
        <v>21</v>
      </c>
    </row>
    <row r="7" spans="1:14" x14ac:dyDescent="0.3">
      <c r="A7" s="1" t="s">
        <v>22</v>
      </c>
    </row>
    <row r="9" spans="1:14" s="8" customFormat="1" x14ac:dyDescent="0.3">
      <c r="A9" s="7" t="s">
        <v>76</v>
      </c>
      <c r="B9" s="7" t="s">
        <v>4</v>
      </c>
      <c r="C9" s="7" t="s">
        <v>5</v>
      </c>
      <c r="D9" s="7" t="s">
        <v>77</v>
      </c>
      <c r="E9" s="7" t="s">
        <v>28</v>
      </c>
      <c r="F9" s="7" t="s">
        <v>29</v>
      </c>
      <c r="G9" s="7" t="s">
        <v>30</v>
      </c>
      <c r="H9" s="7" t="s">
        <v>31</v>
      </c>
      <c r="I9" s="7" t="s">
        <v>32</v>
      </c>
      <c r="J9" s="7" t="s">
        <v>16</v>
      </c>
      <c r="K9" s="7" t="s">
        <v>14</v>
      </c>
      <c r="L9" s="7" t="s">
        <v>15</v>
      </c>
      <c r="M9" s="7" t="s">
        <v>6</v>
      </c>
      <c r="N9" s="7" t="s">
        <v>10</v>
      </c>
    </row>
    <row r="10" spans="1:14" ht="43.2" x14ac:dyDescent="0.3">
      <c r="A10" s="9" t="s">
        <v>53</v>
      </c>
      <c r="B10" s="28" t="s">
        <v>68</v>
      </c>
      <c r="C10" s="9" t="s">
        <v>50</v>
      </c>
      <c r="D10" s="30">
        <v>49.5</v>
      </c>
      <c r="E10" s="31"/>
      <c r="F10" s="9" t="s">
        <v>44</v>
      </c>
      <c r="G10" s="9"/>
      <c r="H10" s="11"/>
      <c r="I10" s="12"/>
      <c r="J10" s="13"/>
      <c r="K10" s="11"/>
      <c r="L10" s="11"/>
      <c r="M10" s="23">
        <v>1</v>
      </c>
      <c r="N10" s="14">
        <f>IF(J10="",D10*M10,D10*J10*K10*L10*M10)</f>
        <v>49.5</v>
      </c>
    </row>
    <row r="11" spans="1:14" ht="28.8" x14ac:dyDescent="0.3">
      <c r="A11" s="9" t="s">
        <v>59</v>
      </c>
      <c r="B11" s="28" t="s">
        <v>69</v>
      </c>
      <c r="C11" s="9" t="s">
        <v>48</v>
      </c>
      <c r="D11" s="24">
        <f>0.0063*E11*G11+1.47</f>
        <v>1.7557857187499999</v>
      </c>
      <c r="E11" s="25">
        <f>25.4*3/16</f>
        <v>4.7624999999999993</v>
      </c>
      <c r="F11" s="9" t="s">
        <v>43</v>
      </c>
      <c r="G11" s="9">
        <f>25.4*3/8</f>
        <v>9.5249999999999986</v>
      </c>
      <c r="H11" s="11" t="s">
        <v>43</v>
      </c>
      <c r="I11" s="12"/>
      <c r="J11" s="13"/>
      <c r="K11" s="11"/>
      <c r="L11" s="11"/>
      <c r="M11" s="23">
        <v>2</v>
      </c>
      <c r="N11" s="14">
        <f>IF(J11="",D11*M11,D11*J11*K11*L11*M11)</f>
        <v>3.5115714374999998</v>
      </c>
    </row>
    <row r="12" spans="1:14" s="8" customFormat="1" x14ac:dyDescent="0.3">
      <c r="M12" s="15" t="s">
        <v>10</v>
      </c>
      <c r="N12" s="17">
        <f>SUM(N10:N11)</f>
        <v>53.011571437500002</v>
      </c>
    </row>
    <row r="14" spans="1:14" s="8" customFormat="1" x14ac:dyDescent="0.3">
      <c r="A14" s="7" t="s">
        <v>76</v>
      </c>
      <c r="B14" s="7" t="s">
        <v>7</v>
      </c>
      <c r="C14" s="7" t="s">
        <v>5</v>
      </c>
      <c r="D14" s="7" t="s">
        <v>77</v>
      </c>
      <c r="E14" s="7" t="s">
        <v>3</v>
      </c>
      <c r="F14" s="7" t="s">
        <v>6</v>
      </c>
      <c r="G14" s="7" t="s">
        <v>8</v>
      </c>
      <c r="H14" s="7" t="s">
        <v>9</v>
      </c>
      <c r="I14" s="7" t="s">
        <v>10</v>
      </c>
    </row>
    <row r="15" spans="1:14" ht="28.8" x14ac:dyDescent="0.3">
      <c r="A15" s="9" t="s">
        <v>40</v>
      </c>
      <c r="B15" s="9" t="s">
        <v>46</v>
      </c>
      <c r="C15" s="16" t="s">
        <v>64</v>
      </c>
      <c r="D15" s="29">
        <v>0.1875</v>
      </c>
      <c r="E15" s="9" t="s">
        <v>44</v>
      </c>
      <c r="F15" s="9">
        <v>1</v>
      </c>
      <c r="G15" s="9" t="s">
        <v>47</v>
      </c>
      <c r="H15" s="26">
        <v>2</v>
      </c>
      <c r="I15" s="10">
        <f>IF('Proportioning Valve'!$H15&lt;&gt;"",'Proportioning Valve'!$D15*'Proportioning Valve'!$F15*'Proportioning Valve'!$H15,'Proportioning Valve'!$D15*'Proportioning Valve'!$F15)</f>
        <v>0.375</v>
      </c>
    </row>
    <row r="16" spans="1:14" ht="28.8" x14ac:dyDescent="0.3">
      <c r="A16" s="9" t="s">
        <v>45</v>
      </c>
      <c r="B16" s="9" t="s">
        <v>61</v>
      </c>
      <c r="C16" s="16" t="s">
        <v>65</v>
      </c>
      <c r="D16" s="35">
        <v>1.5</v>
      </c>
      <c r="E16" s="9" t="s">
        <v>44</v>
      </c>
      <c r="F16" s="9">
        <v>1</v>
      </c>
      <c r="G16" s="9" t="s">
        <v>47</v>
      </c>
      <c r="H16" s="26">
        <v>2</v>
      </c>
      <c r="I16" s="14">
        <f>IF('Proportioning Valve'!$H16&lt;&gt;"",'Proportioning Valve'!$D16*'Proportioning Valve'!$F16*'Proportioning Valve'!$H16,'Proportioning Valve'!$D16*'Proportioning Valve'!$F16)</f>
        <v>3</v>
      </c>
    </row>
    <row r="17" spans="1:10" ht="28.8" x14ac:dyDescent="0.3">
      <c r="A17" s="9" t="s">
        <v>63</v>
      </c>
      <c r="B17" s="9" t="s">
        <v>62</v>
      </c>
      <c r="C17" s="16" t="s">
        <v>66</v>
      </c>
      <c r="D17" s="29">
        <v>0.25</v>
      </c>
      <c r="E17" s="9" t="s">
        <v>44</v>
      </c>
      <c r="F17" s="9">
        <v>1</v>
      </c>
      <c r="G17" s="9" t="s">
        <v>47</v>
      </c>
      <c r="H17" s="26">
        <v>2</v>
      </c>
      <c r="I17" s="14">
        <f>IF('Proportioning Valve'!$H17&lt;&gt;"",'Proportioning Valve'!$D17*'Proportioning Valve'!$F17*'Proportioning Valve'!$H17,'Proportioning Valve'!$D17*'Proportioning Valve'!$F17)</f>
        <v>0.5</v>
      </c>
    </row>
    <row r="18" spans="1:10" s="8" customFormat="1" x14ac:dyDescent="0.3">
      <c r="H18" s="15" t="s">
        <v>10</v>
      </c>
      <c r="I18" s="17">
        <f>SUM(I15:I17)</f>
        <v>3.875</v>
      </c>
    </row>
    <row r="20" spans="1:10" s="8" customFormat="1" x14ac:dyDescent="0.3">
      <c r="A20" s="7" t="s">
        <v>76</v>
      </c>
      <c r="B20" s="7" t="s">
        <v>11</v>
      </c>
      <c r="C20" s="7" t="s">
        <v>5</v>
      </c>
      <c r="D20" s="7" t="s">
        <v>77</v>
      </c>
      <c r="E20" s="7" t="s">
        <v>28</v>
      </c>
      <c r="F20" s="7" t="s">
        <v>29</v>
      </c>
      <c r="G20" s="7" t="s">
        <v>30</v>
      </c>
      <c r="H20" s="7" t="s">
        <v>31</v>
      </c>
      <c r="I20" s="7" t="s">
        <v>6</v>
      </c>
      <c r="J20" s="7" t="s">
        <v>10</v>
      </c>
    </row>
    <row r="21" spans="1:10" x14ac:dyDescent="0.3">
      <c r="A21" s="9" t="s">
        <v>52</v>
      </c>
      <c r="B21" s="9" t="s">
        <v>57</v>
      </c>
      <c r="C21" s="9"/>
      <c r="D21" s="9"/>
      <c r="E21" s="9"/>
      <c r="F21" s="18"/>
      <c r="G21" s="9"/>
      <c r="H21" s="16"/>
      <c r="I21" s="19"/>
      <c r="J21" s="10">
        <f>D21*I21</f>
        <v>0</v>
      </c>
    </row>
    <row r="22" spans="1:10" s="8" customFormat="1" x14ac:dyDescent="0.3">
      <c r="I22" s="33" t="s">
        <v>10</v>
      </c>
      <c r="J22" s="32">
        <f>SUM(J21:J21)</f>
        <v>0</v>
      </c>
    </row>
    <row r="23" spans="1:10" x14ac:dyDescent="0.3">
      <c r="H23" s="20"/>
      <c r="I23" s="21"/>
    </row>
    <row r="24" spans="1:10" s="8" customFormat="1" x14ac:dyDescent="0.3">
      <c r="A24" s="7" t="s">
        <v>76</v>
      </c>
      <c r="B24" s="7" t="s">
        <v>18</v>
      </c>
      <c r="C24" s="7" t="s">
        <v>5</v>
      </c>
      <c r="D24" s="7" t="s">
        <v>77</v>
      </c>
      <c r="E24" s="7" t="s">
        <v>3</v>
      </c>
      <c r="F24" s="7" t="s">
        <v>6</v>
      </c>
      <c r="G24" s="7" t="s">
        <v>19</v>
      </c>
      <c r="H24" s="7" t="s">
        <v>72</v>
      </c>
      <c r="I24" s="7" t="s">
        <v>10</v>
      </c>
    </row>
    <row r="25" spans="1:10" x14ac:dyDescent="0.3">
      <c r="A25" s="9" t="s">
        <v>51</v>
      </c>
      <c r="B25" s="9" t="s">
        <v>57</v>
      </c>
      <c r="C25" s="9"/>
      <c r="D25" s="10"/>
      <c r="E25" s="9"/>
      <c r="F25" s="9"/>
      <c r="G25" s="9"/>
      <c r="H25" s="9"/>
      <c r="I25" s="10">
        <v>0</v>
      </c>
    </row>
    <row r="26" spans="1:10" s="8" customFormat="1" x14ac:dyDescent="0.3">
      <c r="H26" s="15" t="s">
        <v>10</v>
      </c>
      <c r="I26" s="17">
        <f>SUM(I25:I25)</f>
        <v>0</v>
      </c>
    </row>
    <row r="27" spans="1:10" x14ac:dyDescent="0.3">
      <c r="H27" s="20"/>
      <c r="I27" s="21"/>
    </row>
  </sheetData>
  <phoneticPr fontId="9"/>
  <pageMargins left="0.5" right="0.5" top="0.75" bottom="0.75" header="0.3" footer="0.3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Proportioning Valve Asm</vt:lpstr>
      <vt:lpstr>Proportioning Valve</vt:lpstr>
      <vt:lpstr>'Proportioning Valve'!Print_Area</vt:lpstr>
      <vt:lpstr>'Proportioning Valve Asm'!Print_Area</vt:lpstr>
      <vt:lpstr>'Proportioning Valve'!Process_P1</vt:lpstr>
    </vt:vector>
  </TitlesOfParts>
  <Company>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Riley</dc:creator>
  <cp:lastModifiedBy>Guccie</cp:lastModifiedBy>
  <cp:lastPrinted>2019-06-05T17:07:35Z</cp:lastPrinted>
  <dcterms:created xsi:type="dcterms:W3CDTF">2008-10-07T18:47:36Z</dcterms:created>
  <dcterms:modified xsi:type="dcterms:W3CDTF">2020-04-06T08:57:47Z</dcterms:modified>
</cp:coreProperties>
</file>