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tre\OneDrive\Desktop\Data Science\Math and stats\"/>
    </mc:Choice>
  </mc:AlternateContent>
  <xr:revisionPtr revIDLastSave="0" documentId="13_ncr:1_{6BDC2F2C-63D1-4440-94E3-9380D0768AC6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movies" sheetId="1" r:id="rId1"/>
    <sheet name="Statistics" sheetId="7" r:id="rId2"/>
    <sheet name="financials" sheetId="2" r:id="rId3"/>
    <sheet name="Marvel Financials" sheetId="6" r:id="rId4"/>
    <sheet name="actors" sheetId="3" r:id="rId5"/>
    <sheet name="movie_actor" sheetId="4" r:id="rId6"/>
    <sheet name="languages" sheetId="5" r:id="rId7"/>
  </sheets>
  <definedNames>
    <definedName name="Krance_Mean">Statistics!$K$9</definedName>
    <definedName name="Yuganda_mean">Statistics!$E$9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7" l="1"/>
  <c r="B15" i="7"/>
  <c r="B14" i="7"/>
  <c r="M11" i="7"/>
  <c r="G11" i="7"/>
  <c r="K9" i="7"/>
  <c r="L6" i="7" s="1"/>
  <c r="M6" i="7" s="1"/>
  <c r="E9" i="7"/>
  <c r="F6" i="7" s="1"/>
  <c r="G6" i="7" s="1"/>
  <c r="B12" i="7"/>
  <c r="B11" i="7"/>
  <c r="B10" i="7"/>
  <c r="E3" i="6"/>
  <c r="E4" i="6"/>
  <c r="E5" i="6"/>
  <c r="E7" i="6"/>
  <c r="E2" i="6"/>
  <c r="D3" i="6"/>
  <c r="D7" i="6"/>
  <c r="D5" i="6"/>
  <c r="C5" i="6"/>
  <c r="D4" i="6"/>
  <c r="D2" i="6"/>
  <c r="B7" i="6"/>
  <c r="B6" i="6"/>
  <c r="B5" i="6"/>
  <c r="B4" i="6"/>
  <c r="B3" i="6"/>
  <c r="B2" i="6"/>
  <c r="O52" i="1"/>
  <c r="O51" i="1"/>
  <c r="O50" i="1"/>
  <c r="O49" i="1"/>
  <c r="O48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L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L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L37" i="1" s="1"/>
  <c r="H38" i="1" a="1"/>
  <c r="H38" i="1" s="1"/>
  <c r="H39" i="1" a="1"/>
  <c r="H39" i="1" s="1"/>
  <c r="H40" i="1" a="1"/>
  <c r="H40" i="1" s="1"/>
  <c r="F4" i="7" l="1"/>
  <c r="G4" i="7" s="1"/>
  <c r="F5" i="7"/>
  <c r="G5" i="7" s="1"/>
  <c r="L3" i="7"/>
  <c r="M3" i="7" s="1"/>
  <c r="L4" i="7"/>
  <c r="M4" i="7" s="1"/>
  <c r="L5" i="7"/>
  <c r="M5" i="7" s="1"/>
  <c r="F3" i="7"/>
  <c r="G3" i="7" s="1"/>
  <c r="Q22" i="1"/>
  <c r="Q33" i="1"/>
  <c r="Q17" i="1"/>
  <c r="Q14" i="1"/>
  <c r="Q23" i="1"/>
  <c r="Q10" i="1"/>
  <c r="Q21" i="1"/>
  <c r="Q8" i="1"/>
  <c r="Q5" i="1"/>
  <c r="Q40" i="1"/>
  <c r="Q28" i="1"/>
  <c r="Q16" i="1"/>
  <c r="Q4" i="1"/>
  <c r="N13" i="1"/>
  <c r="N37" i="1"/>
  <c r="N25" i="1"/>
  <c r="P37" i="1"/>
  <c r="P25" i="1"/>
  <c r="P13" i="1"/>
  <c r="M2" i="1"/>
  <c r="O2" i="1" s="1"/>
  <c r="M32" i="1"/>
  <c r="O32" i="1" s="1"/>
  <c r="M20" i="1"/>
  <c r="O20" i="1" s="1"/>
  <c r="M8" i="1"/>
  <c r="O8" i="1" s="1"/>
  <c r="M39" i="1"/>
  <c r="O39" i="1" s="1"/>
  <c r="M27" i="1"/>
  <c r="O27" i="1" s="1"/>
  <c r="M15" i="1"/>
  <c r="O15" i="1" s="1"/>
  <c r="M3" i="1"/>
  <c r="O3" i="1" s="1"/>
  <c r="M38" i="1"/>
  <c r="O38" i="1" s="1"/>
  <c r="M26" i="1"/>
  <c r="O26" i="1" s="1"/>
  <c r="M14" i="1"/>
  <c r="O14" i="1" s="1"/>
  <c r="M37" i="1"/>
  <c r="M25" i="1"/>
  <c r="M13" i="1"/>
  <c r="M35" i="1"/>
  <c r="O35" i="1" s="1"/>
  <c r="M23" i="1"/>
  <c r="O23" i="1" s="1"/>
  <c r="M11" i="1"/>
  <c r="O11" i="1" s="1"/>
  <c r="M36" i="1"/>
  <c r="M24" i="1"/>
  <c r="M12" i="1"/>
  <c r="M34" i="1"/>
  <c r="O34" i="1" s="1"/>
  <c r="M22" i="1"/>
  <c r="O22" i="1" s="1"/>
  <c r="M10" i="1"/>
  <c r="O10" i="1" s="1"/>
  <c r="M33" i="1"/>
  <c r="O33" i="1" s="1"/>
  <c r="M21" i="1"/>
  <c r="O21" i="1" s="1"/>
  <c r="M9" i="1"/>
  <c r="O9" i="1" s="1"/>
  <c r="M31" i="1"/>
  <c r="O31" i="1" s="1"/>
  <c r="M19" i="1"/>
  <c r="O19" i="1" s="1"/>
  <c r="M7" i="1"/>
  <c r="O7" i="1" s="1"/>
  <c r="M30" i="1"/>
  <c r="O30" i="1" s="1"/>
  <c r="M18" i="1"/>
  <c r="O18" i="1" s="1"/>
  <c r="M6" i="1"/>
  <c r="O6" i="1" s="1"/>
  <c r="M29" i="1"/>
  <c r="O29" i="1" s="1"/>
  <c r="M17" i="1"/>
  <c r="O17" i="1" s="1"/>
  <c r="M5" i="1"/>
  <c r="O5" i="1" s="1"/>
  <c r="M40" i="1"/>
  <c r="O40" i="1" s="1"/>
  <c r="M28" i="1"/>
  <c r="O28" i="1" s="1"/>
  <c r="M16" i="1"/>
  <c r="O16" i="1" s="1"/>
  <c r="M4" i="1"/>
  <c r="O4" i="1" s="1"/>
  <c r="L36" i="1"/>
  <c r="L24" i="1"/>
  <c r="L12" i="1"/>
  <c r="L35" i="1"/>
  <c r="L23" i="1"/>
  <c r="L11" i="1"/>
  <c r="L34" i="1"/>
  <c r="N34" i="1" s="1"/>
  <c r="L22" i="1"/>
  <c r="N22" i="1" s="1"/>
  <c r="L10" i="1"/>
  <c r="N10" i="1" s="1"/>
  <c r="L33" i="1"/>
  <c r="N33" i="1" s="1"/>
  <c r="L21" i="1"/>
  <c r="N21" i="1" s="1"/>
  <c r="L9" i="1"/>
  <c r="N9" i="1" s="1"/>
  <c r="L2" i="1"/>
  <c r="N2" i="1" s="1"/>
  <c r="L32" i="1"/>
  <c r="N32" i="1" s="1"/>
  <c r="L20" i="1"/>
  <c r="N20" i="1" s="1"/>
  <c r="L8" i="1"/>
  <c r="N8" i="1" s="1"/>
  <c r="L31" i="1"/>
  <c r="N31" i="1" s="1"/>
  <c r="L19" i="1"/>
  <c r="N19" i="1" s="1"/>
  <c r="L7" i="1"/>
  <c r="N7" i="1" s="1"/>
  <c r="L30" i="1"/>
  <c r="N30" i="1" s="1"/>
  <c r="L18" i="1"/>
  <c r="N18" i="1" s="1"/>
  <c r="L6" i="1"/>
  <c r="N6" i="1" s="1"/>
  <c r="L29" i="1"/>
  <c r="L17" i="1"/>
  <c r="L5" i="1"/>
  <c r="L40" i="1"/>
  <c r="N40" i="1" s="1"/>
  <c r="L28" i="1"/>
  <c r="N28" i="1" s="1"/>
  <c r="L16" i="1"/>
  <c r="N16" i="1" s="1"/>
  <c r="L4" i="1"/>
  <c r="N4" i="1" s="1"/>
  <c r="L39" i="1"/>
  <c r="N39" i="1" s="1"/>
  <c r="L27" i="1"/>
  <c r="N27" i="1" s="1"/>
  <c r="L15" i="1"/>
  <c r="N15" i="1" s="1"/>
  <c r="L3" i="1"/>
  <c r="N3" i="1" s="1"/>
  <c r="L38" i="1"/>
  <c r="N38" i="1" s="1"/>
  <c r="L26" i="1"/>
  <c r="N26" i="1" s="1"/>
  <c r="L14" i="1"/>
  <c r="N14" i="1" s="1"/>
  <c r="G9" i="7" l="1"/>
  <c r="G8" i="7"/>
  <c r="M9" i="7"/>
  <c r="M8" i="7"/>
  <c r="O24" i="1"/>
  <c r="Q24" i="1"/>
  <c r="Q15" i="1"/>
  <c r="Q3" i="1"/>
  <c r="Q38" i="1"/>
  <c r="Q39" i="1"/>
  <c r="O13" i="1"/>
  <c r="O46" i="1" s="1"/>
  <c r="Q13" i="1"/>
  <c r="Q19" i="1"/>
  <c r="Q6" i="1"/>
  <c r="Q35" i="1"/>
  <c r="O36" i="1"/>
  <c r="Q36" i="1"/>
  <c r="Q20" i="1"/>
  <c r="Q18" i="1"/>
  <c r="O12" i="1"/>
  <c r="Q12" i="1"/>
  <c r="Q27" i="1"/>
  <c r="O37" i="1"/>
  <c r="Q37" i="1"/>
  <c r="Q9" i="1"/>
  <c r="Q30" i="1"/>
  <c r="Q32" i="1"/>
  <c r="O25" i="1"/>
  <c r="Q25" i="1"/>
  <c r="Q2" i="1"/>
  <c r="Q7" i="1"/>
  <c r="Q34" i="1"/>
  <c r="Q29" i="1"/>
  <c r="Q11" i="1"/>
  <c r="Q31" i="1"/>
  <c r="Q26" i="1"/>
  <c r="N12" i="1"/>
  <c r="N36" i="1"/>
  <c r="N17" i="1"/>
  <c r="N5" i="1"/>
  <c r="N29" i="1"/>
  <c r="N24" i="1"/>
  <c r="P18" i="1"/>
  <c r="P7" i="1"/>
  <c r="P19" i="1"/>
  <c r="P31" i="1"/>
  <c r="P8" i="1"/>
  <c r="P36" i="1"/>
  <c r="P2" i="1"/>
  <c r="P24" i="1"/>
  <c r="P32" i="1"/>
  <c r="P16" i="1"/>
  <c r="P5" i="1"/>
  <c r="P26" i="1"/>
  <c r="P27" i="1"/>
  <c r="P9" i="1"/>
  <c r="P33" i="1"/>
  <c r="P22" i="1"/>
  <c r="P10" i="1"/>
  <c r="P29" i="1"/>
  <c r="P6" i="1"/>
  <c r="N11" i="1"/>
  <c r="P11" i="1"/>
  <c r="P28" i="1"/>
  <c r="P14" i="1"/>
  <c r="P21" i="1"/>
  <c r="P39" i="1"/>
  <c r="N23" i="1"/>
  <c r="P23" i="1"/>
  <c r="N35" i="1"/>
  <c r="P35" i="1"/>
  <c r="P40" i="1"/>
  <c r="P4" i="1"/>
  <c r="P34" i="1"/>
  <c r="P30" i="1"/>
  <c r="P3" i="1"/>
  <c r="P15" i="1"/>
  <c r="P12" i="1"/>
  <c r="P17" i="1"/>
  <c r="P20" i="1"/>
  <c r="P38" i="1"/>
  <c r="G10" i="7" l="1"/>
  <c r="M10" i="7"/>
  <c r="N4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<sst xmlns="http://schemas.openxmlformats.org/spreadsheetml/2006/main" count="361" uniqueCount="214">
  <si>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</si>
  <si>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</si>
  <si>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</si>
  <si>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</si>
  <si>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</si>
  <si>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</si>
  <si>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</si>
  <si>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</si>
  <si>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</si>
  <si>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</si>
  <si>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</si>
  <si>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</si>
  <si>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</si>
  <si>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</si>
  <si>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</si>
  <si>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</si>
  <si>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</si>
  <si>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</si>
  <si>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</si>
  <si>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</si>
  <si>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</si>
  <si>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</si>
  <si>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</si>
  <si>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</si>
  <si>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</si>
  <si>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</si>
  <si>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</si>
  <si>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</si>
  <si>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</si>
  <si>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</si>
  <si>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</si>
  <si>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</si>
  <si>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</si>
  <si>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</si>
  <si>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</si>
  <si>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</si>
  <si>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</si>
  <si>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</si>
  <si>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</si>
  <si>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</si>
  <si>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</si>
  <si>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</si>
  <si>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</si>
  <si>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</si>
  <si>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</si>
  <si>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</si>
  <si>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</si>
  <si>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</si>
  <si>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</si>
  <si>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</si>
  <si>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</si>
  <si>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</si>
  <si>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</si>
  <si>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</si>
  <si>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</si>
  <si>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</si>
  <si>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</si>
  <si>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</si>
  <si>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</si>
  <si>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</si>
  <si>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</si>
  <si>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</si>
  <si>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</si>
  <si>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</si>
  <si>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</si>
  <si>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</si>
  <si>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</si>
  <si>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</si>
  <si>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</si>
  <si>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</si>
  <si>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</si>
  <si>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</si>
  <si>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</si>
  <si>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</si>
  <si>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</si>
  <si>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</si>
  <si>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</si>
  <si>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</si>
  <si>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</si>
  <si>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</si>
  <si>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</si>
  <si>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</si>
  <si>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</si>
  <si>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</si>
  <si>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</si>
  <si>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</si>
  <si>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</si>
  <si>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</si>
  <si>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</si>
  <si>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</si>
  <si>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</si>
  <si>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</si>
  <si>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</si>
  <si>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</si>
  <si>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</si>
  <si>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</si>
  <si>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</si>
  <si>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</si>
  <si>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</si>
  <si>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</si>
  <si>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</si>
  <si>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</si>
  <si>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</si>
  <si>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</si>
  <si>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</si>
  <si>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</si>
  <si>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</si>
  <si>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</si>
  <si>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</si>
  <si>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</si>
  <si>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</si>
  <si>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</si>
  <si>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</si>
  <si>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</si>
  <si>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</si>
  <si>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</si>
  <si>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</si>
  <si>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</si>
  <si>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</si>
  <si>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</si>
  <si>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</si>
  <si>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</si>
  <si>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</si>
  <si>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</si>
  <si>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</si>
  <si>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</si>
  <si>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</si>
  <si>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</si>
  <si>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</si>
  <si>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</si>
  <si>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</si>
  <si>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</si>
  <si>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</si>
  <si>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</si>
  <si>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</si>
  <si>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</si>
  <si>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</si>
  <si>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</si>
  <si>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</si>
  <si>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</si>
  <si>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</si>
  <si>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</si>
  <si>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</si>
  <si>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</si>
  <si>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</si>
  <si>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</si>
  <si>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</si>
  <si>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</si>
  <si>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</si>
  <si>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</si>
  <si>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</si>
  <si>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</si>
  <si>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</si>
  <si>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</si>
  <si>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</si>
  <si>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</si>
  <si>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</si>
  <si>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</si>
  <si>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Budget_mln</t>
  </si>
  <si>
    <t>Revenue_mln</t>
  </si>
  <si>
    <t>RevenueINR</t>
  </si>
  <si>
    <t>Total Budget INR</t>
  </si>
  <si>
    <t>Total Revenue INR</t>
  </si>
  <si>
    <t>Budget USD</t>
  </si>
  <si>
    <t>Revenue USD</t>
  </si>
  <si>
    <t>Total Movies</t>
  </si>
  <si>
    <t>Total Bollywood Movies</t>
  </si>
  <si>
    <t>Total Bollywood movie revenue in INR</t>
  </si>
  <si>
    <t>Average Total Bollywood Revenue</t>
  </si>
  <si>
    <t>Average Total Bollywood Revenue%</t>
  </si>
  <si>
    <t>Key Metrics</t>
  </si>
  <si>
    <t>Marvel Consolidated P &amp; L</t>
  </si>
  <si>
    <t>Revenue</t>
  </si>
  <si>
    <t>Budget</t>
  </si>
  <si>
    <t>Profit/Loss</t>
  </si>
  <si>
    <t>Profit / Loss %</t>
  </si>
  <si>
    <t>Market Share%</t>
  </si>
  <si>
    <t>Total Hollywood Revenue</t>
  </si>
  <si>
    <t>Target</t>
  </si>
  <si>
    <t>These are the business targets set by industry</t>
  </si>
  <si>
    <t>Target-Actuals</t>
  </si>
  <si>
    <t>Target-Actuals %</t>
  </si>
  <si>
    <t>Mean</t>
  </si>
  <si>
    <t>Median</t>
  </si>
  <si>
    <t>Mode</t>
  </si>
  <si>
    <t>Mean =</t>
  </si>
  <si>
    <t xml:space="preserve">P1 </t>
  </si>
  <si>
    <t xml:space="preserve">P2 </t>
  </si>
  <si>
    <t xml:space="preserve">P3 </t>
  </si>
  <si>
    <t xml:space="preserve">P4 </t>
  </si>
  <si>
    <t>Yuganda</t>
  </si>
  <si>
    <t>Krance</t>
  </si>
  <si>
    <t xml:space="preserve">Mean= </t>
  </si>
  <si>
    <t>Income</t>
  </si>
  <si>
    <t>Income-mean</t>
  </si>
  <si>
    <t>Square</t>
  </si>
  <si>
    <t>Total</t>
  </si>
  <si>
    <t>Count</t>
  </si>
  <si>
    <t xml:space="preserve">Total </t>
  </si>
  <si>
    <t>Variance(62/4)</t>
  </si>
  <si>
    <t>Variance(4182/4)</t>
  </si>
  <si>
    <t>In both cases, the mean is almost same</t>
  </si>
  <si>
    <t>But when we observe the variance, it is very high in Krance</t>
  </si>
  <si>
    <t>Standard deviation</t>
  </si>
  <si>
    <t>Standard Deviation</t>
  </si>
  <si>
    <t>SD Mean means, in Yuganda, in avg a persons income is +or-3000 from mean</t>
  </si>
  <si>
    <t>And in Krance, apersons income id +or-32000 from mean</t>
  </si>
  <si>
    <t xml:space="preserve">Variance </t>
  </si>
  <si>
    <t>Std Dev</t>
  </si>
  <si>
    <t>Property Prices in Hyderabad</t>
  </si>
  <si>
    <t>Sqft</t>
  </si>
  <si>
    <t>Price in Cr</t>
  </si>
  <si>
    <t>Correlation</t>
  </si>
  <si>
    <t>This shows positive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</si>
</sst>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/>
    <xf numFmtId="0" fontId="5" fillId="0" borderId="0" xfId="0" applyFont="1"/>
    <xf numFmtId="0" fontId="0" fillId="0" borderId="0" xfId="0" applyNumberFormat="1"/>
    <xf numFmtId="44" fontId="0" fillId="0" borderId="0" xfId="1" applyFont="1"/>
    <xf numFmtId="44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0" fillId="3" borderId="0" xfId="0" applyFill="1"/>
    <xf numFmtId="9" fontId="0" fillId="0" borderId="0" xfId="2" applyFont="1"/>
    <xf numFmtId="9" fontId="0" fillId="0" borderId="0" xfId="0" applyNumberFormat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5" borderId="1" xfId="0" applyFont="1" applyFill="1" applyBorder="1"/>
    <xf numFmtId="0" fontId="5" fillId="5" borderId="1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4" fillId="4" borderId="0" xfId="0" applyFont="1" applyFill="1"/>
  </cellXfs>
  <cellStyles count="3">
    <cellStyle name="Currency" xfId="1" builtinId="4"/>
    <cellStyle name="Normal" xfId="0" builtinId="0"/>
    <cellStyle name="Percent" xfId="2" builtinId="5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Statistics!$B$20</c:f>
              <c:strCache>
                <c:ptCount val="1"/>
                <c:pt idx="0">
                  <c:v>Price in 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Statistics!$A$21:$A$25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Statistics!$B$21:$B$25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BB-4670-8DC8-74DF9D18F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615648"/>
        <c:axId val="1579614688"/>
      </c:scatterChart>
      <c:valAx>
        <c:axId val="15796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614688"/>
        <c:crosses val="autoZero"/>
        <c:crossBetween val="midCat"/>
      </c:valAx>
      <c:valAx>
        <c:axId val="15796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61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604630</xdr:colOff>
      <xdr:row>16</xdr:row>
      <xdr:rowOff>144117</xdr:rowOff>
    </xdr:from>
    <xdr:to>
      <xdr:col>9</xdr:col>
      <xdr:colOff>182217</xdr:colOff>
      <xdr:row>31</xdr:row>
      <xdr:rowOff>29817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D528E5-4FD8-DC90-D30A-00AC364CD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26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25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24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23">
      <calculatedColumnFormula array="1">_xlfn.XLOOKUP(Movies[[#This Row],[movie_id]:[movie_id]],Financials[[#All],[movie_id]:[movie_id]],Financials[[#All],[currency]],"Not Available",0)</calculatedColumnFormula>
    </tableColumn>
    <tableColumn id="2" xr3:uid="{EABA22B7-FCC6-47D8-AFFB-C894370A0ED9}" name="Budget_mln" dataDxfId="22">
      <calculatedColumnFormula>IF(Movies[[#This Row],[unit]] = "Billions", Movies[[#This Row],[budget]]*1000, Movies[[#This Row],[budget]])</calculatedColumnFormula>
    </tableColumn>
    <tableColumn id="9" xr3:uid="{2C3F6BB3-3E6A-46A3-A41D-E539ABFB0543}" name="Revenue_mln" dataDxfId="21">
      <calculatedColumnFormula>IF(Movies[[#This Row],[unit]]="Billions",Movies[[#This Row],[revenue]]*1000, Movies[[#This Row],[revenue]])</calculatedColumnFormula>
    </tableColumn>
    <tableColumn id="10" xr3:uid="{F4CAEFEF-35E7-447A-84F0-0B8EDF6C0EAE}" name="Budget INR" dataDxfId="20">
      <calculatedColumnFormula>IF(Movies[[#This Row],[currency]]="USD",Movies[[#This Row],[Budget_mln]]*80, Movies[[#This Row],[Budget_mln]])</calculatedColumnFormula>
    </tableColumn>
    <tableColumn id="11" xr3:uid="{DEACD310-6CEF-47B8-9AF9-9F10F054A08C}" name="RevenueINR" dataDxfId="19">
      <calculatedColumnFormula>IF(Movies[[#This Row],[currency]]="USD",Movies[[#This Row],[Revenue_mln]]*80, Movies[[#This Row],[Revenue_mln]])</calculatedColumnFormula>
    </tableColumn>
    <tableColumn id="12" xr3:uid="{C1C5F313-0E2A-4E14-89E5-ACE862745808}" name="Budget USD" dataDxfId="18">
      <calculatedColumnFormula>IF(Movies[[#This Row],[currency]]="INR",Movies[[#This Row],[Budget_mln]]/80,Movies[[#This Row],[Budget_mln]])</calculatedColumnFormula>
    </tableColumn>
    <tableColumn id="13" xr3:uid="{AA4DA484-725A-49DF-A53D-D439347CDAE3}" name="Revenue USD" dataDxfId="17">
      <calculatedColumnFormula>IF(Movies[[#This Row],[currency]]="INR",Movies[[#This Row],[Revenue_mln]]/80,Movies[[#This Row],[Revenue_mln]])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BC531D-3F27-4849-A2F5-887931BF7E7E}" name="YugandaIncome" displayName="YugandaIncome" ref="D2:G6" headerRowCount="0" totalsRowShown="0" headerRowDxfId="14">
  <tableColumns count="4">
    <tableColumn id="1" xr3:uid="{51A5C3EE-446A-478F-A517-B884CB043D51}" name="Column1" headerRowDxfId="9" dataDxfId="13"/>
    <tableColumn id="2" xr3:uid="{B666A0DA-DADD-4E2D-98D4-1C09A274A6F6}" name="Column2" headerRowDxfId="10"/>
    <tableColumn id="3" xr3:uid="{7A493637-024C-470F-A899-2F501DD18FD0}" name="Column3" headerRowDxfId="11"/>
    <tableColumn id="6" xr3:uid="{C0C35DBA-BC66-49E8-8D6D-1D23BF2487DE}" name="Column6" headerRowDxfId="12">
      <calculatedColumnFormula>F2*F2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F9D059-693B-4748-BAA7-7ABA18E36216}" name="KranceIncome" displayName="KranceIncome" ref="J2:M6" headerRowCount="0" totalsRowShown="0" headerRowDxfId="15">
  <tableColumns count="4">
    <tableColumn id="1" xr3:uid="{06D4C87B-444A-442C-8AB8-74F4CC5BE139}" name="Column1" headerRowDxfId="5" dataDxfId="16"/>
    <tableColumn id="2" xr3:uid="{CE0EDCF8-E70D-4C97-91CD-9D74FDFF4A80}" name="Column2" headerRowDxfId="6"/>
    <tableColumn id="3" xr3:uid="{5F12C46D-450F-4726-96E8-EEFDDABCBEBD}" name="Column3" headerRowDxfId="7"/>
    <tableColumn id="6" xr3:uid="{223B104D-6B35-415B-B1E4-A1D84B732269}" name="Column6" headerRowDxfId="8">
      <calculatedColumnFormula>L2*L2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26FA1C-5264-4C2B-B126-3C782E0F759A}" name="Property" displayName="Property" ref="A20:B25" totalsRowShown="0">
  <autoFilter ref="A20:B25" xr:uid="{8526FA1C-5264-4C2B-B126-3C782E0F759A}"/>
  <tableColumns count="2">
    <tableColumn id="1" xr3:uid="{19B1BAE8-7EA0-453F-8252-CFCA3BAC21D9}" name="Sqft"/>
    <tableColumn id="2" xr3:uid="{8DD592FB-9E34-42E4-8365-B1B7515B6989}" name="Price in C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0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9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28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27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opLeftCell="C1" zoomScale="70" zoomScaleNormal="130" workbookViewId="0">
      <selection activeCell="Q53" sqref="Q53"/>
    </sheetView>
  </sheetViews>
  <sheetFormatPr defaultRowHeight="15" x14ac:dyDescent="0.25"/>
  <cols>
    <col min="1" max="1" width="11.85546875" customWidth="1"/>
    <col min="2" max="2" width="29.7109375" customWidth="1"/>
    <col min="3" max="3" width="10.5703125" bestFit="1" customWidth="1"/>
    <col min="4" max="4" width="5.140625" customWidth="1"/>
    <col min="5" max="5" width="6.140625" customWidth="1"/>
    <col min="6" max="6" width="22" customWidth="1"/>
    <col min="7" max="7" width="6.28515625" customWidth="1"/>
    <col min="8" max="9" width="16.7109375" customWidth="1"/>
    <col min="10" max="10" width="13.140625" customWidth="1"/>
    <col min="12" max="12" width="17" customWidth="1"/>
    <col min="13" max="13" width="15.7109375" bestFit="1" customWidth="1"/>
    <col min="14" max="14" width="35.7109375" bestFit="1" customWidth="1"/>
  </cols>
  <sheetData>
    <row r="1" spans="1:17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163</v>
      </c>
      <c r="Q1" s="1" t="s">
        <v>164</v>
      </c>
    </row>
    <row r="2" spans="1:17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s="4">
        <f>IF(Movies[[#This Row],[unit]] = "Billions", Movies[[#This Row],[budget]]*1000, Movies[[#This Row],[budget]])</f>
        <v>1000</v>
      </c>
      <c r="M2" s="4">
        <f>IF(Movies[[#This Row],[unit]]="Billions",Movies[[#This Row],[revenue]]*1000, Movies[[#This Row],[revenue]])</f>
        <v>12500</v>
      </c>
      <c r="N2" s="4">
        <f>IF(Movies[[#This Row],[currency]]="USD",Movies[[#This Row],[Budget_mln]]*80, Movies[[#This Row],[Budget_mln]])</f>
        <v>1000</v>
      </c>
      <c r="O2" s="4">
        <f>IF(Movies[[#This Row],[currency]]="USD",Movies[[#This Row],[Revenue_mln]]*80, Movies[[#This Row],[Revenue_mln]])</f>
        <v>12500</v>
      </c>
      <c r="P2" s="4">
        <f>IF(Movies[[#This Row],[currency]]="INR",Movies[[#This Row],[Budget_mln]]/80,Movies[[#This Row],[Budget_mln]])</f>
        <v>12.5</v>
      </c>
      <c r="Q2" s="4">
        <f>IF(Movies[[#This Row],[currency]]="INR",Movies[[#This Row],[Revenue_mln]]/80,Movies[[#This Row],[Revenue_mln]])</f>
        <v>156.25</v>
      </c>
    </row>
    <row r="3" spans="1:17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s="4">
        <f>IF(Movies[[#This Row],[unit]] = "Billions", Movies[[#This Row],[budget]]*1000, Movies[[#This Row],[budget]])</f>
        <v>200</v>
      </c>
      <c r="M3" s="4">
        <f>IF(Movies[[#This Row],[unit]]="Billions",Movies[[#This Row],[revenue]]*1000, Movies[[#This Row],[revenue]])</f>
        <v>954.8</v>
      </c>
      <c r="N3" s="4">
        <f>IF(Movies[[#This Row],[currency]]="USD",Movies[[#This Row],[Budget_mln]]*80, Movies[[#This Row],[Budget_mln]])</f>
        <v>16000</v>
      </c>
      <c r="O3" s="4">
        <f>IF(Movies[[#This Row],[currency]]="USD",Movies[[#This Row],[Revenue_mln]]*80, Movies[[#This Row],[Revenue_mln]])</f>
        <v>76384</v>
      </c>
      <c r="P3" s="4">
        <f>IF(Movies[[#This Row],[currency]]="INR",Movies[[#This Row],[Budget_mln]]/80,Movies[[#This Row],[Budget_mln]])</f>
        <v>200</v>
      </c>
      <c r="Q3" s="4">
        <f>IF(Movies[[#This Row],[currency]]="INR",Movies[[#This Row],[Revenue_mln]]/80,Movies[[#This Row],[Revenue_mln]])</f>
        <v>954.8</v>
      </c>
    </row>
    <row r="4" spans="1:17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s="4">
        <f>IF(Movies[[#This Row],[unit]] = "Billions", Movies[[#This Row],[budget]]*1000, Movies[[#This Row],[budget]])</f>
        <v>165</v>
      </c>
      <c r="M4" s="4">
        <f>IF(Movies[[#This Row],[unit]]="Billions",Movies[[#This Row],[revenue]]*1000, Movies[[#This Row],[revenue]])</f>
        <v>644.79999999999995</v>
      </c>
      <c r="N4" s="4">
        <f>IF(Movies[[#This Row],[currency]]="USD",Movies[[#This Row],[Budget_mln]]*80, Movies[[#This Row],[Budget_mln]])</f>
        <v>13200</v>
      </c>
      <c r="O4" s="4">
        <f>IF(Movies[[#This Row],[currency]]="USD",Movies[[#This Row],[Revenue_mln]]*80, Movies[[#This Row],[Revenue_mln]])</f>
        <v>51584</v>
      </c>
      <c r="P4" s="4">
        <f>IF(Movies[[#This Row],[currency]]="INR",Movies[[#This Row],[Budget_mln]]/80,Movies[[#This Row],[Budget_mln]])</f>
        <v>165</v>
      </c>
      <c r="Q4" s="4">
        <f>IF(Movies[[#This Row],[currency]]="INR",Movies[[#This Row],[Revenue_mln]]/80,Movies[[#This Row],[Revenue_mln]])</f>
        <v>644.79999999999995</v>
      </c>
    </row>
    <row r="5" spans="1:17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s="4">
        <f>IF(Movies[[#This Row],[unit]] = "Billions", Movies[[#This Row],[budget]]*1000, Movies[[#This Row],[budget]])</f>
        <v>180</v>
      </c>
      <c r="M5" s="4">
        <f>IF(Movies[[#This Row],[unit]]="Billions",Movies[[#This Row],[revenue]]*1000, Movies[[#This Row],[revenue]])</f>
        <v>854</v>
      </c>
      <c r="N5" s="4">
        <f>IF(Movies[[#This Row],[currency]]="USD",Movies[[#This Row],[Budget_mln]]*80, Movies[[#This Row],[Budget_mln]])</f>
        <v>14400</v>
      </c>
      <c r="O5" s="4">
        <f>IF(Movies[[#This Row],[currency]]="USD",Movies[[#This Row],[Revenue_mln]]*80, Movies[[#This Row],[Revenue_mln]])</f>
        <v>68320</v>
      </c>
      <c r="P5" s="4">
        <f>IF(Movies[[#This Row],[currency]]="INR",Movies[[#This Row],[Budget_mln]]/80,Movies[[#This Row],[Budget_mln]])</f>
        <v>180</v>
      </c>
      <c r="Q5" s="4">
        <f>IF(Movies[[#This Row],[currency]]="INR",Movies[[#This Row],[Revenue_mln]]/80,Movies[[#This Row],[Revenue_mln]])</f>
        <v>854</v>
      </c>
    </row>
    <row r="6" spans="1:17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s="4">
        <f>IF(Movies[[#This Row],[unit]] = "Billions", Movies[[#This Row],[budget]]*1000, Movies[[#This Row],[budget]])</f>
        <v>250</v>
      </c>
      <c r="M6" s="4">
        <f>IF(Movies[[#This Row],[unit]]="Billions",Movies[[#This Row],[revenue]]*1000, Movies[[#This Row],[revenue]])</f>
        <v>670</v>
      </c>
      <c r="N6" s="4">
        <f>IF(Movies[[#This Row],[currency]]="USD",Movies[[#This Row],[Budget_mln]]*80, Movies[[#This Row],[Budget_mln]])</f>
        <v>20000</v>
      </c>
      <c r="O6" s="4">
        <f>IF(Movies[[#This Row],[currency]]="USD",Movies[[#This Row],[Revenue_mln]]*80, Movies[[#This Row],[Revenue_mln]])</f>
        <v>53600</v>
      </c>
      <c r="P6" s="4">
        <f>IF(Movies[[#This Row],[currency]]="INR",Movies[[#This Row],[Budget_mln]]/80,Movies[[#This Row],[Budget_mln]])</f>
        <v>250</v>
      </c>
      <c r="Q6" s="4">
        <f>IF(Movies[[#This Row],[currency]]="INR",Movies[[#This Row],[Revenue_mln]]/80,Movies[[#This Row],[Revenue_mln]])</f>
        <v>670</v>
      </c>
    </row>
    <row r="7" spans="1:17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s="4" t="str">
        <f>IF(Movies[[#This Row],[unit]] = "Billions", Movies[[#This Row],[budget]]*1000, Movies[[#This Row],[budget]])</f>
        <v>Not Available</v>
      </c>
      <c r="M7" s="4" t="str">
        <f>IF(Movies[[#This Row],[unit]]="Billions",Movies[[#This Row],[revenue]]*1000, Movies[[#This Row],[revenue]])</f>
        <v>Not Available</v>
      </c>
      <c r="N7" s="4" t="str">
        <f>IF(Movies[[#This Row],[currency]]="USD",Movies[[#This Row],[Budget_mln]]*80, Movies[[#This Row],[Budget_mln]])</f>
        <v>Not Available</v>
      </c>
      <c r="O7" s="4" t="str">
        <f>IF(Movies[[#This Row],[currency]]="USD",Movies[[#This Row],[Revenue_mln]]*80, Movies[[#This Row],[Revenue_mln]])</f>
        <v>Not Available</v>
      </c>
      <c r="P7" s="4" t="str">
        <f>IF(Movies[[#This Row],[currency]]="INR",Movies[[#This Row],[Budget_mln]]/80,Movies[[#This Row],[Budget_mln]])</f>
        <v>Not Available</v>
      </c>
      <c r="Q7" s="4" t="str">
        <f>IF(Movies[[#This Row],[currency]]="INR",Movies[[#This Row],[Revenue_mln]]/80,Movies[[#This Row],[Revenue_mln]])</f>
        <v>Not Available</v>
      </c>
    </row>
    <row r="8" spans="1:17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s="4">
        <f>IF(Movies[[#This Row],[unit]] = "Billions", Movies[[#This Row],[budget]]*1000, Movies[[#This Row],[budget]])</f>
        <v>400</v>
      </c>
      <c r="M8" s="4">
        <f>IF(Movies[[#This Row],[unit]]="Billions",Movies[[#This Row],[revenue]]*1000, Movies[[#This Row],[revenue]])</f>
        <v>2000</v>
      </c>
      <c r="N8" s="4">
        <f>IF(Movies[[#This Row],[currency]]="USD",Movies[[#This Row],[Budget_mln]]*80, Movies[[#This Row],[Budget_mln]])</f>
        <v>400</v>
      </c>
      <c r="O8" s="4">
        <f>IF(Movies[[#This Row],[currency]]="USD",Movies[[#This Row],[Revenue_mln]]*80, Movies[[#This Row],[Revenue_mln]])</f>
        <v>2000</v>
      </c>
      <c r="P8" s="4">
        <f>IF(Movies[[#This Row],[currency]]="INR",Movies[[#This Row],[Budget_mln]]/80,Movies[[#This Row],[Budget_mln]])</f>
        <v>5</v>
      </c>
      <c r="Q8" s="4">
        <f>IF(Movies[[#This Row],[currency]]="INR",Movies[[#This Row],[Revenue_mln]]/80,Movies[[#This Row],[Revenue_mln]])</f>
        <v>25</v>
      </c>
    </row>
    <row r="9" spans="1:17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s="4">
        <f>IF(Movies[[#This Row],[unit]] = "Billions", Movies[[#This Row],[budget]]*1000, Movies[[#This Row],[budget]])</f>
        <v>550</v>
      </c>
      <c r="M9" s="4">
        <f>IF(Movies[[#This Row],[unit]]="Billions",Movies[[#This Row],[revenue]]*1000, Movies[[#This Row],[revenue]])</f>
        <v>4000</v>
      </c>
      <c r="N9" s="4">
        <f>IF(Movies[[#This Row],[currency]]="USD",Movies[[#This Row],[Budget_mln]]*80, Movies[[#This Row],[Budget_mln]])</f>
        <v>550</v>
      </c>
      <c r="O9" s="4">
        <f>IF(Movies[[#This Row],[currency]]="USD",Movies[[#This Row],[Revenue_mln]]*80, Movies[[#This Row],[Revenue_mln]])</f>
        <v>4000</v>
      </c>
      <c r="P9" s="4">
        <f>IF(Movies[[#This Row],[currency]]="INR",Movies[[#This Row],[Budget_mln]]/80,Movies[[#This Row],[Budget_mln]])</f>
        <v>6.875</v>
      </c>
      <c r="Q9" s="4">
        <f>IF(Movies[[#This Row],[currency]]="INR",Movies[[#This Row],[Revenue_mln]]/80,Movies[[#This Row],[Revenue_mln]])</f>
        <v>50</v>
      </c>
    </row>
    <row r="10" spans="1:17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s="4">
        <f>IF(Movies[[#This Row],[unit]] = "Billions", Movies[[#This Row],[budget]]*1000, Movies[[#This Row],[budget]])</f>
        <v>390</v>
      </c>
      <c r="M10" s="4">
        <f>IF(Movies[[#This Row],[unit]]="Billions",Movies[[#This Row],[revenue]]*1000, Movies[[#This Row],[revenue]])</f>
        <v>1360</v>
      </c>
      <c r="N10" s="4">
        <f>IF(Movies[[#This Row],[currency]]="USD",Movies[[#This Row],[Budget_mln]]*80, Movies[[#This Row],[Budget_mln]])</f>
        <v>390</v>
      </c>
      <c r="O10" s="4">
        <f>IF(Movies[[#This Row],[currency]]="USD",Movies[[#This Row],[Revenue_mln]]*80, Movies[[#This Row],[Revenue_mln]])</f>
        <v>1360</v>
      </c>
      <c r="P10" s="4">
        <f>IF(Movies[[#This Row],[currency]]="INR",Movies[[#This Row],[Budget_mln]]/80,Movies[[#This Row],[Budget_mln]])</f>
        <v>4.875</v>
      </c>
      <c r="Q10" s="4">
        <f>IF(Movies[[#This Row],[currency]]="INR",Movies[[#This Row],[Revenue_mln]]/80,Movies[[#This Row],[Revenue_mln]])</f>
        <v>17</v>
      </c>
    </row>
    <row r="11" spans="1:17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s="4">
        <f>IF(Movies[[#This Row],[unit]] = "Billions", Movies[[#This Row],[budget]]*1000, Movies[[#This Row],[budget]])</f>
        <v>1400</v>
      </c>
      <c r="M11" s="4">
        <f>IF(Movies[[#This Row],[unit]]="Billions",Movies[[#This Row],[revenue]]*1000, Movies[[#This Row],[revenue]])</f>
        <v>3500</v>
      </c>
      <c r="N11" s="4">
        <f>IF(Movies[[#This Row],[currency]]="USD",Movies[[#This Row],[Budget_mln]]*80, Movies[[#This Row],[Budget_mln]])</f>
        <v>1400</v>
      </c>
      <c r="O11" s="4">
        <f>IF(Movies[[#This Row],[currency]]="USD",Movies[[#This Row],[Revenue_mln]]*80, Movies[[#This Row],[Revenue_mln]])</f>
        <v>3500</v>
      </c>
      <c r="P11" s="4">
        <f>IF(Movies[[#This Row],[currency]]="INR",Movies[[#This Row],[Budget_mln]]/80,Movies[[#This Row],[Budget_mln]])</f>
        <v>17.5</v>
      </c>
      <c r="Q11" s="4">
        <f>IF(Movies[[#This Row],[currency]]="INR",Movies[[#This Row],[Revenue_mln]]/80,Movies[[#This Row],[Revenue_mln]])</f>
        <v>43.75</v>
      </c>
    </row>
    <row r="12" spans="1:17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s="4">
        <f>IF(Movies[[#This Row],[unit]] = "Billions", Movies[[#This Row],[budget]]*1000, Movies[[#This Row],[budget]])</f>
        <v>25</v>
      </c>
      <c r="M12" s="4">
        <f>IF(Movies[[#This Row],[unit]]="Billions",Movies[[#This Row],[revenue]]*1000, Movies[[#This Row],[revenue]])</f>
        <v>73.3</v>
      </c>
      <c r="N12" s="4">
        <f>IF(Movies[[#This Row],[currency]]="USD",Movies[[#This Row],[Budget_mln]]*80, Movies[[#This Row],[Budget_mln]])</f>
        <v>2000</v>
      </c>
      <c r="O12" s="4">
        <f>IF(Movies[[#This Row],[currency]]="USD",Movies[[#This Row],[Revenue_mln]]*80, Movies[[#This Row],[Revenue_mln]])</f>
        <v>5864</v>
      </c>
      <c r="P12" s="4">
        <f>IF(Movies[[#This Row],[currency]]="INR",Movies[[#This Row],[Budget_mln]]/80,Movies[[#This Row],[Budget_mln]])</f>
        <v>25</v>
      </c>
      <c r="Q12" s="4">
        <f>IF(Movies[[#This Row],[currency]]="INR",Movies[[#This Row],[Revenue_mln]]/80,Movies[[#This Row],[Revenue_mln]])</f>
        <v>73.3</v>
      </c>
    </row>
    <row r="13" spans="1:17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s="4" t="str">
        <f>IF(Movies[[#This Row],[unit]] = "Billions", Movies[[#This Row],[budget]]*1000, Movies[[#This Row],[budget]])</f>
        <v>Not Available</v>
      </c>
      <c r="M13" s="4" t="str">
        <f>IF(Movies[[#This Row],[unit]]="Billions",Movies[[#This Row],[revenue]]*1000, Movies[[#This Row],[revenue]])</f>
        <v>Not Available</v>
      </c>
      <c r="N13" s="4" t="str">
        <f>IF(Movies[[#This Row],[currency]]="USD",Movies[[#This Row],[Budget_mln]]*80, Movies[[#This Row],[Budget_mln]])</f>
        <v>Not Available</v>
      </c>
      <c r="O13" s="4" t="str">
        <f>IF(Movies[[#This Row],[currency]]="USD",Movies[[#This Row],[Revenue_mln]]*80, Movies[[#This Row],[Revenue_mln]])</f>
        <v>Not Available</v>
      </c>
      <c r="P13" s="4" t="str">
        <f>IF(Movies[[#This Row],[currency]]="INR",Movies[[#This Row],[Budget_mln]]/80,Movies[[#This Row],[Budget_mln]])</f>
        <v>Not Available</v>
      </c>
      <c r="Q13" s="4" t="str">
        <f>IF(Movies[[#This Row],[currency]]="INR",Movies[[#This Row],[Revenue_mln]]/80,Movies[[#This Row],[Revenue_mln]])</f>
        <v>Not Available</v>
      </c>
    </row>
    <row r="14" spans="1:17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s="4">
        <f>IF(Movies[[#This Row],[unit]] = "Billions", Movies[[#This Row],[budget]]*1000, Movies[[#This Row],[budget]])</f>
        <v>165</v>
      </c>
      <c r="M14" s="4">
        <f>IF(Movies[[#This Row],[unit]]="Billions",Movies[[#This Row],[revenue]]*1000, Movies[[#This Row],[revenue]])</f>
        <v>701.8</v>
      </c>
      <c r="N14" s="4">
        <f>IF(Movies[[#This Row],[currency]]="USD",Movies[[#This Row],[Budget_mln]]*80, Movies[[#This Row],[Budget_mln]])</f>
        <v>13200</v>
      </c>
      <c r="O14" s="4">
        <f>IF(Movies[[#This Row],[currency]]="USD",Movies[[#This Row],[Revenue_mln]]*80, Movies[[#This Row],[Revenue_mln]])</f>
        <v>56144</v>
      </c>
      <c r="P14" s="4">
        <f>IF(Movies[[#This Row],[currency]]="INR",Movies[[#This Row],[Budget_mln]]/80,Movies[[#This Row],[Budget_mln]])</f>
        <v>165</v>
      </c>
      <c r="Q14" s="4">
        <f>IF(Movies[[#This Row],[currency]]="INR",Movies[[#This Row],[Revenue_mln]]/80,Movies[[#This Row],[Revenue_mln]])</f>
        <v>701.8</v>
      </c>
    </row>
    <row r="15" spans="1:17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s="4">
        <f>IF(Movies[[#This Row],[unit]] = "Billions", Movies[[#This Row],[budget]]*1000, Movies[[#This Row],[budget]])</f>
        <v>55</v>
      </c>
      <c r="M15" s="4">
        <f>IF(Movies[[#This Row],[unit]]="Billions",Movies[[#This Row],[revenue]]*1000, Movies[[#This Row],[revenue]])</f>
        <v>307.10000000000002</v>
      </c>
      <c r="N15" s="4">
        <f>IF(Movies[[#This Row],[currency]]="USD",Movies[[#This Row],[Budget_mln]]*80, Movies[[#This Row],[Budget_mln]])</f>
        <v>4400</v>
      </c>
      <c r="O15" s="4">
        <f>IF(Movies[[#This Row],[currency]]="USD",Movies[[#This Row],[Revenue_mln]]*80, Movies[[#This Row],[Revenue_mln]])</f>
        <v>24568</v>
      </c>
      <c r="P15" s="4">
        <f>IF(Movies[[#This Row],[currency]]="INR",Movies[[#This Row],[Budget_mln]]/80,Movies[[#This Row],[Budget_mln]])</f>
        <v>55</v>
      </c>
      <c r="Q15" s="4">
        <f>IF(Movies[[#This Row],[currency]]="INR",Movies[[#This Row],[Revenue_mln]]/80,Movies[[#This Row],[Revenue_mln]])</f>
        <v>307.10000000000002</v>
      </c>
    </row>
    <row r="16" spans="1:17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s="4">
        <f>IF(Movies[[#This Row],[unit]] = "Billions", Movies[[#This Row],[budget]]*1000, Movies[[#This Row],[budget]])</f>
        <v>103</v>
      </c>
      <c r="M16" s="4">
        <f>IF(Movies[[#This Row],[unit]]="Billions",Movies[[#This Row],[revenue]]*1000, Movies[[#This Row],[revenue]])</f>
        <v>460.5</v>
      </c>
      <c r="N16" s="4">
        <f>IF(Movies[[#This Row],[currency]]="USD",Movies[[#This Row],[Budget_mln]]*80, Movies[[#This Row],[Budget_mln]])</f>
        <v>8240</v>
      </c>
      <c r="O16" s="4">
        <f>IF(Movies[[#This Row],[currency]]="USD",Movies[[#This Row],[Revenue_mln]]*80, Movies[[#This Row],[Revenue_mln]])</f>
        <v>36840</v>
      </c>
      <c r="P16" s="4">
        <f>IF(Movies[[#This Row],[currency]]="INR",Movies[[#This Row],[Budget_mln]]/80,Movies[[#This Row],[Budget_mln]])</f>
        <v>103</v>
      </c>
      <c r="Q16" s="4">
        <f>IF(Movies[[#This Row],[currency]]="INR",Movies[[#This Row],[Revenue_mln]]/80,Movies[[#This Row],[Revenue_mln]])</f>
        <v>460.5</v>
      </c>
    </row>
    <row r="17" spans="1:17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s="4">
        <f>IF(Movies[[#This Row],[unit]] = "Billions", Movies[[#This Row],[budget]]*1000, Movies[[#This Row],[budget]])</f>
        <v>200</v>
      </c>
      <c r="M17" s="4">
        <f>IF(Movies[[#This Row],[unit]]="Billions",Movies[[#This Row],[revenue]]*1000, Movies[[#This Row],[revenue]])</f>
        <v>2202</v>
      </c>
      <c r="N17" s="4">
        <f>IF(Movies[[#This Row],[currency]]="USD",Movies[[#This Row],[Budget_mln]]*80, Movies[[#This Row],[Budget_mln]])</f>
        <v>16000</v>
      </c>
      <c r="O17" s="4">
        <f>IF(Movies[[#This Row],[currency]]="USD",Movies[[#This Row],[Revenue_mln]]*80, Movies[[#This Row],[Revenue_mln]])</f>
        <v>176160</v>
      </c>
      <c r="P17" s="4">
        <f>IF(Movies[[#This Row],[currency]]="INR",Movies[[#This Row],[Budget_mln]]/80,Movies[[#This Row],[Budget_mln]])</f>
        <v>200</v>
      </c>
      <c r="Q17" s="4">
        <f>IF(Movies[[#This Row],[currency]]="INR",Movies[[#This Row],[Revenue_mln]]/80,Movies[[#This Row],[Revenue_mln]])</f>
        <v>2202</v>
      </c>
    </row>
    <row r="18" spans="1:17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s="4">
        <f>IF(Movies[[#This Row],[unit]] = "Billions", Movies[[#This Row],[budget]]*1000, Movies[[#This Row],[budget]])</f>
        <v>3.18</v>
      </c>
      <c r="M18" s="4">
        <f>IF(Movies[[#This Row],[unit]]="Billions",Movies[[#This Row],[revenue]]*1000, Movies[[#This Row],[revenue]])</f>
        <v>3.3</v>
      </c>
      <c r="N18" s="4">
        <f>IF(Movies[[#This Row],[currency]]="USD",Movies[[#This Row],[Budget_mln]]*80, Movies[[#This Row],[Budget_mln]])</f>
        <v>254.4</v>
      </c>
      <c r="O18" s="4">
        <f>IF(Movies[[#This Row],[currency]]="USD",Movies[[#This Row],[Revenue_mln]]*80, Movies[[#This Row],[Revenue_mln]])</f>
        <v>264</v>
      </c>
      <c r="P18" s="4">
        <f>IF(Movies[[#This Row],[currency]]="INR",Movies[[#This Row],[Budget_mln]]/80,Movies[[#This Row],[Budget_mln]])</f>
        <v>3.18</v>
      </c>
      <c r="Q18" s="4">
        <f>IF(Movies[[#This Row],[currency]]="INR",Movies[[#This Row],[Revenue_mln]]/80,Movies[[#This Row],[Revenue_mln]])</f>
        <v>3.3</v>
      </c>
    </row>
    <row r="19" spans="1:17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s="4">
        <f>IF(Movies[[#This Row],[unit]] = "Billions", Movies[[#This Row],[budget]]*1000, Movies[[#This Row],[budget]])</f>
        <v>237</v>
      </c>
      <c r="M19" s="4">
        <f>IF(Movies[[#This Row],[unit]]="Billions",Movies[[#This Row],[revenue]]*1000, Movies[[#This Row],[revenue]])</f>
        <v>2847</v>
      </c>
      <c r="N19" s="4">
        <f>IF(Movies[[#This Row],[currency]]="USD",Movies[[#This Row],[Budget_mln]]*80, Movies[[#This Row],[Budget_mln]])</f>
        <v>18960</v>
      </c>
      <c r="O19" s="4">
        <f>IF(Movies[[#This Row],[currency]]="USD",Movies[[#This Row],[Revenue_mln]]*80, Movies[[#This Row],[Revenue_mln]])</f>
        <v>227760</v>
      </c>
      <c r="P19" s="4">
        <f>IF(Movies[[#This Row],[currency]]="INR",Movies[[#This Row],[Budget_mln]]/80,Movies[[#This Row],[Budget_mln]])</f>
        <v>237</v>
      </c>
      <c r="Q19" s="4">
        <f>IF(Movies[[#This Row],[currency]]="INR",Movies[[#This Row],[Revenue_mln]]/80,Movies[[#This Row],[Revenue_mln]])</f>
        <v>2847</v>
      </c>
    </row>
    <row r="20" spans="1:17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s="4">
        <f>IF(Movies[[#This Row],[unit]] = "Billions", Movies[[#This Row],[budget]]*1000, Movies[[#This Row],[budget]])</f>
        <v>7.2</v>
      </c>
      <c r="M20" s="4">
        <f>IF(Movies[[#This Row],[unit]]="Billions",Movies[[#This Row],[revenue]]*1000, Movies[[#This Row],[revenue]])</f>
        <v>291</v>
      </c>
      <c r="N20" s="4">
        <f>IF(Movies[[#This Row],[currency]]="USD",Movies[[#This Row],[Budget_mln]]*80, Movies[[#This Row],[Budget_mln]])</f>
        <v>576</v>
      </c>
      <c r="O20" s="4">
        <f>IF(Movies[[#This Row],[currency]]="USD",Movies[[#This Row],[Revenue_mln]]*80, Movies[[#This Row],[Revenue_mln]])</f>
        <v>23280</v>
      </c>
      <c r="P20" s="4">
        <f>IF(Movies[[#This Row],[currency]]="INR",Movies[[#This Row],[Budget_mln]]/80,Movies[[#This Row],[Budget_mln]])</f>
        <v>7.2</v>
      </c>
      <c r="Q20" s="4">
        <f>IF(Movies[[#This Row],[currency]]="INR",Movies[[#This Row],[Revenue_mln]]/80,Movies[[#This Row],[Revenue_mln]])</f>
        <v>291</v>
      </c>
    </row>
    <row r="21" spans="1:17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s="4">
        <f>IF(Movies[[#This Row],[unit]] = "Billions", Movies[[#This Row],[budget]]*1000, Movies[[#This Row],[budget]])</f>
        <v>185</v>
      </c>
      <c r="M21" s="4">
        <f>IF(Movies[[#This Row],[unit]]="Billions",Movies[[#This Row],[revenue]]*1000, Movies[[#This Row],[revenue]])</f>
        <v>1006</v>
      </c>
      <c r="N21" s="4">
        <f>IF(Movies[[#This Row],[currency]]="USD",Movies[[#This Row],[Budget_mln]]*80, Movies[[#This Row],[Budget_mln]])</f>
        <v>14800</v>
      </c>
      <c r="O21" s="4">
        <f>IF(Movies[[#This Row],[currency]]="USD",Movies[[#This Row],[Revenue_mln]]*80, Movies[[#This Row],[Revenue_mln]])</f>
        <v>80480</v>
      </c>
      <c r="P21" s="4">
        <f>IF(Movies[[#This Row],[currency]]="INR",Movies[[#This Row],[Budget_mln]]/80,Movies[[#This Row],[Budget_mln]])</f>
        <v>185</v>
      </c>
      <c r="Q21" s="4">
        <f>IF(Movies[[#This Row],[currency]]="INR",Movies[[#This Row],[Revenue_mln]]/80,Movies[[#This Row],[Revenue_mln]])</f>
        <v>1006</v>
      </c>
    </row>
    <row r="22" spans="1:17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s="4">
        <f>IF(Movies[[#This Row],[unit]] = "Billions", Movies[[#This Row],[budget]]*1000, Movies[[#This Row],[budget]])</f>
        <v>22</v>
      </c>
      <c r="M22" s="4">
        <f>IF(Movies[[#This Row],[unit]]="Billions",Movies[[#This Row],[revenue]]*1000, Movies[[#This Row],[revenue]])</f>
        <v>322.2</v>
      </c>
      <c r="N22" s="4">
        <f>IF(Movies[[#This Row],[currency]]="USD",Movies[[#This Row],[Budget_mln]]*80, Movies[[#This Row],[Budget_mln]])</f>
        <v>1760</v>
      </c>
      <c r="O22" s="4">
        <f>IF(Movies[[#This Row],[currency]]="USD",Movies[[#This Row],[Revenue_mln]]*80, Movies[[#This Row],[Revenue_mln]])</f>
        <v>25776</v>
      </c>
      <c r="P22" s="4">
        <f>IF(Movies[[#This Row],[currency]]="INR",Movies[[#This Row],[Budget_mln]]/80,Movies[[#This Row],[Budget_mln]])</f>
        <v>22</v>
      </c>
      <c r="Q22" s="4">
        <f>IF(Movies[[#This Row],[currency]]="INR",Movies[[#This Row],[Revenue_mln]]/80,Movies[[#This Row],[Revenue_mln]])</f>
        <v>322.2</v>
      </c>
    </row>
    <row r="23" spans="1:17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s="4">
        <f>IF(Movies[[#This Row],[unit]] = "Billions", Movies[[#This Row],[budget]]*1000, Movies[[#This Row],[budget]])</f>
        <v>63</v>
      </c>
      <c r="M23" s="4">
        <f>IF(Movies[[#This Row],[unit]]="Billions",Movies[[#This Row],[revenue]]*1000, Movies[[#This Row],[revenue]])</f>
        <v>1046</v>
      </c>
      <c r="N23" s="4">
        <f>IF(Movies[[#This Row],[currency]]="USD",Movies[[#This Row],[Budget_mln]]*80, Movies[[#This Row],[Budget_mln]])</f>
        <v>5040</v>
      </c>
      <c r="O23" s="4">
        <f>IF(Movies[[#This Row],[currency]]="USD",Movies[[#This Row],[Revenue_mln]]*80, Movies[[#This Row],[Revenue_mln]])</f>
        <v>83680</v>
      </c>
      <c r="P23" s="4">
        <f>IF(Movies[[#This Row],[currency]]="INR",Movies[[#This Row],[Budget_mln]]/80,Movies[[#This Row],[Budget_mln]])</f>
        <v>63</v>
      </c>
      <c r="Q23" s="4">
        <f>IF(Movies[[#This Row],[currency]]="INR",Movies[[#This Row],[Revenue_mln]]/80,Movies[[#This Row],[Revenue_mln]])</f>
        <v>1046</v>
      </c>
    </row>
    <row r="24" spans="1:17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s="4">
        <f>IF(Movies[[#This Row],[unit]] = "Billions", Movies[[#This Row],[budget]]*1000, Movies[[#This Row],[budget]])</f>
        <v>15.5</v>
      </c>
      <c r="M24" s="4">
        <f>IF(Movies[[#This Row],[unit]]="Billions",Movies[[#This Row],[revenue]]*1000, Movies[[#This Row],[revenue]])</f>
        <v>263.10000000000002</v>
      </c>
      <c r="N24" s="4">
        <f>IF(Movies[[#This Row],[currency]]="USD",Movies[[#This Row],[Budget_mln]]*80, Movies[[#This Row],[Budget_mln]])</f>
        <v>1240</v>
      </c>
      <c r="O24" s="4">
        <f>IF(Movies[[#This Row],[currency]]="USD",Movies[[#This Row],[Revenue_mln]]*80, Movies[[#This Row],[Revenue_mln]])</f>
        <v>21048</v>
      </c>
      <c r="P24" s="4">
        <f>IF(Movies[[#This Row],[currency]]="INR",Movies[[#This Row],[Budget_mln]]/80,Movies[[#This Row],[Budget_mln]])</f>
        <v>15.5</v>
      </c>
      <c r="Q24" s="4">
        <f>IF(Movies[[#This Row],[currency]]="INR",Movies[[#This Row],[Revenue_mln]]/80,Movies[[#This Row],[Revenue_mln]])</f>
        <v>263.10000000000002</v>
      </c>
    </row>
    <row r="25" spans="1:17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s="4">
        <f>IF(Movies[[#This Row],[unit]] = "Billions", Movies[[#This Row],[budget]]*1000, Movies[[#This Row],[budget]])</f>
        <v>400</v>
      </c>
      <c r="M25" s="4">
        <f>IF(Movies[[#This Row],[unit]]="Billions",Movies[[#This Row],[revenue]]*1000, Movies[[#This Row],[revenue]])</f>
        <v>2798</v>
      </c>
      <c r="N25" s="4">
        <f>IF(Movies[[#This Row],[currency]]="USD",Movies[[#This Row],[Budget_mln]]*80, Movies[[#This Row],[Budget_mln]])</f>
        <v>32000</v>
      </c>
      <c r="O25" s="4">
        <f>IF(Movies[[#This Row],[currency]]="USD",Movies[[#This Row],[Revenue_mln]]*80, Movies[[#This Row],[Revenue_mln]])</f>
        <v>223840</v>
      </c>
      <c r="P25" s="4">
        <f>IF(Movies[[#This Row],[currency]]="INR",Movies[[#This Row],[Budget_mln]]/80,Movies[[#This Row],[Budget_mln]])</f>
        <v>400</v>
      </c>
      <c r="Q25" s="4">
        <f>IF(Movies[[#This Row],[currency]]="INR",Movies[[#This Row],[Revenue_mln]]/80,Movies[[#This Row],[Revenue_mln]])</f>
        <v>2798</v>
      </c>
    </row>
    <row r="26" spans="1:17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s="4">
        <f>IF(Movies[[#This Row],[unit]] = "Billions", Movies[[#This Row],[budget]]*1000, Movies[[#This Row],[budget]])</f>
        <v>400</v>
      </c>
      <c r="M26" s="4">
        <f>IF(Movies[[#This Row],[unit]]="Billions",Movies[[#This Row],[revenue]]*1000, Movies[[#This Row],[revenue]])</f>
        <v>2048</v>
      </c>
      <c r="N26" s="4">
        <f>IF(Movies[[#This Row],[currency]]="USD",Movies[[#This Row],[Budget_mln]]*80, Movies[[#This Row],[Budget_mln]])</f>
        <v>32000</v>
      </c>
      <c r="O26" s="4">
        <f>IF(Movies[[#This Row],[currency]]="USD",Movies[[#This Row],[Revenue_mln]]*80, Movies[[#This Row],[Revenue_mln]])</f>
        <v>163840</v>
      </c>
      <c r="P26" s="4">
        <f>IF(Movies[[#This Row],[currency]]="INR",Movies[[#This Row],[Budget_mln]]/80,Movies[[#This Row],[Budget_mln]])</f>
        <v>400</v>
      </c>
      <c r="Q26" s="4">
        <f>IF(Movies[[#This Row],[currency]]="INR",Movies[[#This Row],[Revenue_mln]]/80,Movies[[#This Row],[Revenue_mln]])</f>
        <v>2048</v>
      </c>
    </row>
    <row r="27" spans="1:17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s="4">
        <f>IF(Movies[[#This Row],[unit]] = "Billions", Movies[[#This Row],[budget]]*1000, Movies[[#This Row],[budget]])</f>
        <v>70</v>
      </c>
      <c r="M27" s="4">
        <f>IF(Movies[[#This Row],[unit]]="Billions",Movies[[#This Row],[revenue]]*1000, Movies[[#This Row],[revenue]])</f>
        <v>100</v>
      </c>
      <c r="N27" s="4">
        <f>IF(Movies[[#This Row],[currency]]="USD",Movies[[#This Row],[Budget_mln]]*80, Movies[[#This Row],[Budget_mln]])</f>
        <v>70</v>
      </c>
      <c r="O27" s="4">
        <f>IF(Movies[[#This Row],[currency]]="USD",Movies[[#This Row],[Revenue_mln]]*80, Movies[[#This Row],[Revenue_mln]])</f>
        <v>100</v>
      </c>
      <c r="P27" s="4">
        <f>IF(Movies[[#This Row],[currency]]="INR",Movies[[#This Row],[Budget_mln]]/80,Movies[[#This Row],[Budget_mln]])</f>
        <v>0.875</v>
      </c>
      <c r="Q27" s="4">
        <f>IF(Movies[[#This Row],[currency]]="INR",Movies[[#This Row],[Revenue_mln]]/80,Movies[[#This Row],[Revenue_mln]])</f>
        <v>1.25</v>
      </c>
    </row>
    <row r="28" spans="1:17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s="4">
        <f>IF(Movies[[#This Row],[unit]] = "Billions", Movies[[#This Row],[budget]]*1000, Movies[[#This Row],[budget]])</f>
        <v>120</v>
      </c>
      <c r="M28" s="4">
        <f>IF(Movies[[#This Row],[unit]]="Billions",Movies[[#This Row],[revenue]]*1000, Movies[[#This Row],[revenue]])</f>
        <v>1350</v>
      </c>
      <c r="N28" s="4">
        <f>IF(Movies[[#This Row],[currency]]="USD",Movies[[#This Row],[Budget_mln]]*80, Movies[[#This Row],[Budget_mln]])</f>
        <v>120</v>
      </c>
      <c r="O28" s="4">
        <f>IF(Movies[[#This Row],[currency]]="USD",Movies[[#This Row],[Revenue_mln]]*80, Movies[[#This Row],[Revenue_mln]])</f>
        <v>1350</v>
      </c>
      <c r="P28" s="4">
        <f>IF(Movies[[#This Row],[currency]]="INR",Movies[[#This Row],[Budget_mln]]/80,Movies[[#This Row],[Budget_mln]])</f>
        <v>1.5</v>
      </c>
      <c r="Q28" s="4">
        <f>IF(Movies[[#This Row],[currency]]="INR",Movies[[#This Row],[Revenue_mln]]/80,Movies[[#This Row],[Revenue_mln]])</f>
        <v>16.875</v>
      </c>
    </row>
    <row r="29" spans="1:17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s="4">
        <f>IF(Movies[[#This Row],[unit]] = "Billions", Movies[[#This Row],[budget]]*1000, Movies[[#This Row],[budget]])</f>
        <v>100</v>
      </c>
      <c r="M29" s="4">
        <f>IF(Movies[[#This Row],[unit]]="Billions",Movies[[#This Row],[revenue]]*1000, Movies[[#This Row],[revenue]])</f>
        <v>410</v>
      </c>
      <c r="N29" s="4">
        <f>IF(Movies[[#This Row],[currency]]="USD",Movies[[#This Row],[Budget_mln]]*80, Movies[[#This Row],[Budget_mln]])</f>
        <v>100</v>
      </c>
      <c r="O29" s="4">
        <f>IF(Movies[[#This Row],[currency]]="USD",Movies[[#This Row],[Revenue_mln]]*80, Movies[[#This Row],[Revenue_mln]])</f>
        <v>410</v>
      </c>
      <c r="P29" s="4">
        <f>IF(Movies[[#This Row],[currency]]="INR",Movies[[#This Row],[Budget_mln]]/80,Movies[[#This Row],[Budget_mln]])</f>
        <v>1.25</v>
      </c>
      <c r="Q29" s="4">
        <f>IF(Movies[[#This Row],[currency]]="INR",Movies[[#This Row],[Revenue_mln]]/80,Movies[[#This Row],[Revenue_mln]])</f>
        <v>5.125</v>
      </c>
    </row>
    <row r="30" spans="1:17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s="4">
        <f>IF(Movies[[#This Row],[unit]] = "Billions", Movies[[#This Row],[budget]]*1000, Movies[[#This Row],[budget]])</f>
        <v>850</v>
      </c>
      <c r="M30" s="4">
        <f>IF(Movies[[#This Row],[unit]]="Billions",Movies[[#This Row],[revenue]]*1000, Movies[[#This Row],[revenue]])</f>
        <v>8540</v>
      </c>
      <c r="N30" s="4">
        <f>IF(Movies[[#This Row],[currency]]="USD",Movies[[#This Row],[Budget_mln]]*80, Movies[[#This Row],[Budget_mln]])</f>
        <v>850</v>
      </c>
      <c r="O30" s="4">
        <f>IF(Movies[[#This Row],[currency]]="USD",Movies[[#This Row],[Revenue_mln]]*80, Movies[[#This Row],[Revenue_mln]])</f>
        <v>8540</v>
      </c>
      <c r="P30" s="4">
        <f>IF(Movies[[#This Row],[currency]]="INR",Movies[[#This Row],[Budget_mln]]/80,Movies[[#This Row],[Budget_mln]])</f>
        <v>10.625</v>
      </c>
      <c r="Q30" s="4">
        <f>IF(Movies[[#This Row],[currency]]="INR",Movies[[#This Row],[Revenue_mln]]/80,Movies[[#This Row],[Revenue_mln]])</f>
        <v>106.75</v>
      </c>
    </row>
    <row r="31" spans="1:17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s="4">
        <f>IF(Movies[[#This Row],[unit]] = "Billions", Movies[[#This Row],[budget]]*1000, Movies[[#This Row],[budget]])</f>
        <v>1000</v>
      </c>
      <c r="M31" s="4">
        <f>IF(Movies[[#This Row],[unit]]="Billions",Movies[[#This Row],[revenue]]*1000, Movies[[#This Row],[revenue]])</f>
        <v>5900</v>
      </c>
      <c r="N31" s="4">
        <f>IF(Movies[[#This Row],[currency]]="USD",Movies[[#This Row],[Budget_mln]]*80, Movies[[#This Row],[Budget_mln]])</f>
        <v>1000</v>
      </c>
      <c r="O31" s="4">
        <f>IF(Movies[[#This Row],[currency]]="USD",Movies[[#This Row],[Revenue_mln]]*80, Movies[[#This Row],[Revenue_mln]])</f>
        <v>5900</v>
      </c>
      <c r="P31" s="4">
        <f>IF(Movies[[#This Row],[currency]]="INR",Movies[[#This Row],[Budget_mln]]/80,Movies[[#This Row],[Budget_mln]])</f>
        <v>12.5</v>
      </c>
      <c r="Q31" s="4">
        <f>IF(Movies[[#This Row],[currency]]="INR",Movies[[#This Row],[Revenue_mln]]/80,Movies[[#This Row],[Revenue_mln]])</f>
        <v>73.75</v>
      </c>
    </row>
    <row r="32" spans="1:17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s="4">
        <f>IF(Movies[[#This Row],[unit]] = "Billions", Movies[[#This Row],[budget]]*1000, Movies[[#This Row],[budget]])</f>
        <v>2000</v>
      </c>
      <c r="M32" s="4">
        <f>IF(Movies[[#This Row],[unit]]="Billions",Movies[[#This Row],[revenue]]*1000, Movies[[#This Row],[revenue]])</f>
        <v>3600</v>
      </c>
      <c r="N32" s="4">
        <f>IF(Movies[[#This Row],[currency]]="USD",Movies[[#This Row],[Budget_mln]]*80, Movies[[#This Row],[Budget_mln]])</f>
        <v>2000</v>
      </c>
      <c r="O32" s="4">
        <f>IF(Movies[[#This Row],[currency]]="USD",Movies[[#This Row],[Revenue_mln]]*80, Movies[[#This Row],[Revenue_mln]])</f>
        <v>3600</v>
      </c>
      <c r="P32" s="4">
        <f>IF(Movies[[#This Row],[currency]]="INR",Movies[[#This Row],[Budget_mln]]/80,Movies[[#This Row],[Budget_mln]])</f>
        <v>25</v>
      </c>
      <c r="Q32" s="4">
        <f>IF(Movies[[#This Row],[currency]]="INR",Movies[[#This Row],[Revenue_mln]]/80,Movies[[#This Row],[Revenue_mln]])</f>
        <v>45</v>
      </c>
    </row>
    <row r="33" spans="1:17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s="4">
        <f>IF(Movies[[#This Row],[unit]] = "Billions", Movies[[#This Row],[budget]]*1000, Movies[[#This Row],[budget]])</f>
        <v>5500</v>
      </c>
      <c r="M33" s="4">
        <f>IF(Movies[[#This Row],[unit]]="Billions",Movies[[#This Row],[revenue]]*1000, Movies[[#This Row],[revenue]])</f>
        <v>12000</v>
      </c>
      <c r="N33" s="4">
        <f>IF(Movies[[#This Row],[currency]]="USD",Movies[[#This Row],[Budget_mln]]*80, Movies[[#This Row],[Budget_mln]])</f>
        <v>5500</v>
      </c>
      <c r="O33" s="4">
        <f>IF(Movies[[#This Row],[currency]]="USD",Movies[[#This Row],[Revenue_mln]]*80, Movies[[#This Row],[Revenue_mln]])</f>
        <v>12000</v>
      </c>
      <c r="P33" s="4">
        <f>IF(Movies[[#This Row],[currency]]="INR",Movies[[#This Row],[Budget_mln]]/80,Movies[[#This Row],[Budget_mln]])</f>
        <v>68.75</v>
      </c>
      <c r="Q33" s="4">
        <f>IF(Movies[[#This Row],[currency]]="INR",Movies[[#This Row],[Revenue_mln]]/80,Movies[[#This Row],[Revenue_mln]])</f>
        <v>150</v>
      </c>
    </row>
    <row r="34" spans="1:17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s="4">
        <f>IF(Movies[[#This Row],[unit]] = "Billions", Movies[[#This Row],[budget]]*1000, Movies[[#This Row],[budget]])</f>
        <v>1800</v>
      </c>
      <c r="M34" s="4">
        <f>IF(Movies[[#This Row],[unit]]="Billions",Movies[[#This Row],[revenue]]*1000, Movies[[#This Row],[revenue]])</f>
        <v>6500</v>
      </c>
      <c r="N34" s="4">
        <f>IF(Movies[[#This Row],[currency]]="USD",Movies[[#This Row],[Budget_mln]]*80, Movies[[#This Row],[Budget_mln]])</f>
        <v>1800</v>
      </c>
      <c r="O34" s="4">
        <f>IF(Movies[[#This Row],[currency]]="USD",Movies[[#This Row],[Revenue_mln]]*80, Movies[[#This Row],[Revenue_mln]])</f>
        <v>6500</v>
      </c>
      <c r="P34" s="4">
        <f>IF(Movies[[#This Row],[currency]]="INR",Movies[[#This Row],[Budget_mln]]/80,Movies[[#This Row],[Budget_mln]])</f>
        <v>22.5</v>
      </c>
      <c r="Q34" s="4">
        <f>IF(Movies[[#This Row],[currency]]="INR",Movies[[#This Row],[Revenue_mln]]/80,Movies[[#This Row],[Revenue_mln]])</f>
        <v>81.25</v>
      </c>
    </row>
    <row r="35" spans="1:17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s="4">
        <f>IF(Movies[[#This Row],[unit]] = "Billions", Movies[[#This Row],[budget]]*1000, Movies[[#This Row],[budget]])</f>
        <v>250</v>
      </c>
      <c r="M35" s="4">
        <f>IF(Movies[[#This Row],[unit]]="Billions",Movies[[#This Row],[revenue]]*1000, Movies[[#This Row],[revenue]])</f>
        <v>3409</v>
      </c>
      <c r="N35" s="4">
        <f>IF(Movies[[#This Row],[currency]]="USD",Movies[[#This Row],[Budget_mln]]*80, Movies[[#This Row],[Budget_mln]])</f>
        <v>250</v>
      </c>
      <c r="O35" s="4">
        <f>IF(Movies[[#This Row],[currency]]="USD",Movies[[#This Row],[Revenue_mln]]*80, Movies[[#This Row],[Revenue_mln]])</f>
        <v>3409</v>
      </c>
      <c r="P35" s="4">
        <f>IF(Movies[[#This Row],[currency]]="INR",Movies[[#This Row],[Budget_mln]]/80,Movies[[#This Row],[Budget_mln]])</f>
        <v>3.125</v>
      </c>
      <c r="Q35" s="4">
        <f>IF(Movies[[#This Row],[currency]]="INR",Movies[[#This Row],[Revenue_mln]]/80,Movies[[#This Row],[Revenue_mln]])</f>
        <v>42.612499999999997</v>
      </c>
    </row>
    <row r="36" spans="1:17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s="4">
        <f>IF(Movies[[#This Row],[unit]] = "Billions", Movies[[#This Row],[budget]]*1000, Movies[[#This Row],[budget]])</f>
        <v>900</v>
      </c>
      <c r="M36" s="4">
        <f>IF(Movies[[#This Row],[unit]]="Billions",Movies[[#This Row],[revenue]]*1000, Movies[[#This Row],[revenue]])</f>
        <v>11690</v>
      </c>
      <c r="N36" s="4">
        <f>IF(Movies[[#This Row],[currency]]="USD",Movies[[#This Row],[Budget_mln]]*80, Movies[[#This Row],[Budget_mln]])</f>
        <v>900</v>
      </c>
      <c r="O36" s="4">
        <f>IF(Movies[[#This Row],[currency]]="USD",Movies[[#This Row],[Revenue_mln]]*80, Movies[[#This Row],[Revenue_mln]])</f>
        <v>11690</v>
      </c>
      <c r="P36" s="4">
        <f>IF(Movies[[#This Row],[currency]]="INR",Movies[[#This Row],[Budget_mln]]/80,Movies[[#This Row],[Budget_mln]])</f>
        <v>11.25</v>
      </c>
      <c r="Q36" s="4">
        <f>IF(Movies[[#This Row],[currency]]="INR",Movies[[#This Row],[Revenue_mln]]/80,Movies[[#This Row],[Revenue_mln]])</f>
        <v>146.125</v>
      </c>
    </row>
    <row r="37" spans="1:17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s="4">
        <f>IF(Movies[[#This Row],[unit]] = "Billions", Movies[[#This Row],[budget]]*1000, Movies[[#This Row],[budget]])</f>
        <v>216.7</v>
      </c>
      <c r="M37" s="4">
        <f>IF(Movies[[#This Row],[unit]]="Billions",Movies[[#This Row],[revenue]]*1000, Movies[[#This Row],[revenue]])</f>
        <v>370.6</v>
      </c>
      <c r="N37" s="4">
        <f>IF(Movies[[#This Row],[currency]]="USD",Movies[[#This Row],[Budget_mln]]*80, Movies[[#This Row],[Budget_mln]])</f>
        <v>17336</v>
      </c>
      <c r="O37" s="4">
        <f>IF(Movies[[#This Row],[currency]]="USD",Movies[[#This Row],[Revenue_mln]]*80, Movies[[#This Row],[Revenue_mln]])</f>
        <v>29648</v>
      </c>
      <c r="P37" s="4">
        <f>IF(Movies[[#This Row],[currency]]="INR",Movies[[#This Row],[Budget_mln]]/80,Movies[[#This Row],[Budget_mln]])</f>
        <v>216.7</v>
      </c>
      <c r="Q37" s="4">
        <f>IF(Movies[[#This Row],[currency]]="INR",Movies[[#This Row],[Revenue_mln]]/80,Movies[[#This Row],[Revenue_mln]])</f>
        <v>370.6</v>
      </c>
    </row>
    <row r="38" spans="1:17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s="4">
        <f>IF(Movies[[#This Row],[unit]] = "Billions", Movies[[#This Row],[budget]]*1000, Movies[[#This Row],[budget]])</f>
        <v>177</v>
      </c>
      <c r="M38" s="4">
        <f>IF(Movies[[#This Row],[unit]]="Billions",Movies[[#This Row],[revenue]]*1000, Movies[[#This Row],[revenue]])</f>
        <v>714.4</v>
      </c>
      <c r="N38" s="4">
        <f>IF(Movies[[#This Row],[currency]]="USD",Movies[[#This Row],[Budget_mln]]*80, Movies[[#This Row],[Budget_mln]])</f>
        <v>14160</v>
      </c>
      <c r="O38" s="4">
        <f>IF(Movies[[#This Row],[currency]]="USD",Movies[[#This Row],[Revenue_mln]]*80, Movies[[#This Row],[Revenue_mln]])</f>
        <v>57152</v>
      </c>
      <c r="P38" s="4">
        <f>IF(Movies[[#This Row],[currency]]="INR",Movies[[#This Row],[Budget_mln]]/80,Movies[[#This Row],[Budget_mln]])</f>
        <v>177</v>
      </c>
      <c r="Q38" s="4">
        <f>IF(Movies[[#This Row],[currency]]="INR",Movies[[#This Row],[Revenue_mln]]/80,Movies[[#This Row],[Revenue_mln]])</f>
        <v>714.4</v>
      </c>
    </row>
    <row r="39" spans="1:17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s="4">
        <f>IF(Movies[[#This Row],[unit]] = "Billions", Movies[[#This Row],[budget]]*1000, Movies[[#This Row],[budget]])</f>
        <v>1800</v>
      </c>
      <c r="M39" s="4">
        <f>IF(Movies[[#This Row],[unit]]="Billions",Movies[[#This Row],[revenue]]*1000, Movies[[#This Row],[revenue]])</f>
        <v>3100</v>
      </c>
      <c r="N39" s="4">
        <f>IF(Movies[[#This Row],[currency]]="USD",Movies[[#This Row],[Budget_mln]]*80, Movies[[#This Row],[Budget_mln]])</f>
        <v>1800</v>
      </c>
      <c r="O39" s="4">
        <f>IF(Movies[[#This Row],[currency]]="USD",Movies[[#This Row],[Revenue_mln]]*80, Movies[[#This Row],[Revenue_mln]])</f>
        <v>3100</v>
      </c>
      <c r="P39" s="4">
        <f>IF(Movies[[#This Row],[currency]]="INR",Movies[[#This Row],[Budget_mln]]/80,Movies[[#This Row],[Budget_mln]])</f>
        <v>22.5</v>
      </c>
      <c r="Q39" s="4">
        <f>IF(Movies[[#This Row],[currency]]="INR",Movies[[#This Row],[Revenue_mln]]/80,Movies[[#This Row],[Revenue_mln]])</f>
        <v>38.75</v>
      </c>
    </row>
    <row r="40" spans="1:17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s="4">
        <f>IF(Movies[[#This Row],[unit]] = "Billions", Movies[[#This Row],[budget]]*1000, Movies[[#This Row],[budget]])</f>
        <v>500</v>
      </c>
      <c r="M40" s="4">
        <f>IF(Movies[[#This Row],[unit]]="Billions",Movies[[#This Row],[revenue]]*1000, Movies[[#This Row],[revenue]])</f>
        <v>950</v>
      </c>
      <c r="N40" s="4">
        <f>IF(Movies[[#This Row],[currency]]="USD",Movies[[#This Row],[Budget_mln]]*80, Movies[[#This Row],[Budget_mln]])</f>
        <v>500</v>
      </c>
      <c r="O40" s="4">
        <f>IF(Movies[[#This Row],[currency]]="USD",Movies[[#This Row],[Revenue_mln]]*80, Movies[[#This Row],[Revenue_mln]])</f>
        <v>950</v>
      </c>
      <c r="P40" s="4">
        <f>IF(Movies[[#This Row],[currency]]="INR",Movies[[#This Row],[Budget_mln]]/80,Movies[[#This Row],[Budget_mln]])</f>
        <v>6.25</v>
      </c>
      <c r="Q40" s="4">
        <f>IF(Movies[[#This Row],[currency]]="INR",Movies[[#This Row],[Revenue_mln]]/80,Movies[[#This Row],[Revenue_mln]])</f>
        <v>11.875</v>
      </c>
    </row>
    <row r="43" spans="1:17" x14ac:dyDescent="0.25">
      <c r="H43" s="3"/>
    </row>
    <row r="45" spans="1:17" x14ac:dyDescent="0.25">
      <c r="N45" t="s">
        <v>161</v>
      </c>
      <c r="O45" t="s">
        <v>162</v>
      </c>
    </row>
    <row r="46" spans="1:17" x14ac:dyDescent="0.25">
      <c r="N46" s="9">
        <f>SUM(Movies[Budget INR])</f>
        <v>264196.40000000002</v>
      </c>
      <c r="O46" s="9">
        <f>SUM(Movies[RevenueINR])</f>
        <v>1567141</v>
      </c>
    </row>
    <row r="48" spans="1:17" x14ac:dyDescent="0.25">
      <c r="N48" t="s">
        <v>165</v>
      </c>
      <c r="O48" s="3">
        <f>COUNT(Movies[movie_id])</f>
        <v>39</v>
      </c>
    </row>
    <row r="49" spans="14:15" x14ac:dyDescent="0.25">
      <c r="N49" t="s">
        <v>166</v>
      </c>
      <c r="O49" s="7">
        <f>COUNTIF(Movies[industry],"Bollywood")</f>
        <v>18</v>
      </c>
    </row>
    <row r="50" spans="14:15" x14ac:dyDescent="0.25">
      <c r="N50" t="s">
        <v>167</v>
      </c>
      <c r="O50" s="8">
        <f>SUMIF(Movies[industry],"Bollywood", Movies[RevenueINR])</f>
        <v>80909</v>
      </c>
    </row>
    <row r="51" spans="14:15" x14ac:dyDescent="0.25">
      <c r="N51" t="s">
        <v>168</v>
      </c>
      <c r="O51">
        <f>O50/O49</f>
        <v>4494.9444444444443</v>
      </c>
    </row>
    <row r="52" spans="14:15" x14ac:dyDescent="0.25">
      <c r="N52" t="s">
        <v>169</v>
      </c>
      <c r="O52" s="10">
        <f>O50/O46</f>
        <v>5.1628411227834639E-2</v>
      </c>
    </row>
  </sheetData>
  <conditionalFormatting sqref="A1:B1">
    <cfRule type="duplicateValues" dxfId="4" priority="5"/>
    <cfRule type="duplicateValues" dxfId="3" priority="6"/>
  </conditionalFormatting>
  <conditionalFormatting sqref="A2:B40">
    <cfRule type="duplicateValues" dxfId="2" priority="9"/>
    <cfRule type="duplicateValues" dxfId="1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6DD2-E877-4F3C-BA5A-D1557B530D5B}">
  <dimension ref="A1:M28"/>
  <sheetViews>
    <sheetView tabSelected="1" topLeftCell="A2" zoomScale="115" zoomScaleNormal="115" workbookViewId="0">
      <selection activeCell="D14" sqref="D14"/>
    </sheetView>
  </sheetViews>
  <sheetFormatPr defaultRowHeight="15" x14ac:dyDescent="0.25"/>
  <cols>
    <col min="2" max="2" width="11.5703125" customWidth="1"/>
    <col min="4" max="4" width="11" customWidth="1"/>
    <col min="5" max="5" width="10.28515625" customWidth="1"/>
    <col min="6" max="6" width="13.42578125" bestFit="1" customWidth="1"/>
    <col min="7" max="9" width="10.28515625" customWidth="1"/>
    <col min="10" max="10" width="14.140625" bestFit="1" customWidth="1"/>
  </cols>
  <sheetData>
    <row r="1" spans="1:13" hidden="1" x14ac:dyDescent="0.25"/>
    <row r="2" spans="1:13" x14ac:dyDescent="0.25">
      <c r="D2" s="12" t="s">
        <v>190</v>
      </c>
      <c r="E2" s="12" t="s">
        <v>193</v>
      </c>
      <c r="F2" s="12" t="s">
        <v>194</v>
      </c>
      <c r="G2" s="12" t="s">
        <v>195</v>
      </c>
      <c r="J2" s="17" t="s">
        <v>191</v>
      </c>
      <c r="K2" s="18" t="s">
        <v>193</v>
      </c>
      <c r="L2" s="18" t="s">
        <v>194</v>
      </c>
      <c r="M2" s="18" t="s">
        <v>195</v>
      </c>
    </row>
    <row r="3" spans="1:13" x14ac:dyDescent="0.25">
      <c r="D3" s="7" t="s">
        <v>186</v>
      </c>
      <c r="E3">
        <v>71</v>
      </c>
      <c r="F3">
        <f>E3-E9</f>
        <v>6</v>
      </c>
      <c r="G3">
        <f>F3*F3</f>
        <v>36</v>
      </c>
      <c r="J3" s="7" t="s">
        <v>186</v>
      </c>
      <c r="K3">
        <v>99</v>
      </c>
      <c r="L3">
        <f>K3-K9</f>
        <v>31</v>
      </c>
      <c r="M3">
        <f>L3*L3</f>
        <v>961</v>
      </c>
    </row>
    <row r="4" spans="1:13" x14ac:dyDescent="0.25">
      <c r="D4" s="7" t="s">
        <v>187</v>
      </c>
      <c r="E4">
        <v>62</v>
      </c>
      <c r="F4">
        <f>E4-E9</f>
        <v>-3</v>
      </c>
      <c r="G4">
        <f>F4*F4</f>
        <v>9</v>
      </c>
      <c r="J4" s="7" t="s">
        <v>187</v>
      </c>
      <c r="K4">
        <v>14</v>
      </c>
      <c r="L4">
        <f>K4-K9</f>
        <v>-54</v>
      </c>
      <c r="M4">
        <f t="shared" ref="M4:M6" si="0">L4*L4</f>
        <v>2916</v>
      </c>
    </row>
    <row r="5" spans="1:13" x14ac:dyDescent="0.25">
      <c r="D5" s="7" t="s">
        <v>188</v>
      </c>
      <c r="E5">
        <v>66</v>
      </c>
      <c r="F5">
        <f>E5-E9</f>
        <v>1</v>
      </c>
      <c r="G5">
        <f>F5*F5</f>
        <v>1</v>
      </c>
      <c r="J5" s="7" t="s">
        <v>188</v>
      </c>
      <c r="K5">
        <v>75</v>
      </c>
      <c r="L5">
        <f>K5-K9</f>
        <v>7</v>
      </c>
      <c r="M5">
        <f t="shared" si="0"/>
        <v>49</v>
      </c>
    </row>
    <row r="6" spans="1:13" x14ac:dyDescent="0.25">
      <c r="D6" s="7" t="s">
        <v>189</v>
      </c>
      <c r="E6">
        <v>61</v>
      </c>
      <c r="F6">
        <f>E6-E9</f>
        <v>-4</v>
      </c>
      <c r="G6">
        <f>F6*F6</f>
        <v>16</v>
      </c>
      <c r="J6" s="7" t="s">
        <v>189</v>
      </c>
      <c r="K6">
        <v>84</v>
      </c>
      <c r="L6">
        <f>K6-K9</f>
        <v>16</v>
      </c>
      <c r="M6">
        <f t="shared" si="0"/>
        <v>256</v>
      </c>
    </row>
    <row r="8" spans="1:13" x14ac:dyDescent="0.25">
      <c r="F8" s="14" t="s">
        <v>196</v>
      </c>
      <c r="G8" s="14">
        <f>SUM(G3:G6)</f>
        <v>62</v>
      </c>
      <c r="L8" s="14" t="s">
        <v>198</v>
      </c>
      <c r="M8" s="14">
        <f>SUM(M3:M6)</f>
        <v>4182</v>
      </c>
    </row>
    <row r="9" spans="1:13" x14ac:dyDescent="0.25">
      <c r="D9" s="16" t="s">
        <v>185</v>
      </c>
      <c r="E9" s="15">
        <f>AVERAGE(E3:E6)</f>
        <v>65</v>
      </c>
      <c r="F9" s="14" t="s">
        <v>197</v>
      </c>
      <c r="G9" s="14">
        <f>COUNT(G3:G6)</f>
        <v>4</v>
      </c>
      <c r="J9" s="15" t="s">
        <v>192</v>
      </c>
      <c r="K9" s="15">
        <f>AVERAGE(K3:K6)</f>
        <v>68</v>
      </c>
      <c r="L9" s="14" t="s">
        <v>197</v>
      </c>
      <c r="M9" s="14">
        <f>COUNT(M3:M6)</f>
        <v>4</v>
      </c>
    </row>
    <row r="10" spans="1:13" x14ac:dyDescent="0.25">
      <c r="A10" t="s">
        <v>182</v>
      </c>
      <c r="B10">
        <f>AVERAGE(Movies[imdb_rating])</f>
        <v>7.9473684210526319</v>
      </c>
      <c r="F10" s="2" t="s">
        <v>199</v>
      </c>
      <c r="G10" s="2">
        <f>G8/G9</f>
        <v>15.5</v>
      </c>
      <c r="L10" s="2" t="s">
        <v>200</v>
      </c>
      <c r="M10" s="2">
        <f>M8/M9</f>
        <v>1045.5</v>
      </c>
    </row>
    <row r="11" spans="1:13" x14ac:dyDescent="0.25">
      <c r="A11" t="s">
        <v>183</v>
      </c>
      <c r="B11">
        <f>MEDIAN(Movies[imdb_rating])</f>
        <v>8.1</v>
      </c>
      <c r="F11" s="13" t="s">
        <v>203</v>
      </c>
      <c r="G11" s="13">
        <f>SQRT(G10)</f>
        <v>3.9370039370059056</v>
      </c>
      <c r="L11" s="13" t="s">
        <v>204</v>
      </c>
      <c r="M11" s="13">
        <f>SQRT(M10)</f>
        <v>32.334192428449484</v>
      </c>
    </row>
    <row r="12" spans="1:13" x14ac:dyDescent="0.25">
      <c r="A12" t="s">
        <v>184</v>
      </c>
      <c r="B12">
        <f>MODE(Movies[imdb_rating])</f>
        <v>8.4</v>
      </c>
    </row>
    <row r="13" spans="1:13" x14ac:dyDescent="0.25">
      <c r="G13" t="s">
        <v>201</v>
      </c>
    </row>
    <row r="14" spans="1:13" x14ac:dyDescent="0.25">
      <c r="A14" t="s">
        <v>207</v>
      </c>
      <c r="B14">
        <f xml:space="preserve"> _xlfn.VAR.P(Movies[imdb_rating])</f>
        <v>1.3577562326869845</v>
      </c>
      <c r="G14" t="s">
        <v>202</v>
      </c>
    </row>
    <row r="15" spans="1:13" x14ac:dyDescent="0.25">
      <c r="A15" t="s">
        <v>208</v>
      </c>
      <c r="B15">
        <f>_xlfn.STDEV.P(Movies[imdb_rating])</f>
        <v>1.1652279745556164</v>
      </c>
      <c r="G15" t="s">
        <v>205</v>
      </c>
    </row>
    <row r="16" spans="1:13" x14ac:dyDescent="0.25">
      <c r="G16" t="s">
        <v>206</v>
      </c>
    </row>
    <row r="19" spans="1:2" x14ac:dyDescent="0.25">
      <c r="A19" t="s">
        <v>209</v>
      </c>
    </row>
    <row r="20" spans="1:2" x14ac:dyDescent="0.25">
      <c r="A20" t="s">
        <v>210</v>
      </c>
      <c r="B20" t="s">
        <v>211</v>
      </c>
    </row>
    <row r="21" spans="1:2" x14ac:dyDescent="0.25">
      <c r="A21">
        <v>1760</v>
      </c>
      <c r="B21">
        <v>2.64</v>
      </c>
    </row>
    <row r="22" spans="1:2" x14ac:dyDescent="0.25">
      <c r="A22">
        <v>1943</v>
      </c>
      <c r="B22">
        <v>2.98</v>
      </c>
    </row>
    <row r="23" spans="1:2" x14ac:dyDescent="0.25">
      <c r="A23">
        <v>1914</v>
      </c>
      <c r="B23">
        <v>3.13</v>
      </c>
    </row>
    <row r="24" spans="1:2" x14ac:dyDescent="0.25">
      <c r="A24">
        <v>1618</v>
      </c>
      <c r="B24">
        <v>1.76</v>
      </c>
    </row>
    <row r="25" spans="1:2" x14ac:dyDescent="0.25">
      <c r="A25">
        <v>1369</v>
      </c>
      <c r="B25">
        <v>1.99</v>
      </c>
    </row>
    <row r="27" spans="1:2" x14ac:dyDescent="0.25">
      <c r="A27" t="s">
        <v>212</v>
      </c>
      <c r="B27">
        <f>CORREL(Property[Sqft],Property[Price in Cr])</f>
        <v>0.86003793983378041</v>
      </c>
    </row>
    <row r="28" spans="1:2" x14ac:dyDescent="0.25">
      <c r="A28" t="s">
        <v>213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5" zoomScale="160" zoomScaleNormal="160" workbookViewId="0">
      <selection activeCell="B26" sqref="B26:D26"/>
    </sheetView>
  </sheetViews>
  <sheetFormatPr defaultRowHeight="15" x14ac:dyDescent="0.25"/>
  <cols>
    <col min="1" max="1" width="9.42578125" customWidth="1"/>
    <col min="5" max="5" width="30.285156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DED7-73C4-4344-8897-896A42EEEA8C}">
  <dimension ref="A1:E9"/>
  <sheetViews>
    <sheetView zoomScale="119" workbookViewId="0">
      <selection activeCell="B23" sqref="B23"/>
    </sheetView>
  </sheetViews>
  <sheetFormatPr defaultRowHeight="15" x14ac:dyDescent="0.25"/>
  <cols>
    <col min="1" max="1" width="24.140625" bestFit="1" customWidth="1"/>
    <col min="2" max="2" width="26.42578125" bestFit="1" customWidth="1"/>
    <col min="3" max="3" width="11.140625" bestFit="1" customWidth="1"/>
    <col min="4" max="4" width="13.85546875" bestFit="1" customWidth="1"/>
    <col min="5" max="5" width="15.85546875" bestFit="1" customWidth="1"/>
  </cols>
  <sheetData>
    <row r="1" spans="1:5" x14ac:dyDescent="0.25">
      <c r="A1" s="12" t="s">
        <v>170</v>
      </c>
      <c r="B1" s="12" t="s">
        <v>171</v>
      </c>
      <c r="C1" s="12" t="s">
        <v>178</v>
      </c>
      <c r="D1" s="12" t="s">
        <v>180</v>
      </c>
      <c r="E1" s="12" t="s">
        <v>181</v>
      </c>
    </row>
    <row r="2" spans="1:5" x14ac:dyDescent="0.25">
      <c r="A2" t="s">
        <v>172</v>
      </c>
      <c r="B2" s="5">
        <f>SUMIF(Movies[studio], "Marvel Studios",Movies[Revenue USD])</f>
        <v>9054.6</v>
      </c>
      <c r="C2" s="5">
        <v>8000</v>
      </c>
      <c r="D2" s="6">
        <f>B2-C2</f>
        <v>1054.6000000000004</v>
      </c>
      <c r="E2" s="10">
        <f>D2/B2</f>
        <v>0.11647118591655074</v>
      </c>
    </row>
    <row r="3" spans="1:5" x14ac:dyDescent="0.25">
      <c r="A3" t="s">
        <v>173</v>
      </c>
      <c r="B3" s="5">
        <f>SUMIF(Movies[studio],"Marvel Studios", Movies[Budget USD])</f>
        <v>1988.7</v>
      </c>
      <c r="C3" s="5">
        <v>2000</v>
      </c>
      <c r="D3" s="6">
        <f>C3-B3</f>
        <v>11.299999999999955</v>
      </c>
      <c r="E3" s="10">
        <f>D3/B3</f>
        <v>5.6821038869613082E-3</v>
      </c>
    </row>
    <row r="4" spans="1:5" x14ac:dyDescent="0.25">
      <c r="A4" t="s">
        <v>174</v>
      </c>
      <c r="B4" s="5">
        <f>B2-B3</f>
        <v>7065.9000000000005</v>
      </c>
      <c r="C4" s="5">
        <v>5500</v>
      </c>
      <c r="D4" s="6">
        <f>B4-C4</f>
        <v>1565.9000000000005</v>
      </c>
      <c r="E4" s="10">
        <f t="shared" ref="E3:E7" si="0">D4/B4</f>
        <v>0.22161366563353577</v>
      </c>
    </row>
    <row r="5" spans="1:5" x14ac:dyDescent="0.25">
      <c r="A5" t="s">
        <v>175</v>
      </c>
      <c r="B5" s="10">
        <f>B4/B3</f>
        <v>3.5530245889274403</v>
      </c>
      <c r="C5" s="10">
        <f>C4/C3</f>
        <v>2.75</v>
      </c>
      <c r="D5" s="11">
        <f>B5-C5</f>
        <v>0.80302458892744033</v>
      </c>
      <c r="E5" s="10">
        <f t="shared" si="0"/>
        <v>0.22601154842270629</v>
      </c>
    </row>
    <row r="6" spans="1:5" x14ac:dyDescent="0.25">
      <c r="A6" t="s">
        <v>177</v>
      </c>
      <c r="B6" s="5">
        <f>SUMIF(Movies[industry],"Hollywood",Movies[Revenue USD])</f>
        <v>18577.900000000001</v>
      </c>
      <c r="E6" s="10"/>
    </row>
    <row r="7" spans="1:5" x14ac:dyDescent="0.25">
      <c r="A7" t="s">
        <v>176</v>
      </c>
      <c r="B7" s="10">
        <f>B2/B6</f>
        <v>0.48738554949698293</v>
      </c>
      <c r="C7" s="10">
        <v>0.55000000000000004</v>
      </c>
      <c r="D7" s="11">
        <f>B7-C7</f>
        <v>-6.2614450503017116E-2</v>
      </c>
      <c r="E7" s="10">
        <f t="shared" si="0"/>
        <v>-0.12847005941731293</v>
      </c>
    </row>
    <row r="9" spans="1:5" x14ac:dyDescent="0.25">
      <c r="C9" t="s">
        <v>179</v>
      </c>
    </row>
  </sheetData>
  <conditionalFormatting sqref="E1:E7">
    <cfRule type="cellIs" dxfId="0" priority="1" operator="lessThan">
      <formula>-0.1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A2" sqref="A2:B3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movies</vt:lpstr>
      <vt:lpstr>Statistics</vt:lpstr>
      <vt:lpstr>financials</vt:lpstr>
      <vt:lpstr>Marvel Financials</vt:lpstr>
      <vt:lpstr>actors</vt:lpstr>
      <vt:lpstr>movie_actor</vt:lpstr>
      <vt:lpstr>languages</vt:lpstr>
      <vt:lpstr>Krance_Mean</vt:lpstr>
      <vt:lpstr>Yuganda_mean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durga katreddy</cp:lastModifiedBy>
  <dcterms:created xsi:type="dcterms:W3CDTF">2015-06-05T18:17:20Z</dcterms:created>
  <dcterms:modified xsi:type="dcterms:W3CDTF">2024-10-21T15:47:18Z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