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L2" i="1" l="1"/>
  <c r="L1" i="1"/>
  <c r="I1" i="1"/>
  <c r="U1" i="1"/>
  <c r="U2" i="1" s="1"/>
  <c r="F7" i="1"/>
  <c r="J7" i="1" s="1"/>
  <c r="N7" i="1" s="1"/>
  <c r="D7" i="1"/>
  <c r="H7" i="1" s="1"/>
  <c r="L7" i="1" s="1"/>
  <c r="E7" i="1"/>
  <c r="I7" i="1" s="1"/>
  <c r="M7" i="1" s="1"/>
  <c r="R7" i="1" l="1"/>
  <c r="Q7" i="1"/>
  <c r="P7" i="1"/>
  <c r="F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8" i="1"/>
  <c r="D11" i="1" l="1"/>
  <c r="H11" i="1" s="1"/>
  <c r="L11" i="1" s="1"/>
  <c r="P11" i="1" s="1"/>
  <c r="E11" i="1"/>
  <c r="F11" i="1"/>
  <c r="D26" i="1"/>
  <c r="H26" i="1" s="1"/>
  <c r="L26" i="1" s="1"/>
  <c r="P26" i="1" s="1"/>
  <c r="E26" i="1"/>
  <c r="I26" i="1" s="1"/>
  <c r="M26" i="1" s="1"/>
  <c r="Q26" i="1" s="1"/>
  <c r="F26" i="1"/>
  <c r="D18" i="1"/>
  <c r="H18" i="1" s="1"/>
  <c r="L18" i="1" s="1"/>
  <c r="P18" i="1" s="1"/>
  <c r="E18" i="1"/>
  <c r="I18" i="1" s="1"/>
  <c r="M18" i="1" s="1"/>
  <c r="Q18" i="1" s="1"/>
  <c r="F18" i="1"/>
  <c r="D10" i="1"/>
  <c r="H10" i="1" s="1"/>
  <c r="L10" i="1" s="1"/>
  <c r="P10" i="1" s="1"/>
  <c r="E10" i="1"/>
  <c r="I10" i="1" s="1"/>
  <c r="M10" i="1" s="1"/>
  <c r="Q10" i="1" s="1"/>
  <c r="F10" i="1"/>
  <c r="D25" i="1"/>
  <c r="F25" i="1"/>
  <c r="J25" i="1" s="1"/>
  <c r="N25" i="1" s="1"/>
  <c r="R25" i="1" s="1"/>
  <c r="E25" i="1"/>
  <c r="I25" i="1" s="1"/>
  <c r="M25" i="1" s="1"/>
  <c r="Q25" i="1" s="1"/>
  <c r="E17" i="1"/>
  <c r="I17" i="1" s="1"/>
  <c r="M17" i="1" s="1"/>
  <c r="Q17" i="1" s="1"/>
  <c r="D17" i="1"/>
  <c r="F17" i="1"/>
  <c r="J17" i="1" s="1"/>
  <c r="N17" i="1" s="1"/>
  <c r="R17" i="1" s="1"/>
  <c r="W17" i="1" s="1"/>
  <c r="D9" i="1"/>
  <c r="E9" i="1"/>
  <c r="I9" i="1" s="1"/>
  <c r="M9" i="1" s="1"/>
  <c r="Q9" i="1" s="1"/>
  <c r="F9" i="1"/>
  <c r="J9" i="1" s="1"/>
  <c r="N9" i="1" s="1"/>
  <c r="R9" i="1" s="1"/>
  <c r="T9" i="1" s="1"/>
  <c r="D19" i="1"/>
  <c r="H19" i="1" s="1"/>
  <c r="L19" i="1" s="1"/>
  <c r="P19" i="1" s="1"/>
  <c r="E19" i="1"/>
  <c r="F19" i="1"/>
  <c r="E24" i="1"/>
  <c r="F24" i="1"/>
  <c r="D24" i="1"/>
  <c r="D15" i="1"/>
  <c r="H15" i="1" s="1"/>
  <c r="L15" i="1" s="1"/>
  <c r="P15" i="1" s="1"/>
  <c r="E15" i="1"/>
  <c r="I15" i="1" s="1"/>
  <c r="M15" i="1" s="1"/>
  <c r="Q15" i="1" s="1"/>
  <c r="F15" i="1"/>
  <c r="J15" i="1" s="1"/>
  <c r="N15" i="1" s="1"/>
  <c r="R15" i="1" s="1"/>
  <c r="D22" i="1"/>
  <c r="F22" i="1"/>
  <c r="J22" i="1" s="1"/>
  <c r="N22" i="1" s="1"/>
  <c r="R22" i="1" s="1"/>
  <c r="T22" i="1" s="1"/>
  <c r="E22" i="1"/>
  <c r="F21" i="1"/>
  <c r="J21" i="1" s="1"/>
  <c r="N21" i="1" s="1"/>
  <c r="R21" i="1" s="1"/>
  <c r="D21" i="1"/>
  <c r="H21" i="1" s="1"/>
  <c r="L21" i="1" s="1"/>
  <c r="P21" i="1" s="1"/>
  <c r="E21" i="1"/>
  <c r="I21" i="1" s="1"/>
  <c r="M21" i="1" s="1"/>
  <c r="Q21" i="1" s="1"/>
  <c r="F13" i="1"/>
  <c r="J13" i="1" s="1"/>
  <c r="N13" i="1" s="1"/>
  <c r="R13" i="1" s="1"/>
  <c r="D13" i="1"/>
  <c r="H13" i="1" s="1"/>
  <c r="L13" i="1" s="1"/>
  <c r="P13" i="1" s="1"/>
  <c r="E13" i="1"/>
  <c r="I13" i="1" s="1"/>
  <c r="M13" i="1" s="1"/>
  <c r="Q13" i="1" s="1"/>
  <c r="D27" i="1"/>
  <c r="H27" i="1" s="1"/>
  <c r="L27" i="1" s="1"/>
  <c r="P27" i="1" s="1"/>
  <c r="E27" i="1"/>
  <c r="F27" i="1"/>
  <c r="D8" i="1"/>
  <c r="H8" i="1" s="1"/>
  <c r="F8" i="1"/>
  <c r="J8" i="1" s="1"/>
  <c r="N8" i="1" s="1"/>
  <c r="R8" i="1" s="1"/>
  <c r="E8" i="1"/>
  <c r="I8" i="1" s="1"/>
  <c r="M8" i="1" s="1"/>
  <c r="Q8" i="1" s="1"/>
  <c r="E16" i="1"/>
  <c r="F16" i="1"/>
  <c r="D16" i="1"/>
  <c r="D31" i="1"/>
  <c r="H31" i="1" s="1"/>
  <c r="L31" i="1" s="1"/>
  <c r="P31" i="1" s="1"/>
  <c r="E31" i="1"/>
  <c r="I31" i="1" s="1"/>
  <c r="M31" i="1" s="1"/>
  <c r="Q31" i="1" s="1"/>
  <c r="F31" i="1"/>
  <c r="J31" i="1" s="1"/>
  <c r="E23" i="1"/>
  <c r="I23" i="1" s="1"/>
  <c r="M23" i="1" s="1"/>
  <c r="Q23" i="1" s="1"/>
  <c r="F23" i="1"/>
  <c r="J23" i="1" s="1"/>
  <c r="N23" i="1" s="1"/>
  <c r="R23" i="1" s="1"/>
  <c r="D23" i="1"/>
  <c r="H23" i="1" s="1"/>
  <c r="L23" i="1" s="1"/>
  <c r="P23" i="1" s="1"/>
  <c r="D30" i="1"/>
  <c r="E30" i="1"/>
  <c r="F30" i="1"/>
  <c r="J30" i="1" s="1"/>
  <c r="N30" i="1" s="1"/>
  <c r="R30" i="1" s="1"/>
  <c r="D14" i="1"/>
  <c r="E14" i="1"/>
  <c r="F14" i="1"/>
  <c r="J14" i="1" s="1"/>
  <c r="N14" i="1" s="1"/>
  <c r="R14" i="1" s="1"/>
  <c r="T14" i="1" s="1"/>
  <c r="F29" i="1"/>
  <c r="J29" i="1" s="1"/>
  <c r="N29" i="1" s="1"/>
  <c r="R29" i="1" s="1"/>
  <c r="D29" i="1"/>
  <c r="H29" i="1" s="1"/>
  <c r="L29" i="1" s="1"/>
  <c r="P29" i="1" s="1"/>
  <c r="E29" i="1"/>
  <c r="I29" i="1" s="1"/>
  <c r="M29" i="1" s="1"/>
  <c r="Q29" i="1" s="1"/>
  <c r="D28" i="1"/>
  <c r="H28" i="1" s="1"/>
  <c r="L28" i="1" s="1"/>
  <c r="P28" i="1" s="1"/>
  <c r="F28" i="1"/>
  <c r="J28" i="1" s="1"/>
  <c r="N28" i="1" s="1"/>
  <c r="R28" i="1" s="1"/>
  <c r="E28" i="1"/>
  <c r="I28" i="1" s="1"/>
  <c r="M28" i="1" s="1"/>
  <c r="Q28" i="1" s="1"/>
  <c r="E20" i="1"/>
  <c r="I20" i="1" s="1"/>
  <c r="M20" i="1" s="1"/>
  <c r="Q20" i="1" s="1"/>
  <c r="F20" i="1"/>
  <c r="J20" i="1" s="1"/>
  <c r="N20" i="1" s="1"/>
  <c r="R20" i="1" s="1"/>
  <c r="T20" i="1" s="1"/>
  <c r="D20" i="1"/>
  <c r="H20" i="1" s="1"/>
  <c r="L20" i="1" s="1"/>
  <c r="P20" i="1" s="1"/>
  <c r="E12" i="1"/>
  <c r="I12" i="1" s="1"/>
  <c r="M12" i="1" s="1"/>
  <c r="Q12" i="1" s="1"/>
  <c r="F12" i="1"/>
  <c r="J12" i="1" s="1"/>
  <c r="N12" i="1" s="1"/>
  <c r="R12" i="1" s="1"/>
  <c r="D12" i="1"/>
  <c r="H12" i="1" s="1"/>
  <c r="L12" i="1" s="1"/>
  <c r="P12" i="1" s="1"/>
  <c r="T30" i="1"/>
  <c r="T17" i="1"/>
  <c r="W28" i="1" l="1"/>
  <c r="W22" i="1"/>
  <c r="W12" i="1"/>
  <c r="T25" i="1"/>
  <c r="W14" i="1"/>
  <c r="I30" i="1"/>
  <c r="M30" i="1"/>
  <c r="Q30" i="1" s="1"/>
  <c r="H16" i="1"/>
  <c r="L16" i="1" s="1"/>
  <c r="P16" i="1" s="1"/>
  <c r="J19" i="1"/>
  <c r="N19" i="1" s="1"/>
  <c r="R19" i="1" s="1"/>
  <c r="T19" i="1" s="1"/>
  <c r="T12" i="1"/>
  <c r="H30" i="1"/>
  <c r="L30" i="1" s="1"/>
  <c r="P30" i="1" s="1"/>
  <c r="J16" i="1"/>
  <c r="N16" i="1" s="1"/>
  <c r="R16" i="1" s="1"/>
  <c r="H22" i="1"/>
  <c r="L22" i="1"/>
  <c r="P22" i="1" s="1"/>
  <c r="I19" i="1"/>
  <c r="M19" i="1" s="1"/>
  <c r="Q19" i="1" s="1"/>
  <c r="I16" i="1"/>
  <c r="M16" i="1"/>
  <c r="Q16" i="1" s="1"/>
  <c r="T28" i="1"/>
  <c r="H25" i="1"/>
  <c r="L25" i="1"/>
  <c r="P25" i="1" s="1"/>
  <c r="W25" i="1"/>
  <c r="W20" i="1"/>
  <c r="H14" i="1"/>
  <c r="L14" i="1"/>
  <c r="P14" i="1" s="1"/>
  <c r="W13" i="1" s="1"/>
  <c r="J27" i="1"/>
  <c r="N27" i="1" s="1"/>
  <c r="R27" i="1" s="1"/>
  <c r="J24" i="1"/>
  <c r="N24" i="1"/>
  <c r="R24" i="1" s="1"/>
  <c r="W9" i="1"/>
  <c r="I11" i="1"/>
  <c r="M11" i="1" s="1"/>
  <c r="Q11" i="1" s="1"/>
  <c r="J26" i="1"/>
  <c r="N26" i="1" s="1"/>
  <c r="R26" i="1" s="1"/>
  <c r="J10" i="1"/>
  <c r="N10" i="1"/>
  <c r="R10" i="1" s="1"/>
  <c r="I14" i="1"/>
  <c r="M14" i="1" s="1"/>
  <c r="Q14" i="1" s="1"/>
  <c r="N31" i="1"/>
  <c r="F1" i="1"/>
  <c r="L8" i="1"/>
  <c r="P8" i="1" s="1"/>
  <c r="T7" i="1" s="1"/>
  <c r="H24" i="1"/>
  <c r="L24" i="1"/>
  <c r="P24" i="1" s="1"/>
  <c r="W23" i="1" s="1"/>
  <c r="H9" i="1"/>
  <c r="L9" i="1" s="1"/>
  <c r="P9" i="1" s="1"/>
  <c r="W8" i="1" s="1"/>
  <c r="J11" i="1"/>
  <c r="N11" i="1" s="1"/>
  <c r="R11" i="1" s="1"/>
  <c r="W30" i="1"/>
  <c r="I27" i="1"/>
  <c r="M27" i="1" s="1"/>
  <c r="Q27" i="1" s="1"/>
  <c r="I22" i="1"/>
  <c r="M22" i="1" s="1"/>
  <c r="Q22" i="1" s="1"/>
  <c r="I24" i="1"/>
  <c r="M24" i="1"/>
  <c r="Q24" i="1" s="1"/>
  <c r="H17" i="1"/>
  <c r="L17" i="1"/>
  <c r="P17" i="1" s="1"/>
  <c r="J18" i="1"/>
  <c r="N18" i="1" s="1"/>
  <c r="R18" i="1" s="1"/>
  <c r="T24" i="1" l="1"/>
  <c r="T16" i="1"/>
  <c r="T27" i="1"/>
  <c r="W27" i="1"/>
  <c r="W15" i="1"/>
  <c r="T15" i="1"/>
  <c r="T18" i="1"/>
  <c r="W18" i="1"/>
  <c r="T26" i="1"/>
  <c r="W26" i="1"/>
  <c r="W11" i="1"/>
  <c r="T11" i="1"/>
  <c r="T33" i="1"/>
  <c r="R31" i="1"/>
  <c r="W31" i="1" s="1"/>
  <c r="W19" i="1"/>
  <c r="W16" i="1"/>
  <c r="T29" i="1"/>
  <c r="W29" i="1"/>
  <c r="W24" i="1"/>
  <c r="T21" i="1"/>
  <c r="W21" i="1"/>
  <c r="T8" i="1"/>
  <c r="T10" i="1"/>
  <c r="W10" i="1"/>
  <c r="T13" i="1"/>
  <c r="T23" i="1"/>
  <c r="T36" i="1" l="1"/>
  <c r="I3" i="1" s="1"/>
</calcChain>
</file>

<file path=xl/sharedStrings.xml><?xml version="1.0" encoding="utf-8"?>
<sst xmlns="http://schemas.openxmlformats.org/spreadsheetml/2006/main" count="36" uniqueCount="34">
  <si>
    <t>R1</t>
  </si>
  <si>
    <t>Ub</t>
  </si>
  <si>
    <t>V</t>
  </si>
  <si>
    <t>Ohm</t>
  </si>
  <si>
    <t>E24 dekade</t>
  </si>
  <si>
    <t>R Toleranz</t>
  </si>
  <si>
    <t>%</t>
  </si>
  <si>
    <t>R E24</t>
  </si>
  <si>
    <t>Rg_min</t>
  </si>
  <si>
    <t>Rg_soll</t>
  </si>
  <si>
    <t>Rg_max</t>
  </si>
  <si>
    <t>R2_min</t>
  </si>
  <si>
    <t>R2_soll</t>
  </si>
  <si>
    <t>R2_max</t>
  </si>
  <si>
    <t>Uadc_min</t>
  </si>
  <si>
    <t>Uadc_soll</t>
  </si>
  <si>
    <t>Uadc_max</t>
  </si>
  <si>
    <t>Uref</t>
  </si>
  <si>
    <t>Imin</t>
  </si>
  <si>
    <t>Imax</t>
  </si>
  <si>
    <t>A</t>
  </si>
  <si>
    <t>ADCbits</t>
  </si>
  <si>
    <t>ADCmaxVal</t>
  </si>
  <si>
    <t>ADCquantum</t>
  </si>
  <si>
    <t>ADCval_min</t>
  </si>
  <si>
    <t>ADCval_soll</t>
  </si>
  <si>
    <t>ADCval_max</t>
  </si>
  <si>
    <t>Grenzwert</t>
  </si>
  <si>
    <t>Test1</t>
  </si>
  <si>
    <t>MAX&lt;UREF</t>
  </si>
  <si>
    <t>SUMME Fehler</t>
  </si>
  <si>
    <t>Berechnung Status:</t>
  </si>
  <si>
    <t>Pr1_max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</si>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</sst>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164" fontId="4" fillId="0" borderId="0" xfId="0" applyNumberFormat="1" applyFont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F1" zoomScale="178" zoomScaleNormal="178" workbookViewId="0">
      <selection activeCell="R4" sqref="R4"/>
    </sheetView>
  </sheetViews>
  <sheetFormatPr baseColWidth="10" defaultColWidth="9.140625" defaultRowHeight="15" x14ac:dyDescent="0.25"/>
  <cols>
    <col min="1" max="1" width="11" bestFit="1" customWidth="1"/>
    <col min="2" max="2" width="12" customWidth="1"/>
    <col min="3" max="3" width="4" customWidth="1"/>
    <col min="4" max="4" width="18" customWidth="1"/>
    <col min="5" max="5" width="15.85546875" customWidth="1"/>
    <col min="7" max="7" width="4" customWidth="1"/>
    <col min="11" max="11" width="2.7109375" customWidth="1"/>
    <col min="14" max="14" width="10.42578125" customWidth="1"/>
    <col min="15" max="15" width="2.5703125" customWidth="1"/>
    <col min="16" max="16" width="11.85546875" customWidth="1"/>
    <col min="17" max="17" width="12.7109375" customWidth="1"/>
    <col min="18" max="18" width="14.42578125" customWidth="1"/>
    <col min="19" max="19" width="3.5703125" customWidth="1"/>
    <col min="20" max="20" width="12.7109375" bestFit="1" customWidth="1"/>
    <col min="21" max="21" width="5.28515625" customWidth="1"/>
    <col min="22" max="22" width="3.140625" customWidth="1"/>
  </cols>
  <sheetData>
    <row r="1" spans="1:23" x14ac:dyDescent="0.25">
      <c r="A1" s="1" t="s">
        <v>1</v>
      </c>
      <c r="B1" s="7">
        <v>5</v>
      </c>
      <c r="C1" t="s">
        <v>2</v>
      </c>
      <c r="E1" s="1" t="s">
        <v>18</v>
      </c>
      <c r="F1" s="2">
        <f>$B$1/$J$31</f>
        <v>4.504504504504505E-2</v>
      </c>
      <c r="G1" t="s">
        <v>20</v>
      </c>
      <c r="H1" t="s">
        <v>32</v>
      </c>
      <c r="I1" s="2">
        <f>$B$1^2/B2</f>
        <v>2.5</v>
      </c>
      <c r="J1" t="s">
        <v>33</v>
      </c>
      <c r="L1" s="2">
        <f>$B$1/L8</f>
        <v>1.9176945208602894</v>
      </c>
      <c r="P1" t="s">
        <v>17</v>
      </c>
      <c r="Q1" s="7">
        <v>5</v>
      </c>
      <c r="R1" t="s">
        <v>2</v>
      </c>
      <c r="T1" t="s">
        <v>22</v>
      </c>
      <c r="U1">
        <f>2^Q2-1</f>
        <v>255</v>
      </c>
    </row>
    <row r="2" spans="1:23" x14ac:dyDescent="0.25">
      <c r="A2" s="1" t="s">
        <v>0</v>
      </c>
      <c r="B2" s="7">
        <v>10</v>
      </c>
      <c r="C2" t="s">
        <v>3</v>
      </c>
      <c r="E2" s="1" t="s">
        <v>19</v>
      </c>
      <c r="F2" s="2">
        <f>$B$1/$H$7</f>
        <v>0.5</v>
      </c>
      <c r="G2" t="s">
        <v>20</v>
      </c>
      <c r="L2" s="2">
        <f>B1/H8</f>
        <v>0.23927025677911573</v>
      </c>
      <c r="P2" t="s">
        <v>21</v>
      </c>
      <c r="Q2" s="7">
        <v>8</v>
      </c>
      <c r="T2" t="s">
        <v>23</v>
      </c>
      <c r="U2">
        <f>$Q$1/$U$1</f>
        <v>1.9607843137254902E-2</v>
      </c>
    </row>
    <row r="3" spans="1:23" x14ac:dyDescent="0.25">
      <c r="A3" s="1" t="s">
        <v>4</v>
      </c>
      <c r="B3" s="7">
        <v>10</v>
      </c>
      <c r="E3" s="4" t="s">
        <v>31</v>
      </c>
      <c r="F3" s="5"/>
      <c r="G3" s="5"/>
      <c r="H3" s="5"/>
      <c r="I3" s="6" t="str">
        <f>IF($T$36=0,"OK","ERR")</f>
        <v>OK</v>
      </c>
      <c r="J3" s="6"/>
    </row>
    <row r="4" spans="1:23" x14ac:dyDescent="0.25">
      <c r="A4" s="1" t="s">
        <v>5</v>
      </c>
      <c r="B4" s="7">
        <v>1</v>
      </c>
      <c r="C4" t="s">
        <v>6</v>
      </c>
      <c r="E4" s="5"/>
      <c r="F4" s="5"/>
      <c r="G4" s="5"/>
      <c r="H4" s="5"/>
      <c r="I4" s="6"/>
      <c r="J4" s="6"/>
    </row>
    <row r="6" spans="1:23" x14ac:dyDescent="0.25">
      <c r="B6" t="s">
        <v>7</v>
      </c>
      <c r="D6" t="s">
        <v>11</v>
      </c>
      <c r="E6" t="s">
        <v>12</v>
      </c>
      <c r="F6" t="s">
        <v>13</v>
      </c>
      <c r="H6" t="s">
        <v>8</v>
      </c>
      <c r="I6" t="s">
        <v>9</v>
      </c>
      <c r="J6" t="s">
        <v>10</v>
      </c>
      <c r="L6" t="s">
        <v>14</v>
      </c>
      <c r="M6" t="s">
        <v>15</v>
      </c>
      <c r="N6" t="s">
        <v>16</v>
      </c>
      <c r="P6" t="s">
        <v>24</v>
      </c>
      <c r="Q6" t="s">
        <v>25</v>
      </c>
      <c r="R6" t="s">
        <v>26</v>
      </c>
      <c r="T6" t="s">
        <v>28</v>
      </c>
      <c r="W6" t="s">
        <v>27</v>
      </c>
    </row>
    <row r="7" spans="1:23" x14ac:dyDescent="0.25">
      <c r="A7">
        <v>0</v>
      </c>
      <c r="B7">
        <v>0</v>
      </c>
      <c r="D7">
        <f>$B7*$B$3-$B7*$B$3*0.05</f>
        <v>0</v>
      </c>
      <c r="E7">
        <f>$B7*$B$3</f>
        <v>0</v>
      </c>
      <c r="F7">
        <f>$B7*$B$3+$B7*$B$3*0.05</f>
        <v>0</v>
      </c>
      <c r="H7">
        <f>D7+$B$2</f>
        <v>10</v>
      </c>
      <c r="I7">
        <f t="shared" ref="I7:J7" si="0">E7+$B$2</f>
        <v>10</v>
      </c>
      <c r="J7">
        <f t="shared" si="0"/>
        <v>10</v>
      </c>
      <c r="L7">
        <f>D7/H7*$B$1</f>
        <v>0</v>
      </c>
      <c r="M7">
        <f t="shared" ref="M7:N22" si="1">E7/I7*$B$1</f>
        <v>0</v>
      </c>
      <c r="N7">
        <f t="shared" si="1"/>
        <v>0</v>
      </c>
      <c r="P7">
        <f>ROUNDDOWN(L7/$U$2,0)</f>
        <v>0</v>
      </c>
      <c r="Q7">
        <f>ROUND(M7/$U$2,0)</f>
        <v>0</v>
      </c>
      <c r="R7">
        <f>ROUNDUP(N7/$U$2,0)</f>
        <v>0</v>
      </c>
      <c r="T7">
        <f>IF(R7&lt;P8,0,1)</f>
        <v>0</v>
      </c>
    </row>
    <row r="8" spans="1:23" x14ac:dyDescent="0.25">
      <c r="A8">
        <v>1</v>
      </c>
      <c r="B8">
        <f>POWER(POWER(10,A8),1/24)</f>
        <v>1.1006941712522096</v>
      </c>
      <c r="D8">
        <f>$B8*$B$3-$B8*$B$3*$B$4/100</f>
        <v>10.896872295396875</v>
      </c>
      <c r="E8">
        <f t="shared" ref="E8:E31" si="2">$B8*$B$3</f>
        <v>11.006941712522096</v>
      </c>
      <c r="F8">
        <f>$B8*$B$3+$B8*$B$3*$B$4/100</f>
        <v>11.117011129647317</v>
      </c>
      <c r="H8">
        <f t="shared" ref="H8:H31" si="3">D8+$B$2</f>
        <v>20.896872295396875</v>
      </c>
      <c r="I8">
        <f t="shared" ref="I8:I31" si="4">E8+$B$2</f>
        <v>21.006941712522096</v>
      </c>
      <c r="J8">
        <f t="shared" ref="J8:J31" si="5">F8+$B$2</f>
        <v>21.117011129647317</v>
      </c>
      <c r="L8">
        <f t="shared" ref="L8:L31" si="6">D8/H8*$B$1</f>
        <v>2.6072974322088429</v>
      </c>
      <c r="M8">
        <f t="shared" si="1"/>
        <v>2.6198344012067527</v>
      </c>
      <c r="N8">
        <f t="shared" si="1"/>
        <v>2.6322406758690251</v>
      </c>
      <c r="P8">
        <f>ROUNDDOWN(L8/$U$2,0)</f>
        <v>132</v>
      </c>
      <c r="Q8">
        <f>ROUND(M8/$U$2,0)</f>
        <v>134</v>
      </c>
      <c r="R8">
        <f>ROUNDUP(N8/$U$2,0)</f>
        <v>135</v>
      </c>
      <c r="T8">
        <f t="shared" ref="T8:T30" si="7">IF(R8&lt;P9,0,1)</f>
        <v>0</v>
      </c>
      <c r="W8" s="8">
        <f>ROUND(((P9-R8)/2)+R8,0)</f>
        <v>137</v>
      </c>
    </row>
    <row r="9" spans="1:23" x14ac:dyDescent="0.25">
      <c r="A9">
        <v>2</v>
      </c>
      <c r="B9">
        <f t="shared" ref="B9:B31" si="8">POWER(POWER(10,A9),1/24)</f>
        <v>1.2115276586285886</v>
      </c>
      <c r="D9">
        <f t="shared" ref="D9:D31" si="9">$B9*$B$3-$B9*$B$3*$B$4/100</f>
        <v>11.994123820423026</v>
      </c>
      <c r="E9">
        <f t="shared" si="2"/>
        <v>12.115276586285885</v>
      </c>
      <c r="F9">
        <f t="shared" ref="F9:F31" si="10">$B9*$B$3+$B9*$B$3*$B$4/100</f>
        <v>12.236429352148745</v>
      </c>
      <c r="H9">
        <f t="shared" si="3"/>
        <v>21.994123820423027</v>
      </c>
      <c r="I9">
        <f t="shared" si="4"/>
        <v>22.115276586285887</v>
      </c>
      <c r="J9">
        <f t="shared" si="5"/>
        <v>22.236429352148747</v>
      </c>
      <c r="L9">
        <f t="shared" si="6"/>
        <v>2.726665521743965</v>
      </c>
      <c r="M9">
        <f t="shared" si="1"/>
        <v>2.7391193908465072</v>
      </c>
      <c r="N9">
        <f t="shared" si="1"/>
        <v>2.7514375528475563</v>
      </c>
      <c r="P9">
        <f>ROUNDDOWN(L9/$U$2,0)</f>
        <v>139</v>
      </c>
      <c r="Q9">
        <f>ROUND(M9/$U$2,0)</f>
        <v>140</v>
      </c>
      <c r="R9">
        <f>ROUNDUP(N9/$U$2,0)</f>
        <v>141</v>
      </c>
      <c r="T9">
        <f t="shared" si="7"/>
        <v>0</v>
      </c>
      <c r="W9" s="8">
        <f t="shared" ref="W9:W31" si="11">ROUND(((P10-R9)/2)+R9,0)</f>
        <v>143</v>
      </c>
    </row>
    <row r="10" spans="1:23" x14ac:dyDescent="0.25">
      <c r="A10">
        <v>3</v>
      </c>
      <c r="B10">
        <f t="shared" si="8"/>
        <v>1.333521432163324</v>
      </c>
      <c r="D10">
        <f t="shared" si="9"/>
        <v>13.201862178416908</v>
      </c>
      <c r="E10">
        <f t="shared" si="2"/>
        <v>13.33521432163324</v>
      </c>
      <c r="F10">
        <f t="shared" si="10"/>
        <v>13.468566464849571</v>
      </c>
      <c r="H10">
        <f t="shared" si="3"/>
        <v>23.20186217841691</v>
      </c>
      <c r="I10">
        <f t="shared" si="4"/>
        <v>23.335214321633238</v>
      </c>
      <c r="J10">
        <f t="shared" si="5"/>
        <v>23.468566464849573</v>
      </c>
      <c r="L10">
        <f t="shared" si="6"/>
        <v>2.8450005600623056</v>
      </c>
      <c r="M10">
        <f t="shared" si="1"/>
        <v>2.8573155870419074</v>
      </c>
      <c r="N10">
        <f t="shared" si="1"/>
        <v>2.8694906621208278</v>
      </c>
      <c r="P10">
        <f>ROUNDDOWN(L10/$U$2,0)</f>
        <v>145</v>
      </c>
      <c r="Q10">
        <f>ROUND(M10/$U$2,0)</f>
        <v>146</v>
      </c>
      <c r="R10">
        <f>ROUNDUP(N10/$U$2,0)</f>
        <v>147</v>
      </c>
      <c r="T10">
        <f t="shared" si="7"/>
        <v>0</v>
      </c>
      <c r="W10" s="8">
        <f t="shared" si="11"/>
        <v>149</v>
      </c>
    </row>
    <row r="11" spans="1:23" x14ac:dyDescent="0.25">
      <c r="A11">
        <v>4</v>
      </c>
      <c r="B11">
        <f t="shared" si="8"/>
        <v>1.4677992676220697</v>
      </c>
      <c r="D11">
        <f t="shared" si="9"/>
        <v>14.53121274945849</v>
      </c>
      <c r="E11">
        <f t="shared" si="2"/>
        <v>14.677992676220697</v>
      </c>
      <c r="F11">
        <f t="shared" si="10"/>
        <v>14.824772602982904</v>
      </c>
      <c r="H11">
        <f t="shared" si="3"/>
        <v>24.53121274945849</v>
      </c>
      <c r="I11">
        <f t="shared" si="4"/>
        <v>24.677992676220697</v>
      </c>
      <c r="J11">
        <f t="shared" si="5"/>
        <v>24.824772602982904</v>
      </c>
      <c r="L11">
        <f t="shared" si="6"/>
        <v>2.9617803444673267</v>
      </c>
      <c r="M11">
        <f t="shared" si="1"/>
        <v>2.9739032807081118</v>
      </c>
      <c r="N11">
        <f t="shared" si="1"/>
        <v>2.9858828598497582</v>
      </c>
      <c r="P11">
        <f>ROUNDDOWN(L11/$U$2,0)</f>
        <v>151</v>
      </c>
      <c r="Q11">
        <f>ROUND(M11/$U$2,0)</f>
        <v>152</v>
      </c>
      <c r="R11">
        <f>ROUNDUP(N11/$U$2,0)</f>
        <v>153</v>
      </c>
      <c r="T11">
        <f t="shared" si="7"/>
        <v>0</v>
      </c>
      <c r="W11" s="8">
        <f t="shared" si="11"/>
        <v>155</v>
      </c>
    </row>
    <row r="12" spans="1:23" x14ac:dyDescent="0.25">
      <c r="A12">
        <v>5</v>
      </c>
      <c r="B12">
        <f t="shared" si="8"/>
        <v>1.6155980984398739</v>
      </c>
      <c r="D12">
        <f t="shared" si="9"/>
        <v>15.99442117455475</v>
      </c>
      <c r="E12">
        <f t="shared" si="2"/>
        <v>16.155980984398738</v>
      </c>
      <c r="F12">
        <f t="shared" si="10"/>
        <v>16.317540794242724</v>
      </c>
      <c r="H12">
        <f t="shared" si="3"/>
        <v>25.994421174554752</v>
      </c>
      <c r="I12">
        <f t="shared" si="4"/>
        <v>26.155980984398738</v>
      </c>
      <c r="J12">
        <f t="shared" si="5"/>
        <v>26.317540794242724</v>
      </c>
      <c r="L12">
        <f t="shared" si="6"/>
        <v>3.0765103533467526</v>
      </c>
      <c r="M12">
        <f t="shared" si="1"/>
        <v>3.0883913308461453</v>
      </c>
      <c r="N12">
        <f t="shared" si="1"/>
        <v>3.1001264369299242</v>
      </c>
      <c r="P12">
        <f>ROUNDDOWN(L12/$U$2,0)</f>
        <v>156</v>
      </c>
      <c r="Q12">
        <f>ROUND(M12/$U$2,0)</f>
        <v>158</v>
      </c>
      <c r="R12">
        <f>ROUNDUP(N12/$U$2,0)</f>
        <v>159</v>
      </c>
      <c r="T12">
        <f t="shared" si="7"/>
        <v>0</v>
      </c>
      <c r="W12" s="8">
        <f t="shared" si="11"/>
        <v>161</v>
      </c>
    </row>
    <row r="13" spans="1:23" x14ac:dyDescent="0.25">
      <c r="A13">
        <v>6</v>
      </c>
      <c r="B13">
        <f t="shared" si="8"/>
        <v>1.7782794100389228</v>
      </c>
      <c r="D13">
        <f t="shared" si="9"/>
        <v>17.604966159385338</v>
      </c>
      <c r="E13">
        <f t="shared" si="2"/>
        <v>17.782794100389228</v>
      </c>
      <c r="F13">
        <f t="shared" si="10"/>
        <v>17.960622041393119</v>
      </c>
      <c r="H13">
        <f t="shared" si="3"/>
        <v>27.604966159385338</v>
      </c>
      <c r="I13">
        <f t="shared" si="4"/>
        <v>27.782794100389228</v>
      </c>
      <c r="J13">
        <f t="shared" si="5"/>
        <v>27.960622041393119</v>
      </c>
      <c r="L13">
        <f t="shared" si="6"/>
        <v>3.1887317046030632</v>
      </c>
      <c r="M13">
        <f t="shared" si="1"/>
        <v>3.2003249990144256</v>
      </c>
      <c r="N13">
        <f t="shared" si="1"/>
        <v>3.2117708280602764</v>
      </c>
      <c r="P13">
        <f>ROUNDDOWN(L13/$U$2,0)</f>
        <v>162</v>
      </c>
      <c r="Q13">
        <f>ROUND(M13/$U$2,0)</f>
        <v>163</v>
      </c>
      <c r="R13">
        <f>ROUNDUP(N13/$U$2,0)</f>
        <v>164</v>
      </c>
      <c r="T13">
        <f t="shared" si="7"/>
        <v>0</v>
      </c>
      <c r="W13" s="8">
        <f t="shared" si="11"/>
        <v>166</v>
      </c>
    </row>
    <row r="14" spans="1:23" x14ac:dyDescent="0.25">
      <c r="A14">
        <v>7</v>
      </c>
      <c r="B14">
        <f t="shared" si="8"/>
        <v>1.9573417814876601</v>
      </c>
      <c r="D14">
        <f t="shared" si="9"/>
        <v>19.377683636727838</v>
      </c>
      <c r="E14">
        <f t="shared" si="2"/>
        <v>19.573417814876603</v>
      </c>
      <c r="F14">
        <f t="shared" si="10"/>
        <v>19.769151993025368</v>
      </c>
      <c r="H14">
        <f t="shared" si="3"/>
        <v>29.377683636727838</v>
      </c>
      <c r="I14">
        <f t="shared" si="4"/>
        <v>29.573417814876603</v>
      </c>
      <c r="J14">
        <f t="shared" si="5"/>
        <v>29.769151993025368</v>
      </c>
      <c r="L14">
        <f t="shared" si="6"/>
        <v>3.2980278289371241</v>
      </c>
      <c r="M14">
        <f t="shared" si="1"/>
        <v>3.3092924763383955</v>
      </c>
      <c r="N14">
        <f t="shared" si="1"/>
        <v>3.3204089921098685</v>
      </c>
      <c r="P14">
        <f>ROUNDDOWN(L14/$U$2,0)</f>
        <v>168</v>
      </c>
      <c r="Q14">
        <f>ROUND(M14/$U$2,0)</f>
        <v>169</v>
      </c>
      <c r="R14">
        <f>ROUNDUP(N14/$U$2,0)</f>
        <v>170</v>
      </c>
      <c r="T14">
        <f t="shared" si="7"/>
        <v>0</v>
      </c>
      <c r="W14" s="8">
        <f t="shared" si="11"/>
        <v>172</v>
      </c>
    </row>
    <row r="15" spans="1:23" x14ac:dyDescent="0.25">
      <c r="A15">
        <v>8</v>
      </c>
      <c r="B15">
        <f t="shared" si="8"/>
        <v>2.1544346900318838</v>
      </c>
      <c r="D15">
        <f t="shared" si="9"/>
        <v>21.328903431315652</v>
      </c>
      <c r="E15">
        <f t="shared" si="2"/>
        <v>21.544346900318839</v>
      </c>
      <c r="F15">
        <f t="shared" si="10"/>
        <v>21.759790369322026</v>
      </c>
      <c r="H15">
        <f t="shared" si="3"/>
        <v>31.328903431315652</v>
      </c>
      <c r="I15">
        <f t="shared" si="4"/>
        <v>31.544346900318839</v>
      </c>
      <c r="J15">
        <f t="shared" si="5"/>
        <v>31.759790369322026</v>
      </c>
      <c r="L15">
        <f t="shared" si="6"/>
        <v>3.4040296811020476</v>
      </c>
      <c r="M15">
        <f t="shared" si="1"/>
        <v>3.414929934735957</v>
      </c>
      <c r="N15">
        <f t="shared" si="1"/>
        <v>3.4256823039897366</v>
      </c>
      <c r="P15">
        <f>ROUNDDOWN(L15/$U$2,0)</f>
        <v>173</v>
      </c>
      <c r="Q15">
        <f>ROUND(M15/$U$2,0)</f>
        <v>174</v>
      </c>
      <c r="R15">
        <f>ROUNDUP(N15/$U$2,0)</f>
        <v>175</v>
      </c>
      <c r="T15">
        <f t="shared" si="7"/>
        <v>0</v>
      </c>
      <c r="W15" s="8">
        <f t="shared" si="11"/>
        <v>177</v>
      </c>
    </row>
    <row r="16" spans="1:23" x14ac:dyDescent="0.25">
      <c r="A16">
        <v>9</v>
      </c>
      <c r="B16">
        <f t="shared" si="8"/>
        <v>2.3713737056616551</v>
      </c>
      <c r="D16">
        <f t="shared" si="9"/>
        <v>23.476599686050385</v>
      </c>
      <c r="E16">
        <f t="shared" si="2"/>
        <v>23.713737056616552</v>
      </c>
      <c r="F16">
        <f t="shared" si="10"/>
        <v>23.950874427182718</v>
      </c>
      <c r="H16">
        <f t="shared" si="3"/>
        <v>33.476599686050385</v>
      </c>
      <c r="I16">
        <f t="shared" si="4"/>
        <v>33.713737056616552</v>
      </c>
      <c r="J16">
        <f t="shared" si="5"/>
        <v>33.950874427182718</v>
      </c>
      <c r="L16">
        <f t="shared" si="6"/>
        <v>3.506419395371422</v>
      </c>
      <c r="M16">
        <f t="shared" si="1"/>
        <v>3.5169250173591431</v>
      </c>
      <c r="N16">
        <f t="shared" si="1"/>
        <v>3.5272838816791245</v>
      </c>
      <c r="P16">
        <f>ROUNDDOWN(L16/$U$2,0)</f>
        <v>178</v>
      </c>
      <c r="Q16">
        <f>ROUND(M16/$U$2,0)</f>
        <v>179</v>
      </c>
      <c r="R16">
        <f>ROUNDUP(N16/$U$2,0)</f>
        <v>180</v>
      </c>
      <c r="T16">
        <f t="shared" si="7"/>
        <v>0</v>
      </c>
      <c r="W16" s="8">
        <f t="shared" si="11"/>
        <v>182</v>
      </c>
    </row>
    <row r="17" spans="1:23" x14ac:dyDescent="0.25">
      <c r="A17">
        <v>10</v>
      </c>
      <c r="B17">
        <f t="shared" si="8"/>
        <v>2.6101572156825368</v>
      </c>
      <c r="D17">
        <f t="shared" si="9"/>
        <v>25.840556435257117</v>
      </c>
      <c r="E17">
        <f t="shared" si="2"/>
        <v>26.10157215682537</v>
      </c>
      <c r="F17">
        <f t="shared" si="10"/>
        <v>26.362587878393622</v>
      </c>
      <c r="H17">
        <f t="shared" si="3"/>
        <v>35.840556435257113</v>
      </c>
      <c r="I17">
        <f t="shared" si="4"/>
        <v>36.10157215682537</v>
      </c>
      <c r="J17">
        <f t="shared" si="5"/>
        <v>36.362587878393626</v>
      </c>
      <c r="L17">
        <f t="shared" si="6"/>
        <v>3.6049323734601972</v>
      </c>
      <c r="M17">
        <f t="shared" si="1"/>
        <v>3.6150187647562881</v>
      </c>
      <c r="N17">
        <f t="shared" si="1"/>
        <v>3.6249603530086034</v>
      </c>
      <c r="P17">
        <f>ROUNDDOWN(L17/$U$2,0)</f>
        <v>183</v>
      </c>
      <c r="Q17">
        <f>ROUND(M17/$U$2,0)</f>
        <v>184</v>
      </c>
      <c r="R17">
        <f>ROUNDUP(N17/$U$2,0)</f>
        <v>185</v>
      </c>
      <c r="T17">
        <f t="shared" si="7"/>
        <v>0</v>
      </c>
      <c r="W17" s="8">
        <f t="shared" si="11"/>
        <v>187</v>
      </c>
    </row>
    <row r="18" spans="1:23" x14ac:dyDescent="0.25">
      <c r="A18">
        <v>11</v>
      </c>
      <c r="B18">
        <f t="shared" si="8"/>
        <v>2.8729848333536645</v>
      </c>
      <c r="D18">
        <f t="shared" si="9"/>
        <v>28.442549850201278</v>
      </c>
      <c r="E18">
        <f t="shared" si="2"/>
        <v>28.729848333536644</v>
      </c>
      <c r="F18">
        <f t="shared" si="10"/>
        <v>29.01714681687201</v>
      </c>
      <c r="H18">
        <f t="shared" si="3"/>
        <v>38.442549850201274</v>
      </c>
      <c r="I18">
        <f t="shared" si="4"/>
        <v>38.729848333536644</v>
      </c>
      <c r="J18">
        <f t="shared" si="5"/>
        <v>39.017146816872014</v>
      </c>
      <c r="L18">
        <f t="shared" si="6"/>
        <v>3.699357867913692</v>
      </c>
      <c r="M18">
        <f t="shared" si="1"/>
        <v>3.7090060469794199</v>
      </c>
      <c r="N18">
        <f t="shared" si="1"/>
        <v>3.7185121394274083</v>
      </c>
      <c r="P18">
        <f>ROUNDDOWN(L18/$U$2,0)</f>
        <v>188</v>
      </c>
      <c r="Q18">
        <f>ROUND(M18/$U$2,0)</f>
        <v>189</v>
      </c>
      <c r="R18">
        <f>ROUNDUP(N18/$U$2,0)</f>
        <v>190</v>
      </c>
      <c r="T18">
        <f t="shared" si="7"/>
        <v>0</v>
      </c>
      <c r="W18" s="8">
        <f t="shared" si="11"/>
        <v>192</v>
      </c>
    </row>
    <row r="19" spans="1:23" x14ac:dyDescent="0.25">
      <c r="A19">
        <v>12</v>
      </c>
      <c r="B19">
        <f t="shared" si="8"/>
        <v>3.1622776601683791</v>
      </c>
      <c r="D19">
        <f t="shared" si="9"/>
        <v>31.306548835666952</v>
      </c>
      <c r="E19">
        <f t="shared" si="2"/>
        <v>31.622776601683789</v>
      </c>
      <c r="F19">
        <f t="shared" si="10"/>
        <v>31.939004367700626</v>
      </c>
      <c r="H19">
        <f t="shared" si="3"/>
        <v>41.306548835666952</v>
      </c>
      <c r="I19">
        <f t="shared" si="4"/>
        <v>41.622776601683789</v>
      </c>
      <c r="J19">
        <f t="shared" si="5"/>
        <v>41.939004367700626</v>
      </c>
      <c r="L19">
        <f t="shared" si="6"/>
        <v>3.7895381868158755</v>
      </c>
      <c r="M19">
        <f t="shared" si="1"/>
        <v>3.7987346332397891</v>
      </c>
      <c r="N19">
        <f t="shared" si="1"/>
        <v>3.8077923938864995</v>
      </c>
      <c r="P19">
        <f>ROUNDDOWN(L19/$U$2,0)</f>
        <v>193</v>
      </c>
      <c r="Q19">
        <f>ROUND(M19/$U$2,0)</f>
        <v>194</v>
      </c>
      <c r="R19">
        <f>ROUNDUP(N19/$U$2,0)</f>
        <v>195</v>
      </c>
      <c r="T19">
        <f t="shared" si="7"/>
        <v>0</v>
      </c>
      <c r="W19" s="8">
        <f t="shared" si="11"/>
        <v>196</v>
      </c>
    </row>
    <row r="20" spans="1:23" x14ac:dyDescent="0.25">
      <c r="A20">
        <v>13</v>
      </c>
      <c r="B20">
        <f t="shared" si="8"/>
        <v>3.4807005884284106</v>
      </c>
      <c r="D20">
        <f t="shared" si="9"/>
        <v>34.458935825441266</v>
      </c>
      <c r="E20">
        <f t="shared" si="2"/>
        <v>34.807005884284109</v>
      </c>
      <c r="F20">
        <f t="shared" si="10"/>
        <v>35.155075943126953</v>
      </c>
      <c r="H20">
        <f t="shared" si="3"/>
        <v>44.458935825441266</v>
      </c>
      <c r="I20">
        <f t="shared" si="4"/>
        <v>44.807005884284109</v>
      </c>
      <c r="J20">
        <f t="shared" si="5"/>
        <v>45.155075943126953</v>
      </c>
      <c r="L20">
        <f t="shared" si="6"/>
        <v>3.8753666935188336</v>
      </c>
      <c r="M20">
        <f t="shared" si="1"/>
        <v>3.8841030768909892</v>
      </c>
      <c r="N20">
        <f t="shared" si="1"/>
        <v>3.8927047744759582</v>
      </c>
      <c r="P20">
        <f>ROUNDDOWN(L20/$U$2,0)</f>
        <v>197</v>
      </c>
      <c r="Q20">
        <f>ROUND(M20/$U$2,0)</f>
        <v>198</v>
      </c>
      <c r="R20">
        <f>ROUNDUP(N20/$U$2,0)</f>
        <v>199</v>
      </c>
      <c r="T20">
        <f t="shared" si="7"/>
        <v>0</v>
      </c>
      <c r="W20" s="8">
        <f t="shared" si="11"/>
        <v>200</v>
      </c>
    </row>
    <row r="21" spans="1:23" x14ac:dyDescent="0.25">
      <c r="A21">
        <v>14</v>
      </c>
      <c r="B21">
        <f t="shared" si="8"/>
        <v>3.8311868495572874</v>
      </c>
      <c r="D21">
        <f t="shared" si="9"/>
        <v>37.928749810617148</v>
      </c>
      <c r="E21">
        <f t="shared" si="2"/>
        <v>38.311868495572874</v>
      </c>
      <c r="F21">
        <f t="shared" si="10"/>
        <v>38.694987180528599</v>
      </c>
      <c r="H21">
        <f t="shared" si="3"/>
        <v>47.928749810617148</v>
      </c>
      <c r="I21">
        <f t="shared" si="4"/>
        <v>48.311868495572874</v>
      </c>
      <c r="J21">
        <f t="shared" si="5"/>
        <v>48.694987180528599</v>
      </c>
      <c r="L21">
        <f t="shared" si="6"/>
        <v>3.956784806664746</v>
      </c>
      <c r="M21">
        <f t="shared" si="1"/>
        <v>3.965057623375055</v>
      </c>
      <c r="N21">
        <f t="shared" si="1"/>
        <v>3.9732002636198822</v>
      </c>
      <c r="P21">
        <f>ROUNDDOWN(L21/$U$2,0)</f>
        <v>201</v>
      </c>
      <c r="Q21">
        <f>ROUND(M21/$U$2,0)</f>
        <v>202</v>
      </c>
      <c r="R21">
        <f>ROUNDUP(N21/$U$2,0)</f>
        <v>203</v>
      </c>
      <c r="T21">
        <f t="shared" si="7"/>
        <v>0</v>
      </c>
      <c r="W21" s="8">
        <f t="shared" si="11"/>
        <v>204</v>
      </c>
    </row>
    <row r="22" spans="1:23" x14ac:dyDescent="0.25">
      <c r="A22">
        <v>15</v>
      </c>
      <c r="B22">
        <f t="shared" si="8"/>
        <v>4.2169650342858214</v>
      </c>
      <c r="D22">
        <f t="shared" si="9"/>
        <v>41.747953839429627</v>
      </c>
      <c r="E22">
        <f t="shared" si="2"/>
        <v>42.169650342858212</v>
      </c>
      <c r="F22">
        <f t="shared" si="10"/>
        <v>42.591346846286797</v>
      </c>
      <c r="H22">
        <f t="shared" si="3"/>
        <v>51.747953839429627</v>
      </c>
      <c r="I22">
        <f t="shared" si="4"/>
        <v>52.169650342858212</v>
      </c>
      <c r="J22">
        <f t="shared" si="5"/>
        <v>52.591346846286797</v>
      </c>
      <c r="L22">
        <f t="shared" si="6"/>
        <v>4.0337782213544795</v>
      </c>
      <c r="M22">
        <f t="shared" si="1"/>
        <v>4.0415883627472926</v>
      </c>
      <c r="N22">
        <f t="shared" si="1"/>
        <v>4.0492732550444224</v>
      </c>
      <c r="P22">
        <f>ROUNDDOWN(L22/$U$2,0)</f>
        <v>205</v>
      </c>
      <c r="Q22">
        <f>ROUND(M22/$U$2,0)</f>
        <v>206</v>
      </c>
      <c r="R22">
        <f>ROUNDUP(N22/$U$2,0)</f>
        <v>207</v>
      </c>
      <c r="T22">
        <f t="shared" si="7"/>
        <v>0</v>
      </c>
      <c r="W22" s="8">
        <f t="shared" si="11"/>
        <v>208</v>
      </c>
    </row>
    <row r="23" spans="1:23" x14ac:dyDescent="0.25">
      <c r="A23">
        <v>16</v>
      </c>
      <c r="B23">
        <f t="shared" si="8"/>
        <v>4.6415888336127793</v>
      </c>
      <c r="D23">
        <f t="shared" si="9"/>
        <v>45.951729452766514</v>
      </c>
      <c r="E23">
        <f t="shared" si="2"/>
        <v>46.415888336127793</v>
      </c>
      <c r="F23">
        <f t="shared" si="10"/>
        <v>46.880047219489072</v>
      </c>
      <c r="H23">
        <f t="shared" si="3"/>
        <v>55.951729452766514</v>
      </c>
      <c r="I23">
        <f t="shared" si="4"/>
        <v>56.415888336127793</v>
      </c>
      <c r="J23">
        <f t="shared" si="5"/>
        <v>56.880047219489072</v>
      </c>
      <c r="L23">
        <f t="shared" si="6"/>
        <v>4.1063725734839149</v>
      </c>
      <c r="M23">
        <f t="shared" ref="M23:M31" si="12">E23/I23*$B$1</f>
        <v>4.1137248481828683</v>
      </c>
      <c r="N23">
        <f t="shared" ref="N23:N31" si="13">F23/J23*$B$1</f>
        <v>4.120957129183461</v>
      </c>
      <c r="P23">
        <f>ROUNDDOWN(L23/$U$2,0)</f>
        <v>209</v>
      </c>
      <c r="Q23">
        <f>ROUND(M23/$U$2,0)</f>
        <v>210</v>
      </c>
      <c r="R23">
        <f>ROUNDUP(N23/$U$2,0)</f>
        <v>211</v>
      </c>
      <c r="T23">
        <f t="shared" si="7"/>
        <v>0</v>
      </c>
      <c r="W23" s="8">
        <f t="shared" si="11"/>
        <v>212</v>
      </c>
    </row>
    <row r="24" spans="1:23" x14ac:dyDescent="0.25">
      <c r="A24">
        <v>17</v>
      </c>
      <c r="B24">
        <f t="shared" si="8"/>
        <v>5.108969774506928</v>
      </c>
      <c r="D24">
        <f t="shared" si="9"/>
        <v>50.578800767618588</v>
      </c>
      <c r="E24">
        <f t="shared" si="2"/>
        <v>51.08969774506928</v>
      </c>
      <c r="F24">
        <f t="shared" si="10"/>
        <v>51.600594722519972</v>
      </c>
      <c r="H24">
        <f t="shared" si="3"/>
        <v>60.578800767618588</v>
      </c>
      <c r="I24">
        <f t="shared" si="4"/>
        <v>61.08969774506928</v>
      </c>
      <c r="J24">
        <f t="shared" si="5"/>
        <v>61.600594722519972</v>
      </c>
      <c r="L24">
        <f t="shared" si="6"/>
        <v>4.1746287584694697</v>
      </c>
      <c r="M24">
        <f t="shared" si="12"/>
        <v>4.1815313899791615</v>
      </c>
      <c r="N24">
        <f t="shared" si="13"/>
        <v>4.1883195247509359</v>
      </c>
      <c r="P24">
        <f>ROUNDDOWN(L24/$U$2,0)</f>
        <v>212</v>
      </c>
      <c r="Q24">
        <f>ROUND(M24/$U$2,0)</f>
        <v>213</v>
      </c>
      <c r="R24">
        <f>ROUNDUP(N24/$U$2,0)</f>
        <v>214</v>
      </c>
      <c r="T24">
        <f t="shared" si="7"/>
        <v>0</v>
      </c>
      <c r="W24" s="8">
        <f t="shared" si="11"/>
        <v>215</v>
      </c>
    </row>
    <row r="25" spans="1:23" x14ac:dyDescent="0.25">
      <c r="A25">
        <v>18</v>
      </c>
      <c r="B25">
        <f t="shared" si="8"/>
        <v>5.6234132519034903</v>
      </c>
      <c r="D25">
        <f t="shared" si="9"/>
        <v>55.671791193844555</v>
      </c>
      <c r="E25">
        <f t="shared" si="2"/>
        <v>56.234132519034901</v>
      </c>
      <c r="F25">
        <f t="shared" si="10"/>
        <v>56.796473844225247</v>
      </c>
      <c r="H25">
        <f t="shared" si="3"/>
        <v>65.671791193844555</v>
      </c>
      <c r="I25">
        <f t="shared" si="4"/>
        <v>66.234132519034901</v>
      </c>
      <c r="J25">
        <f t="shared" si="5"/>
        <v>66.796473844225247</v>
      </c>
      <c r="L25">
        <f t="shared" si="6"/>
        <v>4.2386380957325471</v>
      </c>
      <c r="M25">
        <f t="shared" si="12"/>
        <v>4.2451022139433832</v>
      </c>
      <c r="N25">
        <f t="shared" si="13"/>
        <v>4.2514574928520323</v>
      </c>
      <c r="P25">
        <f>ROUNDDOWN(L25/$U$2,0)</f>
        <v>216</v>
      </c>
      <c r="Q25">
        <f>ROUND(M25/$U$2,0)</f>
        <v>217</v>
      </c>
      <c r="R25">
        <f>ROUNDUP(N25/$U$2,0)</f>
        <v>217</v>
      </c>
      <c r="T25">
        <f t="shared" si="7"/>
        <v>0</v>
      </c>
      <c r="W25" s="8">
        <f t="shared" si="11"/>
        <v>218</v>
      </c>
    </row>
    <row r="26" spans="1:23" x14ac:dyDescent="0.25">
      <c r="A26">
        <v>19</v>
      </c>
      <c r="B26">
        <f t="shared" si="8"/>
        <v>6.1896581889126061</v>
      </c>
      <c r="D26">
        <f t="shared" si="9"/>
        <v>61.277616070234799</v>
      </c>
      <c r="E26">
        <f t="shared" si="2"/>
        <v>61.896581889126061</v>
      </c>
      <c r="F26">
        <f t="shared" si="10"/>
        <v>62.515547708017323</v>
      </c>
      <c r="H26">
        <f t="shared" si="3"/>
        <v>71.277616070234799</v>
      </c>
      <c r="I26">
        <f t="shared" si="4"/>
        <v>71.896581889126054</v>
      </c>
      <c r="J26">
        <f t="shared" si="5"/>
        <v>72.515547708017323</v>
      </c>
      <c r="L26">
        <f t="shared" si="6"/>
        <v>4.2985175044191779</v>
      </c>
      <c r="M26">
        <f t="shared" si="12"/>
        <v>4.304556646696966</v>
      </c>
      <c r="N26">
        <f t="shared" si="13"/>
        <v>4.3104926932176779</v>
      </c>
      <c r="P26">
        <f>ROUNDDOWN(L26/$U$2,0)</f>
        <v>219</v>
      </c>
      <c r="Q26">
        <f>ROUND(M26/$U$2,0)</f>
        <v>220</v>
      </c>
      <c r="R26">
        <f>ROUNDUP(N26/$U$2,0)</f>
        <v>220</v>
      </c>
      <c r="T26">
        <f t="shared" si="7"/>
        <v>0</v>
      </c>
      <c r="W26" s="8">
        <f t="shared" si="11"/>
        <v>221</v>
      </c>
    </row>
    <row r="27" spans="1:23" x14ac:dyDescent="0.25">
      <c r="A27">
        <v>20</v>
      </c>
      <c r="B27">
        <f t="shared" si="8"/>
        <v>6.8129206905796122</v>
      </c>
      <c r="D27">
        <f t="shared" si="9"/>
        <v>67.447914836738164</v>
      </c>
      <c r="E27">
        <f t="shared" si="2"/>
        <v>68.129206905796124</v>
      </c>
      <c r="F27">
        <f t="shared" si="10"/>
        <v>68.810498974854085</v>
      </c>
      <c r="H27">
        <f t="shared" si="3"/>
        <v>77.447914836738164</v>
      </c>
      <c r="I27">
        <f t="shared" si="4"/>
        <v>78.129206905796124</v>
      </c>
      <c r="J27">
        <f t="shared" si="5"/>
        <v>78.810498974854085</v>
      </c>
      <c r="L27">
        <f t="shared" si="6"/>
        <v>4.3544048267096533</v>
      </c>
      <c r="M27">
        <f t="shared" si="12"/>
        <v>4.360034461116606</v>
      </c>
      <c r="N27">
        <f t="shared" si="13"/>
        <v>4.365566762672656</v>
      </c>
      <c r="P27">
        <f>ROUNDDOWN(L27/$U$2,0)</f>
        <v>222</v>
      </c>
      <c r="Q27">
        <f>ROUND(M27/$U$2,0)</f>
        <v>222</v>
      </c>
      <c r="R27">
        <f>ROUNDUP(N27/$U$2,0)</f>
        <v>223</v>
      </c>
      <c r="T27">
        <f t="shared" si="7"/>
        <v>0</v>
      </c>
      <c r="W27" s="8">
        <f t="shared" si="11"/>
        <v>224</v>
      </c>
    </row>
    <row r="28" spans="1:23" x14ac:dyDescent="0.25">
      <c r="A28">
        <v>21</v>
      </c>
      <c r="B28">
        <f t="shared" si="8"/>
        <v>7.4989420933245556</v>
      </c>
      <c r="D28">
        <f t="shared" si="9"/>
        <v>74.239526723913102</v>
      </c>
      <c r="E28">
        <f t="shared" si="2"/>
        <v>74.989420933245555</v>
      </c>
      <c r="F28">
        <f t="shared" si="10"/>
        <v>75.739315142578008</v>
      </c>
      <c r="H28">
        <f t="shared" si="3"/>
        <v>84.239526723913102</v>
      </c>
      <c r="I28">
        <f t="shared" si="4"/>
        <v>84.989420933245555</v>
      </c>
      <c r="J28">
        <f t="shared" si="5"/>
        <v>85.739315142578008</v>
      </c>
      <c r="L28">
        <f t="shared" si="6"/>
        <v>4.4064544051408294</v>
      </c>
      <c r="M28">
        <f t="shared" si="12"/>
        <v>4.4116914852347069</v>
      </c>
      <c r="N28">
        <f t="shared" si="13"/>
        <v>4.4168369561052154</v>
      </c>
      <c r="P28">
        <f>ROUNDDOWN(L28/$U$2,0)</f>
        <v>224</v>
      </c>
      <c r="Q28">
        <f>ROUND(M28/$U$2,0)</f>
        <v>225</v>
      </c>
      <c r="R28">
        <f>ROUNDUP(N28/$U$2,0)</f>
        <v>226</v>
      </c>
      <c r="T28">
        <f t="shared" si="7"/>
        <v>0</v>
      </c>
      <c r="W28" s="8">
        <f t="shared" si="11"/>
        <v>227</v>
      </c>
    </row>
    <row r="29" spans="1:23" x14ac:dyDescent="0.25">
      <c r="A29">
        <v>22</v>
      </c>
      <c r="B29">
        <f t="shared" si="8"/>
        <v>8.2540418526801833</v>
      </c>
      <c r="D29">
        <f t="shared" si="9"/>
        <v>81.715014341533816</v>
      </c>
      <c r="E29">
        <f t="shared" si="2"/>
        <v>82.54041852680183</v>
      </c>
      <c r="F29">
        <f t="shared" si="10"/>
        <v>83.365822712069843</v>
      </c>
      <c r="H29">
        <f t="shared" si="3"/>
        <v>91.715014341533816</v>
      </c>
      <c r="I29">
        <f t="shared" si="4"/>
        <v>92.54041852680183</v>
      </c>
      <c r="J29">
        <f t="shared" si="5"/>
        <v>93.365822712069843</v>
      </c>
      <c r="L29">
        <f t="shared" si="6"/>
        <v>4.4548329915338938</v>
      </c>
      <c r="M29">
        <f t="shared" si="12"/>
        <v>4.4596955492964527</v>
      </c>
      <c r="N29">
        <f t="shared" si="13"/>
        <v>4.4644721317971499</v>
      </c>
      <c r="P29">
        <f>ROUNDDOWN(L29/$U$2,0)</f>
        <v>227</v>
      </c>
      <c r="Q29">
        <f>ROUND(M29/$U$2,0)</f>
        <v>227</v>
      </c>
      <c r="R29">
        <f>ROUNDUP(N29/$U$2,0)</f>
        <v>228</v>
      </c>
      <c r="T29">
        <f t="shared" si="7"/>
        <v>0</v>
      </c>
      <c r="W29" s="8">
        <f t="shared" si="11"/>
        <v>229</v>
      </c>
    </row>
    <row r="30" spans="1:23" x14ac:dyDescent="0.25">
      <c r="A30">
        <v>23</v>
      </c>
      <c r="B30">
        <f t="shared" si="8"/>
        <v>9.0851757565168665</v>
      </c>
      <c r="D30">
        <f t="shared" si="9"/>
        <v>89.943239989516982</v>
      </c>
      <c r="E30">
        <f t="shared" si="2"/>
        <v>90.851757565168668</v>
      </c>
      <c r="F30">
        <f t="shared" si="10"/>
        <v>91.760275140820355</v>
      </c>
      <c r="H30">
        <f t="shared" si="3"/>
        <v>99.943239989516982</v>
      </c>
      <c r="I30">
        <f t="shared" si="4"/>
        <v>100.85175756516867</v>
      </c>
      <c r="J30">
        <f t="shared" si="5"/>
        <v>101.76027514082035</v>
      </c>
      <c r="L30">
        <f t="shared" si="6"/>
        <v>4.4997160387711617</v>
      </c>
      <c r="M30">
        <f t="shared" si="12"/>
        <v>4.5042228196400949</v>
      </c>
      <c r="N30">
        <f t="shared" si="13"/>
        <v>4.5086491272669242</v>
      </c>
      <c r="P30">
        <f>ROUNDDOWN(L30/$U$2,0)</f>
        <v>229</v>
      </c>
      <c r="Q30">
        <f>ROUND(M30/$U$2,0)</f>
        <v>230</v>
      </c>
      <c r="R30">
        <f>ROUNDUP(N30/$U$2,0)</f>
        <v>230</v>
      </c>
      <c r="T30">
        <f t="shared" si="7"/>
        <v>0</v>
      </c>
      <c r="W30" s="8">
        <f t="shared" si="11"/>
        <v>231</v>
      </c>
    </row>
    <row r="31" spans="1:23" x14ac:dyDescent="0.25">
      <c r="A31">
        <v>24</v>
      </c>
      <c r="B31">
        <f t="shared" si="8"/>
        <v>9.9999999999999982</v>
      </c>
      <c r="D31">
        <f t="shared" si="9"/>
        <v>98.999999999999986</v>
      </c>
      <c r="E31">
        <f t="shared" si="2"/>
        <v>99.999999999999986</v>
      </c>
      <c r="F31">
        <f t="shared" si="10"/>
        <v>100.99999999999999</v>
      </c>
      <c r="H31">
        <f t="shared" si="3"/>
        <v>108.99999999999999</v>
      </c>
      <c r="I31">
        <f t="shared" si="4"/>
        <v>109.99999999999999</v>
      </c>
      <c r="J31">
        <f t="shared" si="5"/>
        <v>110.99999999999999</v>
      </c>
      <c r="L31">
        <f t="shared" si="6"/>
        <v>4.5412844036697244</v>
      </c>
      <c r="M31">
        <f t="shared" si="12"/>
        <v>4.545454545454545</v>
      </c>
      <c r="N31">
        <f t="shared" si="13"/>
        <v>4.5495495495495497</v>
      </c>
      <c r="P31">
        <f>ROUNDDOWN(L31/$U$2,0)</f>
        <v>231</v>
      </c>
      <c r="Q31">
        <f>ROUND(M31/$U$2,0)</f>
        <v>232</v>
      </c>
      <c r="R31">
        <f>ROUNDUP(N31/$U$2,0)</f>
        <v>233</v>
      </c>
      <c r="W31" s="8">
        <f t="shared" si="11"/>
        <v>117</v>
      </c>
    </row>
    <row r="33" spans="18:20" x14ac:dyDescent="0.25">
      <c r="R33" t="s">
        <v>29</v>
      </c>
      <c r="T33">
        <f>IF(N31&lt;$Q$1,0,1)</f>
        <v>0</v>
      </c>
    </row>
    <row r="36" spans="18:20" x14ac:dyDescent="0.25">
      <c r="R36" s="3" t="s">
        <v>30</v>
      </c>
      <c r="S36" s="3"/>
      <c r="T36" s="3">
        <f>SUM(T9:T35)</f>
        <v>0</v>
      </c>
    </row>
  </sheetData>
  <mergeCells count="2">
    <mergeCell ref="E3:H4"/>
    <mergeCell ref="I3:J4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Tabelle1!L8:L8</xm:f>
              <xm:sqref>A8</xm:sqref>
            </x14:sparkline>
            <x14:sparkline>
              <xm:f>Tabelle1!L9:L9</xm:f>
              <xm:sqref>A9</xm:sqref>
            </x14:sparkline>
            <x14:sparkline>
              <xm:f>Tabelle1!L10:L10</xm:f>
              <xm:sqref>A10</xm:sqref>
            </x14:sparkline>
            <x14:sparkline>
              <xm:f>Tabelle1!L11:L11</xm:f>
              <xm:sqref>A11</xm:sqref>
            </x14:sparkline>
            <x14:sparkline>
              <xm:f>Tabelle1!L12:L12</xm:f>
              <xm:sqref>A12</xm:sqref>
            </x14:sparkline>
            <x14:sparkline>
              <xm:f>Tabelle1!L13:L13</xm:f>
              <xm:sqref>A13</xm:sqref>
            </x14:sparkline>
            <x14:sparkline>
              <xm:f>Tabelle1!L14:L14</xm:f>
              <xm:sqref>A14</xm:sqref>
            </x14:sparkline>
            <x14:sparkline>
              <xm:f>Tabelle1!L15:L15</xm:f>
              <xm:sqref>A15</xm:sqref>
            </x14:sparkline>
            <x14:sparkline>
              <xm:f>Tabelle1!L16:L16</xm:f>
              <xm:sqref>A16</xm:sqref>
            </x14:sparkline>
            <x14:sparkline>
              <xm:f>Tabelle1!L17:L17</xm:f>
              <xm:sqref>A17</xm:sqref>
            </x14:sparkline>
            <x14:sparkline>
              <xm:f>Tabelle1!L18:L18</xm:f>
              <xm:sqref>A18</xm:sqref>
            </x14:sparkline>
            <x14:sparkline>
              <xm:f>Tabelle1!L19:L19</xm:f>
              <xm:sqref>A19</xm:sqref>
            </x14:sparkline>
            <x14:sparkline>
              <xm:f>Tabelle1!L20:L20</xm:f>
              <xm:sqref>A20</xm:sqref>
            </x14:sparkline>
            <x14:sparkline>
              <xm:f>Tabelle1!L21:L21</xm:f>
              <xm:sqref>A21</xm:sqref>
            </x14:sparkline>
            <x14:sparkline>
              <xm:f>Tabelle1!L22:L22</xm:f>
              <xm:sqref>A22</xm:sqref>
            </x14:sparkline>
            <x14:sparkline>
              <xm:f>Tabelle1!L23:L23</xm:f>
              <xm:sqref>A23</xm:sqref>
            </x14:sparkline>
            <x14:sparkline>
              <xm:f>Tabelle1!L24:L24</xm:f>
              <xm:sqref>A24</xm:sqref>
            </x14:sparkline>
            <x14:sparkline>
              <xm:f>Tabelle1!L25:L25</xm:f>
              <xm:sqref>A25</xm:sqref>
            </x14:sparkline>
            <x14:sparkline>
              <xm:f>Tabelle1!L26:L26</xm:f>
              <xm:sqref>A26</xm:sqref>
            </x14:sparkline>
            <x14:sparkline>
              <xm:f>Tabelle1!L27:L27</xm:f>
              <xm:sqref>A27</xm:sqref>
            </x14:sparkline>
            <x14:sparkline>
              <xm:f>Tabelle1!L28:L28</xm:f>
              <xm:sqref>A28</xm:sqref>
            </x14:sparkline>
            <x14:sparkline>
              <xm:f>Tabelle1!L29:L29</xm:f>
              <xm:sqref>A29</xm:sqref>
            </x14:sparkline>
            <x14:sparkline>
              <xm:f>Tabelle1!L30:L30</xm:f>
              <xm:sqref>A30</xm:sqref>
            </x14:sparkline>
            <x14:sparkline>
              <xm:f>Tabelle1!L31:L31</xm:f>
              <xm:sqref>A31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2017-09-05T03:26:05Z</dcterms:modified>
</cp:coreProperties>
</file>