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8e47cc259ad1ef68/Documents/EXCEL/Bank Transaction Reports/"/>
    </mc:Choice>
  </mc:AlternateContent>
  <xr:revisionPtr revIDLastSave="597" documentId="8_{69F55FE9-D718-4C2A-BCA6-F587898302D6}" xr6:coauthVersionLast="47" xr6:coauthVersionMax="47" xr10:uidLastSave="{2AA2311F-0BFB-4C71-9A15-DFFBD6A15D06}"/>
  <bookViews>
    <workbookView xWindow="-108" yWindow="-108" windowWidth="23256" windowHeight="12456" xr2:uid="{FFA3351C-D104-4DAC-96C2-891C5E98EA11}"/>
  </bookViews>
  <sheets>
    <sheet name="Dashboard" sheetId="15" r:id="rId1"/>
    <sheet name="customers_data" sheetId="2" r:id="rId2"/>
    <sheet name="transactions_data" sheetId="3" r:id="rId3"/>
    <sheet name="monthly_balances_data" sheetId="4" r:id="rId4"/>
    <sheet name="Monthly Transactions" sheetId="11" state="hidden" r:id="rId5"/>
    <sheet name="Transactions by City" sheetId="12" state="hidden" r:id="rId6"/>
    <sheet name="Transaction by customer" sheetId="13" state="hidden" r:id="rId7"/>
    <sheet name="Total credit &amp; debit" sheetId="14" state="hidden" r:id="rId8"/>
    <sheet name="PIVOT TABLES" sheetId="8" state="hidden" r:id="rId9"/>
    <sheet name="DROPDOWN,SUMIFS" sheetId="7" state="hidden" r:id="rId10"/>
    <sheet name="SEARCH TOOL" sheetId="6" r:id="rId11"/>
    <sheet name="LOOKUP formulas" sheetId="1" state="hidden" r:id="rId12"/>
    <sheet name="INDEX MATCH" sheetId="5" state="hidden" r:id="rId13"/>
  </sheets>
  <definedNames>
    <definedName name="ExternalData_1" localSheetId="1" hidden="1">customers_data!$A$1:$C$5</definedName>
    <definedName name="ExternalData_2" localSheetId="2" hidden="1">transactions_data!$A$1:$H$8</definedName>
    <definedName name="ExternalData_3" localSheetId="3" hidden="1">monthly_balances_data!$A$1:$C$7</definedName>
    <definedName name="Slicer_Month">#N/A</definedName>
    <definedName name="Slicer_type1">#N/A</definedName>
  </definedNames>
  <calcPr calcId="191029"/>
  <pivotCaches>
    <pivotCache cacheId="27" r:id="rId14"/>
    <pivotCache cacheId="28"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2" l="1"/>
  <c r="E5" i="12"/>
  <c r="D6" i="12"/>
  <c r="E6" i="12"/>
  <c r="D7" i="12"/>
  <c r="E7" i="12"/>
  <c r="E4" i="12"/>
  <c r="D4" i="12"/>
  <c r="E6" i="11"/>
  <c r="F6" i="11"/>
  <c r="G6" i="11"/>
  <c r="E7" i="11"/>
  <c r="F7" i="11"/>
  <c r="G7" i="11"/>
  <c r="E8" i="11"/>
  <c r="F8" i="11"/>
  <c r="G8" i="11"/>
  <c r="E9" i="11"/>
  <c r="F9" i="11"/>
  <c r="G9" i="11"/>
  <c r="G5" i="11"/>
  <c r="F5" i="11"/>
  <c r="E5" i="11"/>
  <c r="C2" i="3" a="1"/>
  <c r="C2" i="3" s="1"/>
  <c r="C3" i="3" a="1"/>
  <c r="C3" i="3" s="1"/>
  <c r="C4" i="3" a="1"/>
  <c r="C4" i="3" s="1"/>
  <c r="C5" i="3" a="1"/>
  <c r="C5" i="3" s="1"/>
  <c r="C6" i="3" a="1"/>
  <c r="C6" i="3" s="1"/>
  <c r="C7" i="3" a="1"/>
  <c r="C7" i="3" s="1"/>
  <c r="C8" i="3" a="1"/>
  <c r="C8" i="3" s="1"/>
  <c r="D2" i="3" a="1"/>
  <c r="D2" i="3" s="1"/>
  <c r="D3" i="3" a="1"/>
  <c r="D3" i="3" s="1"/>
  <c r="D4" i="3" a="1"/>
  <c r="D4" i="3" s="1"/>
  <c r="D5" i="3" a="1"/>
  <c r="D5" i="3" s="1"/>
  <c r="D6" i="3" a="1"/>
  <c r="D6" i="3" s="1"/>
  <c r="D7" i="3" a="1"/>
  <c r="D7" i="3" s="1"/>
  <c r="D8" i="3" a="1"/>
  <c r="D8" i="3" s="1"/>
  <c r="F2" i="3"/>
  <c r="F3" i="3"/>
  <c r="F4" i="3"/>
  <c r="F5" i="3"/>
  <c r="F6" i="3"/>
  <c r="F7" i="3"/>
  <c r="F8" i="3"/>
  <c r="I2" i="3"/>
  <c r="I3" i="3"/>
  <c r="I4" i="3"/>
  <c r="I5" i="3"/>
  <c r="I6" i="3"/>
  <c r="I7" i="3"/>
  <c r="I8" i="3"/>
  <c r="E5" i="8"/>
  <c r="B4" i="6"/>
  <c r="B5" i="6"/>
  <c r="B3" i="6"/>
  <c r="B2" i="6"/>
  <c r="A8" i="5"/>
  <c r="C8" i="5" s="1" a="1"/>
  <c r="C8" i="5" s="1"/>
  <c r="A4" i="5"/>
  <c r="C4" i="5" s="1" a="1"/>
  <c r="C4" i="5" s="1"/>
  <c r="A15" i="1" a="1"/>
  <c r="A15" i="1" s="1"/>
  <c r="B4" i="1" a="1"/>
  <c r="B4" i="1" s="1"/>
  <c r="A4" i="1" a="1"/>
  <c r="A4" i="1" s="1"/>
  <c r="C19" i="1" l="1" a="1"/>
  <c r="C19" i="1" s="1"/>
  <c r="C20" i="1" a="1"/>
  <c r="C20" i="1" s="1"/>
  <c r="D7" i="7"/>
  <c r="D17" i="1"/>
  <c r="C21" i="1" a="1"/>
  <c r="C21" i="1" s="1"/>
  <c r="C22" i="1" a="1"/>
  <c r="C22" i="1" s="1"/>
  <c r="C16" i="1" a="1"/>
  <c r="C16" i="1" s="1"/>
  <c r="C18" i="1" a="1"/>
  <c r="C18" i="1" s="1"/>
  <c r="D19" i="1"/>
  <c r="D20" i="1"/>
  <c r="C17" i="1" a="1"/>
  <c r="C17" i="1" s="1"/>
  <c r="D18" i="1"/>
  <c r="D16" i="1"/>
  <c r="D22" i="1"/>
  <c r="C4" i="7"/>
  <c r="B15" i="1" a="1"/>
  <c r="B15" i="1" s="1"/>
  <c r="D21" i="1"/>
  <c r="D4" i="7"/>
  <c r="D11" i="1"/>
  <c r="D10" i="1"/>
  <c r="D5" i="1"/>
  <c r="D7" i="1"/>
  <c r="D9" i="1"/>
  <c r="D8" i="1"/>
  <c r="C5" i="1" a="1"/>
  <c r="C5" i="1" s="1"/>
  <c r="D6" i="1"/>
  <c r="C11" i="1" a="1"/>
  <c r="C11" i="1" s="1"/>
  <c r="C10" i="1" a="1"/>
  <c r="C10" i="1" s="1"/>
  <c r="C9" i="1" a="1"/>
  <c r="C9" i="1" s="1"/>
  <c r="C8" i="1" a="1"/>
  <c r="C8" i="1" s="1"/>
  <c r="C7" i="1" a="1"/>
  <c r="C7" i="1" s="1"/>
  <c r="C6" i="1" a="1"/>
  <c r="C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tc={B62482C6-5E8F-4C17-8219-0FD93448005E}</author>
    <author>tc={6A1D6419-6E9B-4E27-98B9-5222F97908C3}</author>
    <author>tc={BF164F34-0CB7-490B-8441-1BBC7F89EF3A}</author>
    <author>tc={3043C15B-46A7-4CE8-BFF8-CB7097E5600B}</author>
  </authors>
  <commentList>
    <comment ref="C4" authorId="0" shapeId="0" xr:uid="{B62482C6-5E8F-4C17-8219-0FD93448005E}">
      <text>
        <t>[Threaded comment]
Your version of Excel allows you to read this threaded comment; however, any edits to it will get removed if the file is opened in a newer version of Excel. Learn more: https://go.microsoft.com/fwlink/?linkid=870924
Comment:
    =XLOOKUP(B5,customers[[#All],[customer_id]],customers[[#All],[customer_name]])</t>
      </text>
    </comment>
    <comment ref="D4" authorId="1" shapeId="0" xr:uid="{6A1D6419-6E9B-4E27-98B9-5222F97908C3}">
      <text>
        <t>[Threaded comment]
Your version of Excel allows you to read this threaded comment; however, any edits to it will get removed if the file is opened in a newer version of Excel. Learn more: https://go.microsoft.com/fwlink/?linkid=870924
Comment:
    =VLOOKUP(B6,customers[[#All],[customer_id]:[customer_name]],2,FALSE)</t>
      </text>
    </comment>
    <comment ref="C15" authorId="2" shapeId="0" xr:uid="{BF164F34-0CB7-490B-8441-1BBC7F89EF3A}">
      <text>
        <t>[Threaded comment]
Your version of Excel allows you to read this threaded comment; however, any edits to it will get removed if the file is opened in a newer version of Excel. Learn more: https://go.microsoft.com/fwlink/?linkid=870924
Comment:
    =XLOOKUP(A16,transactions[[#All],[transaction_id]],transactions[[#All],[City]])</t>
      </text>
    </comment>
    <comment ref="D15" authorId="3" shapeId="0" xr:uid="{3043C15B-46A7-4CE8-BFF8-CB7097E5600B}">
      <text>
        <t>[Threaded comment]
Your version of Excel allows you to read this threaded comment; however, any edits to it will get removed if the file is opened in a newer version of Excel. Learn more: https://go.microsoft.com/fwlink/?linkid=870924
Comment:
    =VLOOKUP(A16,transactions[[#All],[transaction_id]:[City]],4,FALSE)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tc={B009BADE-83B5-4EB2-9A47-1AFC4E9153DE}</author>
    <author>tc={5F426B8A-E539-40A5-AF36-168F0A33B1E4}</author>
  </authors>
  <commentList>
    <comment ref="C4" authorId="0" shapeId="0" xr:uid="{B009BADE-83B5-4EB2-9A47-1AFC4E9153DE}">
      <text>
        <t>[Threaded comment]
Your version of Excel allows you to read this threaded comment; however, any edits to it will get removed if the file is opened in a newer version of Excel. Learn more: https://go.microsoft.com/fwlink/?linkid=870924
Comment:
    =INDEX(monthly_balances[balance], MATCH(1, (monthly_balances[customer_id]='INDEX MATCH'!A4)*(MONTH(monthly_balances[month])='INDEX MATCH'!B4), 0))</t>
      </text>
    </comment>
    <comment ref="C8" authorId="1" shapeId="0" xr:uid="{5F426B8A-E539-40A5-AF36-168F0A33B1E4}">
      <text>
        <t>[Threaded comment]
Your version of Excel allows you to read this threaded comment; however, any edits to it will get removed if the file is opened in a newer version of Excel. Learn more: https://go.microsoft.com/fwlink/?linkid=870924
Comment:
    =INDEX(transactions[type],MATCH(1,(transactions[customer_id]='INDEX MATCH'!A8)*(MONTH(transactions[transaction_date])='INDEX MATCH'!B8),0))</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56F159-BB30-4249-92AD-8E4AF31DB593}"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0C6C0250-987F-4880-BA5F-E221171D6B40}" keepAlive="1" name="Query - monthly_balances" description="Connection to the 'monthly_balances' query in the workbook." type="5" refreshedVersion="8" background="1" saveData="1">
    <dbPr connection="Provider=Microsoft.Mashup.OleDb.1;Data Source=$Workbook$;Location=monthly_balances;Extended Properties=&quot;&quot;" command="SELECT * FROM [monthly_balances]"/>
  </connection>
  <connection id="3" xr16:uid="{A4323650-2F36-464F-B2CB-393E08AFD207}" keepAlive="1" name="Query - transactions" description="Connection to the 'transactions' query in the workbook." type="5" refreshedVersion="8" background="1" saveData="1">
    <dbPr connection="Provider=Microsoft.Mashup.OleDb.1;Data Source=$Workbook$;Location=transactions;Extended Properties=&quot;&quot;" command="SELECT * FROM [transaction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<sst xmlns="http://schemas.openxmlformats.org/spreadsheetml/2006/main" count="195" uniqueCount="58">
  <si>
    <t>customer_id</t>
  </si>
  <si>
    <t>customer_name</t>
  </si>
  <si>
    <t>city</t>
  </si>
  <si>
    <t>C001</t>
  </si>
  <si>
    <t>Raj Sharma</t>
  </si>
  <si>
    <t>Mumbai</t>
  </si>
  <si>
    <t>C002</t>
  </si>
  <si>
    <t>Neha Patel</t>
  </si>
  <si>
    <t>Delhi</t>
  </si>
  <si>
    <t>C003</t>
  </si>
  <si>
    <t>Amit Verma</t>
  </si>
  <si>
    <t>Pune</t>
  </si>
  <si>
    <t>C004</t>
  </si>
  <si>
    <t>Sneha Iyer</t>
  </si>
  <si>
    <t>Bangalore</t>
  </si>
  <si>
    <t>transaction_id</t>
  </si>
  <si>
    <t>transaction_date</t>
  </si>
  <si>
    <t>type</t>
  </si>
  <si>
    <t>amount</t>
  </si>
  <si>
    <t>T001</t>
  </si>
  <si>
    <t>debit</t>
  </si>
  <si>
    <t>T002</t>
  </si>
  <si>
    <t>credit</t>
  </si>
  <si>
    <t>T003</t>
  </si>
  <si>
    <t>T004</t>
  </si>
  <si>
    <t>T005</t>
  </si>
  <si>
    <t>T006</t>
  </si>
  <si>
    <t>T007</t>
  </si>
  <si>
    <t>month</t>
  </si>
  <si>
    <t>balance</t>
  </si>
  <si>
    <r>
      <t xml:space="preserve">🛠️ </t>
    </r>
    <r>
      <rPr>
        <b/>
        <sz val="11"/>
        <color theme="1"/>
        <rFont val="Calibri"/>
        <family val="2"/>
        <scheme val="minor"/>
      </rPr>
      <t>Goal:</t>
    </r>
    <r>
      <rPr>
        <sz val="11"/>
        <color theme="1"/>
        <rFont val="Calibri"/>
        <family val="2"/>
        <scheme val="minor"/>
      </rPr>
      <t xml:space="preserve"> Add a </t>
    </r>
    <r>
      <rPr>
        <sz val="10"/>
        <color theme="1"/>
        <rFont val="Arial Unicode MS"/>
      </rPr>
      <t>customer_name</t>
    </r>
    <r>
      <rPr>
        <sz val="11"/>
        <color theme="1"/>
        <rFont val="Calibri"/>
        <family val="2"/>
        <scheme val="minor"/>
      </rPr>
      <t xml:space="preserve"> column beside each transaction using </t>
    </r>
    <r>
      <rPr>
        <sz val="10"/>
        <color theme="1"/>
        <rFont val="Arial Unicode MS"/>
      </rPr>
      <t>customer_id</t>
    </r>
    <r>
      <rPr>
        <sz val="11"/>
        <color theme="1"/>
        <rFont val="Calibri"/>
        <family val="2"/>
        <scheme val="minor"/>
      </rPr>
      <t>.</t>
    </r>
  </si>
  <si>
    <t>XLOOKUP</t>
  </si>
  <si>
    <t>VLOOKUP</t>
  </si>
  <si>
    <t>Customer_name</t>
  </si>
  <si>
    <t>City</t>
  </si>
  <si>
    <r>
      <t xml:space="preserve">🛠️ </t>
    </r>
    <r>
      <rPr>
        <b/>
        <sz val="11"/>
        <color theme="1"/>
        <rFont val="Calibri"/>
        <family val="2"/>
        <scheme val="minor"/>
      </rPr>
      <t>Goal:</t>
    </r>
    <r>
      <rPr>
        <sz val="11"/>
        <color theme="1"/>
        <rFont val="Calibri"/>
        <family val="2"/>
        <scheme val="minor"/>
      </rPr>
      <t xml:space="preserve"> Fetch City Name for Each Transaction</t>
    </r>
  </si>
  <si>
    <r>
      <t xml:space="preserve">🛠️ fetch the balance </t>
    </r>
    <r>
      <rPr>
        <sz val="10"/>
        <color theme="1"/>
        <rFont val="Arial Unicode MS"/>
      </rPr>
      <t>customer_id</t>
    </r>
    <r>
      <rPr>
        <sz val="11"/>
        <color theme="1"/>
        <rFont val="Calibri"/>
        <family val="2"/>
        <scheme val="minor"/>
      </rPr>
      <t xml:space="preserve"> in column A and </t>
    </r>
    <r>
      <rPr>
        <sz val="10"/>
        <color theme="1"/>
        <rFont val="Arial Unicode MS"/>
      </rPr>
      <t>Month</t>
    </r>
    <r>
      <rPr>
        <sz val="11"/>
        <color theme="1"/>
        <rFont val="Calibri"/>
        <family val="2"/>
        <scheme val="minor"/>
      </rPr>
      <t xml:space="preserve"> in column B</t>
    </r>
  </si>
  <si>
    <r>
      <t xml:space="preserve">🛠️ fetch the transaction type </t>
    </r>
    <r>
      <rPr>
        <sz val="10"/>
        <color theme="1"/>
        <rFont val="Arial Unicode MS"/>
      </rPr>
      <t>customer_id</t>
    </r>
    <r>
      <rPr>
        <sz val="11"/>
        <color theme="1"/>
        <rFont val="Calibri"/>
        <family val="2"/>
        <scheme val="minor"/>
      </rPr>
      <t xml:space="preserve"> in column A and </t>
    </r>
    <r>
      <rPr>
        <sz val="10"/>
        <color theme="1"/>
        <rFont val="Arial Unicode MS"/>
      </rPr>
      <t>Month</t>
    </r>
    <r>
      <rPr>
        <sz val="11"/>
        <color theme="1"/>
        <rFont val="Calibri"/>
        <family val="2"/>
        <scheme val="minor"/>
      </rPr>
      <t xml:space="preserve"> in column B</t>
    </r>
  </si>
  <si>
    <t>Type</t>
  </si>
  <si>
    <t>Amount</t>
  </si>
  <si>
    <t>Transaction Date</t>
  </si>
  <si>
    <t>Customer ID</t>
  </si>
  <si>
    <t>Search ID:</t>
  </si>
  <si>
    <r>
      <t xml:space="preserve">🛠️ Create a search box to lookup transaction details by </t>
    </r>
    <r>
      <rPr>
        <sz val="10"/>
        <color theme="1"/>
        <rFont val="Arial Unicode MS"/>
      </rPr>
      <t>transaction_id</t>
    </r>
    <r>
      <rPr>
        <sz val="11"/>
        <color theme="1"/>
        <rFont val="Calibri"/>
        <family val="2"/>
        <scheme val="minor"/>
      </rPr>
      <t>.</t>
    </r>
  </si>
  <si>
    <t>Row Labels</t>
  </si>
  <si>
    <t>Grand Total</t>
  </si>
  <si>
    <t>Sum of amount</t>
  </si>
  <si>
    <t>Column Labels</t>
  </si>
  <si>
    <t>Month</t>
  </si>
  <si>
    <t>Count of type</t>
  </si>
  <si>
    <t>Jan</t>
  </si>
  <si>
    <t>Feb</t>
  </si>
  <si>
    <t>Mar</t>
  </si>
  <si>
    <t>Apr</t>
  </si>
  <si>
    <t>May</t>
  </si>
  <si>
    <t>FLAG</t>
  </si>
  <si>
    <t>(All)</t>
  </si>
  <si>
    <t>Sum of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</si>
</sst>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family val="2"/>
      <scheme val="minor"/>
    </font>
    <font>
      <b/>
      <sz val="11"/>
      <color theme="1"/>
      <name val="Calibri"/>
      <family val="2"/>
      <scheme val="minor"/>
    </font>
    <font>
      <sz val="10"/>
      <color theme="1"/>
      <name val="Arial Unicode MS"/>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4" tint="-0.499984740745262"/>
      </left>
      <right style="thin">
        <color theme="4" tint="-0.499984740745262"/>
      </right>
      <top style="thin">
        <color theme="4" tint="-0.499984740745262"/>
      </top>
      <bottom style="thin">
        <color theme="4" tint="-0.499984740745262"/>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14" fontId="0" fillId="0" borderId="0" xfId="0" applyNumberFormat="1"/>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3" xfId="0" applyFont="1" applyBorder="1"/>
    <xf numFmtId="0" fontId="1" fillId="0" borderId="2" xfId="0" applyFont="1" applyBorder="1"/>
    <xf numFmtId="0" fontId="0" fillId="0" borderId="0" xfId="0" applyAlignment="1">
      <alignment horizontal="left"/>
    </xf>
    <xf numFmtId="0" fontId="1" fillId="0" borderId="0" xfId="0" applyFont="1" applyAlignment="1">
      <alignment vertical="center" wrapText="1"/>
    </xf>
    <xf numFmtId="0" fontId="2" fillId="0" borderId="0" xfId="0" applyFont="1" applyAlignment="1">
      <alignment horizontal="left" vertical="center" wrapText="1"/>
    </xf>
    <xf numFmtId="0" fontId="1" fillId="0" borderId="0" xfId="0" applyFont="1" applyAlignment="1">
      <alignment vertical="center"/>
    </xf>
    <xf numFmtId="14" fontId="2" fillId="0" borderId="0" xfId="0" applyNumberFormat="1" applyFont="1" applyAlignment="1">
      <alignment horizontal="left" vertical="center" wrapText="1"/>
    </xf>
    <xf numFmtId="0" fontId="4" fillId="0" borderId="0" xfId="1" applyAlignment="1">
      <alignment horizontal="left" vertical="center" wrapText="1"/>
    </xf>
    <xf numFmtId="0" fontId="0" fillId="0" borderId="0" xfId="0" applyAlignment="1">
      <alignment horizontal="right"/>
    </xf>
    <xf numFmtId="0" fontId="0" fillId="0" borderId="0" xfId="0" pivotButton="1"/>
    <xf numFmtId="0" fontId="0" fillId="0" borderId="9" xfId="0" pivotButton="1" applyBorder="1"/>
    <xf numFmtId="0" fontId="0" fillId="0" borderId="9" xfId="0" applyBorder="1"/>
    <xf numFmtId="0" fontId="0" fillId="2" borderId="0" xfId="0" applyFill="1"/>
    <xf numFmtId="0" fontId="0" fillId="0" borderId="0" xfId="0" applyAlignment="1">
      <alignment horizontal="left"/>
    </xf>
  </cellXfs>
  <cellStyles count="2">
    <cellStyle name="Hyperlink" xfId="1" builtinId="8"/>
    <cellStyle name="Normal" xfId="0" builtinId="0"/>
  </cellStyles>
  <dxfs count="48">
    <dxf>
      <alignment horizontal="right"/>
    </dxf>
    <dxf>
      <alignment horizontal="right"/>
    </dxf>
    <dxf>
      <alignment horizontal="right"/>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alignment horizontal="right"/>
    </dxf>
    <dxf>
      <alignment horizontal="right"/>
    </dxf>
    <dxf>
      <alignment horizontal="right"/>
    </dxf>
    <dxf>
      <alignment horizontal="right"/>
    </dxf>
    <dxf>
      <alignment horizontal="right"/>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0" formatCode="General"/>
    </dxf>
    <dxf>
      <font>
        <b/>
        <i val="0"/>
      </font>
    </dxf>
  </dxfs>
  <tableStyles count="1" defaultTableStyle="TableStyleMedium2" defaultPivotStyle="PivotStyleLight16">
    <tableStyle name="Slicer Style 1" pivot="0" table="0" count="1" xr9:uid="{92A9CE42-1109-4465-A2B1-C93D502FD139}">
      <tableStyleElement type="wholeTable" dxfId="47"/>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Transaction Excel Dashboard.xlsx]Monthly Transactions!PivotTable1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Monthly Transaction Trend</a:t>
            </a:r>
            <a:endParaRPr lang="en-IN"/>
          </a:p>
        </c:rich>
      </c:tx>
      <c:layout>
        <c:manualLayout>
          <c:xMode val="edge"/>
          <c:yMode val="edge"/>
          <c:x val="0.32712815574312204"/>
          <c:y val="4.807692307692308E-2"/>
        </c:manualLayout>
      </c:layout>
      <c:overlay val="0"/>
      <c:spPr>
        <a:noFill/>
        <a:ln>
          <a:solidFill>
            <a:schemeClr val="bg2">
              <a:lumMod val="7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010139919560414"/>
          <c:y val="0.24311153986546383"/>
          <c:w val="0.59381162786306385"/>
          <c:h val="0.58659983313344111"/>
        </c:manualLayout>
      </c:layout>
      <c:lineChart>
        <c:grouping val="stacked"/>
        <c:varyColors val="0"/>
        <c:ser>
          <c:idx val="0"/>
          <c:order val="0"/>
          <c:tx>
            <c:strRef>
              <c:f>'Monthly Transactions'!$B$3:$B$4</c:f>
              <c:strCache>
                <c:ptCount val="1"/>
                <c:pt idx="0">
                  <c:v>credit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'Monthly Transactions'!$A$5:$A$9</c:f>
              <c:strCache>
                <c:ptCount val="5"/>
                <c:pt idx="0">
                  <c:v>Jan</c:v>
                </c:pt>
                <c:pt idx="1">
                  <c:v>Feb</c:v>
                </c:pt>
                <c:pt idx="2">
                  <c:v>Mar</c:v>
                </c:pt>
                <c:pt idx="3">
                  <c:v>Apr</c:v>
                </c:pt>
                <c:pt idx="4">
                  <c:v>May</c:v>
                </c:pt>
              </c:strCache>
            </c:strRef>
          </c:cat>
          <c:val>
            <c:numRef>
              <c:f>'Monthly Transactions'!$B$5:$B$9</c:f>
              <c:numCache>
                <c:formatCode>General</c:formatCode>
                <c:ptCount val="5"/>
                <c:pt idx="0">
                  <c:v>15000</c:v>
                </c:pt>
                <c:pt idx="2">
                  <c:v>24000</c:v>
                </c:pt>
                <c:pt idx="3">
                  <c:v>52000</c:v>
                </c:pt>
              </c:numCache>
            </c:numRef>
          </c:val>
          <c:smooth val="0"/>
          <c:extLst>
            <c:ext xmlns:c16="http://schemas.microsoft.com/office/drawing/2014/chart" uri="{C3380CC4-5D6E-409C-BE32-E72D297353CC}">
              <c16:uniqueId val="{00000000-ADC9-407F-9D59-575F8DCEA03E}"/>
            </c:ext>
          </c:extLst>
        </c:ser>
        <c:ser>
          <c:idx val="1"/>
          <c:order val="1"/>
          <c:tx>
            <c:strRef>
              <c:f>'Monthly Transactions'!$C$3:$C$4</c:f>
              <c:strCache>
                <c:ptCount val="1"/>
                <c:pt idx="0">
                  <c:v>debit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'Monthly Transactions'!$A$5:$A$9</c:f>
              <c:strCache>
                <c:ptCount val="5"/>
                <c:pt idx="0">
                  <c:v>Jan</c:v>
                </c:pt>
                <c:pt idx="1">
                  <c:v>Feb</c:v>
                </c:pt>
                <c:pt idx="2">
                  <c:v>Mar</c:v>
                </c:pt>
                <c:pt idx="3">
                  <c:v>Apr</c:v>
                </c:pt>
                <c:pt idx="4">
                  <c:v>May</c:v>
                </c:pt>
              </c:strCache>
            </c:strRef>
          </c:cat>
          <c:val>
            <c:numRef>
              <c:f>'Monthly Transactions'!$C$5:$C$9</c:f>
              <c:numCache>
                <c:formatCode>General</c:formatCode>
                <c:ptCount val="5"/>
                <c:pt idx="0">
                  <c:v>12000</c:v>
                </c:pt>
                <c:pt idx="1">
                  <c:v>65000</c:v>
                </c:pt>
                <c:pt idx="3">
                  <c:v>48000</c:v>
                </c:pt>
                <c:pt idx="4">
                  <c:v>9000</c:v>
                </c:pt>
              </c:numCache>
            </c:numRef>
          </c:val>
          <c:smooth val="0"/>
          <c:extLst>
            <c:ext xmlns:c16="http://schemas.microsoft.com/office/drawing/2014/chart" uri="{C3380CC4-5D6E-409C-BE32-E72D297353CC}">
              <c16:uniqueId val="{00000007-ADC9-407F-9D59-575F8DCEA03E}"/>
            </c:ext>
          </c:extLst>
        </c:ser>
        <c:dLbls>
          <c:showLegendKey val="0"/>
          <c:showVal val="0"/>
          <c:showCatName val="0"/>
          <c:showSerName val="0"/>
          <c:showPercent val="0"/>
          <c:showBubbleSize val="0"/>
        </c:dLbls>
        <c:marker val="1"/>
        <c:smooth val="0"/>
        <c:axId val="705745791"/>
        <c:axId val="1100146703"/>
      </c:lineChart>
      <c:catAx>
        <c:axId val="70574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146703"/>
        <c:crosses val="autoZero"/>
        <c:auto val="1"/>
        <c:lblAlgn val="ctr"/>
        <c:lblOffset val="100"/>
        <c:noMultiLvlLbl val="0"/>
      </c:catAx>
      <c:valAx>
        <c:axId val="110014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745791"/>
        <c:crosses val="autoZero"/>
        <c:crossBetween val="between"/>
      </c:valAx>
      <c:spPr>
        <a:noFill/>
        <a:ln>
          <a:noFill/>
        </a:ln>
        <a:effectLst/>
      </c:spPr>
    </c:plotArea>
    <c:legend>
      <c:legendPos val="r"/>
      <c:layout>
        <c:manualLayout>
          <c:xMode val="edge"/>
          <c:yMode val="edge"/>
          <c:x val="0.85176759379897637"/>
          <c:y val="0.34453984212425426"/>
          <c:w val="0.11657055457995807"/>
          <c:h val="0.301422562292707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Transaction Excel Dashboard.xlsx]Total credit &amp; debit!credit-debit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Total Credits vs Debits</a:t>
            </a:r>
            <a:endParaRPr lang="en-US"/>
          </a:p>
        </c:rich>
      </c:tx>
      <c:overlay val="0"/>
      <c:spPr>
        <a:noFill/>
        <a:ln>
          <a:solidFill>
            <a:schemeClr val="bg2">
              <a:lumMod val="7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6"/>
          </a:solidFill>
          <a:ln w="19050">
            <a:solidFill>
              <a:schemeClr val="lt1"/>
            </a:solidFill>
          </a:ln>
          <a:effectLst/>
        </c:spPr>
        <c:dLbl>
          <c:idx val="0"/>
          <c:layout>
            <c:manualLayout>
              <c:x val="-0.15277777777777779"/>
              <c:y val="3.24075162246509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5"/>
          </a:solidFill>
          <a:ln w="19050">
            <a:solidFill>
              <a:schemeClr val="lt1"/>
            </a:solidFill>
          </a:ln>
          <a:effectLst/>
        </c:spPr>
        <c:dLbl>
          <c:idx val="0"/>
          <c:layout>
            <c:manualLayout>
              <c:x val="0.15"/>
              <c:y val="-7.87035948864601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6"/>
          </a:solidFill>
          <a:ln w="19050">
            <a:solidFill>
              <a:schemeClr val="lt1"/>
            </a:solidFill>
          </a:ln>
          <a:effectLst/>
        </c:spPr>
        <c:dLbl>
          <c:idx val="0"/>
          <c:layout>
            <c:manualLayout>
              <c:x val="-0.15277777777777779"/>
              <c:y val="3.24075162246509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6"/>
          </a:solidFill>
          <a:ln w="19050">
            <a:solidFill>
              <a:schemeClr val="lt1"/>
            </a:solidFill>
          </a:ln>
          <a:effectLst/>
        </c:spPr>
        <c:dLbl>
          <c:idx val="0"/>
          <c:layout>
            <c:manualLayout>
              <c:x val="0.15"/>
              <c:y val="-7.87035948864601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6"/>
          </a:solidFill>
          <a:ln w="19050">
            <a:solidFill>
              <a:schemeClr val="lt1"/>
            </a:solidFill>
          </a:ln>
          <a:effectLst/>
        </c:spPr>
        <c:dLbl>
          <c:idx val="0"/>
          <c:layout>
            <c:manualLayout>
              <c:x val="-0.15277777777777779"/>
              <c:y val="3.24075162246509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8"/>
        <c:spPr>
          <a:solidFill>
            <a:schemeClr val="accent6"/>
          </a:solidFill>
          <a:ln w="19050">
            <a:solidFill>
              <a:schemeClr val="lt1"/>
            </a:solidFill>
          </a:ln>
          <a:effectLst/>
        </c:spPr>
        <c:dLbl>
          <c:idx val="0"/>
          <c:layout>
            <c:manualLayout>
              <c:x val="0.15"/>
              <c:y val="-7.87035948864601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12361111111111112"/>
          <c:y val="0.19734660033167495"/>
          <c:w val="0.75277777777777777"/>
          <c:h val="0.74903261470425653"/>
        </c:manualLayout>
      </c:layout>
      <c:doughnutChart>
        <c:varyColors val="1"/>
        <c:ser>
          <c:idx val="0"/>
          <c:order val="0"/>
          <c:tx>
            <c:strRef>
              <c:f>'Total credit &amp; debit'!$B$3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2287-4E94-AC0F-70798A529F29}"/>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2287-4E94-AC0F-70798A529F29}"/>
              </c:ext>
            </c:extLst>
          </c:dPt>
          <c:dLbls>
            <c:dLbl>
              <c:idx val="0"/>
              <c:layout>
                <c:manualLayout>
                  <c:x val="-0.15277777777777779"/>
                  <c:y val="3.2407516224650976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2287-4E94-AC0F-70798A529F29}"/>
                </c:ext>
              </c:extLst>
            </c:dLbl>
            <c:dLbl>
              <c:idx val="1"/>
              <c:layout>
                <c:manualLayout>
                  <c:x val="0.15"/>
                  <c:y val="-7.8703594886460143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2287-4E94-AC0F-70798A529F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credit &amp; debit'!$A$4:$A$5</c:f>
              <c:strCache>
                <c:ptCount val="2"/>
                <c:pt idx="0">
                  <c:v>credit</c:v>
                </c:pt>
                <c:pt idx="1">
                  <c:v>debit</c:v>
                </c:pt>
              </c:strCache>
            </c:strRef>
          </c:cat>
          <c:val>
            <c:numRef>
              <c:f>'Total credit &amp; debit'!$B$4:$B$5</c:f>
              <c:numCache>
                <c:formatCode>General</c:formatCode>
                <c:ptCount val="2"/>
                <c:pt idx="0">
                  <c:v>91000</c:v>
                </c:pt>
                <c:pt idx="1">
                  <c:v>134000</c:v>
                </c:pt>
              </c:numCache>
            </c:numRef>
          </c:val>
          <c:extLst>
            <c:ext xmlns:c16="http://schemas.microsoft.com/office/drawing/2014/chart" uri="{C3380CC4-5D6E-409C-BE32-E72D297353CC}">
              <c16:uniqueId val="{00000004-2287-4E94-AC0F-70798A529F2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Transaction Excel Dashboard.xlsx]Transaction by customer!PivotTable11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Transactions by Customer</a:t>
            </a:r>
            <a:endParaRPr lang="en-IN"/>
          </a:p>
        </c:rich>
      </c:tx>
      <c:overlay val="0"/>
      <c:spPr>
        <a:noFill/>
        <a:ln>
          <a:solidFill>
            <a:schemeClr val="bg2">
              <a:lumMod val="7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20785504221611"/>
          <c:y val="0.23380560301087977"/>
          <c:w val="0.61204898333491442"/>
          <c:h val="0.6182973457844686"/>
        </c:manualLayout>
      </c:layout>
      <c:barChart>
        <c:barDir val="col"/>
        <c:grouping val="clustered"/>
        <c:varyColors val="0"/>
        <c:ser>
          <c:idx val="0"/>
          <c:order val="0"/>
          <c:tx>
            <c:strRef>
              <c:f>'Transaction by customer'!$B$3:$B$4</c:f>
              <c:strCache>
                <c:ptCount val="1"/>
                <c:pt idx="0">
                  <c:v>credit</c:v>
                </c:pt>
              </c:strCache>
            </c:strRef>
          </c:tx>
          <c:spPr>
            <a:solidFill>
              <a:schemeClr val="accent6"/>
            </a:solidFill>
            <a:ln>
              <a:noFill/>
            </a:ln>
            <a:effectLst/>
          </c:spPr>
          <c:invertIfNegative val="0"/>
          <c:cat>
            <c:strRef>
              <c:f>'Transaction by customer'!$A$5:$A$8</c:f>
              <c:strCache>
                <c:ptCount val="4"/>
                <c:pt idx="0">
                  <c:v>C001</c:v>
                </c:pt>
                <c:pt idx="1">
                  <c:v>C002</c:v>
                </c:pt>
                <c:pt idx="2">
                  <c:v>C003</c:v>
                </c:pt>
                <c:pt idx="3">
                  <c:v>C004</c:v>
                </c:pt>
              </c:strCache>
            </c:strRef>
          </c:cat>
          <c:val>
            <c:numRef>
              <c:f>'Transaction by customer'!$B$5:$B$8</c:f>
              <c:numCache>
                <c:formatCode>General</c:formatCode>
                <c:ptCount val="4"/>
                <c:pt idx="0">
                  <c:v>15000</c:v>
                </c:pt>
                <c:pt idx="1">
                  <c:v>52000</c:v>
                </c:pt>
                <c:pt idx="2">
                  <c:v>24000</c:v>
                </c:pt>
              </c:numCache>
            </c:numRef>
          </c:val>
          <c:extLst>
            <c:ext xmlns:c16="http://schemas.microsoft.com/office/drawing/2014/chart" uri="{C3380CC4-5D6E-409C-BE32-E72D297353CC}">
              <c16:uniqueId val="{00000000-02BB-4F2A-9232-56567805AD33}"/>
            </c:ext>
          </c:extLst>
        </c:ser>
        <c:ser>
          <c:idx val="1"/>
          <c:order val="1"/>
          <c:tx>
            <c:strRef>
              <c:f>'Transaction by customer'!$C$3:$C$4</c:f>
              <c:strCache>
                <c:ptCount val="1"/>
                <c:pt idx="0">
                  <c:v>debit</c:v>
                </c:pt>
              </c:strCache>
            </c:strRef>
          </c:tx>
          <c:spPr>
            <a:solidFill>
              <a:schemeClr val="accent5"/>
            </a:solidFill>
            <a:ln>
              <a:noFill/>
            </a:ln>
            <a:effectLst/>
          </c:spPr>
          <c:invertIfNegative val="0"/>
          <c:cat>
            <c:strRef>
              <c:f>'Transaction by customer'!$A$5:$A$8</c:f>
              <c:strCache>
                <c:ptCount val="4"/>
                <c:pt idx="0">
                  <c:v>C001</c:v>
                </c:pt>
                <c:pt idx="1">
                  <c:v>C002</c:v>
                </c:pt>
                <c:pt idx="2">
                  <c:v>C003</c:v>
                </c:pt>
                <c:pt idx="3">
                  <c:v>C004</c:v>
                </c:pt>
              </c:strCache>
            </c:strRef>
          </c:cat>
          <c:val>
            <c:numRef>
              <c:f>'Transaction by customer'!$C$5:$C$8</c:f>
              <c:numCache>
                <c:formatCode>General</c:formatCode>
                <c:ptCount val="4"/>
                <c:pt idx="0">
                  <c:v>21000</c:v>
                </c:pt>
                <c:pt idx="1">
                  <c:v>65000</c:v>
                </c:pt>
                <c:pt idx="3">
                  <c:v>48000</c:v>
                </c:pt>
              </c:numCache>
            </c:numRef>
          </c:val>
          <c:extLst>
            <c:ext xmlns:c16="http://schemas.microsoft.com/office/drawing/2014/chart" uri="{C3380CC4-5D6E-409C-BE32-E72D297353CC}">
              <c16:uniqueId val="{00000007-02BB-4F2A-9232-56567805AD33}"/>
            </c:ext>
          </c:extLst>
        </c:ser>
        <c:dLbls>
          <c:showLegendKey val="0"/>
          <c:showVal val="0"/>
          <c:showCatName val="0"/>
          <c:showSerName val="0"/>
          <c:showPercent val="0"/>
          <c:showBubbleSize val="0"/>
        </c:dLbls>
        <c:gapWidth val="219"/>
        <c:overlap val="-27"/>
        <c:axId val="1118933359"/>
        <c:axId val="1118934319"/>
      </c:barChart>
      <c:catAx>
        <c:axId val="1118933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934319"/>
        <c:crosses val="autoZero"/>
        <c:auto val="1"/>
        <c:lblAlgn val="ctr"/>
        <c:lblOffset val="100"/>
        <c:noMultiLvlLbl val="0"/>
      </c:catAx>
      <c:valAx>
        <c:axId val="1118934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933359"/>
        <c:crosses val="autoZero"/>
        <c:crossBetween val="between"/>
      </c:valAx>
      <c:spPr>
        <a:noFill/>
        <a:ln>
          <a:noFill/>
        </a:ln>
        <a:effectLst/>
      </c:spPr>
    </c:plotArea>
    <c:legend>
      <c:legendPos val="r"/>
      <c:layout>
        <c:manualLayout>
          <c:xMode val="edge"/>
          <c:yMode val="edge"/>
          <c:x val="0.83540816810549279"/>
          <c:y val="0.40744487231066917"/>
          <c:w val="0.13045844796508871"/>
          <c:h val="0.249891373067417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Transactions by City</a:t>
            </a:r>
            <a:endParaRPr lang="en-IN"/>
          </a:p>
        </c:rich>
      </c:tx>
      <c:overlay val="0"/>
      <c:spPr>
        <a:noFill/>
        <a:ln>
          <a:solidFill>
            <a:schemeClr val="bg2">
              <a:lumMod val="7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2079699254558921"/>
          <c:y val="0.21040974529346623"/>
          <c:w val="0.65877081433336326"/>
          <c:h val="0.66113915993059003"/>
        </c:manualLayout>
      </c:layout>
      <c:areaChart>
        <c:grouping val="standard"/>
        <c:varyColors val="0"/>
        <c:ser>
          <c:idx val="0"/>
          <c:order val="0"/>
          <c:spPr>
            <a:solidFill>
              <a:schemeClr val="accent1"/>
            </a:solidFill>
            <a:ln>
              <a:noFill/>
            </a:ln>
            <a:effectLst/>
          </c:spPr>
          <c:cat>
            <c:strRef>
              <c:f>'Transactions by City'!$D$4:$D$7</c:f>
              <c:strCache>
                <c:ptCount val="4"/>
                <c:pt idx="0">
                  <c:v>Bangalore</c:v>
                </c:pt>
                <c:pt idx="1">
                  <c:v>Delhi</c:v>
                </c:pt>
                <c:pt idx="2">
                  <c:v>Mumbai</c:v>
                </c:pt>
                <c:pt idx="3">
                  <c:v>Pune</c:v>
                </c:pt>
              </c:strCache>
            </c:strRef>
          </c:cat>
          <c:val>
            <c:numRef>
              <c:f>'Transactions by City'!$E$4:$E$7</c:f>
              <c:numCache>
                <c:formatCode>General</c:formatCode>
                <c:ptCount val="4"/>
                <c:pt idx="0">
                  <c:v>48000</c:v>
                </c:pt>
                <c:pt idx="1">
                  <c:v>117000</c:v>
                </c:pt>
                <c:pt idx="2">
                  <c:v>36000</c:v>
                </c:pt>
                <c:pt idx="3">
                  <c:v>24000</c:v>
                </c:pt>
              </c:numCache>
            </c:numRef>
          </c:val>
          <c:extLst>
            <c:ext xmlns:c16="http://schemas.microsoft.com/office/drawing/2014/chart" uri="{C3380CC4-5D6E-409C-BE32-E72D297353CC}">
              <c16:uniqueId val="{00000000-E444-43CB-890D-AD1893A2B87D}"/>
            </c:ext>
          </c:extLst>
        </c:ser>
        <c:dLbls>
          <c:showLegendKey val="0"/>
          <c:showVal val="0"/>
          <c:showCatName val="0"/>
          <c:showSerName val="0"/>
          <c:showPercent val="0"/>
          <c:showBubbleSize val="0"/>
        </c:dLbls>
        <c:axId val="1779104847"/>
        <c:axId val="1779106767"/>
      </c:areaChart>
      <c:catAx>
        <c:axId val="1779104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06767"/>
        <c:crosses val="autoZero"/>
        <c:auto val="1"/>
        <c:lblAlgn val="ctr"/>
        <c:lblOffset val="100"/>
        <c:noMultiLvlLbl val="0"/>
      </c:catAx>
      <c:valAx>
        <c:axId val="177910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048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Transaction Excel Dashboard.xlsx]monthly_balances_data!balances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Account Balances by Month</a:t>
            </a:r>
            <a:endParaRPr lang="en-US"/>
          </a:p>
        </c:rich>
      </c:tx>
      <c:overlay val="0"/>
      <c:spPr>
        <a:noFill/>
        <a:ln>
          <a:solidFill>
            <a:schemeClr val="bg2">
              <a:lumMod val="50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33362053147612"/>
          <c:y val="0.24154589371980675"/>
          <c:w val="0.68153714828199663"/>
          <c:h val="0.63393307720592895"/>
        </c:manualLayout>
      </c:layout>
      <c:barChart>
        <c:barDir val="bar"/>
        <c:grouping val="clustered"/>
        <c:varyColors val="0"/>
        <c:ser>
          <c:idx val="0"/>
          <c:order val="0"/>
          <c:tx>
            <c:strRef>
              <c:f>monthly_balances_data!$B$10</c:f>
              <c:strCache>
                <c:ptCount val="1"/>
                <c:pt idx="0">
                  <c:v>Total</c:v>
                </c:pt>
              </c:strCache>
            </c:strRef>
          </c:tx>
          <c:spPr>
            <a:solidFill>
              <a:schemeClr val="accent1"/>
            </a:solidFill>
            <a:ln>
              <a:noFill/>
            </a:ln>
            <a:effectLst/>
          </c:spPr>
          <c:invertIfNegative val="0"/>
          <c:cat>
            <c:strRef>
              <c:f>monthly_balances_data!$A$11:$A$14</c:f>
              <c:strCache>
                <c:ptCount val="4"/>
                <c:pt idx="0">
                  <c:v>C001</c:v>
                </c:pt>
                <c:pt idx="1">
                  <c:v>C002</c:v>
                </c:pt>
                <c:pt idx="2">
                  <c:v>C003</c:v>
                </c:pt>
                <c:pt idx="3">
                  <c:v>C004</c:v>
                </c:pt>
              </c:strCache>
            </c:strRef>
          </c:cat>
          <c:val>
            <c:numRef>
              <c:f>monthly_balances_data!$B$11:$B$14</c:f>
              <c:numCache>
                <c:formatCode>General</c:formatCode>
                <c:ptCount val="4"/>
                <c:pt idx="0">
                  <c:v>67000</c:v>
                </c:pt>
                <c:pt idx="1">
                  <c:v>47000</c:v>
                </c:pt>
                <c:pt idx="2">
                  <c:v>40000</c:v>
                </c:pt>
                <c:pt idx="3">
                  <c:v>18000</c:v>
                </c:pt>
              </c:numCache>
            </c:numRef>
          </c:val>
          <c:extLst>
            <c:ext xmlns:c16="http://schemas.microsoft.com/office/drawing/2014/chart" uri="{C3380CC4-5D6E-409C-BE32-E72D297353CC}">
              <c16:uniqueId val="{00000000-1F89-4E53-9C7C-C90A4D8CA90B}"/>
            </c:ext>
          </c:extLst>
        </c:ser>
        <c:dLbls>
          <c:showLegendKey val="0"/>
          <c:showVal val="0"/>
          <c:showCatName val="0"/>
          <c:showSerName val="0"/>
          <c:showPercent val="0"/>
          <c:showBubbleSize val="0"/>
        </c:dLbls>
        <c:gapWidth val="182"/>
        <c:axId val="1841825615"/>
        <c:axId val="1841822255"/>
      </c:barChart>
      <c:catAx>
        <c:axId val="1841825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822255"/>
        <c:crosses val="autoZero"/>
        <c:auto val="1"/>
        <c:lblAlgn val="ctr"/>
        <c:lblOffset val="100"/>
        <c:noMultiLvlLbl val="0"/>
      </c:catAx>
      <c:valAx>
        <c:axId val="1841822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82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Transaction Excel Dashboard.xlsx]monthly_balances_data!balances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monthly_balances_data!$B$10</c:f>
              <c:strCache>
                <c:ptCount val="1"/>
                <c:pt idx="0">
                  <c:v>Total</c:v>
                </c:pt>
              </c:strCache>
            </c:strRef>
          </c:tx>
          <c:spPr>
            <a:solidFill>
              <a:schemeClr val="accent1"/>
            </a:solidFill>
            <a:ln>
              <a:noFill/>
            </a:ln>
            <a:effectLst/>
          </c:spPr>
          <c:invertIfNegative val="0"/>
          <c:cat>
            <c:strRef>
              <c:f>monthly_balances_data!$A$11:$A$14</c:f>
              <c:strCache>
                <c:ptCount val="4"/>
                <c:pt idx="0">
                  <c:v>C001</c:v>
                </c:pt>
                <c:pt idx="1">
                  <c:v>C002</c:v>
                </c:pt>
                <c:pt idx="2">
                  <c:v>C003</c:v>
                </c:pt>
                <c:pt idx="3">
                  <c:v>C004</c:v>
                </c:pt>
              </c:strCache>
            </c:strRef>
          </c:cat>
          <c:val>
            <c:numRef>
              <c:f>monthly_balances_data!$B$11:$B$14</c:f>
              <c:numCache>
                <c:formatCode>General</c:formatCode>
                <c:ptCount val="4"/>
                <c:pt idx="0">
                  <c:v>67000</c:v>
                </c:pt>
                <c:pt idx="1">
                  <c:v>47000</c:v>
                </c:pt>
                <c:pt idx="2">
                  <c:v>40000</c:v>
                </c:pt>
                <c:pt idx="3">
                  <c:v>18000</c:v>
                </c:pt>
              </c:numCache>
            </c:numRef>
          </c:val>
          <c:extLst>
            <c:ext xmlns:c16="http://schemas.microsoft.com/office/drawing/2014/chart" uri="{C3380CC4-5D6E-409C-BE32-E72D297353CC}">
              <c16:uniqueId val="{00000000-1BD0-4199-AA16-229975868991}"/>
            </c:ext>
          </c:extLst>
        </c:ser>
        <c:dLbls>
          <c:showLegendKey val="0"/>
          <c:showVal val="0"/>
          <c:showCatName val="0"/>
          <c:showSerName val="0"/>
          <c:showPercent val="0"/>
          <c:showBubbleSize val="0"/>
        </c:dLbls>
        <c:gapWidth val="182"/>
        <c:axId val="1841825615"/>
        <c:axId val="1841822255"/>
      </c:barChart>
      <c:catAx>
        <c:axId val="1841825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822255"/>
        <c:crosses val="autoZero"/>
        <c:auto val="1"/>
        <c:lblAlgn val="ctr"/>
        <c:lblOffset val="100"/>
        <c:noMultiLvlLbl val="0"/>
      </c:catAx>
      <c:valAx>
        <c:axId val="1841822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82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Transaction Excel Dashboard.xlsx]Monthly Transactions!PivotTable1</c:name>
    <c:fmtId val="0"/>
  </c:pivotSource>
  <c:chart>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13009017437175"/>
          <c:y val="0.24311134836958939"/>
          <c:w val="0.77126958758868014"/>
          <c:h val="0.60315603204966617"/>
        </c:manualLayout>
      </c:layout>
      <c:lineChart>
        <c:grouping val="stacked"/>
        <c:varyColors val="0"/>
        <c:ser>
          <c:idx val="0"/>
          <c:order val="0"/>
          <c:tx>
            <c:strRef>
              <c:f>'Monthly Transactions'!$B$3:$B$4</c:f>
              <c:strCache>
                <c:ptCount val="1"/>
                <c:pt idx="0">
                  <c:v>credit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'Monthly Transactions'!$A$5:$A$9</c:f>
              <c:strCache>
                <c:ptCount val="5"/>
                <c:pt idx="0">
                  <c:v>Jan</c:v>
                </c:pt>
                <c:pt idx="1">
                  <c:v>Feb</c:v>
                </c:pt>
                <c:pt idx="2">
                  <c:v>Mar</c:v>
                </c:pt>
                <c:pt idx="3">
                  <c:v>Apr</c:v>
                </c:pt>
                <c:pt idx="4">
                  <c:v>May</c:v>
                </c:pt>
              </c:strCache>
            </c:strRef>
          </c:cat>
          <c:val>
            <c:numRef>
              <c:f>'Monthly Transactions'!$B$5:$B$9</c:f>
              <c:numCache>
                <c:formatCode>General</c:formatCode>
                <c:ptCount val="5"/>
                <c:pt idx="0">
                  <c:v>15000</c:v>
                </c:pt>
                <c:pt idx="2">
                  <c:v>24000</c:v>
                </c:pt>
                <c:pt idx="3">
                  <c:v>52000</c:v>
                </c:pt>
              </c:numCache>
            </c:numRef>
          </c:val>
          <c:smooth val="0"/>
          <c:extLst>
            <c:ext xmlns:c16="http://schemas.microsoft.com/office/drawing/2014/chart" uri="{C3380CC4-5D6E-409C-BE32-E72D297353CC}">
              <c16:uniqueId val="{00000000-A1C2-4B10-8DBD-C1AA7241E5BE}"/>
            </c:ext>
          </c:extLst>
        </c:ser>
        <c:ser>
          <c:idx val="1"/>
          <c:order val="1"/>
          <c:tx>
            <c:strRef>
              <c:f>'Monthly Transactions'!$C$3:$C$4</c:f>
              <c:strCache>
                <c:ptCount val="1"/>
                <c:pt idx="0">
                  <c:v>debit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'Monthly Transactions'!$A$5:$A$9</c:f>
              <c:strCache>
                <c:ptCount val="5"/>
                <c:pt idx="0">
                  <c:v>Jan</c:v>
                </c:pt>
                <c:pt idx="1">
                  <c:v>Feb</c:v>
                </c:pt>
                <c:pt idx="2">
                  <c:v>Mar</c:v>
                </c:pt>
                <c:pt idx="3">
                  <c:v>Apr</c:v>
                </c:pt>
                <c:pt idx="4">
                  <c:v>May</c:v>
                </c:pt>
              </c:strCache>
            </c:strRef>
          </c:cat>
          <c:val>
            <c:numRef>
              <c:f>'Monthly Transactions'!$C$5:$C$9</c:f>
              <c:numCache>
                <c:formatCode>General</c:formatCode>
                <c:ptCount val="5"/>
                <c:pt idx="0">
                  <c:v>12000</c:v>
                </c:pt>
                <c:pt idx="1">
                  <c:v>65000</c:v>
                </c:pt>
                <c:pt idx="3">
                  <c:v>48000</c:v>
                </c:pt>
                <c:pt idx="4">
                  <c:v>9000</c:v>
                </c:pt>
              </c:numCache>
            </c:numRef>
          </c:val>
          <c:smooth val="0"/>
          <c:extLst>
            <c:ext xmlns:c16="http://schemas.microsoft.com/office/drawing/2014/chart" uri="{C3380CC4-5D6E-409C-BE32-E72D297353CC}">
              <c16:uniqueId val="{00000007-A1C2-4B10-8DBD-C1AA7241E5BE}"/>
            </c:ext>
          </c:extLst>
        </c:ser>
        <c:dLbls>
          <c:showLegendKey val="0"/>
          <c:showVal val="0"/>
          <c:showCatName val="0"/>
          <c:showSerName val="0"/>
          <c:showPercent val="0"/>
          <c:showBubbleSize val="0"/>
        </c:dLbls>
        <c:marker val="1"/>
        <c:smooth val="0"/>
        <c:axId val="705745791"/>
        <c:axId val="1100146703"/>
      </c:lineChart>
      <c:catAx>
        <c:axId val="70574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146703"/>
        <c:crosses val="autoZero"/>
        <c:auto val="1"/>
        <c:lblAlgn val="ctr"/>
        <c:lblOffset val="100"/>
        <c:noMultiLvlLbl val="0"/>
      </c:catAx>
      <c:valAx>
        <c:axId val="110014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745791"/>
        <c:crosses val="autoZero"/>
        <c:crossBetween val="between"/>
      </c:valAx>
      <c:spPr>
        <a:noFill/>
        <a:ln>
          <a:noFill/>
        </a:ln>
        <a:effectLst/>
      </c:spPr>
    </c:plotArea>
    <c:legend>
      <c:legendPos val="r"/>
      <c:layout>
        <c:manualLayout>
          <c:xMode val="edge"/>
          <c:yMode val="edge"/>
          <c:x val="0.32658779657493303"/>
          <c:y val="5.5776502513457005E-2"/>
          <c:w val="0.63215807801252555"/>
          <c:h val="0.150763659512739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spPr>
            <a:solidFill>
              <a:schemeClr val="accent1"/>
            </a:solidFill>
            <a:ln>
              <a:noFill/>
            </a:ln>
            <a:effectLst/>
          </c:spPr>
          <c:cat>
            <c:strRef>
              <c:f>'Transactions by City'!$D$4:$D$7</c:f>
              <c:strCache>
                <c:ptCount val="4"/>
                <c:pt idx="0">
                  <c:v>Bangalore</c:v>
                </c:pt>
                <c:pt idx="1">
                  <c:v>Delhi</c:v>
                </c:pt>
                <c:pt idx="2">
                  <c:v>Mumbai</c:v>
                </c:pt>
                <c:pt idx="3">
                  <c:v>Pune</c:v>
                </c:pt>
              </c:strCache>
            </c:strRef>
          </c:cat>
          <c:val>
            <c:numRef>
              <c:f>'Transactions by City'!$E$4:$E$7</c:f>
              <c:numCache>
                <c:formatCode>General</c:formatCode>
                <c:ptCount val="4"/>
                <c:pt idx="0">
                  <c:v>48000</c:v>
                </c:pt>
                <c:pt idx="1">
                  <c:v>117000</c:v>
                </c:pt>
                <c:pt idx="2">
                  <c:v>36000</c:v>
                </c:pt>
                <c:pt idx="3">
                  <c:v>24000</c:v>
                </c:pt>
              </c:numCache>
            </c:numRef>
          </c:val>
          <c:extLst>
            <c:ext xmlns:c16="http://schemas.microsoft.com/office/drawing/2014/chart" uri="{C3380CC4-5D6E-409C-BE32-E72D297353CC}">
              <c16:uniqueId val="{00000000-A097-4A47-92C2-6AB77414705B}"/>
            </c:ext>
          </c:extLst>
        </c:ser>
        <c:dLbls>
          <c:showLegendKey val="0"/>
          <c:showVal val="0"/>
          <c:showCatName val="0"/>
          <c:showSerName val="0"/>
          <c:showPercent val="0"/>
          <c:showBubbleSize val="0"/>
        </c:dLbls>
        <c:axId val="1779104847"/>
        <c:axId val="1779106767"/>
      </c:areaChart>
      <c:catAx>
        <c:axId val="1779104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06767"/>
        <c:crosses val="autoZero"/>
        <c:auto val="1"/>
        <c:lblAlgn val="ctr"/>
        <c:lblOffset val="100"/>
        <c:noMultiLvlLbl val="0"/>
      </c:catAx>
      <c:valAx>
        <c:axId val="177910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048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Transaction Excel Dashboard.xlsx]Transaction by customer!PivotTable11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63752090160327"/>
          <c:y val="0.18055555555555552"/>
          <c:w val="0.7450811461067367"/>
          <c:h val="0.72130431612715074"/>
        </c:manualLayout>
      </c:layout>
      <c:barChart>
        <c:barDir val="col"/>
        <c:grouping val="clustered"/>
        <c:varyColors val="0"/>
        <c:ser>
          <c:idx val="0"/>
          <c:order val="0"/>
          <c:tx>
            <c:strRef>
              <c:f>'Transaction by customer'!$B$3:$B$4</c:f>
              <c:strCache>
                <c:ptCount val="1"/>
                <c:pt idx="0">
                  <c:v>credit</c:v>
                </c:pt>
              </c:strCache>
            </c:strRef>
          </c:tx>
          <c:spPr>
            <a:solidFill>
              <a:schemeClr val="accent6"/>
            </a:solidFill>
            <a:ln>
              <a:noFill/>
            </a:ln>
            <a:effectLst/>
          </c:spPr>
          <c:invertIfNegative val="0"/>
          <c:cat>
            <c:strRef>
              <c:f>'Transaction by customer'!$A$5:$A$8</c:f>
              <c:strCache>
                <c:ptCount val="4"/>
                <c:pt idx="0">
                  <c:v>C001</c:v>
                </c:pt>
                <c:pt idx="1">
                  <c:v>C002</c:v>
                </c:pt>
                <c:pt idx="2">
                  <c:v>C003</c:v>
                </c:pt>
                <c:pt idx="3">
                  <c:v>C004</c:v>
                </c:pt>
              </c:strCache>
            </c:strRef>
          </c:cat>
          <c:val>
            <c:numRef>
              <c:f>'Transaction by customer'!$B$5:$B$8</c:f>
              <c:numCache>
                <c:formatCode>General</c:formatCode>
                <c:ptCount val="4"/>
                <c:pt idx="0">
                  <c:v>15000</c:v>
                </c:pt>
                <c:pt idx="1">
                  <c:v>52000</c:v>
                </c:pt>
                <c:pt idx="2">
                  <c:v>24000</c:v>
                </c:pt>
              </c:numCache>
            </c:numRef>
          </c:val>
          <c:extLst>
            <c:ext xmlns:c16="http://schemas.microsoft.com/office/drawing/2014/chart" uri="{C3380CC4-5D6E-409C-BE32-E72D297353CC}">
              <c16:uniqueId val="{00000000-8915-41E9-A257-342A15D202AA}"/>
            </c:ext>
          </c:extLst>
        </c:ser>
        <c:ser>
          <c:idx val="1"/>
          <c:order val="1"/>
          <c:tx>
            <c:strRef>
              <c:f>'Transaction by customer'!$C$3:$C$4</c:f>
              <c:strCache>
                <c:ptCount val="1"/>
                <c:pt idx="0">
                  <c:v>debit</c:v>
                </c:pt>
              </c:strCache>
            </c:strRef>
          </c:tx>
          <c:spPr>
            <a:solidFill>
              <a:schemeClr val="accent5"/>
            </a:solidFill>
            <a:ln>
              <a:noFill/>
            </a:ln>
            <a:effectLst/>
          </c:spPr>
          <c:invertIfNegative val="0"/>
          <c:cat>
            <c:strRef>
              <c:f>'Transaction by customer'!$A$5:$A$8</c:f>
              <c:strCache>
                <c:ptCount val="4"/>
                <c:pt idx="0">
                  <c:v>C001</c:v>
                </c:pt>
                <c:pt idx="1">
                  <c:v>C002</c:v>
                </c:pt>
                <c:pt idx="2">
                  <c:v>C003</c:v>
                </c:pt>
                <c:pt idx="3">
                  <c:v>C004</c:v>
                </c:pt>
              </c:strCache>
            </c:strRef>
          </c:cat>
          <c:val>
            <c:numRef>
              <c:f>'Transaction by customer'!$C$5:$C$8</c:f>
              <c:numCache>
                <c:formatCode>General</c:formatCode>
                <c:ptCount val="4"/>
                <c:pt idx="0">
                  <c:v>21000</c:v>
                </c:pt>
                <c:pt idx="1">
                  <c:v>65000</c:v>
                </c:pt>
                <c:pt idx="3">
                  <c:v>48000</c:v>
                </c:pt>
              </c:numCache>
            </c:numRef>
          </c:val>
          <c:extLst>
            <c:ext xmlns:c16="http://schemas.microsoft.com/office/drawing/2014/chart" uri="{C3380CC4-5D6E-409C-BE32-E72D297353CC}">
              <c16:uniqueId val="{00000007-8915-41E9-A257-342A15D202AA}"/>
            </c:ext>
          </c:extLst>
        </c:ser>
        <c:dLbls>
          <c:showLegendKey val="0"/>
          <c:showVal val="0"/>
          <c:showCatName val="0"/>
          <c:showSerName val="0"/>
          <c:showPercent val="0"/>
          <c:showBubbleSize val="0"/>
        </c:dLbls>
        <c:gapWidth val="219"/>
        <c:overlap val="-27"/>
        <c:axId val="1118933359"/>
        <c:axId val="1118934319"/>
      </c:barChart>
      <c:catAx>
        <c:axId val="1118933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934319"/>
        <c:crosses val="autoZero"/>
        <c:auto val="1"/>
        <c:lblAlgn val="ctr"/>
        <c:lblOffset val="100"/>
        <c:noMultiLvlLbl val="0"/>
      </c:catAx>
      <c:valAx>
        <c:axId val="1118934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933359"/>
        <c:crosses val="autoZero"/>
        <c:crossBetween val="between"/>
      </c:valAx>
      <c:spPr>
        <a:noFill/>
        <a:ln>
          <a:noFill/>
        </a:ln>
        <a:effectLst/>
      </c:spPr>
    </c:plotArea>
    <c:legend>
      <c:legendPos val="r"/>
      <c:layout>
        <c:manualLayout>
          <c:xMode val="edge"/>
          <c:yMode val="edge"/>
          <c:x val="0.5818941641170593"/>
          <c:y val="2.7882828515048759E-2"/>
          <c:w val="0.30867125984251964"/>
          <c:h val="0.13310294546515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Transaction Excel Dashboard.xlsx]Total credit &amp; debit!credit-debit</c:name>
    <c:fmtId val="0"/>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6"/>
          </a:solidFill>
          <a:ln w="19050">
            <a:solidFill>
              <a:schemeClr val="lt1"/>
            </a:solidFill>
          </a:ln>
          <a:effectLst/>
        </c:spPr>
        <c:dLbl>
          <c:idx val="0"/>
          <c:layout>
            <c:manualLayout>
              <c:x val="-0.15277777777777779"/>
              <c:y val="3.24075162246509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6"/>
          </a:solidFill>
          <a:ln w="19050">
            <a:solidFill>
              <a:schemeClr val="lt1"/>
            </a:solidFill>
          </a:ln>
          <a:effectLst/>
        </c:spPr>
        <c:dLbl>
          <c:idx val="0"/>
          <c:layout>
            <c:manualLayout>
              <c:x val="0.15"/>
              <c:y val="-7.87035948864601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'Total credit &amp; debit'!$B$3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2-6A9D-4CC4-A390-FA7AB76303E2}"/>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6A9D-4CC4-A390-FA7AB76303E2}"/>
              </c:ext>
            </c:extLst>
          </c:dPt>
          <c:dLbls>
            <c:dLbl>
              <c:idx val="0"/>
              <c:layout>
                <c:manualLayout>
                  <c:x val="-0.15277777777777779"/>
                  <c:y val="3.2407516224650976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6A9D-4CC4-A390-FA7AB76303E2}"/>
                </c:ext>
              </c:extLst>
            </c:dLbl>
            <c:dLbl>
              <c:idx val="1"/>
              <c:layout>
                <c:manualLayout>
                  <c:x val="0.15"/>
                  <c:y val="-7.8703594886460143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6A9D-4CC4-A390-FA7AB76303E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credit &amp; debit'!$A$4:$A$5</c:f>
              <c:strCache>
                <c:ptCount val="2"/>
                <c:pt idx="0">
                  <c:v>credit</c:v>
                </c:pt>
                <c:pt idx="1">
                  <c:v>debit</c:v>
                </c:pt>
              </c:strCache>
            </c:strRef>
          </c:cat>
          <c:val>
            <c:numRef>
              <c:f>'Total credit &amp; debit'!$B$4:$B$5</c:f>
              <c:numCache>
                <c:formatCode>General</c:formatCode>
                <c:ptCount val="2"/>
                <c:pt idx="0">
                  <c:v>91000</c:v>
                </c:pt>
                <c:pt idx="1">
                  <c:v>134000</c:v>
                </c:pt>
              </c:numCache>
            </c:numRef>
          </c:val>
          <c:extLst>
            <c:ext xmlns:c16="http://schemas.microsoft.com/office/drawing/2014/chart" uri="{C3380CC4-5D6E-409C-BE32-E72D297353CC}">
              <c16:uniqueId val="{00000000-6A9D-4CC4-A390-FA7AB76303E2}"/>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114300</xdr:colOff>
      <xdr:row>6</xdr:row>
      <xdr:rowOff>0</xdr:rowOff>
    </xdr:from>
    <xdr:to>
      <xdr:col>9</xdr:col>
      <xdr:colOff>259080</xdr:colOff>
      <xdr:row>19</xdr:row>
      <xdr:rowOff>0</xdr:rowOff>
    </xdr:to>
    <xdr:sp macro="" textlink="">
      <xdr:nvSpPr>
        <xdr:cNvPr id="2" name="Rectangle: Rounded Corners 1">
          <a:extLst>
            <a:ext uri="{FF2B5EF4-FFF2-40B4-BE49-F238E27FC236}">
              <a16:creationId xmlns:a16="http://schemas.microsoft.com/office/drawing/2014/main" id="{9E0D78DE-0F4E-FDEB-4EC1-0CC554FE7623}"/>
            </a:ext>
          </a:extLst>
        </xdr:cNvPr>
        <xdr:cNvSpPr/>
      </xdr:nvSpPr>
      <xdr:spPr>
        <a:xfrm>
          <a:off x="114300" y="1097280"/>
          <a:ext cx="5631180" cy="2377440"/>
        </a:xfrm>
        <a:prstGeom prst="roundRect">
          <a:avLst>
            <a:gd name="adj" fmla="val 4623"/>
          </a:avLst>
        </a:prstGeom>
        <a:solidFill>
          <a:schemeClr val="bg1"/>
        </a:solidFill>
        <a:ln w="9525">
          <a:solidFill>
            <a:schemeClr val="bg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144780</xdr:colOff>
      <xdr:row>0</xdr:row>
      <xdr:rowOff>152400</xdr:rowOff>
    </xdr:from>
    <xdr:to>
      <xdr:col>10</xdr:col>
      <xdr:colOff>182880</xdr:colOff>
      <xdr:row>5</xdr:row>
      <xdr:rowOff>68580</xdr:rowOff>
    </xdr:to>
    <xdr:sp macro="" textlink="">
      <xdr:nvSpPr>
        <xdr:cNvPr id="8" name="Rectangle: Rounded Corners 7">
          <a:extLst>
            <a:ext uri="{FF2B5EF4-FFF2-40B4-BE49-F238E27FC236}">
              <a16:creationId xmlns:a16="http://schemas.microsoft.com/office/drawing/2014/main" id="{D73E680D-B594-4A9E-9C5B-AFAA03F90AFC}"/>
            </a:ext>
          </a:extLst>
        </xdr:cNvPr>
        <xdr:cNvSpPr/>
      </xdr:nvSpPr>
      <xdr:spPr>
        <a:xfrm>
          <a:off x="144780" y="152400"/>
          <a:ext cx="6134100" cy="830580"/>
        </a:xfrm>
        <a:prstGeom prst="roundRect">
          <a:avLst>
            <a:gd name="adj" fmla="val 10245"/>
          </a:avLst>
        </a:prstGeom>
        <a:solidFill>
          <a:schemeClr val="bg1"/>
        </a:solidFill>
        <a:ln w="9525">
          <a:solidFill>
            <a:schemeClr val="bg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403860</xdr:colOff>
      <xdr:row>6</xdr:row>
      <xdr:rowOff>0</xdr:rowOff>
    </xdr:from>
    <xdr:to>
      <xdr:col>18</xdr:col>
      <xdr:colOff>243840</xdr:colOff>
      <xdr:row>19</xdr:row>
      <xdr:rowOff>0</xdr:rowOff>
    </xdr:to>
    <xdr:sp macro="" textlink="">
      <xdr:nvSpPr>
        <xdr:cNvPr id="9" name="Rectangle: Rounded Corners 8">
          <a:extLst>
            <a:ext uri="{FF2B5EF4-FFF2-40B4-BE49-F238E27FC236}">
              <a16:creationId xmlns:a16="http://schemas.microsoft.com/office/drawing/2014/main" id="{F54F1A20-6080-42EC-A4B8-3460110F790B}"/>
            </a:ext>
          </a:extLst>
        </xdr:cNvPr>
        <xdr:cNvSpPr/>
      </xdr:nvSpPr>
      <xdr:spPr>
        <a:xfrm>
          <a:off x="5890260" y="1097280"/>
          <a:ext cx="5326380" cy="2377440"/>
        </a:xfrm>
        <a:prstGeom prst="roundRect">
          <a:avLst>
            <a:gd name="adj" fmla="val 4623"/>
          </a:avLst>
        </a:prstGeom>
        <a:solidFill>
          <a:schemeClr val="bg1"/>
        </a:solidFill>
        <a:ln w="9525">
          <a:solidFill>
            <a:schemeClr val="bg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381000</xdr:colOff>
      <xdr:row>6</xdr:row>
      <xdr:rowOff>7620</xdr:rowOff>
    </xdr:from>
    <xdr:to>
      <xdr:col>23</xdr:col>
      <xdr:colOff>297180</xdr:colOff>
      <xdr:row>19</xdr:row>
      <xdr:rowOff>7620</xdr:rowOff>
    </xdr:to>
    <xdr:sp macro="" textlink="">
      <xdr:nvSpPr>
        <xdr:cNvPr id="10" name="Rectangle: Rounded Corners 9">
          <a:extLst>
            <a:ext uri="{FF2B5EF4-FFF2-40B4-BE49-F238E27FC236}">
              <a16:creationId xmlns:a16="http://schemas.microsoft.com/office/drawing/2014/main" id="{A14B4080-4718-4894-88D1-F8BFD1AD50C0}"/>
            </a:ext>
          </a:extLst>
        </xdr:cNvPr>
        <xdr:cNvSpPr/>
      </xdr:nvSpPr>
      <xdr:spPr>
        <a:xfrm>
          <a:off x="11353800" y="1104900"/>
          <a:ext cx="2964180" cy="2377440"/>
        </a:xfrm>
        <a:prstGeom prst="roundRect">
          <a:avLst>
            <a:gd name="adj" fmla="val 4623"/>
          </a:avLst>
        </a:prstGeom>
        <a:solidFill>
          <a:schemeClr val="bg1"/>
        </a:solidFill>
        <a:ln w="9525">
          <a:solidFill>
            <a:schemeClr val="bg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243840</xdr:colOff>
      <xdr:row>6</xdr:row>
      <xdr:rowOff>0</xdr:rowOff>
    </xdr:from>
    <xdr:to>
      <xdr:col>9</xdr:col>
      <xdr:colOff>53340</xdr:colOff>
      <xdr:row>19</xdr:row>
      <xdr:rowOff>0</xdr:rowOff>
    </xdr:to>
    <xdr:graphicFrame macro="">
      <xdr:nvGraphicFramePr>
        <xdr:cNvPr id="11" name="Chart 10">
          <a:extLst>
            <a:ext uri="{FF2B5EF4-FFF2-40B4-BE49-F238E27FC236}">
              <a16:creationId xmlns:a16="http://schemas.microsoft.com/office/drawing/2014/main" id="{F7024260-5D39-421E-A6A3-F323F74784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99060</xdr:colOff>
      <xdr:row>19</xdr:row>
      <xdr:rowOff>152400</xdr:rowOff>
    </xdr:from>
    <xdr:to>
      <xdr:col>23</xdr:col>
      <xdr:colOff>289560</xdr:colOff>
      <xdr:row>32</xdr:row>
      <xdr:rowOff>152400</xdr:rowOff>
    </xdr:to>
    <xdr:sp macro="" textlink="">
      <xdr:nvSpPr>
        <xdr:cNvPr id="12" name="Rectangle: Rounded Corners 11">
          <a:extLst>
            <a:ext uri="{FF2B5EF4-FFF2-40B4-BE49-F238E27FC236}">
              <a16:creationId xmlns:a16="http://schemas.microsoft.com/office/drawing/2014/main" id="{F4BAD072-EE87-42A1-9B61-55AD120FB6AD}"/>
            </a:ext>
          </a:extLst>
        </xdr:cNvPr>
        <xdr:cNvSpPr/>
      </xdr:nvSpPr>
      <xdr:spPr>
        <a:xfrm>
          <a:off x="8633460" y="3627120"/>
          <a:ext cx="5676900" cy="2377440"/>
        </a:xfrm>
        <a:prstGeom prst="roundRect">
          <a:avLst>
            <a:gd name="adj" fmla="val 4623"/>
          </a:avLst>
        </a:prstGeom>
        <a:solidFill>
          <a:schemeClr val="bg1"/>
        </a:solidFill>
        <a:ln w="9525">
          <a:solidFill>
            <a:schemeClr val="bg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205740</xdr:colOff>
      <xdr:row>19</xdr:row>
      <xdr:rowOff>144780</xdr:rowOff>
    </xdr:from>
    <xdr:to>
      <xdr:col>13</xdr:col>
      <xdr:colOff>556260</xdr:colOff>
      <xdr:row>32</xdr:row>
      <xdr:rowOff>144780</xdr:rowOff>
    </xdr:to>
    <xdr:sp macro="" textlink="">
      <xdr:nvSpPr>
        <xdr:cNvPr id="13" name="Rectangle: Rounded Corners 12">
          <a:extLst>
            <a:ext uri="{FF2B5EF4-FFF2-40B4-BE49-F238E27FC236}">
              <a16:creationId xmlns:a16="http://schemas.microsoft.com/office/drawing/2014/main" id="{4F63B611-BD41-4E21-A81B-F7E08CF277E0}"/>
            </a:ext>
          </a:extLst>
        </xdr:cNvPr>
        <xdr:cNvSpPr/>
      </xdr:nvSpPr>
      <xdr:spPr>
        <a:xfrm>
          <a:off x="3253740" y="3619500"/>
          <a:ext cx="5227320" cy="2377440"/>
        </a:xfrm>
        <a:prstGeom prst="roundRect">
          <a:avLst>
            <a:gd name="adj" fmla="val 4623"/>
          </a:avLst>
        </a:prstGeom>
        <a:solidFill>
          <a:schemeClr val="bg1"/>
        </a:solidFill>
        <a:ln w="9525">
          <a:solidFill>
            <a:schemeClr val="bg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114300</xdr:colOff>
      <xdr:row>19</xdr:row>
      <xdr:rowOff>129540</xdr:rowOff>
    </xdr:from>
    <xdr:to>
      <xdr:col>5</xdr:col>
      <xdr:colOff>30480</xdr:colOff>
      <xdr:row>32</xdr:row>
      <xdr:rowOff>129540</xdr:rowOff>
    </xdr:to>
    <xdr:sp macro="" textlink="">
      <xdr:nvSpPr>
        <xdr:cNvPr id="14" name="Rectangle: Rounded Corners 13">
          <a:extLst>
            <a:ext uri="{FF2B5EF4-FFF2-40B4-BE49-F238E27FC236}">
              <a16:creationId xmlns:a16="http://schemas.microsoft.com/office/drawing/2014/main" id="{56E448C5-42E9-4310-916E-4FDE99A93A62}"/>
            </a:ext>
          </a:extLst>
        </xdr:cNvPr>
        <xdr:cNvSpPr/>
      </xdr:nvSpPr>
      <xdr:spPr>
        <a:xfrm>
          <a:off x="114300" y="3604260"/>
          <a:ext cx="2964180" cy="2377440"/>
        </a:xfrm>
        <a:prstGeom prst="roundRect">
          <a:avLst>
            <a:gd name="adj" fmla="val 4623"/>
          </a:avLst>
        </a:prstGeom>
        <a:solidFill>
          <a:schemeClr val="bg1"/>
        </a:solidFill>
        <a:ln w="9525">
          <a:solidFill>
            <a:schemeClr val="bg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426720</xdr:colOff>
      <xdr:row>19</xdr:row>
      <xdr:rowOff>137160</xdr:rowOff>
    </xdr:from>
    <xdr:to>
      <xdr:col>4</xdr:col>
      <xdr:colOff>274320</xdr:colOff>
      <xdr:row>32</xdr:row>
      <xdr:rowOff>102870</xdr:rowOff>
    </xdr:to>
    <xdr:graphicFrame macro="">
      <xdr:nvGraphicFramePr>
        <xdr:cNvPr id="15" name="Chart 14">
          <a:extLst>
            <a:ext uri="{FF2B5EF4-FFF2-40B4-BE49-F238E27FC236}">
              <a16:creationId xmlns:a16="http://schemas.microsoft.com/office/drawing/2014/main" id="{EDDE14C6-7370-4367-B83F-D34D5ECCE1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563880</xdr:colOff>
      <xdr:row>6</xdr:row>
      <xdr:rowOff>0</xdr:rowOff>
    </xdr:from>
    <xdr:to>
      <xdr:col>18</xdr:col>
      <xdr:colOff>137160</xdr:colOff>
      <xdr:row>18</xdr:row>
      <xdr:rowOff>179070</xdr:rowOff>
    </xdr:to>
    <xdr:graphicFrame macro="">
      <xdr:nvGraphicFramePr>
        <xdr:cNvPr id="16" name="Chart 15">
          <a:extLst>
            <a:ext uri="{FF2B5EF4-FFF2-40B4-BE49-F238E27FC236}">
              <a16:creationId xmlns:a16="http://schemas.microsoft.com/office/drawing/2014/main" id="{F4FA48E0-DA6F-44BB-B408-D76D26E674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419100</xdr:colOff>
      <xdr:row>19</xdr:row>
      <xdr:rowOff>144780</xdr:rowOff>
    </xdr:from>
    <xdr:to>
      <xdr:col>13</xdr:col>
      <xdr:colOff>213360</xdr:colOff>
      <xdr:row>32</xdr:row>
      <xdr:rowOff>129540</xdr:rowOff>
    </xdr:to>
    <xdr:graphicFrame macro="">
      <xdr:nvGraphicFramePr>
        <xdr:cNvPr id="17" name="Chart 16">
          <a:extLst>
            <a:ext uri="{FF2B5EF4-FFF2-40B4-BE49-F238E27FC236}">
              <a16:creationId xmlns:a16="http://schemas.microsoft.com/office/drawing/2014/main" id="{3C6DEB54-B678-4C25-8F52-7825274798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434340</xdr:colOff>
      <xdr:row>19</xdr:row>
      <xdr:rowOff>167640</xdr:rowOff>
    </xdr:from>
    <xdr:to>
      <xdr:col>22</xdr:col>
      <xdr:colOff>571500</xdr:colOff>
      <xdr:row>32</xdr:row>
      <xdr:rowOff>156210</xdr:rowOff>
    </xdr:to>
    <xdr:graphicFrame macro="">
      <xdr:nvGraphicFramePr>
        <xdr:cNvPr id="18" name="Chart 17">
          <a:extLst>
            <a:ext uri="{FF2B5EF4-FFF2-40B4-BE49-F238E27FC236}">
              <a16:creationId xmlns:a16="http://schemas.microsoft.com/office/drawing/2014/main" id="{152553B1-409F-48BB-A721-060140AC7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533400</xdr:colOff>
      <xdr:row>6</xdr:row>
      <xdr:rowOff>114299</xdr:rowOff>
    </xdr:from>
    <xdr:to>
      <xdr:col>23</xdr:col>
      <xdr:colOff>129540</xdr:colOff>
      <xdr:row>9</xdr:row>
      <xdr:rowOff>83820</xdr:rowOff>
    </xdr:to>
    <mc:AlternateContent xmlns:mc="http://schemas.openxmlformats.org/markup-compatibility/2006" xmlns:a14="http://schemas.microsoft.com/office/drawing/2010/main">
      <mc:Choice Requires="a14">
        <xdr:graphicFrame macro="">
          <xdr:nvGraphicFramePr>
            <xdr:cNvPr id="19" name="type 1">
              <a:extLst>
                <a:ext uri="{FF2B5EF4-FFF2-40B4-BE49-F238E27FC236}">
                  <a16:creationId xmlns:a16="http://schemas.microsoft.com/office/drawing/2014/main" id="{280DA29D-BA59-42D2-B214-5558D63D5A92}"/>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1506200" y="1211579"/>
              <a:ext cx="2644140" cy="5181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563880</xdr:colOff>
      <xdr:row>10</xdr:row>
      <xdr:rowOff>83820</xdr:rowOff>
    </xdr:from>
    <xdr:to>
      <xdr:col>20</xdr:col>
      <xdr:colOff>571500</xdr:colOff>
      <xdr:row>17</xdr:row>
      <xdr:rowOff>152400</xdr:rowOff>
    </xdr:to>
    <xdr:sp macro="" textlink="">
      <xdr:nvSpPr>
        <xdr:cNvPr id="20" name="Rectangle: Rounded Corners 19">
          <a:extLst>
            <a:ext uri="{FF2B5EF4-FFF2-40B4-BE49-F238E27FC236}">
              <a16:creationId xmlns:a16="http://schemas.microsoft.com/office/drawing/2014/main" id="{D64F3B8B-1CDA-1C30-DCD3-5CCE7E1B773B}"/>
            </a:ext>
          </a:extLst>
        </xdr:cNvPr>
        <xdr:cNvSpPr/>
      </xdr:nvSpPr>
      <xdr:spPr>
        <a:xfrm>
          <a:off x="11536680" y="1912620"/>
          <a:ext cx="1226820" cy="1348740"/>
        </a:xfrm>
        <a:prstGeom prst="roundRect">
          <a:avLst>
            <a:gd name="adj" fmla="val 8889"/>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21</xdr:col>
      <xdr:colOff>106680</xdr:colOff>
      <xdr:row>10</xdr:row>
      <xdr:rowOff>76200</xdr:rowOff>
    </xdr:from>
    <xdr:to>
      <xdr:col>23</xdr:col>
      <xdr:colOff>114300</xdr:colOff>
      <xdr:row>17</xdr:row>
      <xdr:rowOff>144780</xdr:rowOff>
    </xdr:to>
    <xdr:sp macro="" textlink="">
      <xdr:nvSpPr>
        <xdr:cNvPr id="22" name="Rectangle: Rounded Corners 21">
          <a:extLst>
            <a:ext uri="{FF2B5EF4-FFF2-40B4-BE49-F238E27FC236}">
              <a16:creationId xmlns:a16="http://schemas.microsoft.com/office/drawing/2014/main" id="{08B187D5-C5FC-4DCE-BE3A-513617A2ABAF}"/>
            </a:ext>
          </a:extLst>
        </xdr:cNvPr>
        <xdr:cNvSpPr/>
      </xdr:nvSpPr>
      <xdr:spPr>
        <a:xfrm>
          <a:off x="12908280" y="1905000"/>
          <a:ext cx="1226820" cy="1348740"/>
        </a:xfrm>
        <a:prstGeom prst="roundRect">
          <a:avLst>
            <a:gd name="adj" fmla="val 8889"/>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18</xdr:col>
      <xdr:colOff>495300</xdr:colOff>
      <xdr:row>15</xdr:row>
      <xdr:rowOff>152400</xdr:rowOff>
    </xdr:from>
    <xdr:ext cx="1394460" cy="264560"/>
    <xdr:sp macro="" textlink="">
      <xdr:nvSpPr>
        <xdr:cNvPr id="23" name="TextBox 22">
          <a:extLst>
            <a:ext uri="{FF2B5EF4-FFF2-40B4-BE49-F238E27FC236}">
              <a16:creationId xmlns:a16="http://schemas.microsoft.com/office/drawing/2014/main" id="{7E88CF90-AA1D-48B0-8040-0217A14961FD}"/>
            </a:ext>
          </a:extLst>
        </xdr:cNvPr>
        <xdr:cNvSpPr txBox="1"/>
      </xdr:nvSpPr>
      <xdr:spPr>
        <a:xfrm>
          <a:off x="11468100" y="2895600"/>
          <a:ext cx="13944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b="0" cap="none" spc="0">
              <a:ln w="0"/>
              <a:solidFill>
                <a:schemeClr val="tx1">
                  <a:lumMod val="65000"/>
                  <a:lumOff val="35000"/>
                </a:schemeClr>
              </a:solidFill>
              <a:effectLst>
                <a:outerShdw blurRad="38100" dist="19050" dir="2700000" algn="tl" rotWithShape="0">
                  <a:schemeClr val="dk1">
                    <a:alpha val="40000"/>
                  </a:schemeClr>
                </a:outerShdw>
              </a:effectLst>
            </a:rPr>
            <a:t>TOTAL CREDIT</a:t>
          </a:r>
        </a:p>
      </xdr:txBody>
    </xdr:sp>
    <xdr:clientData/>
  </xdr:oneCellAnchor>
  <xdr:oneCellAnchor>
    <xdr:from>
      <xdr:col>21</xdr:col>
      <xdr:colOff>22860</xdr:colOff>
      <xdr:row>15</xdr:row>
      <xdr:rowOff>144780</xdr:rowOff>
    </xdr:from>
    <xdr:ext cx="1394460" cy="264560"/>
    <xdr:sp macro="" textlink="">
      <xdr:nvSpPr>
        <xdr:cNvPr id="24" name="TextBox 23">
          <a:extLst>
            <a:ext uri="{FF2B5EF4-FFF2-40B4-BE49-F238E27FC236}">
              <a16:creationId xmlns:a16="http://schemas.microsoft.com/office/drawing/2014/main" id="{9792D30F-4C0A-4421-BA86-38B8AC4C71AD}"/>
            </a:ext>
          </a:extLst>
        </xdr:cNvPr>
        <xdr:cNvSpPr txBox="1"/>
      </xdr:nvSpPr>
      <xdr:spPr>
        <a:xfrm>
          <a:off x="12824460" y="2887980"/>
          <a:ext cx="13944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b="0" cap="none" spc="0">
              <a:ln w="0"/>
              <a:solidFill>
                <a:schemeClr val="tx1">
                  <a:lumMod val="65000"/>
                  <a:lumOff val="35000"/>
                </a:schemeClr>
              </a:solidFill>
              <a:effectLst>
                <a:outerShdw blurRad="38100" dist="19050" dir="2700000" algn="tl" rotWithShape="0">
                  <a:schemeClr val="dk1">
                    <a:alpha val="40000"/>
                  </a:schemeClr>
                </a:outerShdw>
              </a:effectLst>
            </a:rPr>
            <a:t>TOTAL DEBIT</a:t>
          </a:r>
        </a:p>
      </xdr:txBody>
    </xdr:sp>
    <xdr:clientData/>
  </xdr:oneCellAnchor>
  <xdr:twoCellAnchor editAs="oneCell">
    <xdr:from>
      <xdr:col>21</xdr:col>
      <xdr:colOff>457200</xdr:colOff>
      <xdr:row>10</xdr:row>
      <xdr:rowOff>68580</xdr:rowOff>
    </xdr:from>
    <xdr:to>
      <xdr:col>22</xdr:col>
      <xdr:colOff>365760</xdr:colOff>
      <xdr:row>13</xdr:row>
      <xdr:rowOff>38100</xdr:rowOff>
    </xdr:to>
    <xdr:pic>
      <xdr:nvPicPr>
        <xdr:cNvPr id="25" name="Picture 24">
          <a:extLst>
            <a:ext uri="{FF2B5EF4-FFF2-40B4-BE49-F238E27FC236}">
              <a16:creationId xmlns:a16="http://schemas.microsoft.com/office/drawing/2014/main" id="{9E2514CC-42A9-4BEB-A906-26DD5D66C9D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258800" y="1897380"/>
          <a:ext cx="518160" cy="518160"/>
        </a:xfrm>
        <a:prstGeom prst="rect">
          <a:avLst/>
        </a:prstGeom>
      </xdr:spPr>
    </xdr:pic>
    <xdr:clientData/>
  </xdr:twoCellAnchor>
  <xdr:twoCellAnchor editAs="oneCell">
    <xdr:from>
      <xdr:col>19</xdr:col>
      <xdr:colOff>396240</xdr:colOff>
      <xdr:row>11</xdr:row>
      <xdr:rowOff>22860</xdr:rowOff>
    </xdr:from>
    <xdr:to>
      <xdr:col>20</xdr:col>
      <xdr:colOff>114300</xdr:colOff>
      <xdr:row>12</xdr:row>
      <xdr:rowOff>167640</xdr:rowOff>
    </xdr:to>
    <xdr:pic>
      <xdr:nvPicPr>
        <xdr:cNvPr id="26" name="Picture 25">
          <a:extLst>
            <a:ext uri="{FF2B5EF4-FFF2-40B4-BE49-F238E27FC236}">
              <a16:creationId xmlns:a16="http://schemas.microsoft.com/office/drawing/2014/main" id="{8AEA25F3-0F0F-4C4D-8458-5F6AABC18DE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978640" y="2034540"/>
          <a:ext cx="327660" cy="327660"/>
        </a:xfrm>
        <a:prstGeom prst="rect">
          <a:avLst/>
        </a:prstGeom>
      </xdr:spPr>
    </xdr:pic>
    <xdr:clientData/>
  </xdr:twoCellAnchor>
  <xdr:oneCellAnchor>
    <xdr:from>
      <xdr:col>18</xdr:col>
      <xdr:colOff>464820</xdr:colOff>
      <xdr:row>13</xdr:row>
      <xdr:rowOff>144780</xdr:rowOff>
    </xdr:from>
    <xdr:ext cx="1394460" cy="405432"/>
    <xdr:sp macro="" textlink="'Total credit &amp; debit'!B4">
      <xdr:nvSpPr>
        <xdr:cNvPr id="27" name="TextBox 26">
          <a:extLst>
            <a:ext uri="{FF2B5EF4-FFF2-40B4-BE49-F238E27FC236}">
              <a16:creationId xmlns:a16="http://schemas.microsoft.com/office/drawing/2014/main" id="{DD2576EE-FED9-44D7-927C-BEB51068660A}"/>
            </a:ext>
          </a:extLst>
        </xdr:cNvPr>
        <xdr:cNvSpPr txBox="1"/>
      </xdr:nvSpPr>
      <xdr:spPr>
        <a:xfrm>
          <a:off x="11437620" y="2522220"/>
          <a:ext cx="139446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A3DEF09B-330D-4FFB-8A65-30B6418D5444}" type="TxLink">
            <a:rPr lang="en-US" sz="2000" b="1"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ctr"/>
            <a:t>91000</a:t>
          </a:fld>
          <a:endParaRPr lang="en-IN" sz="20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21</xdr:col>
      <xdr:colOff>22860</xdr:colOff>
      <xdr:row>13</xdr:row>
      <xdr:rowOff>137160</xdr:rowOff>
    </xdr:from>
    <xdr:ext cx="1394460" cy="405432"/>
    <xdr:sp macro="" textlink="'Total credit &amp; debit'!B5">
      <xdr:nvSpPr>
        <xdr:cNvPr id="28" name="TextBox 27">
          <a:extLst>
            <a:ext uri="{FF2B5EF4-FFF2-40B4-BE49-F238E27FC236}">
              <a16:creationId xmlns:a16="http://schemas.microsoft.com/office/drawing/2014/main" id="{D09A650B-F5C7-495B-905D-2367E6C2CEA5}"/>
            </a:ext>
          </a:extLst>
        </xdr:cNvPr>
        <xdr:cNvSpPr txBox="1"/>
      </xdr:nvSpPr>
      <xdr:spPr>
        <a:xfrm>
          <a:off x="12824460" y="2514600"/>
          <a:ext cx="139446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C1F2EBFD-F833-4EBF-AA3A-E763C0ADB7E6}" type="TxLink">
            <a:rPr lang="en-US" sz="2000" b="1"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ctr"/>
            <a:t>134000</a:t>
          </a:fld>
          <a:endParaRPr lang="en-IN" sz="20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0</xdr:col>
      <xdr:colOff>0</xdr:colOff>
      <xdr:row>0</xdr:row>
      <xdr:rowOff>167640</xdr:rowOff>
    </xdr:from>
    <xdr:ext cx="6484620" cy="530658"/>
    <xdr:sp macro="" textlink="">
      <xdr:nvSpPr>
        <xdr:cNvPr id="29" name="TextBox 28">
          <a:extLst>
            <a:ext uri="{FF2B5EF4-FFF2-40B4-BE49-F238E27FC236}">
              <a16:creationId xmlns:a16="http://schemas.microsoft.com/office/drawing/2014/main" id="{A463F2B8-607F-4355-8B25-6882FAA91F26}"/>
            </a:ext>
          </a:extLst>
        </xdr:cNvPr>
        <xdr:cNvSpPr txBox="1"/>
      </xdr:nvSpPr>
      <xdr:spPr>
        <a:xfrm>
          <a:off x="0" y="167640"/>
          <a:ext cx="648462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IN" sz="2800" b="0" cap="none" spc="0">
              <a:ln w="0"/>
              <a:solidFill>
                <a:schemeClr val="accent5">
                  <a:lumMod val="75000"/>
                </a:schemeClr>
              </a:solidFill>
              <a:effectLst>
                <a:outerShdw blurRad="38100" dist="19050" dir="2700000" algn="tl" rotWithShape="0">
                  <a:schemeClr val="dk1">
                    <a:alpha val="40000"/>
                  </a:schemeClr>
                </a:outerShdw>
              </a:effectLst>
            </a:rPr>
            <a:t>             BANK TRANSACTION DASHBOARD</a:t>
          </a:r>
        </a:p>
      </xdr:txBody>
    </xdr:sp>
    <xdr:clientData/>
  </xdr:oneCellAnchor>
  <xdr:oneCellAnchor>
    <xdr:from>
      <xdr:col>1</xdr:col>
      <xdr:colOff>396240</xdr:colOff>
      <xdr:row>3</xdr:row>
      <xdr:rowOff>45720</xdr:rowOff>
    </xdr:from>
    <xdr:ext cx="3246017" cy="311496"/>
    <xdr:sp macro="" textlink="">
      <xdr:nvSpPr>
        <xdr:cNvPr id="31" name="TextBox 30">
          <a:extLst>
            <a:ext uri="{FF2B5EF4-FFF2-40B4-BE49-F238E27FC236}">
              <a16:creationId xmlns:a16="http://schemas.microsoft.com/office/drawing/2014/main" id="{1D4FE97A-41A9-4F42-87E8-E75B1F5F01F9}"/>
            </a:ext>
          </a:extLst>
        </xdr:cNvPr>
        <xdr:cNvSpPr txBox="1"/>
      </xdr:nvSpPr>
      <xdr:spPr>
        <a:xfrm>
          <a:off x="1005840" y="594360"/>
          <a:ext cx="324601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0" cap="none" spc="0">
              <a:ln w="0"/>
              <a:solidFill>
                <a:schemeClr val="accent6"/>
              </a:solidFill>
              <a:effectLst>
                <a:outerShdw blurRad="38100" dist="19050" dir="2700000" algn="tl" rotWithShape="0">
                  <a:schemeClr val="dk1">
                    <a:alpha val="40000"/>
                  </a:schemeClr>
                </a:outerShdw>
              </a:effectLst>
            </a:rPr>
            <a:t> (Customer-wise and Monthly Summary) </a:t>
          </a:r>
        </a:p>
      </xdr:txBody>
    </xdr:sp>
    <xdr:clientData/>
  </xdr:oneCellAnchor>
  <xdr:twoCellAnchor editAs="oneCell">
    <xdr:from>
      <xdr:col>0</xdr:col>
      <xdr:colOff>411479</xdr:colOff>
      <xdr:row>1</xdr:row>
      <xdr:rowOff>114300</xdr:rowOff>
    </xdr:from>
    <xdr:to>
      <xdr:col>1</xdr:col>
      <xdr:colOff>276012</xdr:colOff>
      <xdr:row>4</xdr:row>
      <xdr:rowOff>99060</xdr:rowOff>
    </xdr:to>
    <xdr:pic>
      <xdr:nvPicPr>
        <xdr:cNvPr id="32" name="Picture 31">
          <a:extLst>
            <a:ext uri="{FF2B5EF4-FFF2-40B4-BE49-F238E27FC236}">
              <a16:creationId xmlns:a16="http://schemas.microsoft.com/office/drawing/2014/main" id="{CBD45F3A-20B3-4C5A-930C-22EC16D8C26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11479" y="297180"/>
          <a:ext cx="474133" cy="533400"/>
        </a:xfrm>
        <a:prstGeom prst="rect">
          <a:avLst/>
        </a:prstGeom>
      </xdr:spPr>
    </xdr:pic>
    <xdr:clientData/>
  </xdr:twoCellAnchor>
  <xdr:twoCellAnchor editAs="oneCell">
    <xdr:from>
      <xdr:col>10</xdr:col>
      <xdr:colOff>342900</xdr:colOff>
      <xdr:row>0</xdr:row>
      <xdr:rowOff>152401</xdr:rowOff>
    </xdr:from>
    <xdr:to>
      <xdr:col>23</xdr:col>
      <xdr:colOff>266700</xdr:colOff>
      <xdr:row>5</xdr:row>
      <xdr:rowOff>53341</xdr:rowOff>
    </xdr:to>
    <mc:AlternateContent xmlns:mc="http://schemas.openxmlformats.org/markup-compatibility/2006" xmlns:a14="http://schemas.microsoft.com/office/drawing/2010/main">
      <mc:Choice Requires="a14">
        <xdr:graphicFrame macro="">
          <xdr:nvGraphicFramePr>
            <xdr:cNvPr id="33" name="Month 2">
              <a:extLst>
                <a:ext uri="{FF2B5EF4-FFF2-40B4-BE49-F238E27FC236}">
                  <a16:creationId xmlns:a16="http://schemas.microsoft.com/office/drawing/2014/main" id="{5B2EC953-2E00-41D4-9425-0A12B1BAA2AD}"/>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6438900" y="152401"/>
              <a:ext cx="7848600" cy="815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586740</xdr:colOff>
      <xdr:row>0</xdr:row>
      <xdr:rowOff>148590</xdr:rowOff>
    </xdr:from>
    <xdr:to>
      <xdr:col>10</xdr:col>
      <xdr:colOff>190500</xdr:colOff>
      <xdr:row>12</xdr:row>
      <xdr:rowOff>99060</xdr:rowOff>
    </xdr:to>
    <xdr:graphicFrame macro="">
      <xdr:nvGraphicFramePr>
        <xdr:cNvPr id="2" name="Chart 1">
          <a:extLst>
            <a:ext uri="{FF2B5EF4-FFF2-40B4-BE49-F238E27FC236}">
              <a16:creationId xmlns:a16="http://schemas.microsoft.com/office/drawing/2014/main" id="{9DD1B883-98C5-0D92-9E73-39D0B596EB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0</xdr:row>
      <xdr:rowOff>179070</xdr:rowOff>
    </xdr:from>
    <xdr:to>
      <xdr:col>13</xdr:col>
      <xdr:colOff>30480</xdr:colOff>
      <xdr:row>12</xdr:row>
      <xdr:rowOff>7620</xdr:rowOff>
    </xdr:to>
    <xdr:graphicFrame macro="">
      <xdr:nvGraphicFramePr>
        <xdr:cNvPr id="5" name="Chart 4">
          <a:extLst>
            <a:ext uri="{FF2B5EF4-FFF2-40B4-BE49-F238E27FC236}">
              <a16:creationId xmlns:a16="http://schemas.microsoft.com/office/drawing/2014/main" id="{06F1A1B4-049B-010E-4425-94A4E52EB9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594360</xdr:colOff>
      <xdr:row>2</xdr:row>
      <xdr:rowOff>3810</xdr:rowOff>
    </xdr:from>
    <xdr:to>
      <xdr:col>12</xdr:col>
      <xdr:colOff>22860</xdr:colOff>
      <xdr:row>14</xdr:row>
      <xdr:rowOff>0</xdr:rowOff>
    </xdr:to>
    <xdr:graphicFrame macro="">
      <xdr:nvGraphicFramePr>
        <xdr:cNvPr id="5" name="Chart 4">
          <a:extLst>
            <a:ext uri="{FF2B5EF4-FFF2-40B4-BE49-F238E27FC236}">
              <a16:creationId xmlns:a16="http://schemas.microsoft.com/office/drawing/2014/main" id="{0EEF9459-CC28-501F-B197-F9398EE98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586740</xdr:colOff>
      <xdr:row>2</xdr:row>
      <xdr:rowOff>7620</xdr:rowOff>
    </xdr:from>
    <xdr:to>
      <xdr:col>11</xdr:col>
      <xdr:colOff>182880</xdr:colOff>
      <xdr:row>16</xdr:row>
      <xdr:rowOff>57150</xdr:rowOff>
    </xdr:to>
    <xdr:graphicFrame macro="">
      <xdr:nvGraphicFramePr>
        <xdr:cNvPr id="2" name="Chart 1">
          <a:extLst>
            <a:ext uri="{FF2B5EF4-FFF2-40B4-BE49-F238E27FC236}">
              <a16:creationId xmlns:a16="http://schemas.microsoft.com/office/drawing/2014/main" id="{8DD734C6-80AB-7C88-9018-481192C2CB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xdr:row>
      <xdr:rowOff>163830</xdr:rowOff>
    </xdr:from>
    <xdr:to>
      <xdr:col>8</xdr:col>
      <xdr:colOff>457200</xdr:colOff>
      <xdr:row>14</xdr:row>
      <xdr:rowOff>83820</xdr:rowOff>
    </xdr:to>
    <xdr:graphicFrame macro="">
      <xdr:nvGraphicFramePr>
        <xdr:cNvPr id="2" name="Chart 1">
          <a:extLst>
            <a:ext uri="{FF2B5EF4-FFF2-40B4-BE49-F238E27FC236}">
              <a16:creationId xmlns:a16="http://schemas.microsoft.com/office/drawing/2014/main" id="{6318EA4B-12A0-F396-0706-C7B9400B9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purva Kerkar" id="{F1F19574-B0E3-4893-8951-F5BC8678A63D}" userId="8e47cc259ad1ef68"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urva Kerkar" refreshedDate="45839.423785069448" createdVersion="8" refreshedVersion="8" minRefreshableVersion="3" recordCount="7" xr:uid="{8D115D9F-530F-4329-B75F-696A8FEF6C78}">
  <cacheSource type="worksheet">
    <worksheetSource name="transactions"/>
  </cacheSource>
  <cacheFields count="11">
    <cacheField name="transaction_id" numFmtId="0">
      <sharedItems count="7">
        <s v="T001"/>
        <s v="T002"/>
        <s v="T003"/>
        <s v="T004"/>
        <s v="T005"/>
        <s v="T006"/>
        <s v="T007"/>
      </sharedItems>
    </cacheField>
    <cacheField name="customer_id" numFmtId="0">
      <sharedItems count="4">
        <s v="C001"/>
        <s v="C002"/>
        <s v="C003"/>
        <s v="C004"/>
      </sharedItems>
    </cacheField>
    <cacheField name="Customer_name" numFmtId="0">
      <sharedItems count="4">
        <s v="Raj Sharma"/>
        <s v="Neha Patel"/>
        <s v="Amit Verma"/>
        <s v="Sneha Iyer"/>
      </sharedItems>
    </cacheField>
    <cacheField name="City" numFmtId="0">
      <sharedItems count="4">
        <s v="Mumbai"/>
        <s v="Delhi"/>
        <s v="Pune"/>
        <s v="Bangalore"/>
      </sharedItems>
    </cacheField>
    <cacheField name="transaction_date" numFmtId="14">
      <sharedItems containsSemiMixedTypes="0" containsNonDate="0" containsDate="1" containsString="0" minDate="2024-01-10T00:00:00" maxDate="2024-05-11T00:00:00" count="7">
        <d v="2024-01-10T00:00:00"/>
        <d v="2024-01-15T00:00:00"/>
        <d v="2024-02-05T00:00:00"/>
        <d v="2024-03-12T00:00:00"/>
        <d v="2024-04-01T00:00:00"/>
        <d v="2024-04-15T00:00:00"/>
        <d v="2024-05-10T00:00:00"/>
      </sharedItems>
      <fieldGroup par="10"/>
    </cacheField>
    <cacheField name="Month" numFmtId="14">
      <sharedItems count="15">
        <s v="Jan"/>
        <s v="Feb"/>
        <s v="Mar"/>
        <s v="Apr"/>
        <s v="May"/>
        <s v="Jan-2024" u="1"/>
        <s v="Feb-2024" u="1"/>
        <s v="Mar-2024" u="1"/>
        <s v="Apr-2024" u="1"/>
        <s v="May-2024" u="1"/>
        <s v="01-2024" u="1"/>
        <s v="02-2024" u="1"/>
        <s v="03-2024" u="1"/>
        <s v="04-2024" u="1"/>
        <s v="05-2024" u="1"/>
      </sharedItems>
    </cacheField>
    <cacheField name="type" numFmtId="0">
      <sharedItems count="2">
        <s v="debit"/>
        <s v="credit"/>
      </sharedItems>
    </cacheField>
    <cacheField name="amount" numFmtId="0">
      <sharedItems containsSemiMixedTypes="0" containsString="0" containsNumber="1" containsInteger="1" minValue="9000" maxValue="65000" count="7">
        <n v="12000"/>
        <n v="15000"/>
        <n v="65000"/>
        <n v="24000"/>
        <n v="48000"/>
        <n v="52000"/>
        <n v="9000"/>
      </sharedItems>
    </cacheField>
    <cacheField name="FLAG" numFmtId="0">
      <sharedItems count="2">
        <s v="Normal"/>
        <s v="High"/>
      </sharedItems>
    </cacheField>
    <cacheField name="Days (transaction_date)" numFmtId="0" databaseField="0">
      <fieldGroup base="4">
        <rangePr groupBy="days" startDate="2024-01-10T00:00:00" endDate="2024-05-11T00:00:00"/>
        <groupItems count="368">
          <s v="&lt;10-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1-05-2024"/>
        </groupItems>
      </fieldGroup>
    </cacheField>
    <cacheField name="Months (transaction_date)" numFmtId="0" databaseField="0">
      <fieldGroup base="4">
        <rangePr groupBy="months" startDate="2024-01-10T00:00:00" endDate="2024-05-11T00:00:00"/>
        <groupItems count="14">
          <s v="&lt;10-01-2024"/>
          <s v="Jan"/>
          <s v="Feb"/>
          <s v="Mar"/>
          <s v="Apr"/>
          <s v="May"/>
          <s v="Jun"/>
          <s v="Jul"/>
          <s v="Aug"/>
          <s v="Sep"/>
          <s v="Oct"/>
          <s v="Nov"/>
          <s v="Dec"/>
          <s v="&gt;11-05-2024"/>
        </groupItems>
      </fieldGroup>
    </cacheField>
  </cacheFields>
  <extLst>
    <ext xmlns:x14="http://schemas.microsoft.com/office/spreadsheetml/2009/9/main" uri="{725AE2AE-9491-48be-B2B4-4EB974FC3084}">
      <x14:pivotCacheDefinition pivotCacheId="16041703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urva Kerkar" refreshedDate="45839.821920254632" createdVersion="8" refreshedVersion="8" minRefreshableVersion="3" recordCount="6" xr:uid="{7FED2623-DB1F-4F4D-B625-E08D297DD9C1}">
  <cacheSource type="worksheet">
    <worksheetSource name="monthly_balances"/>
  </cacheSource>
  <cacheFields count="3">
    <cacheField name="customer_id" numFmtId="0">
      <sharedItems count="4">
        <s v="C001"/>
        <s v="C002"/>
        <s v="C003"/>
        <s v="C004"/>
      </sharedItems>
    </cacheField>
    <cacheField name="month" numFmtId="14">
      <sharedItems containsSemiMixedTypes="0" containsNonDate="0" containsDate="1" containsString="0" minDate="2024-01-31T00:00:00" maxDate="2024-05-01T00:00:00"/>
    </cacheField>
    <cacheField name="balance" numFmtId="0">
      <sharedItems containsSemiMixedTypes="0" containsString="0" containsNumber="1" containsInteger="1" minValue="18000" maxValue="4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x v="0"/>
    <x v="0"/>
    <x v="0"/>
    <x v="0"/>
    <x v="0"/>
    <x v="0"/>
    <x v="0"/>
  </r>
  <r>
    <x v="1"/>
    <x v="0"/>
    <x v="0"/>
    <x v="0"/>
    <x v="1"/>
    <x v="0"/>
    <x v="1"/>
    <x v="1"/>
    <x v="0"/>
  </r>
  <r>
    <x v="2"/>
    <x v="1"/>
    <x v="1"/>
    <x v="1"/>
    <x v="2"/>
    <x v="1"/>
    <x v="0"/>
    <x v="2"/>
    <x v="1"/>
  </r>
  <r>
    <x v="3"/>
    <x v="2"/>
    <x v="2"/>
    <x v="2"/>
    <x v="3"/>
    <x v="2"/>
    <x v="1"/>
    <x v="3"/>
    <x v="0"/>
  </r>
  <r>
    <x v="4"/>
    <x v="3"/>
    <x v="3"/>
    <x v="3"/>
    <x v="4"/>
    <x v="3"/>
    <x v="0"/>
    <x v="4"/>
    <x v="0"/>
  </r>
  <r>
    <x v="5"/>
    <x v="1"/>
    <x v="1"/>
    <x v="1"/>
    <x v="5"/>
    <x v="3"/>
    <x v="1"/>
    <x v="5"/>
    <x v="1"/>
  </r>
  <r>
    <x v="6"/>
    <x v="0"/>
    <x v="0"/>
    <x v="0"/>
    <x v="6"/>
    <x v="4"/>
    <x v="0"/>
    <x v="6"/>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d v="2024-01-31T00:00:00"/>
    <n v="35000"/>
  </r>
  <r>
    <x v="0"/>
    <d v="2024-02-28T00:00:00"/>
    <n v="32000"/>
  </r>
  <r>
    <x v="1"/>
    <d v="2024-01-31T00:00:00"/>
    <n v="21000"/>
  </r>
  <r>
    <x v="1"/>
    <d v="2024-02-28T00:00:00"/>
    <n v="26000"/>
  </r>
  <r>
    <x v="2"/>
    <d v="2024-03-31T00:00:00"/>
    <n v="40000"/>
  </r>
  <r>
    <x v="3"/>
    <d v="2024-04-30T00:00:00"/>
    <n v="18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BCFDFF-C31A-4AF2-8969-3994CB87F330}" name="balances" cacheId="2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10:B14" firstHeaderRow="1" firstDataRow="1" firstDataCol="1"/>
  <pivotFields count="3">
    <pivotField axis="axisRow" showAll="0">
      <items count="5">
        <item x="0"/>
        <item x="1"/>
        <item x="2"/>
        <item x="3"/>
        <item t="default"/>
      </items>
    </pivotField>
    <pivotField numFmtId="14" showAll="0"/>
    <pivotField dataField="1" showAll="0"/>
  </pivotFields>
  <rowFields count="1">
    <field x="0"/>
  </rowFields>
  <rowItems count="4">
    <i>
      <x/>
    </i>
    <i>
      <x v="1"/>
    </i>
    <i>
      <x v="2"/>
    </i>
    <i>
      <x v="3"/>
    </i>
  </rowItems>
  <colItems count="1">
    <i/>
  </colItems>
  <dataFields count="1">
    <dataField name="Sum of balance" fld="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26EB73-2002-4479-9B23-5469D9B2D3DC}" name="PivotTable1"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C9" firstHeaderRow="1" firstDataRow="2" firstDataCol="1"/>
  <pivotFields count="11">
    <pivotField showAll="0"/>
    <pivotField showAll="0"/>
    <pivotField showAll="0"/>
    <pivotField showAll="0"/>
    <pivotField numFmtId="14" showAll="0">
      <items count="8">
        <item x="0"/>
        <item x="1"/>
        <item x="2"/>
        <item x="3"/>
        <item x="4"/>
        <item x="5"/>
        <item x="6"/>
        <item t="default"/>
      </items>
    </pivotField>
    <pivotField axis="axisRow" showAll="0">
      <items count="16">
        <item x="0"/>
        <item x="1"/>
        <item x="2"/>
        <item x="3"/>
        <item x="4"/>
        <item m="1" x="10"/>
        <item m="1" x="11"/>
        <item m="1" x="12"/>
        <item m="1" x="13"/>
        <item m="1" x="14"/>
        <item m="1" x="8"/>
        <item m="1" x="6"/>
        <item m="1" x="5"/>
        <item m="1" x="7"/>
        <item m="1" x="9"/>
        <item t="default"/>
      </items>
    </pivotField>
    <pivotField axis="axisCol" showAll="0">
      <items count="3">
        <item x="1"/>
        <item x="0"/>
        <item t="default"/>
      </items>
    </pivotField>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5">
    <i>
      <x/>
    </i>
    <i>
      <x v="1"/>
    </i>
    <i>
      <x v="2"/>
    </i>
    <i>
      <x v="3"/>
    </i>
    <i>
      <x v="4"/>
    </i>
  </rowItems>
  <colFields count="1">
    <field x="6"/>
  </colFields>
  <colItems count="2">
    <i>
      <x/>
    </i>
    <i>
      <x v="1"/>
    </i>
  </colItems>
  <dataFields count="1">
    <dataField name="Sum of amount" fld="7" baseField="0" baseItem="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5" format="4" series="1">
      <pivotArea type="data" outline="0" fieldPosition="0">
        <references count="2">
          <reference field="4294967294" count="1" selected="0">
            <x v="0"/>
          </reference>
          <reference field="6" count="1" selected="0">
            <x v="0"/>
          </reference>
        </references>
      </pivotArea>
    </chartFormat>
    <chartFormat chart="5" format="5" series="1">
      <pivotArea type="data" outline="0" fieldPosition="0">
        <references count="2">
          <reference field="4294967294" count="1" selected="0">
            <x v="0"/>
          </reference>
          <reference field="6" count="1" selected="0">
            <x v="1"/>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A66D61-CB56-4866-986B-24868D062381}" name="PivotTable8"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1">
    <pivotField showAll="0"/>
    <pivotField showAll="0"/>
    <pivotField showAll="0"/>
    <pivotField axis="axisRow" showAll="0">
      <items count="5">
        <item x="3"/>
        <item x="1"/>
        <item x="0"/>
        <item x="2"/>
        <item t="default"/>
      </items>
    </pivotField>
    <pivotField numFmtId="14" showAll="0">
      <items count="8">
        <item x="0"/>
        <item x="1"/>
        <item x="2"/>
        <item x="3"/>
        <item x="4"/>
        <item x="5"/>
        <item x="6"/>
        <item t="default"/>
      </items>
    </pivotField>
    <pivotField showAll="0">
      <items count="16">
        <item x="0"/>
        <item x="1"/>
        <item x="2"/>
        <item x="3"/>
        <item x="4"/>
        <item m="1" x="10"/>
        <item m="1" x="11"/>
        <item m="1" x="12"/>
        <item m="1" x="13"/>
        <item m="1" x="14"/>
        <item m="1" x="8"/>
        <item m="1" x="6"/>
        <item m="1" x="5"/>
        <item m="1" x="7"/>
        <item m="1" x="9"/>
        <item t="default"/>
      </items>
    </pivotField>
    <pivotField showAll="0">
      <items count="3">
        <item x="1"/>
        <item x="0"/>
        <item t="default"/>
      </items>
    </pivotField>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5">
    <i>
      <x/>
    </i>
    <i>
      <x v="1"/>
    </i>
    <i>
      <x v="2"/>
    </i>
    <i>
      <x v="3"/>
    </i>
    <i t="grand">
      <x/>
    </i>
  </rowItems>
  <colItems count="1">
    <i/>
  </colItems>
  <dataFields count="1">
    <dataField name="Sum of am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C257FD-EC8F-49D2-A1A8-51C066FFB920}" name="PivotTable11" cacheId="2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3:D8" firstHeaderRow="1" firstDataRow="2" firstDataCol="1"/>
  <pivotFields count="11">
    <pivotField showAll="0"/>
    <pivotField axis="axisRow" showAll="0">
      <items count="5">
        <item x="0"/>
        <item x="1"/>
        <item x="2"/>
        <item x="3"/>
        <item t="default"/>
      </items>
    </pivotField>
    <pivotField showAll="0"/>
    <pivotField showAll="0"/>
    <pivotField numFmtId="14" showAll="0">
      <items count="8">
        <item x="0"/>
        <item x="1"/>
        <item x="2"/>
        <item x="3"/>
        <item x="4"/>
        <item x="5"/>
        <item x="6"/>
        <item t="default"/>
      </items>
    </pivotField>
    <pivotField showAll="0">
      <items count="16">
        <item x="0"/>
        <item x="1"/>
        <item x="2"/>
        <item x="3"/>
        <item x="4"/>
        <item m="1" x="10"/>
        <item m="1" x="11"/>
        <item m="1" x="12"/>
        <item m="1" x="13"/>
        <item m="1" x="14"/>
        <item m="1" x="8"/>
        <item m="1" x="6"/>
        <item m="1" x="5"/>
        <item m="1" x="7"/>
        <item m="1" x="9"/>
        <item t="default"/>
      </items>
    </pivotField>
    <pivotField axis="axisCol" showAll="0">
      <items count="3">
        <item x="1"/>
        <item x="0"/>
        <item t="default"/>
      </items>
    </pivotField>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4">
    <i>
      <x/>
    </i>
    <i>
      <x v="1"/>
    </i>
    <i>
      <x v="2"/>
    </i>
    <i>
      <x v="3"/>
    </i>
  </rowItems>
  <colFields count="1">
    <field x="6"/>
  </colFields>
  <colItems count="3">
    <i>
      <x/>
    </i>
    <i>
      <x v="1"/>
    </i>
    <i t="grand">
      <x/>
    </i>
  </colItems>
  <dataFields count="1">
    <dataField name="Sum of amount" fld="7"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5" format="4" series="1">
      <pivotArea type="data" outline="0" fieldPosition="0">
        <references count="2">
          <reference field="4294967294" count="1" selected="0">
            <x v="0"/>
          </reference>
          <reference field="6" count="1" selected="0">
            <x v="0"/>
          </reference>
        </references>
      </pivotArea>
    </chartFormat>
    <chartFormat chart="5"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76AF67-3C4B-4D47-9FF9-A4FF43B1F7D4}" name="credit-debit" cacheId="2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3:B5" firstHeaderRow="1" firstDataRow="1" firstDataCol="1"/>
  <pivotFields count="11">
    <pivotField showAll="0"/>
    <pivotField showAll="0"/>
    <pivotField showAll="0"/>
    <pivotField showAll="0"/>
    <pivotField numFmtId="14" showAll="0">
      <items count="8">
        <item x="0"/>
        <item x="1"/>
        <item x="2"/>
        <item x="3"/>
        <item x="4"/>
        <item x="5"/>
        <item x="6"/>
        <item t="default"/>
      </items>
    </pivotField>
    <pivotField showAll="0"/>
    <pivotField axis="axisRow" showAll="0">
      <items count="3">
        <item x="1"/>
        <item x="0"/>
        <item t="default"/>
      </items>
    </pivotField>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2">
    <i>
      <x/>
    </i>
    <i>
      <x v="1"/>
    </i>
  </rowItems>
  <colItems count="1">
    <i/>
  </colItems>
  <dataFields count="1">
    <dataField name="Sum of amount" fld="7"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6" count="1" selected="0">
            <x v="0"/>
          </reference>
        </references>
      </pivotArea>
    </chartFormat>
    <chartFormat chart="5"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78A5561-3003-4237-9574-D30517C4E9D2}"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D8" firstHeaderRow="1" firstDataRow="2" firstDataCol="1"/>
  <pivotFields count="11">
    <pivotField showAll="0"/>
    <pivotField axis="axisRow" showAll="0">
      <items count="5">
        <item x="0"/>
        <item x="1"/>
        <item x="2"/>
        <item x="3"/>
        <item t="default"/>
      </items>
    </pivotField>
    <pivotField showAll="0"/>
    <pivotField showAll="0"/>
    <pivotField numFmtId="14" showAll="0">
      <items count="8">
        <item x="0"/>
        <item x="1"/>
        <item x="2"/>
        <item x="3"/>
        <item x="4"/>
        <item x="5"/>
        <item x="6"/>
        <item t="default"/>
      </items>
    </pivotField>
    <pivotField showAll="0">
      <items count="16">
        <item x="0"/>
        <item x="1"/>
        <item x="2"/>
        <item x="3"/>
        <item x="4"/>
        <item m="1" x="10"/>
        <item m="1" x="11"/>
        <item m="1" x="12"/>
        <item m="1" x="13"/>
        <item m="1" x="14"/>
        <item m="1" x="8"/>
        <item m="1" x="6"/>
        <item m="1" x="5"/>
        <item m="1" x="7"/>
        <item m="1" x="9"/>
        <item t="default"/>
      </items>
    </pivotField>
    <pivotField axis="axisCol" showAll="0">
      <items count="3">
        <item x="1"/>
        <item x="0"/>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5">
    <i>
      <x/>
    </i>
    <i>
      <x v="1"/>
    </i>
    <i>
      <x v="2"/>
    </i>
    <i>
      <x v="3"/>
    </i>
    <i t="grand">
      <x/>
    </i>
  </rowItems>
  <colFields count="1">
    <field x="6"/>
  </colFields>
  <colItems count="3">
    <i>
      <x/>
    </i>
    <i>
      <x v="1"/>
    </i>
    <i t="grand">
      <x/>
    </i>
  </colItems>
  <dataFields count="1">
    <dataField name="Sum of amount" fld="7" baseField="0" baseItem="0"/>
  </dataFields>
  <formats count="3">
    <format dxfId="2">
      <pivotArea dataOnly="0" labelOnly="1" fieldPosition="0">
        <references count="1">
          <reference field="6" count="1">
            <x v="0"/>
          </reference>
        </references>
      </pivotArea>
    </format>
    <format dxfId="1">
      <pivotArea dataOnly="0" labelOnly="1" fieldPosition="0">
        <references count="1">
          <reference field="6" count="1">
            <x v="1"/>
          </reference>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9E6B33-6251-4D3E-BECA-B0648668A87B}" name="PivotTable7"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1">
  <location ref="G3:M10" firstHeaderRow="1" firstDataRow="1" firstDataCol="7" rowPageCount="1" colPageCount="1"/>
  <pivotFields count="11">
    <pivotField axis="axisRow" compact="0" outline="0" showAll="0" defaultSubtotal="0">
      <items count="7">
        <item x="0"/>
        <item x="1"/>
        <item x="2"/>
        <item x="3"/>
        <item x="4"/>
        <item x="5"/>
        <item x="6"/>
      </items>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axis="axisRow" compact="0" outline="0" showAll="0" defaultSubtotal="0">
      <items count="4">
        <item x="2"/>
        <item x="1"/>
        <item x="0"/>
        <item x="3"/>
      </items>
      <extLst>
        <ext xmlns:x14="http://schemas.microsoft.com/office/spreadsheetml/2009/9/main" uri="{2946ED86-A175-432a-8AC1-64E0C546D7DE}">
          <x14:pivotField fillDownLabels="1"/>
        </ext>
      </extLst>
    </pivotField>
    <pivotField axis="axisRow" compact="0" outline="0" showAll="0" defaultSubtotal="0">
      <items count="4">
        <item x="3"/>
        <item x="1"/>
        <item x="0"/>
        <item x="2"/>
      </items>
      <extLst>
        <ext xmlns:x14="http://schemas.microsoft.com/office/spreadsheetml/2009/9/main" uri="{2946ED86-A175-432a-8AC1-64E0C546D7DE}">
          <x14:pivotField fillDownLabels="1"/>
        </ext>
      </extLst>
    </pivotField>
    <pivotField compact="0" numFmtId="14" outline="0" showAll="0" defaultSubtotal="0">
      <items count="7">
        <item x="0"/>
        <item x="1"/>
        <item x="2"/>
        <item x="3"/>
        <item x="4"/>
        <item x="5"/>
        <item x="6"/>
      </items>
      <extLst>
        <ext xmlns:x14="http://schemas.microsoft.com/office/spreadsheetml/2009/9/main" uri="{2946ED86-A175-432a-8AC1-64E0C546D7DE}">
          <x14:pivotField fillDownLabels="1"/>
        </ext>
      </extLst>
    </pivotField>
    <pivotField axis="axisRow" compact="0" outline="0" showAll="0" defaultSubtotal="0">
      <items count="15">
        <item x="0"/>
        <item x="1"/>
        <item x="2"/>
        <item x="3"/>
        <item x="4"/>
        <item m="1" x="10"/>
        <item m="1" x="11"/>
        <item m="1" x="12"/>
        <item m="1" x="13"/>
        <item m="1" x="14"/>
        <item m="1" x="8"/>
        <item m="1" x="6"/>
        <item m="1" x="5"/>
        <item m="1" x="7"/>
        <item m="1" x="9"/>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7">
        <item x="6"/>
        <item x="0"/>
        <item x="1"/>
        <item x="3"/>
        <item x="4"/>
        <item x="5"/>
        <item x="2"/>
      </items>
      <extLst>
        <ext xmlns:x14="http://schemas.microsoft.com/office/spreadsheetml/2009/9/main" uri="{2946ED86-A175-432a-8AC1-64E0C546D7DE}">
          <x14:pivotField fillDownLabels="1"/>
        </ext>
      </extLst>
    </pivotField>
    <pivotField axis="axisPage"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extLst>
        <ext xmlns:x14="http://schemas.microsoft.com/office/spreadsheetml/2009/9/main" uri="{2946ED86-A175-432a-8AC1-64E0C546D7DE}">
          <x14:pivotField fillDownLabels="1"/>
        </ext>
      </extLst>
    </pivotField>
    <pivotField compact="0" outline="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s>
  <rowFields count="7">
    <field x="0"/>
    <field x="1"/>
    <field x="2"/>
    <field x="5"/>
    <field x="3"/>
    <field x="6"/>
    <field x="7"/>
  </rowFields>
  <rowItems count="7">
    <i>
      <x/>
      <x/>
      <x v="2"/>
      <x/>
      <x v="2"/>
      <x v="1"/>
      <x v="1"/>
    </i>
    <i>
      <x v="1"/>
      <x/>
      <x v="2"/>
      <x/>
      <x v="2"/>
      <x/>
      <x v="2"/>
    </i>
    <i>
      <x v="2"/>
      <x v="1"/>
      <x v="1"/>
      <x v="1"/>
      <x v="1"/>
      <x v="1"/>
      <x v="6"/>
    </i>
    <i>
      <x v="3"/>
      <x v="2"/>
      <x/>
      <x v="2"/>
      <x v="3"/>
      <x/>
      <x v="3"/>
    </i>
    <i>
      <x v="4"/>
      <x v="3"/>
      <x v="3"/>
      <x v="3"/>
      <x/>
      <x v="1"/>
      <x v="4"/>
    </i>
    <i>
      <x v="5"/>
      <x v="1"/>
      <x v="1"/>
      <x v="3"/>
      <x v="1"/>
      <x/>
      <x v="5"/>
    </i>
    <i>
      <x v="6"/>
      <x/>
      <x v="2"/>
      <x v="4"/>
      <x v="2"/>
      <x v="1"/>
      <x/>
    </i>
  </rowItems>
  <colItems count="1">
    <i/>
  </colItems>
  <pageFields count="1">
    <pageField fld="8" hier="-1"/>
  </pageFields>
  <formats count="27">
    <format dxfId="29">
      <pivotArea dataOnly="0" labelOnly="1" grandCol="1" outline="0" fieldPosition="0"/>
    </format>
    <format dxfId="28">
      <pivotArea type="all" dataOnly="0" outline="0" fieldPosition="0"/>
    </format>
    <format dxfId="27">
      <pivotArea field="2" type="button" dataOnly="0" labelOnly="1" outline="0" axis="axisRow" fieldPosition="2"/>
    </format>
    <format dxfId="26">
      <pivotArea field="5" type="button" dataOnly="0" labelOnly="1" outline="0" axis="axisRow" fieldPosition="3"/>
    </format>
    <format dxfId="25">
      <pivotArea field="3" type="button" dataOnly="0" labelOnly="1" outline="0" axis="axisRow" fieldPosition="4"/>
    </format>
    <format dxfId="24">
      <pivotArea field="6" type="button" dataOnly="0" labelOnly="1" outline="0" axis="axisRow" fieldPosition="5"/>
    </format>
    <format dxfId="23">
      <pivotArea field="7" type="button" dataOnly="0" labelOnly="1" outline="0" axis="axisRow" fieldPosition="6"/>
    </format>
    <format dxfId="22">
      <pivotArea dataOnly="0" labelOnly="1" outline="0" fieldPosition="0">
        <references count="1">
          <reference field="2" count="0"/>
        </references>
      </pivotArea>
    </format>
    <format dxfId="21">
      <pivotArea dataOnly="0" labelOnly="1" outline="0" fieldPosition="0">
        <references count="2">
          <reference field="2" count="1" selected="0">
            <x v="0"/>
          </reference>
          <reference field="5" count="1">
            <x v="2"/>
          </reference>
        </references>
      </pivotArea>
    </format>
    <format dxfId="20">
      <pivotArea dataOnly="0" labelOnly="1" outline="0" fieldPosition="0">
        <references count="2">
          <reference field="2" count="1" selected="0">
            <x v="1"/>
          </reference>
          <reference field="5" count="2">
            <x v="1"/>
            <x v="3"/>
          </reference>
        </references>
      </pivotArea>
    </format>
    <format dxfId="19">
      <pivotArea dataOnly="0" labelOnly="1" outline="0" fieldPosition="0">
        <references count="2">
          <reference field="2" count="1" selected="0">
            <x v="2"/>
          </reference>
          <reference field="5" count="2">
            <x v="0"/>
            <x v="4"/>
          </reference>
        </references>
      </pivotArea>
    </format>
    <format dxfId="18">
      <pivotArea dataOnly="0" labelOnly="1" outline="0" fieldPosition="0">
        <references count="2">
          <reference field="2" count="1" selected="0">
            <x v="3"/>
          </reference>
          <reference field="5" count="1">
            <x v="3"/>
          </reference>
        </references>
      </pivotArea>
    </format>
    <format dxfId="17">
      <pivotArea dataOnly="0" labelOnly="1" outline="0" fieldPosition="0">
        <references count="3">
          <reference field="2" count="1" selected="0">
            <x v="0"/>
          </reference>
          <reference field="3" count="1">
            <x v="3"/>
          </reference>
          <reference field="5" count="1" selected="0">
            <x v="2"/>
          </reference>
        </references>
      </pivotArea>
    </format>
    <format dxfId="16">
      <pivotArea dataOnly="0" labelOnly="1" outline="0" fieldPosition="0">
        <references count="3">
          <reference field="2" count="1" selected="0">
            <x v="1"/>
          </reference>
          <reference field="3" count="1">
            <x v="1"/>
          </reference>
          <reference field="5" count="1" selected="0">
            <x v="1"/>
          </reference>
        </references>
      </pivotArea>
    </format>
    <format dxfId="15">
      <pivotArea dataOnly="0" labelOnly="1" outline="0" fieldPosition="0">
        <references count="3">
          <reference field="2" count="1" selected="0">
            <x v="2"/>
          </reference>
          <reference field="3" count="1">
            <x v="2"/>
          </reference>
          <reference field="5" count="1" selected="0">
            <x v="0"/>
          </reference>
        </references>
      </pivotArea>
    </format>
    <format dxfId="14">
      <pivotArea dataOnly="0" labelOnly="1" outline="0" fieldPosition="0">
        <references count="3">
          <reference field="2" count="1" selected="0">
            <x v="3"/>
          </reference>
          <reference field="3" count="1">
            <x v="0"/>
          </reference>
          <reference field="5" count="1" selected="0">
            <x v="3"/>
          </reference>
        </references>
      </pivotArea>
    </format>
    <format dxfId="13">
      <pivotArea dataOnly="0" labelOnly="1" outline="0" fieldPosition="0">
        <references count="4">
          <reference field="2" count="1" selected="0">
            <x v="0"/>
          </reference>
          <reference field="3" count="1" selected="0">
            <x v="3"/>
          </reference>
          <reference field="5" count="1" selected="0">
            <x v="2"/>
          </reference>
          <reference field="6" count="1">
            <x v="0"/>
          </reference>
        </references>
      </pivotArea>
    </format>
    <format dxfId="12">
      <pivotArea dataOnly="0" labelOnly="1" outline="0" fieldPosition="0">
        <references count="4">
          <reference field="2" count="1" selected="0">
            <x v="1"/>
          </reference>
          <reference field="3" count="1" selected="0">
            <x v="1"/>
          </reference>
          <reference field="5" count="1" selected="0">
            <x v="1"/>
          </reference>
          <reference field="6" count="1">
            <x v="1"/>
          </reference>
        </references>
      </pivotArea>
    </format>
    <format dxfId="11">
      <pivotArea dataOnly="0" labelOnly="1" outline="0" fieldPosition="0">
        <references count="4">
          <reference field="2" count="1" selected="0">
            <x v="1"/>
          </reference>
          <reference field="3" count="1" selected="0">
            <x v="1"/>
          </reference>
          <reference field="5" count="1" selected="0">
            <x v="3"/>
          </reference>
          <reference field="6" count="1">
            <x v="0"/>
          </reference>
        </references>
      </pivotArea>
    </format>
    <format dxfId="10">
      <pivotArea dataOnly="0" labelOnly="1" outline="0" fieldPosition="0">
        <references count="4">
          <reference field="2" count="1" selected="0">
            <x v="2"/>
          </reference>
          <reference field="3" count="1" selected="0">
            <x v="2"/>
          </reference>
          <reference field="5" count="1" selected="0">
            <x v="0"/>
          </reference>
          <reference field="6" count="1">
            <x v="1"/>
          </reference>
        </references>
      </pivotArea>
    </format>
    <format dxfId="9">
      <pivotArea dataOnly="0" labelOnly="1" outline="0" fieldPosition="0">
        <references count="5">
          <reference field="2" count="1" selected="0">
            <x v="0"/>
          </reference>
          <reference field="3" count="1" selected="0">
            <x v="3"/>
          </reference>
          <reference field="5" count="1" selected="0">
            <x v="2"/>
          </reference>
          <reference field="6" count="1" selected="0">
            <x v="0"/>
          </reference>
          <reference field="7" count="1">
            <x v="3"/>
          </reference>
        </references>
      </pivotArea>
    </format>
    <format dxfId="8">
      <pivotArea dataOnly="0" labelOnly="1" outline="0" fieldPosition="0">
        <references count="5">
          <reference field="2" count="1" selected="0">
            <x v="1"/>
          </reference>
          <reference field="3" count="1" selected="0">
            <x v="1"/>
          </reference>
          <reference field="5" count="1" selected="0">
            <x v="1"/>
          </reference>
          <reference field="6" count="1" selected="0">
            <x v="1"/>
          </reference>
          <reference field="7" count="1">
            <x v="6"/>
          </reference>
        </references>
      </pivotArea>
    </format>
    <format dxfId="7">
      <pivotArea dataOnly="0" labelOnly="1" outline="0" fieldPosition="0">
        <references count="5">
          <reference field="2" count="1" selected="0">
            <x v="1"/>
          </reference>
          <reference field="3" count="1" selected="0">
            <x v="1"/>
          </reference>
          <reference field="5" count="1" selected="0">
            <x v="3"/>
          </reference>
          <reference field="6" count="1" selected="0">
            <x v="0"/>
          </reference>
          <reference field="7" count="1">
            <x v="5"/>
          </reference>
        </references>
      </pivotArea>
    </format>
    <format dxfId="6">
      <pivotArea dataOnly="0" labelOnly="1" outline="0" fieldPosition="0">
        <references count="5">
          <reference field="2" count="1" selected="0">
            <x v="2"/>
          </reference>
          <reference field="3" count="1" selected="0">
            <x v="2"/>
          </reference>
          <reference field="5" count="1" selected="0">
            <x v="0"/>
          </reference>
          <reference field="6" count="1" selected="0">
            <x v="0"/>
          </reference>
          <reference field="7" count="1">
            <x v="2"/>
          </reference>
        </references>
      </pivotArea>
    </format>
    <format dxfId="5">
      <pivotArea dataOnly="0" labelOnly="1" outline="0" fieldPosition="0">
        <references count="5">
          <reference field="2" count="1" selected="0">
            <x v="2"/>
          </reference>
          <reference field="3" count="1" selected="0">
            <x v="2"/>
          </reference>
          <reference field="5" count="1" selected="0">
            <x v="0"/>
          </reference>
          <reference field="6" count="1" selected="0">
            <x v="1"/>
          </reference>
          <reference field="7" count="1">
            <x v="1"/>
          </reference>
        </references>
      </pivotArea>
    </format>
    <format dxfId="4">
      <pivotArea dataOnly="0" labelOnly="1" outline="0" fieldPosition="0">
        <references count="5">
          <reference field="2" count="1" selected="0">
            <x v="2"/>
          </reference>
          <reference field="3" count="1" selected="0">
            <x v="2"/>
          </reference>
          <reference field="5" count="1" selected="0">
            <x v="4"/>
          </reference>
          <reference field="6" count="1" selected="0">
            <x v="1"/>
          </reference>
          <reference field="7" count="1">
            <x v="0"/>
          </reference>
        </references>
      </pivotArea>
    </format>
    <format dxfId="3">
      <pivotArea dataOnly="0" labelOnly="1" outline="0" fieldPosition="0">
        <references count="5">
          <reference field="2" count="1" selected="0">
            <x v="3"/>
          </reference>
          <reference field="3" count="1" selected="0">
            <x v="0"/>
          </reference>
          <reference field="5" count="1" selected="0">
            <x v="3"/>
          </reference>
          <reference field="6" count="1" selected="0">
            <x v="1"/>
          </reference>
          <reference field="7" count="1">
            <x v="4"/>
          </reference>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DF2E464-C354-42C3-96C8-9C7D528323FF}"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D19:E24" firstHeaderRow="1" firstDataRow="1" firstDataCol="1"/>
  <pivotFields count="11">
    <pivotField showAll="0"/>
    <pivotField showAll="0">
      <items count="5">
        <item x="0"/>
        <item x="1"/>
        <item x="2"/>
        <item x="3"/>
        <item t="default"/>
      </items>
    </pivotField>
    <pivotField showAll="0"/>
    <pivotField axis="axisRow" showAll="0">
      <items count="5">
        <item x="3"/>
        <item x="1"/>
        <item x="0"/>
        <item x="2"/>
        <item t="default"/>
      </items>
    </pivotField>
    <pivotField numFmtId="14" showAll="0">
      <items count="8">
        <item x="0"/>
        <item x="1"/>
        <item x="2"/>
        <item x="3"/>
        <item x="4"/>
        <item x="5"/>
        <item x="6"/>
        <item t="default"/>
      </items>
    </pivotField>
    <pivotField showAll="0">
      <items count="16">
        <item x="0"/>
        <item x="1"/>
        <item x="2"/>
        <item x="3"/>
        <item x="4"/>
        <item m="1" x="10"/>
        <item m="1" x="11"/>
        <item m="1" x="12"/>
        <item m="1" x="13"/>
        <item m="1" x="14"/>
        <item m="1" x="8"/>
        <item m="1" x="6"/>
        <item m="1" x="5"/>
        <item m="1" x="7"/>
        <item m="1" x="9"/>
        <item t="default"/>
      </items>
    </pivotField>
    <pivotField showAll="0">
      <items count="3">
        <item x="1"/>
        <item x="0"/>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5">
    <i>
      <x/>
    </i>
    <i>
      <x v="1"/>
    </i>
    <i>
      <x v="2"/>
    </i>
    <i>
      <x v="3"/>
    </i>
    <i t="grand">
      <x/>
    </i>
  </rowItems>
  <colItems count="1">
    <i/>
  </colItems>
  <dataFields count="1">
    <dataField name="Sum of amount" fld="7" baseField="0" baseItem="0"/>
  </dataFields>
  <formats count="1">
    <format dxfId="3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0144414-E4EB-474A-A66B-B5623A90A4C4}"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9:B22" firstHeaderRow="1" firstDataRow="1" firstDataCol="1"/>
  <pivotFields count="11">
    <pivotField showAll="0"/>
    <pivotField showAll="0">
      <items count="5">
        <item x="0"/>
        <item x="1"/>
        <item x="2"/>
        <item x="3"/>
        <item t="default"/>
      </items>
    </pivotField>
    <pivotField showAll="0"/>
    <pivotField showAll="0"/>
    <pivotField numFmtId="14" showAll="0">
      <items count="8">
        <item x="0"/>
        <item x="1"/>
        <item x="2"/>
        <item x="3"/>
        <item x="4"/>
        <item x="5"/>
        <item x="6"/>
        <item t="default"/>
      </items>
    </pivotField>
    <pivotField showAll="0">
      <items count="16">
        <item x="0"/>
        <item x="1"/>
        <item x="2"/>
        <item x="3"/>
        <item x="4"/>
        <item m="1" x="10"/>
        <item m="1" x="11"/>
        <item m="1" x="12"/>
        <item m="1" x="13"/>
        <item m="1" x="14"/>
        <item m="1" x="8"/>
        <item m="1" x="6"/>
        <item m="1" x="5"/>
        <item m="1" x="7"/>
        <item m="1" x="9"/>
        <item t="default"/>
      </items>
    </pivotField>
    <pivotField axis="axisRow" dataField="1" showAll="0">
      <items count="3">
        <item x="1"/>
        <item x="0"/>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3">
    <i>
      <x/>
    </i>
    <i>
      <x v="1"/>
    </i>
    <i t="grand">
      <x/>
    </i>
  </rowItems>
  <colItems count="1">
    <i/>
  </colItems>
  <dataFields count="1">
    <dataField name="Count of type" fld="6" subtotal="count" baseField="0" baseItem="0"/>
  </dataFields>
  <formats count="1">
    <format dxfId="3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4BB58D3-AA54-435F-8195-06000D30B75E}"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D17" firstHeaderRow="1" firstDataRow="2" firstDataCol="1"/>
  <pivotFields count="11">
    <pivotField showAll="0"/>
    <pivotField showAll="0">
      <items count="5">
        <item x="0"/>
        <item x="1"/>
        <item x="2"/>
        <item x="3"/>
        <item t="default"/>
      </items>
    </pivotField>
    <pivotField showAll="0"/>
    <pivotField showAll="0"/>
    <pivotField numFmtId="14" showAll="0">
      <items count="8">
        <item x="0"/>
        <item x="1"/>
        <item x="2"/>
        <item x="3"/>
        <item x="4"/>
        <item x="5"/>
        <item x="6"/>
        <item t="default"/>
      </items>
    </pivotField>
    <pivotField axis="axisRow" showAll="0">
      <items count="16">
        <item m="1" x="10"/>
        <item m="1" x="11"/>
        <item m="1" x="12"/>
        <item m="1" x="13"/>
        <item m="1" x="14"/>
        <item m="1" x="5"/>
        <item m="1" x="6"/>
        <item m="1" x="7"/>
        <item m="1" x="8"/>
        <item m="1" x="9"/>
        <item x="0"/>
        <item x="1"/>
        <item x="2"/>
        <item x="3"/>
        <item x="4"/>
        <item t="default"/>
      </items>
    </pivotField>
    <pivotField axis="axisCol" showAll="0">
      <items count="3">
        <item x="1"/>
        <item x="0"/>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v="10"/>
    </i>
    <i>
      <x v="11"/>
    </i>
    <i>
      <x v="12"/>
    </i>
    <i>
      <x v="13"/>
    </i>
    <i>
      <x v="14"/>
    </i>
    <i t="grand">
      <x/>
    </i>
  </rowItems>
  <colFields count="1">
    <field x="6"/>
  </colFields>
  <colItems count="3">
    <i>
      <x/>
    </i>
    <i>
      <x v="1"/>
    </i>
    <i t="grand">
      <x/>
    </i>
  </colItems>
  <dataFields count="1">
    <dataField name="Sum of amount" fld="7" baseField="0" baseItem="0"/>
  </dataFields>
  <formats count="2">
    <format dxfId="33">
      <pivotArea dataOnly="0" labelOnly="1" fieldPosition="0">
        <references count="1">
          <reference field="6" count="0"/>
        </references>
      </pivotArea>
    </format>
    <format dxfId="3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60EA251-1EC5-4C42-BDA9-E78CEFB3004D}" autoFormatId="16" applyNumberFormats="0" applyBorderFormats="0" applyFontFormats="0" applyPatternFormats="0" applyAlignmentFormats="0" applyWidthHeightFormats="0">
  <queryTableRefresh nextId="4">
    <queryTableFields count="3">
      <queryTableField id="1" name="customer_id" tableColumnId="1"/>
      <queryTableField id="2" name="customer_name" tableColumnId="2"/>
      <queryTableField id="3" name="city"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116CE4F1-5592-41C0-BF3A-26245F55069D}" autoFormatId="16" applyNumberFormats="0" applyBorderFormats="0" applyFontFormats="0" applyPatternFormats="0" applyAlignmentFormats="0" applyWidthHeightFormats="0">
  <queryTableRefresh nextId="10" unboundColumnsRight="1">
    <queryTableFields count="9">
      <queryTableField id="1" name="transaction_id" tableColumnId="1"/>
      <queryTableField id="2" name="customer_id" tableColumnId="2"/>
      <queryTableField id="6" dataBound="0" tableColumnId="6"/>
      <queryTableField id="7" dataBound="0" tableColumnId="7"/>
      <queryTableField id="3" name="transaction_date" tableColumnId="3"/>
      <queryTableField id="8" dataBound="0" tableColumnId="9"/>
      <queryTableField id="4" name="type" tableColumnId="4"/>
      <queryTableField id="5" name="amount" tableColumnId="5"/>
      <queryTableField id="9" dataBound="0"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DDCE7CD5-3AA1-4DC6-956F-D20C9933E49B}" autoFormatId="16" applyNumberFormats="0" applyBorderFormats="0" applyFontFormats="0" applyPatternFormats="0" applyAlignmentFormats="0" applyWidthHeightFormats="0">
  <queryTableRefresh nextId="4">
    <queryTableFields count="3">
      <queryTableField id="1" name="customer_id" tableColumnId="1"/>
      <queryTableField id="2" name="month" tableColumnId="2"/>
      <queryTableField id="3" name="balanc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6FAEBB1E-9985-4F88-8692-FD500CC7CC5F}" sourceName="type">
  <pivotTables>
    <pivotTable tabId="11" name="PivotTable1"/>
    <pivotTable tabId="8" name="PivotTable4"/>
    <pivotTable tabId="8" name="PivotTable7"/>
    <pivotTable tabId="8" name="PivotTable2"/>
    <pivotTable tabId="8" name="PivotTable1"/>
    <pivotTable tabId="8" name="PivotTable3"/>
    <pivotTable tabId="12" name="PivotTable8"/>
    <pivotTable tabId="13" name="PivotTable11"/>
  </pivotTables>
  <data>
    <tabular pivotCacheId="160417035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6D3E7DF-D050-44AE-92D1-1B01486B9E69}" sourceName="Month">
  <pivotTables>
    <pivotTable tabId="11" name="PivotTable1"/>
    <pivotTable tabId="8" name="PivotTable7"/>
    <pivotTable tabId="8" name="PivotTable3"/>
    <pivotTable tabId="8" name="PivotTable4"/>
    <pivotTable tabId="8" name="PivotTable1"/>
    <pivotTable tabId="8" name="PivotTable2"/>
    <pivotTable tabId="13" name="PivotTable11"/>
    <pivotTable tabId="12" name="PivotTable8"/>
  </pivotTables>
  <data>
    <tabular pivotCacheId="1604170350">
      <items count="15">
        <i x="0" s="1"/>
        <i x="1" s="1"/>
        <i x="2" s="1"/>
        <i x="3" s="1"/>
        <i x="4" s="1"/>
        <i x="10" s="1" nd="1"/>
        <i x="11" s="1" nd="1"/>
        <i x="12" s="1" nd="1"/>
        <i x="13" s="1" nd="1"/>
        <i x="14" s="1" nd="1"/>
        <i x="8" s="1" nd="1"/>
        <i x="6" s="1" nd="1"/>
        <i x="5" s="1" nd="1"/>
        <i x="7" s="1" nd="1"/>
        <i x="9"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35C3A66A-D2B2-41DF-A566-E04F7E88CBC9}" cache="Slicer_type1" caption="type" columnCount="2" showCaption="0" style="SlicerStyleDark5" rowHeight="324000"/>
  <slicer name="Month 2" xr10:uid="{8442E305-5DE4-4BEB-9F9A-7DEF9FE77850}" cache="Slicer_Month" caption="Month" columnCount="5" style="SlicerStyleDark5"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28A3C1-9D1C-425B-83C2-EA2D022700BC}" name="customers" displayName="customers" ref="A1:C5" tableType="queryTable" totalsRowShown="0">
  <autoFilter ref="A1:C5" xr:uid="{5C28A3C1-9D1C-425B-83C2-EA2D022700BC}"/>
  <tableColumns count="3">
    <tableColumn id="1" xr3:uid="{8C406546-9192-4886-B282-8D3F334037AF}" uniqueName="1" name="customer_id" queryTableFieldId="1" dataDxfId="36"/>
    <tableColumn id="2" xr3:uid="{E38AADAA-C0BF-421C-91C6-5C5F0A545331}" uniqueName="2" name="customer_name" queryTableFieldId="2" dataDxfId="35"/>
    <tableColumn id="3" xr3:uid="{DA06A3C5-D178-4CDF-9AE1-A8A643B47E36}" uniqueName="3" name="city" queryTableFieldId="3" dataDxfId="3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B973F5-3CA4-49A7-9307-ACF64953C473}" name="transactions" displayName="transactions" ref="A1:I8" tableType="queryTable" totalsRowShown="0">
  <autoFilter ref="A1:I8" xr:uid="{39B973F5-3CA4-49A7-9307-ACF64953C473}"/>
  <tableColumns count="9">
    <tableColumn id="1" xr3:uid="{1AD93AAB-A2BC-42A9-8A40-8DDEC2A4C7A7}" uniqueName="1" name="transaction_id" queryTableFieldId="1" dataDxfId="44"/>
    <tableColumn id="2" xr3:uid="{D7F45C52-45A8-4212-B286-EAB2E83EDED8}" uniqueName="2" name="customer_id" queryTableFieldId="2" dataDxfId="43"/>
    <tableColumn id="6" xr3:uid="{29DEE9F1-FD88-4988-AEE1-7C65B4D3D2E2}" uniqueName="6" name="Customer_name" queryTableFieldId="6" dataDxfId="42">
      <calculatedColumnFormula array="1">_xlfn.XLOOKUP(transactions[[#This Row],[customer_id]],customers[[#All],[customer_id]],customers[[#All],[customer_name]])</calculatedColumnFormula>
    </tableColumn>
    <tableColumn id="7" xr3:uid="{DFD8F26D-C893-4640-916B-C6BA735DE185}" uniqueName="7" name="City" queryTableFieldId="7" dataDxfId="41">
      <calculatedColumnFormula array="1">_xlfn.XLOOKUP(transactions[[#This Row],[customer_id]],customers[[#All],[customer_id]],customers[[#All],[city]])</calculatedColumnFormula>
    </tableColumn>
    <tableColumn id="3" xr3:uid="{12196647-40ED-4D6F-AA8D-393710D073A3}" uniqueName="3" name="transaction_date" queryTableFieldId="3" dataDxfId="40"/>
    <tableColumn id="9" xr3:uid="{99179FCC-021D-4A84-8430-8693A269672A}" uniqueName="9" name="Month" queryTableFieldId="8" dataDxfId="39">
      <calculatedColumnFormula>TEXT(transactions[[#This Row],[transaction_date]],"mmm")</calculatedColumnFormula>
    </tableColumn>
    <tableColumn id="4" xr3:uid="{F4B68667-CDC1-4492-B263-51BAFAB4585C}" uniqueName="4" name="type" queryTableFieldId="4" dataDxfId="38"/>
    <tableColumn id="5" xr3:uid="{BDA0CF6D-1BFB-49B5-BAD6-C1C76A1396D9}" uniqueName="5" name="amount" queryTableFieldId="5"/>
    <tableColumn id="10" xr3:uid="{1FA20549-226A-41AF-8F72-540333A365FF}" uniqueName="10" name="FLAG" queryTableFieldId="9" dataDxfId="37">
      <calculatedColumnFormula>IF(transactions[[#This Row],[amount]]&gt;50000,"High","Normal")</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827B33-33C7-4D07-A0DB-F14D325F43E8}" name="monthly_balances" displayName="monthly_balances" ref="A1:C7" tableType="queryTable" totalsRowShown="0">
  <autoFilter ref="A1:C7" xr:uid="{98827B33-33C7-4D07-A0DB-F14D325F43E8}"/>
  <tableColumns count="3">
    <tableColumn id="1" xr3:uid="{C8CA5C42-5FF1-44A3-9D80-B000DD899F61}" uniqueName="1" name="customer_id" queryTableFieldId="1" dataDxfId="46"/>
    <tableColumn id="2" xr3:uid="{7C662B04-DB68-4E35-8BC1-D4E40A0B832D}" uniqueName="2" name="month" queryTableFieldId="2" dataDxfId="45"/>
    <tableColumn id="3" xr3:uid="{AA6A8507-954A-40A5-AB21-3FF3E4EFE0D2}" uniqueName="3" name="balanc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5-06-29T13:54:42.08" personId="{F1F19574-B0E3-4893-8951-F5BC8678A63D}" id="{B62482C6-5E8F-4C17-8219-0FD93448005E}">
    <text>=XLOOKUP(B5,customers[[#All],[customer_id]],customers[[#All],[customer_name]])</text>
  </threadedComment>
  <threadedComment ref="D4" dT="2025-06-29T13:55:48.96" personId="{F1F19574-B0E3-4893-8951-F5BC8678A63D}" id="{6A1D6419-6E9B-4E27-98B9-5222F97908C3}">
    <text>=VLOOKUP(B6,customers[[#All],[customer_id]:[customer_name]],2,FALSE)</text>
  </threadedComment>
  <threadedComment ref="C15" dT="2025-06-29T14:03:27.47" personId="{F1F19574-B0E3-4893-8951-F5BC8678A63D}" id="{BF164F34-0CB7-490B-8441-1BBC7F89EF3A}">
    <text>=XLOOKUP(A16,transactions[[#All],[transaction_id]],transactions[[#All],[City]])</text>
  </threadedComment>
  <threadedComment ref="D15" dT="2025-06-29T14:03:09.50" personId="{F1F19574-B0E3-4893-8951-F5BC8678A63D}" id="{3043C15B-46A7-4CE8-BFF8-CB7097E5600B}">
    <text>=VLOOKUP(A16,transactions[[#All],[transaction_id]:[City]],4,FALSE)</text>
  </threadedComment>
</ThreadedComments>
</file>

<file path=xl/threadedComments/threadedComment2.xml><?xml version="1.0" encoding="utf-8"?>
<ThreadedComments xmlns="http://schemas.microsoft.com/office/spreadsheetml/2018/threadedcomments" xmlns:x="http://schemas.openxmlformats.org/spreadsheetml/2006/main">
  <threadedComment ref="C4" dT="2025-06-29T14:45:32.14" personId="{F1F19574-B0E3-4893-8951-F5BC8678A63D}" id="{B009BADE-83B5-4EB2-9A47-1AFC4E9153DE}">
    <text>=INDEX(monthly_balances[balance], MATCH(1, (monthly_balances[customer_id]='INDEX MATCH'!A4)*(MONTH(monthly_balances[month])='INDEX MATCH'!B4), 0))</text>
  </threadedComment>
  <threadedComment ref="C8" dT="2025-06-29T14:45:47.44" personId="{F1F19574-B0E3-4893-8951-F5BC8678A63D}" id="{5F426B8A-E539-40A5-AF36-168F0A33B1E4}">
    <text>=INDEX(transactions[type],MATCH(1,(transactions[customer_id]='INDEX MATCH'!A8)*(MONTH(transactions[transaction_date])='INDEX MATCH'!B8),0))</text>
  </threadedComment>
</ThreadedComments>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89AF9-1ECA-4EA6-80EB-4B420C153FB4}">
  <sheetPr>
    <tabColor theme="8" tint="-0.249977111117893"/>
  </sheetPr>
  <dimension ref="A1:X34"/>
  <sheetViews>
    <sheetView showGridLines="0" showRowColHeaders="0" tabSelected="1" zoomScaleNormal="100" workbookViewId="0">
      <selection activeCell="V70" sqref="V70"/>
    </sheetView>
  </sheetViews>
  <sheetFormatPr defaultRowHeight="14.4"/>
  <sheetData>
    <row r="1" spans="1:24">
      <c r="A1" s="21"/>
      <c r="B1" s="21"/>
      <c r="C1" s="21"/>
      <c r="D1" s="21"/>
      <c r="E1" s="21"/>
      <c r="F1" s="21"/>
      <c r="G1" s="21"/>
      <c r="H1" s="21"/>
      <c r="I1" s="21"/>
      <c r="J1" s="21"/>
      <c r="K1" s="21"/>
      <c r="L1" s="21"/>
      <c r="M1" s="21"/>
      <c r="N1" s="21"/>
      <c r="O1" s="21"/>
      <c r="P1" s="21"/>
      <c r="Q1" s="21"/>
      <c r="R1" s="21"/>
      <c r="S1" s="21"/>
      <c r="T1" s="21"/>
      <c r="U1" s="21"/>
      <c r="V1" s="21"/>
      <c r="W1" s="21"/>
      <c r="X1" s="21"/>
    </row>
    <row r="2" spans="1:24">
      <c r="A2" s="21"/>
      <c r="B2" s="21"/>
      <c r="C2" s="21"/>
      <c r="D2" s="21"/>
      <c r="E2" s="21"/>
      <c r="F2" s="21"/>
      <c r="G2" s="21"/>
      <c r="H2" s="21"/>
      <c r="I2" s="21"/>
      <c r="J2" s="21"/>
      <c r="K2" s="21"/>
      <c r="L2" s="21"/>
      <c r="M2" s="21"/>
      <c r="N2" s="21"/>
      <c r="O2" s="21"/>
      <c r="P2" s="21"/>
      <c r="Q2" s="21"/>
      <c r="R2" s="21"/>
      <c r="S2" s="21"/>
      <c r="T2" s="21"/>
      <c r="U2" s="21"/>
      <c r="V2" s="21"/>
      <c r="W2" s="21"/>
      <c r="X2" s="21"/>
    </row>
    <row r="3" spans="1:24">
      <c r="A3" s="21"/>
      <c r="B3" s="21"/>
      <c r="C3" s="21"/>
      <c r="D3" s="21"/>
      <c r="E3" s="21"/>
      <c r="F3" s="21"/>
      <c r="G3" s="21"/>
      <c r="H3" s="21"/>
      <c r="I3" s="21"/>
      <c r="J3" s="21"/>
      <c r="K3" s="21"/>
      <c r="L3" s="21"/>
      <c r="M3" s="21"/>
      <c r="N3" s="21"/>
      <c r="O3" s="21"/>
      <c r="P3" s="21"/>
      <c r="Q3" s="21"/>
      <c r="R3" s="21"/>
      <c r="S3" s="21"/>
      <c r="T3" s="21"/>
      <c r="U3" s="21"/>
      <c r="V3" s="21"/>
      <c r="W3" s="21"/>
      <c r="X3" s="21"/>
    </row>
    <row r="4" spans="1:24">
      <c r="A4" s="21"/>
      <c r="B4" s="21"/>
      <c r="C4" s="21"/>
      <c r="D4" s="21"/>
      <c r="E4" s="21"/>
      <c r="F4" s="21"/>
      <c r="G4" s="21"/>
      <c r="H4" s="21"/>
      <c r="I4" s="21"/>
      <c r="J4" s="21"/>
      <c r="K4" s="21"/>
      <c r="L4" s="21"/>
      <c r="M4" s="21"/>
      <c r="N4" s="21"/>
      <c r="O4" s="21"/>
      <c r="P4" s="21"/>
      <c r="Q4" s="21"/>
      <c r="R4" s="21"/>
      <c r="S4" s="21"/>
      <c r="T4" s="21"/>
      <c r="U4" s="21"/>
      <c r="V4" s="21"/>
      <c r="W4" s="21"/>
      <c r="X4" s="21"/>
    </row>
    <row r="5" spans="1:24">
      <c r="A5" s="21"/>
      <c r="B5" s="21"/>
      <c r="C5" s="21"/>
      <c r="D5" s="21"/>
      <c r="E5" s="21"/>
      <c r="F5" s="21"/>
      <c r="G5" s="21"/>
      <c r="H5" s="21"/>
      <c r="I5" s="21"/>
      <c r="J5" s="21"/>
      <c r="K5" s="21"/>
      <c r="L5" s="21"/>
      <c r="M5" s="21"/>
      <c r="N5" s="21"/>
      <c r="O5" s="21"/>
      <c r="P5" s="21"/>
      <c r="Q5" s="21"/>
      <c r="R5" s="21"/>
      <c r="S5" s="21"/>
      <c r="T5" s="21"/>
      <c r="U5" s="21"/>
      <c r="V5" s="21"/>
      <c r="W5" s="21"/>
      <c r="X5" s="21"/>
    </row>
    <row r="6" spans="1:24">
      <c r="A6" s="21"/>
      <c r="B6" s="21"/>
      <c r="C6" s="21"/>
      <c r="D6" s="21"/>
      <c r="E6" s="21"/>
      <c r="F6" s="21"/>
      <c r="G6" s="21"/>
      <c r="H6" s="21"/>
      <c r="I6" s="21"/>
      <c r="J6" s="21"/>
      <c r="K6" s="21"/>
      <c r="L6" s="21"/>
      <c r="M6" s="21"/>
      <c r="N6" s="21"/>
      <c r="O6" s="21"/>
      <c r="P6" s="21"/>
      <c r="Q6" s="21"/>
      <c r="R6" s="21"/>
      <c r="S6" s="21"/>
      <c r="T6" s="21"/>
      <c r="U6" s="21"/>
      <c r="V6" s="21"/>
      <c r="W6" s="21"/>
      <c r="X6" s="21"/>
    </row>
    <row r="7" spans="1:24">
      <c r="A7" s="21"/>
      <c r="B7" s="21"/>
      <c r="C7" s="21"/>
      <c r="D7" s="21"/>
      <c r="E7" s="21"/>
      <c r="F7" s="21"/>
      <c r="G7" s="21"/>
      <c r="H7" s="21"/>
      <c r="I7" s="21"/>
      <c r="J7" s="21"/>
      <c r="K7" s="21"/>
      <c r="L7" s="21"/>
      <c r="M7" s="21"/>
      <c r="N7" s="21"/>
      <c r="O7" s="21"/>
      <c r="P7" s="21"/>
      <c r="Q7" s="21"/>
      <c r="R7" s="21"/>
      <c r="S7" s="21"/>
      <c r="T7" s="21"/>
      <c r="U7" s="21"/>
      <c r="V7" s="21"/>
      <c r="W7" s="21"/>
      <c r="X7" s="21"/>
    </row>
    <row r="8" spans="1:24">
      <c r="A8" s="21"/>
      <c r="B8" s="21"/>
      <c r="C8" s="21"/>
      <c r="D8" s="21"/>
      <c r="E8" s="21"/>
      <c r="F8" s="21"/>
      <c r="G8" s="21"/>
      <c r="H8" s="21"/>
      <c r="I8" s="21"/>
      <c r="J8" s="21"/>
      <c r="K8" s="21"/>
      <c r="L8" s="21"/>
      <c r="M8" s="21"/>
      <c r="N8" s="21"/>
      <c r="O8" s="21"/>
      <c r="P8" s="21"/>
      <c r="Q8" s="21"/>
      <c r="R8" s="21"/>
      <c r="S8" s="21"/>
      <c r="T8" s="21"/>
      <c r="U8" s="21"/>
      <c r="V8" s="21"/>
      <c r="W8" s="21"/>
      <c r="X8" s="21"/>
    </row>
    <row r="9" spans="1:24">
      <c r="A9" s="21"/>
      <c r="B9" s="21"/>
      <c r="C9" s="21"/>
      <c r="D9" s="21"/>
      <c r="E9" s="21"/>
      <c r="F9" s="21"/>
      <c r="G9" s="21"/>
      <c r="H9" s="21"/>
      <c r="I9" s="21"/>
      <c r="J9" s="21"/>
      <c r="K9" s="21"/>
      <c r="L9" s="21"/>
      <c r="M9" s="21"/>
      <c r="N9" s="21"/>
      <c r="O9" s="21"/>
      <c r="P9" s="21"/>
      <c r="Q9" s="21"/>
      <c r="R9" s="21"/>
      <c r="S9" s="21"/>
      <c r="T9" s="21"/>
      <c r="U9" s="21"/>
      <c r="V9" s="21"/>
      <c r="W9" s="21"/>
      <c r="X9" s="21"/>
    </row>
    <row r="10" spans="1:24">
      <c r="A10" s="21"/>
      <c r="B10" s="21"/>
      <c r="C10" s="21"/>
      <c r="D10" s="21"/>
      <c r="E10" s="21"/>
      <c r="F10" s="21"/>
      <c r="G10" s="21"/>
      <c r="H10" s="21"/>
      <c r="I10" s="21"/>
      <c r="J10" s="21"/>
      <c r="K10" s="21"/>
      <c r="L10" s="21"/>
      <c r="M10" s="21"/>
      <c r="N10" s="21"/>
      <c r="O10" s="21"/>
      <c r="P10" s="21"/>
      <c r="Q10" s="21"/>
      <c r="R10" s="21"/>
      <c r="S10" s="21"/>
      <c r="T10" s="21"/>
      <c r="U10" s="21"/>
      <c r="V10" s="21"/>
      <c r="W10" s="21"/>
      <c r="X10" s="21"/>
    </row>
    <row r="11" spans="1:24">
      <c r="A11" s="21"/>
      <c r="B11" s="21"/>
      <c r="C11" s="21"/>
      <c r="D11" s="21"/>
      <c r="E11" s="21"/>
      <c r="F11" s="21"/>
      <c r="G11" s="21"/>
      <c r="H11" s="21"/>
      <c r="I11" s="21"/>
      <c r="J11" s="21"/>
      <c r="K11" s="21"/>
      <c r="L11" s="21"/>
      <c r="M11" s="21"/>
      <c r="N11" s="21"/>
      <c r="O11" s="21"/>
      <c r="P11" s="21"/>
      <c r="Q11" s="21"/>
      <c r="R11" s="21"/>
      <c r="S11" s="21"/>
      <c r="T11" s="21"/>
      <c r="U11" s="21"/>
      <c r="V11" s="21"/>
      <c r="W11" s="21"/>
      <c r="X11" s="21"/>
    </row>
    <row r="12" spans="1:24">
      <c r="A12" s="21"/>
      <c r="B12" s="21"/>
      <c r="C12" s="21"/>
      <c r="D12" s="21"/>
      <c r="E12" s="21"/>
      <c r="F12" s="21"/>
      <c r="G12" s="21"/>
      <c r="H12" s="21"/>
      <c r="I12" s="21"/>
      <c r="J12" s="21"/>
      <c r="K12" s="21"/>
      <c r="L12" s="21"/>
      <c r="M12" s="21"/>
      <c r="N12" s="21"/>
      <c r="O12" s="21"/>
      <c r="P12" s="21"/>
      <c r="Q12" s="21"/>
      <c r="R12" s="21"/>
      <c r="S12" s="21"/>
      <c r="T12" s="21"/>
      <c r="U12" s="21"/>
      <c r="V12" s="21"/>
      <c r="W12" s="21"/>
      <c r="X12" s="21"/>
    </row>
    <row r="13" spans="1:24">
      <c r="A13" s="21"/>
      <c r="B13" s="21"/>
      <c r="C13" s="21"/>
      <c r="D13" s="21"/>
      <c r="E13" s="21"/>
      <c r="F13" s="21"/>
      <c r="G13" s="21"/>
      <c r="H13" s="21"/>
      <c r="I13" s="21"/>
      <c r="J13" s="21"/>
      <c r="K13" s="21"/>
      <c r="L13" s="21"/>
      <c r="M13" s="21"/>
      <c r="N13" s="21"/>
      <c r="O13" s="21"/>
      <c r="P13" s="21"/>
      <c r="Q13" s="21"/>
      <c r="R13" s="21"/>
      <c r="S13" s="21"/>
      <c r="T13" s="21"/>
      <c r="U13" s="21"/>
      <c r="V13" s="21"/>
      <c r="W13" s="21"/>
      <c r="X13" s="21"/>
    </row>
    <row r="14" spans="1:24">
      <c r="A14" s="21"/>
      <c r="B14" s="21"/>
      <c r="C14" s="21"/>
      <c r="D14" s="21"/>
      <c r="E14" s="21"/>
      <c r="F14" s="21"/>
      <c r="G14" s="21"/>
      <c r="H14" s="21"/>
      <c r="I14" s="21"/>
      <c r="J14" s="21"/>
      <c r="K14" s="21"/>
      <c r="L14" s="21"/>
      <c r="M14" s="21"/>
      <c r="N14" s="21"/>
      <c r="O14" s="21"/>
      <c r="P14" s="21"/>
      <c r="Q14" s="21"/>
      <c r="R14" s="21"/>
      <c r="S14" s="21"/>
      <c r="T14" s="21"/>
      <c r="U14" s="21"/>
      <c r="V14" s="21"/>
      <c r="W14" s="21"/>
      <c r="X14" s="21"/>
    </row>
    <row r="15" spans="1:24">
      <c r="A15" s="21"/>
      <c r="B15" s="21"/>
      <c r="C15" s="21"/>
      <c r="D15" s="21"/>
      <c r="E15" s="21"/>
      <c r="F15" s="21"/>
      <c r="G15" s="21"/>
      <c r="H15" s="21"/>
      <c r="I15" s="21"/>
      <c r="J15" s="21"/>
      <c r="K15" s="21"/>
      <c r="L15" s="21"/>
      <c r="M15" s="21"/>
      <c r="N15" s="21"/>
      <c r="O15" s="21"/>
      <c r="P15" s="21"/>
      <c r="Q15" s="21"/>
      <c r="R15" s="21"/>
      <c r="S15" s="21"/>
      <c r="T15" s="21"/>
      <c r="U15" s="21"/>
      <c r="V15" s="21"/>
      <c r="W15" s="21"/>
      <c r="X15" s="21"/>
    </row>
    <row r="16" spans="1:24">
      <c r="A16" s="21"/>
      <c r="B16" s="21"/>
      <c r="C16" s="21"/>
      <c r="D16" s="21"/>
      <c r="E16" s="21"/>
      <c r="F16" s="21"/>
      <c r="G16" s="21"/>
      <c r="H16" s="21"/>
      <c r="I16" s="21"/>
      <c r="J16" s="21"/>
      <c r="K16" s="21"/>
      <c r="L16" s="21"/>
      <c r="M16" s="21"/>
      <c r="N16" s="21"/>
      <c r="O16" s="21"/>
      <c r="P16" s="21"/>
      <c r="Q16" s="21"/>
      <c r="R16" s="21"/>
      <c r="S16" s="21"/>
      <c r="T16" s="21"/>
      <c r="U16" s="21"/>
      <c r="V16" s="21"/>
      <c r="W16" s="21"/>
      <c r="X16" s="21"/>
    </row>
    <row r="17" spans="1:24">
      <c r="A17" s="21"/>
      <c r="B17" s="21"/>
      <c r="C17" s="21"/>
      <c r="D17" s="21"/>
      <c r="E17" s="21"/>
      <c r="F17" s="21"/>
      <c r="G17" s="21"/>
      <c r="H17" s="21"/>
      <c r="I17" s="21"/>
      <c r="J17" s="21"/>
      <c r="K17" s="21"/>
      <c r="L17" s="21"/>
      <c r="M17" s="21"/>
      <c r="N17" s="21"/>
      <c r="O17" s="21"/>
      <c r="P17" s="21"/>
      <c r="Q17" s="21"/>
      <c r="R17" s="21"/>
      <c r="S17" s="21"/>
      <c r="T17" s="21"/>
      <c r="U17" s="21"/>
      <c r="V17" s="21"/>
      <c r="W17" s="21"/>
      <c r="X17" s="21"/>
    </row>
    <row r="18" spans="1:24">
      <c r="A18" s="21"/>
      <c r="B18" s="21"/>
      <c r="C18" s="21"/>
      <c r="D18" s="21"/>
      <c r="E18" s="21"/>
      <c r="F18" s="21"/>
      <c r="G18" s="21"/>
      <c r="H18" s="21"/>
      <c r="I18" s="21"/>
      <c r="J18" s="21"/>
      <c r="K18" s="21"/>
      <c r="L18" s="21"/>
      <c r="M18" s="21"/>
      <c r="N18" s="21"/>
      <c r="O18" s="21"/>
      <c r="P18" s="21"/>
      <c r="Q18" s="21"/>
      <c r="R18" s="21"/>
      <c r="S18" s="21"/>
      <c r="T18" s="21"/>
      <c r="U18" s="21"/>
      <c r="V18" s="21"/>
      <c r="W18" s="21"/>
      <c r="X18" s="21"/>
    </row>
    <row r="19" spans="1:24">
      <c r="A19" s="21"/>
      <c r="B19" s="21"/>
      <c r="C19" s="21"/>
      <c r="D19" s="21"/>
      <c r="E19" s="21"/>
      <c r="F19" s="21"/>
      <c r="G19" s="21"/>
      <c r="H19" s="21"/>
      <c r="I19" s="21"/>
      <c r="J19" s="21"/>
      <c r="K19" s="21"/>
      <c r="L19" s="21"/>
      <c r="M19" s="21"/>
      <c r="N19" s="21"/>
      <c r="O19" s="21"/>
      <c r="P19" s="21"/>
      <c r="Q19" s="21"/>
      <c r="R19" s="21"/>
      <c r="S19" s="21"/>
      <c r="T19" s="21"/>
      <c r="U19" s="21"/>
      <c r="V19" s="21"/>
      <c r="W19" s="21"/>
      <c r="X19" s="21"/>
    </row>
    <row r="20" spans="1:24">
      <c r="A20" s="21"/>
      <c r="B20" s="21"/>
      <c r="C20" s="21"/>
      <c r="D20" s="21"/>
      <c r="E20" s="21"/>
      <c r="F20" s="21"/>
      <c r="G20" s="21"/>
      <c r="H20" s="21"/>
      <c r="I20" s="21"/>
      <c r="J20" s="21"/>
      <c r="K20" s="21"/>
      <c r="L20" s="21"/>
      <c r="M20" s="21"/>
      <c r="N20" s="21"/>
      <c r="O20" s="21"/>
      <c r="P20" s="21"/>
      <c r="Q20" s="21"/>
      <c r="R20" s="21"/>
      <c r="S20" s="21"/>
      <c r="T20" s="21"/>
      <c r="U20" s="21"/>
      <c r="V20" s="21"/>
      <c r="W20" s="21"/>
      <c r="X20" s="21"/>
    </row>
    <row r="21" spans="1:24">
      <c r="A21" s="21"/>
      <c r="B21" s="21"/>
      <c r="C21" s="21"/>
      <c r="D21" s="21"/>
      <c r="E21" s="21"/>
      <c r="F21" s="21"/>
      <c r="G21" s="21"/>
      <c r="H21" s="21"/>
      <c r="I21" s="21"/>
      <c r="J21" s="21"/>
      <c r="K21" s="21"/>
      <c r="L21" s="21"/>
      <c r="M21" s="21"/>
      <c r="N21" s="21"/>
      <c r="O21" s="21"/>
      <c r="P21" s="21"/>
      <c r="Q21" s="21"/>
      <c r="R21" s="21"/>
      <c r="S21" s="21"/>
      <c r="T21" s="21"/>
      <c r="U21" s="21"/>
      <c r="V21" s="21"/>
      <c r="W21" s="21"/>
      <c r="X21" s="21"/>
    </row>
    <row r="22" spans="1:24">
      <c r="A22" s="21"/>
      <c r="B22" s="21"/>
      <c r="C22" s="21"/>
      <c r="D22" s="21"/>
      <c r="E22" s="21"/>
      <c r="F22" s="21"/>
      <c r="G22" s="21"/>
      <c r="H22" s="21"/>
      <c r="I22" s="21"/>
      <c r="J22" s="21"/>
      <c r="K22" s="21"/>
      <c r="L22" s="21"/>
      <c r="M22" s="21"/>
      <c r="N22" s="21"/>
      <c r="O22" s="21"/>
      <c r="P22" s="21"/>
      <c r="Q22" s="21"/>
      <c r="R22" s="21"/>
      <c r="S22" s="21"/>
      <c r="T22" s="21"/>
      <c r="U22" s="21"/>
      <c r="V22" s="21"/>
      <c r="W22" s="21"/>
      <c r="X22" s="21"/>
    </row>
    <row r="23" spans="1:24">
      <c r="A23" s="21"/>
      <c r="B23" s="21"/>
      <c r="C23" s="21"/>
      <c r="D23" s="21"/>
      <c r="E23" s="21"/>
      <c r="F23" s="21"/>
      <c r="G23" s="21"/>
      <c r="H23" s="21"/>
      <c r="I23" s="21"/>
      <c r="J23" s="21"/>
      <c r="K23" s="21"/>
      <c r="L23" s="21"/>
      <c r="M23" s="21"/>
      <c r="N23" s="21"/>
      <c r="O23" s="21"/>
      <c r="P23" s="21"/>
      <c r="Q23" s="21"/>
      <c r="R23" s="21"/>
      <c r="S23" s="21"/>
      <c r="T23" s="21"/>
      <c r="U23" s="21"/>
      <c r="V23" s="21"/>
      <c r="W23" s="21"/>
      <c r="X23" s="21"/>
    </row>
    <row r="24" spans="1:24">
      <c r="A24" s="21"/>
      <c r="B24" s="21"/>
      <c r="C24" s="21"/>
      <c r="D24" s="21"/>
      <c r="E24" s="21"/>
      <c r="F24" s="21"/>
      <c r="G24" s="21"/>
      <c r="H24" s="21"/>
      <c r="I24" s="21"/>
      <c r="J24" s="21"/>
      <c r="K24" s="21"/>
      <c r="L24" s="21"/>
      <c r="M24" s="21"/>
      <c r="N24" s="21"/>
      <c r="O24" s="21"/>
      <c r="P24" s="21"/>
      <c r="Q24" s="21"/>
      <c r="R24" s="21"/>
      <c r="S24" s="21"/>
      <c r="T24" s="21"/>
      <c r="U24" s="21"/>
      <c r="V24" s="21"/>
      <c r="W24" s="21"/>
      <c r="X24" s="21"/>
    </row>
    <row r="25" spans="1:24">
      <c r="A25" s="21"/>
      <c r="B25" s="21"/>
      <c r="C25" s="21"/>
      <c r="D25" s="21"/>
      <c r="E25" s="21"/>
      <c r="F25" s="21"/>
      <c r="G25" s="21"/>
      <c r="H25" s="21"/>
      <c r="I25" s="21"/>
      <c r="J25" s="21"/>
      <c r="K25" s="21"/>
      <c r="L25" s="21"/>
      <c r="M25" s="21"/>
      <c r="N25" s="21"/>
      <c r="O25" s="21"/>
      <c r="P25" s="21"/>
      <c r="Q25" s="21"/>
      <c r="R25" s="21"/>
      <c r="S25" s="21"/>
      <c r="T25" s="21"/>
      <c r="U25" s="21"/>
      <c r="V25" s="21"/>
      <c r="W25" s="21"/>
      <c r="X25" s="21"/>
    </row>
    <row r="26" spans="1:24">
      <c r="A26" s="21"/>
      <c r="B26" s="21"/>
      <c r="C26" s="21"/>
      <c r="D26" s="21"/>
      <c r="E26" s="21"/>
      <c r="F26" s="21"/>
      <c r="G26" s="21"/>
      <c r="H26" s="21"/>
      <c r="I26" s="21"/>
      <c r="J26" s="21"/>
      <c r="K26" s="21"/>
      <c r="L26" s="21"/>
      <c r="M26" s="21"/>
      <c r="N26" s="21"/>
      <c r="O26" s="21"/>
      <c r="P26" s="21"/>
      <c r="Q26" s="21"/>
      <c r="R26" s="21"/>
      <c r="S26" s="21"/>
      <c r="T26" s="21"/>
      <c r="U26" s="21"/>
      <c r="V26" s="21"/>
      <c r="W26" s="21"/>
      <c r="X26" s="21"/>
    </row>
    <row r="27" spans="1:24">
      <c r="A27" s="21"/>
      <c r="B27" s="21"/>
      <c r="C27" s="21"/>
      <c r="D27" s="21"/>
      <c r="E27" s="21"/>
      <c r="F27" s="21"/>
      <c r="G27" s="21"/>
      <c r="H27" s="21"/>
      <c r="I27" s="21"/>
      <c r="J27" s="21"/>
      <c r="K27" s="21"/>
      <c r="L27" s="21"/>
      <c r="M27" s="21"/>
      <c r="N27" s="21"/>
      <c r="O27" s="21"/>
      <c r="P27" s="21"/>
      <c r="Q27" s="21"/>
      <c r="R27" s="21"/>
      <c r="S27" s="21"/>
      <c r="T27" s="21"/>
      <c r="U27" s="21"/>
      <c r="V27" s="21"/>
      <c r="W27" s="21"/>
      <c r="X27" s="21"/>
    </row>
    <row r="28" spans="1:24">
      <c r="A28" s="21"/>
      <c r="B28" s="21"/>
      <c r="C28" s="21"/>
      <c r="D28" s="21"/>
      <c r="E28" s="21"/>
      <c r="F28" s="21"/>
      <c r="G28" s="21"/>
      <c r="H28" s="21"/>
      <c r="I28" s="21"/>
      <c r="J28" s="21"/>
      <c r="K28" s="21"/>
      <c r="L28" s="21"/>
      <c r="M28" s="21"/>
      <c r="N28" s="21"/>
      <c r="O28" s="21"/>
      <c r="P28" s="21"/>
      <c r="Q28" s="21"/>
      <c r="R28" s="21"/>
      <c r="S28" s="21"/>
      <c r="T28" s="21"/>
      <c r="U28" s="21"/>
      <c r="V28" s="21"/>
      <c r="W28" s="21"/>
      <c r="X28" s="21"/>
    </row>
    <row r="29" spans="1:24">
      <c r="A29" s="21"/>
      <c r="B29" s="21"/>
      <c r="C29" s="21"/>
      <c r="D29" s="21"/>
      <c r="E29" s="21"/>
      <c r="F29" s="21"/>
      <c r="G29" s="21"/>
      <c r="H29" s="21"/>
      <c r="I29" s="21"/>
      <c r="J29" s="21"/>
      <c r="K29" s="21"/>
      <c r="L29" s="21"/>
      <c r="M29" s="21"/>
      <c r="N29" s="21"/>
      <c r="O29" s="21"/>
      <c r="P29" s="21"/>
      <c r="Q29" s="21"/>
      <c r="R29" s="21"/>
      <c r="S29" s="21"/>
      <c r="T29" s="21"/>
      <c r="U29" s="21"/>
      <c r="V29" s="21"/>
      <c r="W29" s="21"/>
      <c r="X29" s="21"/>
    </row>
    <row r="30" spans="1:24">
      <c r="A30" s="21"/>
      <c r="B30" s="21"/>
      <c r="C30" s="21"/>
      <c r="D30" s="21"/>
      <c r="E30" s="21"/>
      <c r="F30" s="21"/>
      <c r="G30" s="21"/>
      <c r="H30" s="21"/>
      <c r="I30" s="21"/>
      <c r="J30" s="21"/>
      <c r="K30" s="21"/>
      <c r="L30" s="21"/>
      <c r="M30" s="21"/>
      <c r="N30" s="21"/>
      <c r="O30" s="21"/>
      <c r="P30" s="21"/>
      <c r="Q30" s="21"/>
      <c r="R30" s="21"/>
      <c r="S30" s="21"/>
      <c r="T30" s="21"/>
      <c r="U30" s="21"/>
      <c r="V30" s="21"/>
      <c r="W30" s="21"/>
      <c r="X30" s="21"/>
    </row>
    <row r="31" spans="1:24">
      <c r="A31" s="21"/>
      <c r="B31" s="21"/>
      <c r="C31" s="21"/>
      <c r="D31" s="21"/>
      <c r="E31" s="21"/>
      <c r="F31" s="21"/>
      <c r="G31" s="21"/>
      <c r="H31" s="21"/>
      <c r="I31" s="21"/>
      <c r="J31" s="21"/>
      <c r="K31" s="21"/>
      <c r="L31" s="21"/>
      <c r="M31" s="21"/>
      <c r="N31" s="21"/>
      <c r="O31" s="21"/>
      <c r="P31" s="21"/>
      <c r="Q31" s="21"/>
      <c r="R31" s="21"/>
      <c r="S31" s="21"/>
      <c r="T31" s="21"/>
      <c r="U31" s="21"/>
      <c r="V31" s="21"/>
      <c r="W31" s="21"/>
      <c r="X31" s="21"/>
    </row>
    <row r="32" spans="1:24">
      <c r="A32" s="21"/>
      <c r="B32" s="21"/>
      <c r="C32" s="21"/>
      <c r="D32" s="21"/>
      <c r="E32" s="21"/>
      <c r="F32" s="21"/>
      <c r="G32" s="21"/>
      <c r="H32" s="21"/>
      <c r="I32" s="21"/>
      <c r="J32" s="21"/>
      <c r="K32" s="21"/>
      <c r="L32" s="21"/>
      <c r="M32" s="21"/>
      <c r="N32" s="21"/>
      <c r="O32" s="21"/>
      <c r="P32" s="21"/>
      <c r="Q32" s="21"/>
      <c r="R32" s="21"/>
      <c r="S32" s="21"/>
      <c r="T32" s="21"/>
      <c r="U32" s="21"/>
      <c r="V32" s="21"/>
      <c r="W32" s="21"/>
      <c r="X32" s="21"/>
    </row>
    <row r="33" spans="1:24">
      <c r="A33" s="21"/>
      <c r="B33" s="21"/>
      <c r="C33" s="21"/>
      <c r="D33" s="21"/>
      <c r="E33" s="21"/>
      <c r="F33" s="21"/>
      <c r="G33" s="21"/>
      <c r="H33" s="21"/>
      <c r="I33" s="21"/>
      <c r="J33" s="21"/>
      <c r="K33" s="21"/>
      <c r="L33" s="21"/>
      <c r="M33" s="21"/>
      <c r="N33" s="21"/>
      <c r="O33" s="21"/>
      <c r="P33" s="21"/>
      <c r="Q33" s="21"/>
      <c r="R33" s="21"/>
      <c r="S33" s="21"/>
      <c r="T33" s="21"/>
      <c r="U33" s="21"/>
      <c r="V33" s="21"/>
      <c r="W33" s="21"/>
      <c r="X33" s="21"/>
    </row>
    <row r="34" spans="1:24">
      <c r="A34" s="21"/>
      <c r="B34" s="21"/>
      <c r="C34" s="21"/>
      <c r="D34" s="21"/>
      <c r="E34" s="21"/>
      <c r="F34" s="21"/>
      <c r="G34" s="21"/>
      <c r="H34" s="21"/>
      <c r="I34" s="21"/>
      <c r="J34" s="21"/>
      <c r="K34" s="21"/>
      <c r="L34" s="21"/>
      <c r="M34" s="21"/>
      <c r="N34" s="21"/>
      <c r="O34" s="21"/>
      <c r="P34" s="21"/>
      <c r="Q34" s="21"/>
      <c r="R34" s="21"/>
      <c r="S34" s="21"/>
      <c r="T34" s="21"/>
      <c r="U34" s="21"/>
      <c r="V34" s="21"/>
      <c r="W34" s="21"/>
      <c r="X34" s="2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E0E3B-6620-4E9E-B4C1-C6A141BA1732}">
  <sheetPr>
    <tabColor theme="8" tint="0.39997558519241921"/>
  </sheetPr>
  <dimension ref="A1:C5"/>
  <sheetViews>
    <sheetView workbookViewId="0"/>
  </sheetViews>
  <sheetFormatPr defaultRowHeight="14.4"/>
  <cols>
    <col min="1" max="1" width="13.6640625" bestFit="1" customWidth="1"/>
    <col min="2" max="2" width="17" bestFit="1" customWidth="1"/>
    <col min="3" max="3" width="9.21875" bestFit="1"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A533D-EC9A-4E34-AE8B-E73EC41EF657}">
  <sheetPr>
    <tabColor theme="8" tint="0.39997558519241921"/>
  </sheetPr>
  <dimension ref="A1:I8"/>
  <sheetViews>
    <sheetView workbookViewId="0">
      <selection activeCell="E18" sqref="E18"/>
    </sheetView>
  </sheetViews>
  <sheetFormatPr defaultRowHeight="14.4"/>
  <cols>
    <col min="1" max="1" width="16.109375" bestFit="1" customWidth="1"/>
    <col min="2" max="2" width="13.6640625" bestFit="1" customWidth="1"/>
    <col min="3" max="3" width="17.21875" bestFit="1" customWidth="1"/>
    <col min="4" max="4" width="9.21875" bestFit="1" customWidth="1"/>
    <col min="5" max="5" width="17.5546875" bestFit="1" customWidth="1"/>
    <col min="6" max="6" width="9" bestFit="1" customWidth="1"/>
    <col min="7" max="7" width="7" bestFit="1" customWidth="1"/>
    <col min="8" max="8" width="9.88671875" bestFit="1" customWidth="1"/>
    <col min="9" max="9" width="7.44140625" bestFit="1" customWidth="1"/>
  </cols>
  <sheetData>
    <row r="1" spans="1:9">
      <c r="A1" t="s">
        <v>15</v>
      </c>
      <c r="B1" t="s">
        <v>0</v>
      </c>
      <c r="C1" t="s">
        <v>33</v>
      </c>
      <c r="D1" t="s">
        <v>34</v>
      </c>
      <c r="E1" t="s">
        <v>16</v>
      </c>
      <c r="F1" t="s">
        <v>48</v>
      </c>
      <c r="G1" t="s">
        <v>17</v>
      </c>
      <c r="H1" t="s">
        <v>18</v>
      </c>
      <c r="I1" t="s">
        <v>55</v>
      </c>
    </row>
    <row r="2" spans="1:9">
      <c r="A2" t="s">
        <v>19</v>
      </c>
      <c r="B2" t="s">
        <v>3</v>
      </c>
      <c r="C2" t="str" cm="1">
        <f t="array" ref="C2">_xlfn.XLOOKUP(transactions[[#This Row],[customer_id]],customers[[#All],[customer_id]],customers[[#All],[customer_name]])</f>
        <v>Raj Sharma</v>
      </c>
      <c r="D2" t="str" cm="1">
        <f t="array" ref="D2">_xlfn.XLOOKUP(transactions[[#This Row],[customer_id]],customers[[#All],[customer_id]],customers[[#All],[city]])</f>
        <v>Mumbai</v>
      </c>
      <c r="E2" s="1">
        <v>45301</v>
      </c>
      <c r="F2" s="1" t="str">
        <f>TEXT(transactions[[#This Row],[transaction_date]],"mmm")</f>
        <v>Jan</v>
      </c>
      <c r="G2" t="s">
        <v>20</v>
      </c>
      <c r="H2">
        <v>12000</v>
      </c>
      <c r="I2" t="str">
        <f>IF(transactions[[#This Row],[amount]]&gt;50000,"High","Normal")</f>
        <v>Normal</v>
      </c>
    </row>
    <row r="3" spans="1:9">
      <c r="A3" t="s">
        <v>21</v>
      </c>
      <c r="B3" t="s">
        <v>3</v>
      </c>
      <c r="C3" t="str" cm="1">
        <f t="array" ref="C3">_xlfn.XLOOKUP(transactions[[#This Row],[customer_id]],customers[[#All],[customer_id]],customers[[#All],[customer_name]])</f>
        <v>Raj Sharma</v>
      </c>
      <c r="D3" t="str" cm="1">
        <f t="array" ref="D3">_xlfn.XLOOKUP(transactions[[#This Row],[customer_id]],customers[[#All],[customer_id]],customers[[#All],[city]])</f>
        <v>Mumbai</v>
      </c>
      <c r="E3" s="1">
        <v>45306</v>
      </c>
      <c r="F3" s="1" t="str">
        <f>TEXT(transactions[[#This Row],[transaction_date]],"mmm")</f>
        <v>Jan</v>
      </c>
      <c r="G3" t="s">
        <v>22</v>
      </c>
      <c r="H3">
        <v>15000</v>
      </c>
      <c r="I3" t="str">
        <f>IF(transactions[[#This Row],[amount]]&gt;50000,"High","Normal")</f>
        <v>Normal</v>
      </c>
    </row>
    <row r="4" spans="1:9">
      <c r="A4" t="s">
        <v>23</v>
      </c>
      <c r="B4" t="s">
        <v>6</v>
      </c>
      <c r="C4" t="str" cm="1">
        <f t="array" ref="C4">_xlfn.XLOOKUP(transactions[[#This Row],[customer_id]],customers[[#All],[customer_id]],customers[[#All],[customer_name]])</f>
        <v>Neha Patel</v>
      </c>
      <c r="D4" t="str" cm="1">
        <f t="array" ref="D4">_xlfn.XLOOKUP(transactions[[#This Row],[customer_id]],customers[[#All],[customer_id]],customers[[#All],[city]])</f>
        <v>Delhi</v>
      </c>
      <c r="E4" s="1">
        <v>45327</v>
      </c>
      <c r="F4" s="1" t="str">
        <f>TEXT(transactions[[#This Row],[transaction_date]],"mmm")</f>
        <v>Feb</v>
      </c>
      <c r="G4" t="s">
        <v>20</v>
      </c>
      <c r="H4">
        <v>65000</v>
      </c>
      <c r="I4" t="str">
        <f>IF(transactions[[#This Row],[amount]]&gt;50000,"High","Normal")</f>
        <v>High</v>
      </c>
    </row>
    <row r="5" spans="1:9">
      <c r="A5" t="s">
        <v>24</v>
      </c>
      <c r="B5" t="s">
        <v>9</v>
      </c>
      <c r="C5" t="str" cm="1">
        <f t="array" ref="C5">_xlfn.XLOOKUP(transactions[[#This Row],[customer_id]],customers[[#All],[customer_id]],customers[[#All],[customer_name]])</f>
        <v>Amit Verma</v>
      </c>
      <c r="D5" t="str" cm="1">
        <f t="array" ref="D5">_xlfn.XLOOKUP(transactions[[#This Row],[customer_id]],customers[[#All],[customer_id]],customers[[#All],[city]])</f>
        <v>Pune</v>
      </c>
      <c r="E5" s="1">
        <v>45363</v>
      </c>
      <c r="F5" s="1" t="str">
        <f>TEXT(transactions[[#This Row],[transaction_date]],"mmm")</f>
        <v>Mar</v>
      </c>
      <c r="G5" t="s">
        <v>22</v>
      </c>
      <c r="H5">
        <v>24000</v>
      </c>
      <c r="I5" t="str">
        <f>IF(transactions[[#This Row],[amount]]&gt;50000,"High","Normal")</f>
        <v>Normal</v>
      </c>
    </row>
    <row r="6" spans="1:9">
      <c r="A6" t="s">
        <v>25</v>
      </c>
      <c r="B6" t="s">
        <v>12</v>
      </c>
      <c r="C6" t="str" cm="1">
        <f t="array" ref="C6">_xlfn.XLOOKUP(transactions[[#This Row],[customer_id]],customers[[#All],[customer_id]],customers[[#All],[customer_name]])</f>
        <v>Sneha Iyer</v>
      </c>
      <c r="D6" t="str" cm="1">
        <f t="array" ref="D6">_xlfn.XLOOKUP(transactions[[#This Row],[customer_id]],customers[[#All],[customer_id]],customers[[#All],[city]])</f>
        <v>Bangalore</v>
      </c>
      <c r="E6" s="1">
        <v>45383</v>
      </c>
      <c r="F6" s="1" t="str">
        <f>TEXT(transactions[[#This Row],[transaction_date]],"mmm")</f>
        <v>Apr</v>
      </c>
      <c r="G6" t="s">
        <v>20</v>
      </c>
      <c r="H6">
        <v>48000</v>
      </c>
      <c r="I6" t="str">
        <f>IF(transactions[[#This Row],[amount]]&gt;50000,"High","Normal")</f>
        <v>Normal</v>
      </c>
    </row>
    <row r="7" spans="1:9">
      <c r="A7" t="s">
        <v>26</v>
      </c>
      <c r="B7" t="s">
        <v>6</v>
      </c>
      <c r="C7" t="str" cm="1">
        <f t="array" ref="C7">_xlfn.XLOOKUP(transactions[[#This Row],[customer_id]],customers[[#All],[customer_id]],customers[[#All],[customer_name]])</f>
        <v>Neha Patel</v>
      </c>
      <c r="D7" t="str" cm="1">
        <f t="array" ref="D7">_xlfn.XLOOKUP(transactions[[#This Row],[customer_id]],customers[[#All],[customer_id]],customers[[#All],[city]])</f>
        <v>Delhi</v>
      </c>
      <c r="E7" s="1">
        <v>45397</v>
      </c>
      <c r="F7" s="1" t="str">
        <f>TEXT(transactions[[#This Row],[transaction_date]],"mmm")</f>
        <v>Apr</v>
      </c>
      <c r="G7" t="s">
        <v>22</v>
      </c>
      <c r="H7">
        <v>52000</v>
      </c>
      <c r="I7" t="str">
        <f>IF(transactions[[#This Row],[amount]]&gt;50000,"High","Normal")</f>
        <v>High</v>
      </c>
    </row>
    <row r="8" spans="1:9">
      <c r="A8" t="s">
        <v>27</v>
      </c>
      <c r="B8" t="s">
        <v>3</v>
      </c>
      <c r="C8" t="str" cm="1">
        <f t="array" ref="C8">_xlfn.XLOOKUP(transactions[[#This Row],[customer_id]],customers[[#All],[customer_id]],customers[[#All],[customer_name]])</f>
        <v>Raj Sharma</v>
      </c>
      <c r="D8" t="str" cm="1">
        <f t="array" ref="D8">_xlfn.XLOOKUP(transactions[[#This Row],[customer_id]],customers[[#All],[customer_id]],customers[[#All],[city]])</f>
        <v>Mumbai</v>
      </c>
      <c r="E8" s="1">
        <v>45422</v>
      </c>
      <c r="F8" s="1" t="str">
        <f>TEXT(transactions[[#This Row],[transaction_date]],"mmm")</f>
        <v>May</v>
      </c>
      <c r="G8" t="s">
        <v>20</v>
      </c>
      <c r="H8">
        <v>9000</v>
      </c>
      <c r="I8" t="str">
        <f>IF(transactions[[#This Row],[amount]]&gt;50000,"High","Normal")</f>
        <v>Normal</v>
      </c>
    </row>
  </sheetData>
  <phoneticPr fontId="3"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7AB5D-92D4-4903-8DD3-924455100C8F}">
  <sheetPr>
    <tabColor theme="8" tint="0.39997558519241921"/>
  </sheetPr>
  <dimension ref="A1:C14"/>
  <sheetViews>
    <sheetView topLeftCell="J1" workbookViewId="0">
      <selection activeCell="B13" sqref="B13"/>
    </sheetView>
  </sheetViews>
  <sheetFormatPr defaultRowHeight="14.4"/>
  <cols>
    <col min="1" max="1" width="12.5546875" bestFit="1" customWidth="1"/>
    <col min="2" max="2" width="14.109375" bestFit="1" customWidth="1"/>
    <col min="3" max="3" width="9.77734375" bestFit="1" customWidth="1"/>
  </cols>
  <sheetData>
    <row r="1" spans="1:3">
      <c r="A1" t="s">
        <v>0</v>
      </c>
      <c r="B1" t="s">
        <v>28</v>
      </c>
      <c r="C1" t="s">
        <v>29</v>
      </c>
    </row>
    <row r="2" spans="1:3">
      <c r="A2" t="s">
        <v>3</v>
      </c>
      <c r="B2" s="1">
        <v>45322</v>
      </c>
      <c r="C2">
        <v>35000</v>
      </c>
    </row>
    <row r="3" spans="1:3">
      <c r="A3" t="s">
        <v>3</v>
      </c>
      <c r="B3" s="1">
        <v>45350</v>
      </c>
      <c r="C3">
        <v>32000</v>
      </c>
    </row>
    <row r="4" spans="1:3">
      <c r="A4" t="s">
        <v>6</v>
      </c>
      <c r="B4" s="1">
        <v>45322</v>
      </c>
      <c r="C4">
        <v>21000</v>
      </c>
    </row>
    <row r="5" spans="1:3">
      <c r="A5" t="s">
        <v>6</v>
      </c>
      <c r="B5" s="1">
        <v>45350</v>
      </c>
      <c r="C5">
        <v>26000</v>
      </c>
    </row>
    <row r="6" spans="1:3">
      <c r="A6" t="s">
        <v>9</v>
      </c>
      <c r="B6" s="1">
        <v>45382</v>
      </c>
      <c r="C6">
        <v>40000</v>
      </c>
    </row>
    <row r="7" spans="1:3">
      <c r="A7" t="s">
        <v>12</v>
      </c>
      <c r="B7" s="1">
        <v>45412</v>
      </c>
      <c r="C7">
        <v>18000</v>
      </c>
    </row>
    <row r="10" spans="1:3">
      <c r="A10" s="18" t="s">
        <v>44</v>
      </c>
      <c r="B10" t="s">
        <v>57</v>
      </c>
    </row>
    <row r="11" spans="1:3">
      <c r="A11" s="11" t="s">
        <v>3</v>
      </c>
      <c r="B11">
        <v>67000</v>
      </c>
    </row>
    <row r="12" spans="1:3">
      <c r="A12" s="11" t="s">
        <v>6</v>
      </c>
      <c r="B12">
        <v>47000</v>
      </c>
    </row>
    <row r="13" spans="1:3">
      <c r="A13" s="11" t="s">
        <v>9</v>
      </c>
      <c r="B13">
        <v>40000</v>
      </c>
    </row>
    <row r="14" spans="1:3">
      <c r="A14" s="11" t="s">
        <v>12</v>
      </c>
      <c r="B14">
        <v>18000</v>
      </c>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11CA-BED9-4EAC-8F10-0FACE7D32AD7}">
  <dimension ref="A3:G9"/>
  <sheetViews>
    <sheetView workbookViewId="0">
      <selection activeCell="C5" sqref="C5"/>
    </sheetView>
  </sheetViews>
  <sheetFormatPr defaultRowHeight="14.4"/>
  <cols>
    <col min="1" max="1" width="14.21875" bestFit="1" customWidth="1"/>
    <col min="2" max="2" width="15.5546875" bestFit="1" customWidth="1"/>
    <col min="3" max="3" width="6" bestFit="1" customWidth="1"/>
    <col min="4" max="4" width="10.77734375" bestFit="1" customWidth="1"/>
  </cols>
  <sheetData>
    <row r="3" spans="1:7">
      <c r="A3" s="18" t="s">
        <v>46</v>
      </c>
      <c r="B3" s="18" t="s">
        <v>47</v>
      </c>
    </row>
    <row r="4" spans="1:7">
      <c r="A4" s="18" t="s">
        <v>44</v>
      </c>
      <c r="B4" t="s">
        <v>22</v>
      </c>
      <c r="C4" t="s">
        <v>20</v>
      </c>
    </row>
    <row r="5" spans="1:7">
      <c r="A5" s="11" t="s">
        <v>50</v>
      </c>
      <c r="B5">
        <v>15000</v>
      </c>
      <c r="C5">
        <v>12000</v>
      </c>
      <c r="E5" t="str">
        <f>A5</f>
        <v>Jan</v>
      </c>
      <c r="F5">
        <f>B5</f>
        <v>15000</v>
      </c>
      <c r="G5">
        <f>C5</f>
        <v>12000</v>
      </c>
    </row>
    <row r="6" spans="1:7">
      <c r="A6" s="11" t="s">
        <v>51</v>
      </c>
      <c r="C6">
        <v>65000</v>
      </c>
      <c r="E6" t="str">
        <f t="shared" ref="E6:E9" si="0">A6</f>
        <v>Feb</v>
      </c>
      <c r="F6">
        <f t="shared" ref="F6:F9" si="1">B6</f>
        <v>0</v>
      </c>
      <c r="G6">
        <f t="shared" ref="G6:G9" si="2">C6</f>
        <v>65000</v>
      </c>
    </row>
    <row r="7" spans="1:7">
      <c r="A7" s="11" t="s">
        <v>52</v>
      </c>
      <c r="B7">
        <v>24000</v>
      </c>
      <c r="E7" t="str">
        <f t="shared" si="0"/>
        <v>Mar</v>
      </c>
      <c r="F7">
        <f t="shared" si="1"/>
        <v>24000</v>
      </c>
      <c r="G7">
        <f t="shared" si="2"/>
        <v>0</v>
      </c>
    </row>
    <row r="8" spans="1:7">
      <c r="A8" s="11" t="s">
        <v>53</v>
      </c>
      <c r="B8">
        <v>52000</v>
      </c>
      <c r="C8">
        <v>48000</v>
      </c>
      <c r="E8" t="str">
        <f t="shared" si="0"/>
        <v>Apr</v>
      </c>
      <c r="F8">
        <f t="shared" si="1"/>
        <v>52000</v>
      </c>
      <c r="G8">
        <f t="shared" si="2"/>
        <v>48000</v>
      </c>
    </row>
    <row r="9" spans="1:7">
      <c r="A9" s="11" t="s">
        <v>54</v>
      </c>
      <c r="C9">
        <v>9000</v>
      </c>
      <c r="E9" t="str">
        <f t="shared" si="0"/>
        <v>May</v>
      </c>
      <c r="F9">
        <f t="shared" si="1"/>
        <v>0</v>
      </c>
      <c r="G9">
        <f t="shared" si="2"/>
        <v>9000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EDF01-1325-4FCD-89A6-382EA6D25E2D}">
  <dimension ref="A3:E8"/>
  <sheetViews>
    <sheetView workbookViewId="0">
      <selection activeCell="E11" sqref="E11"/>
    </sheetView>
  </sheetViews>
  <sheetFormatPr defaultRowHeight="14.4"/>
  <cols>
    <col min="1" max="1" width="12.5546875" bestFit="1" customWidth="1"/>
    <col min="2" max="2" width="14.21875" bestFit="1" customWidth="1"/>
  </cols>
  <sheetData>
    <row r="3" spans="1:5">
      <c r="A3" s="18" t="s">
        <v>44</v>
      </c>
      <c r="B3" t="s">
        <v>46</v>
      </c>
    </row>
    <row r="4" spans="1:5">
      <c r="A4" s="11" t="s">
        <v>14</v>
      </c>
      <c r="B4">
        <v>48000</v>
      </c>
      <c r="D4" t="str">
        <f>A4</f>
        <v>Bangalore</v>
      </c>
      <c r="E4">
        <f>B4</f>
        <v>48000</v>
      </c>
    </row>
    <row r="5" spans="1:5">
      <c r="A5" s="11" t="s">
        <v>8</v>
      </c>
      <c r="B5">
        <v>117000</v>
      </c>
      <c r="D5" t="str">
        <f t="shared" ref="D5:D7" si="0">A5</f>
        <v>Delhi</v>
      </c>
      <c r="E5">
        <f t="shared" ref="E5:E7" si="1">B5</f>
        <v>117000</v>
      </c>
    </row>
    <row r="6" spans="1:5">
      <c r="A6" s="11" t="s">
        <v>5</v>
      </c>
      <c r="B6">
        <v>36000</v>
      </c>
      <c r="D6" t="str">
        <f t="shared" si="0"/>
        <v>Mumbai</v>
      </c>
      <c r="E6">
        <f t="shared" si="1"/>
        <v>36000</v>
      </c>
    </row>
    <row r="7" spans="1:5">
      <c r="A7" s="11" t="s">
        <v>11</v>
      </c>
      <c r="B7">
        <v>24000</v>
      </c>
      <c r="D7" t="str">
        <f t="shared" si="0"/>
        <v>Pune</v>
      </c>
      <c r="E7">
        <f t="shared" si="1"/>
        <v>24000</v>
      </c>
    </row>
    <row r="8" spans="1:5">
      <c r="A8" s="11" t="s">
        <v>45</v>
      </c>
      <c r="B8">
        <v>225000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A06C-E2E7-4EAB-B911-4BE32EB37577}">
  <dimension ref="A3:D8"/>
  <sheetViews>
    <sheetView workbookViewId="0">
      <selection activeCell="J29" sqref="J29"/>
    </sheetView>
  </sheetViews>
  <sheetFormatPr defaultRowHeight="14.4"/>
  <cols>
    <col min="1" max="1" width="14.21875" bestFit="1" customWidth="1"/>
    <col min="2" max="2" width="15.5546875" bestFit="1" customWidth="1"/>
    <col min="3" max="3" width="6" bestFit="1" customWidth="1"/>
    <col min="4" max="4" width="10.77734375" bestFit="1" customWidth="1"/>
  </cols>
  <sheetData>
    <row r="3" spans="1:4">
      <c r="A3" s="18" t="s">
        <v>46</v>
      </c>
      <c r="B3" s="18" t="s">
        <v>47</v>
      </c>
    </row>
    <row r="4" spans="1:4">
      <c r="A4" s="18" t="s">
        <v>44</v>
      </c>
      <c r="B4" t="s">
        <v>22</v>
      </c>
      <c r="C4" t="s">
        <v>20</v>
      </c>
      <c r="D4" t="s">
        <v>45</v>
      </c>
    </row>
    <row r="5" spans="1:4">
      <c r="A5" s="11" t="s">
        <v>3</v>
      </c>
      <c r="B5">
        <v>15000</v>
      </c>
      <c r="C5">
        <v>21000</v>
      </c>
      <c r="D5">
        <v>36000</v>
      </c>
    </row>
    <row r="6" spans="1:4">
      <c r="A6" s="11" t="s">
        <v>6</v>
      </c>
      <c r="B6">
        <v>52000</v>
      </c>
      <c r="C6">
        <v>65000</v>
      </c>
      <c r="D6">
        <v>117000</v>
      </c>
    </row>
    <row r="7" spans="1:4">
      <c r="A7" s="11" t="s">
        <v>9</v>
      </c>
      <c r="B7">
        <v>24000</v>
      </c>
      <c r="D7">
        <v>24000</v>
      </c>
    </row>
    <row r="8" spans="1:4">
      <c r="A8" s="11" t="s">
        <v>12</v>
      </c>
      <c r="C8">
        <v>48000</v>
      </c>
      <c r="D8">
        <v>48000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139B-EC4E-4F32-B2D8-DA0956E138CC}">
  <dimension ref="A3:B5"/>
  <sheetViews>
    <sheetView workbookViewId="0">
      <selection activeCell="B4" sqref="B4"/>
    </sheetView>
  </sheetViews>
  <sheetFormatPr defaultRowHeight="14.4"/>
  <cols>
    <col min="1" max="1" width="12.5546875" bestFit="1" customWidth="1"/>
    <col min="2" max="2" width="14.21875" bestFit="1" customWidth="1"/>
  </cols>
  <sheetData>
    <row r="3" spans="1:2">
      <c r="A3" s="18" t="s">
        <v>44</v>
      </c>
      <c r="B3" t="s">
        <v>46</v>
      </c>
    </row>
    <row r="4" spans="1:2">
      <c r="A4" s="11" t="s">
        <v>22</v>
      </c>
      <c r="B4">
        <v>91000</v>
      </c>
    </row>
    <row r="5" spans="1:2">
      <c r="A5" s="11" t="s">
        <v>20</v>
      </c>
      <c r="B5">
        <v>134000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3E871-5D7B-422B-9B44-51518E7987B1}">
  <dimension ref="A1:M24"/>
  <sheetViews>
    <sheetView zoomScale="98" workbookViewId="0">
      <selection activeCell="J6" sqref="J6"/>
    </sheetView>
  </sheetViews>
  <sheetFormatPr defaultRowHeight="14.4"/>
  <cols>
    <col min="1" max="1" width="14.5546875" bestFit="1" customWidth="1"/>
    <col min="2" max="2" width="15.88671875" bestFit="1" customWidth="1"/>
    <col min="3" max="3" width="7.109375" bestFit="1" customWidth="1"/>
    <col min="4" max="4" width="11" bestFit="1" customWidth="1"/>
    <col min="5" max="5" width="14.5546875" bestFit="1" customWidth="1"/>
    <col min="6" max="6" width="13.6640625" bestFit="1" customWidth="1"/>
    <col min="7" max="7" width="16.21875" bestFit="1" customWidth="1"/>
    <col min="8" max="8" width="6.44140625" bestFit="1" customWidth="1"/>
    <col min="9" max="10" width="15.88671875" bestFit="1" customWidth="1"/>
    <col min="11" max="13" width="10.109375" bestFit="1" customWidth="1"/>
    <col min="14" max="14" width="15.6640625" bestFit="1" customWidth="1"/>
    <col min="15" max="15" width="12.109375" bestFit="1" customWidth="1"/>
    <col min="16" max="16" width="15" bestFit="1" customWidth="1"/>
    <col min="17" max="17" width="11" bestFit="1" customWidth="1"/>
  </cols>
  <sheetData>
    <row r="1" spans="1:13">
      <c r="G1" s="19" t="s">
        <v>55</v>
      </c>
      <c r="H1" s="20" t="s">
        <v>56</v>
      </c>
    </row>
    <row r="2" spans="1:13">
      <c r="A2" s="18" t="s">
        <v>46</v>
      </c>
      <c r="B2" s="18" t="s">
        <v>47</v>
      </c>
    </row>
    <row r="3" spans="1:13">
      <c r="A3" s="18" t="s">
        <v>44</v>
      </c>
      <c r="B3" s="17" t="s">
        <v>22</v>
      </c>
      <c r="C3" s="17" t="s">
        <v>20</v>
      </c>
      <c r="D3" s="17" t="s">
        <v>45</v>
      </c>
      <c r="G3" s="19" t="s">
        <v>15</v>
      </c>
      <c r="H3" s="19" t="s">
        <v>0</v>
      </c>
      <c r="I3" s="19" t="s">
        <v>33</v>
      </c>
      <c r="J3" s="19" t="s">
        <v>48</v>
      </c>
      <c r="K3" s="19" t="s">
        <v>34</v>
      </c>
      <c r="L3" s="19" t="s">
        <v>17</v>
      </c>
      <c r="M3" s="19" t="s">
        <v>18</v>
      </c>
    </row>
    <row r="4" spans="1:13">
      <c r="A4" s="11" t="s">
        <v>3</v>
      </c>
      <c r="B4">
        <v>15000</v>
      </c>
      <c r="C4">
        <v>21000</v>
      </c>
      <c r="D4">
        <v>36000</v>
      </c>
      <c r="G4" s="20" t="s">
        <v>19</v>
      </c>
      <c r="H4" s="20" t="s">
        <v>3</v>
      </c>
      <c r="I4" s="20" t="s">
        <v>4</v>
      </c>
      <c r="J4" s="20" t="s">
        <v>50</v>
      </c>
      <c r="K4" s="20" t="s">
        <v>5</v>
      </c>
      <c r="L4" s="20" t="s">
        <v>20</v>
      </c>
      <c r="M4" s="20">
        <v>12000</v>
      </c>
    </row>
    <row r="5" spans="1:13">
      <c r="A5" s="11" t="s">
        <v>6</v>
      </c>
      <c r="B5">
        <v>52000</v>
      </c>
      <c r="C5">
        <v>65000</v>
      </c>
      <c r="D5">
        <v>117000</v>
      </c>
      <c r="E5">
        <f>SUM(B4:B7)</f>
        <v>91000</v>
      </c>
      <c r="G5" s="20" t="s">
        <v>21</v>
      </c>
      <c r="H5" s="20" t="s">
        <v>3</v>
      </c>
      <c r="I5" s="20" t="s">
        <v>4</v>
      </c>
      <c r="J5" s="20" t="s">
        <v>50</v>
      </c>
      <c r="K5" s="20" t="s">
        <v>5</v>
      </c>
      <c r="L5" s="20" t="s">
        <v>22</v>
      </c>
      <c r="M5" s="20">
        <v>15000</v>
      </c>
    </row>
    <row r="6" spans="1:13">
      <c r="A6" s="11" t="s">
        <v>9</v>
      </c>
      <c r="B6">
        <v>24000</v>
      </c>
      <c r="D6">
        <v>24000</v>
      </c>
      <c r="G6" s="20" t="s">
        <v>23</v>
      </c>
      <c r="H6" s="20" t="s">
        <v>6</v>
      </c>
      <c r="I6" s="20" t="s">
        <v>7</v>
      </c>
      <c r="J6" s="20" t="s">
        <v>51</v>
      </c>
      <c r="K6" s="20" t="s">
        <v>8</v>
      </c>
      <c r="L6" s="20" t="s">
        <v>20</v>
      </c>
      <c r="M6" s="20">
        <v>65000</v>
      </c>
    </row>
    <row r="7" spans="1:13">
      <c r="A7" s="11" t="s">
        <v>12</v>
      </c>
      <c r="C7">
        <v>48000</v>
      </c>
      <c r="D7">
        <v>48000</v>
      </c>
      <c r="G7" s="20" t="s">
        <v>24</v>
      </c>
      <c r="H7" s="20" t="s">
        <v>9</v>
      </c>
      <c r="I7" s="20" t="s">
        <v>10</v>
      </c>
      <c r="J7" s="20" t="s">
        <v>52</v>
      </c>
      <c r="K7" s="20" t="s">
        <v>11</v>
      </c>
      <c r="L7" s="20" t="s">
        <v>22</v>
      </c>
      <c r="M7" s="20">
        <v>24000</v>
      </c>
    </row>
    <row r="8" spans="1:13">
      <c r="A8" s="11" t="s">
        <v>45</v>
      </c>
      <c r="B8">
        <v>91000</v>
      </c>
      <c r="C8">
        <v>134000</v>
      </c>
      <c r="D8">
        <v>225000</v>
      </c>
      <c r="G8" s="20" t="s">
        <v>25</v>
      </c>
      <c r="H8" s="20" t="s">
        <v>12</v>
      </c>
      <c r="I8" s="20" t="s">
        <v>13</v>
      </c>
      <c r="J8" s="20" t="s">
        <v>53</v>
      </c>
      <c r="K8" s="20" t="s">
        <v>14</v>
      </c>
      <c r="L8" s="20" t="s">
        <v>20</v>
      </c>
      <c r="M8" s="20">
        <v>48000</v>
      </c>
    </row>
    <row r="9" spans="1:13">
      <c r="G9" s="20" t="s">
        <v>26</v>
      </c>
      <c r="H9" s="20" t="s">
        <v>6</v>
      </c>
      <c r="I9" s="20" t="s">
        <v>7</v>
      </c>
      <c r="J9" s="20" t="s">
        <v>53</v>
      </c>
      <c r="K9" s="20" t="s">
        <v>8</v>
      </c>
      <c r="L9" s="20" t="s">
        <v>22</v>
      </c>
      <c r="M9" s="20">
        <v>52000</v>
      </c>
    </row>
    <row r="10" spans="1:13">
      <c r="A10" s="18" t="s">
        <v>46</v>
      </c>
      <c r="B10" s="18" t="s">
        <v>47</v>
      </c>
      <c r="G10" s="20" t="s">
        <v>27</v>
      </c>
      <c r="H10" s="20" t="s">
        <v>3</v>
      </c>
      <c r="I10" s="20" t="s">
        <v>4</v>
      </c>
      <c r="J10" s="20" t="s">
        <v>54</v>
      </c>
      <c r="K10" s="20" t="s">
        <v>5</v>
      </c>
      <c r="L10" s="20" t="s">
        <v>20</v>
      </c>
      <c r="M10" s="20">
        <v>9000</v>
      </c>
    </row>
    <row r="11" spans="1:13">
      <c r="A11" s="18" t="s">
        <v>44</v>
      </c>
      <c r="B11" s="17" t="s">
        <v>22</v>
      </c>
      <c r="C11" s="17" t="s">
        <v>20</v>
      </c>
      <c r="D11" s="17" t="s">
        <v>45</v>
      </c>
    </row>
    <row r="12" spans="1:13">
      <c r="A12" s="11" t="s">
        <v>50</v>
      </c>
      <c r="B12">
        <v>15000</v>
      </c>
      <c r="C12">
        <v>12000</v>
      </c>
      <c r="D12">
        <v>27000</v>
      </c>
    </row>
    <row r="13" spans="1:13">
      <c r="A13" s="11" t="s">
        <v>51</v>
      </c>
      <c r="C13">
        <v>65000</v>
      </c>
      <c r="D13">
        <v>65000</v>
      </c>
    </row>
    <row r="14" spans="1:13">
      <c r="A14" s="11" t="s">
        <v>52</v>
      </c>
      <c r="B14">
        <v>24000</v>
      </c>
      <c r="D14">
        <v>24000</v>
      </c>
    </row>
    <row r="15" spans="1:13">
      <c r="A15" s="11" t="s">
        <v>53</v>
      </c>
      <c r="B15">
        <v>52000</v>
      </c>
      <c r="C15">
        <v>48000</v>
      </c>
      <c r="D15">
        <v>100000</v>
      </c>
    </row>
    <row r="16" spans="1:13">
      <c r="A16" s="11" t="s">
        <v>54</v>
      </c>
      <c r="C16">
        <v>9000</v>
      </c>
      <c r="D16">
        <v>9000</v>
      </c>
    </row>
    <row r="17" spans="1:5">
      <c r="A17" s="11" t="s">
        <v>45</v>
      </c>
      <c r="B17">
        <v>91000</v>
      </c>
      <c r="C17">
        <v>134000</v>
      </c>
      <c r="D17">
        <v>225000</v>
      </c>
    </row>
    <row r="19" spans="1:5">
      <c r="A19" s="18" t="s">
        <v>44</v>
      </c>
      <c r="B19" s="17" t="s">
        <v>49</v>
      </c>
      <c r="D19" s="18" t="s">
        <v>44</v>
      </c>
      <c r="E19" s="17" t="s">
        <v>46</v>
      </c>
    </row>
    <row r="20" spans="1:5">
      <c r="A20" s="11" t="s">
        <v>22</v>
      </c>
      <c r="B20">
        <v>3</v>
      </c>
      <c r="D20" s="11" t="s">
        <v>14</v>
      </c>
      <c r="E20">
        <v>48000</v>
      </c>
    </row>
    <row r="21" spans="1:5">
      <c r="A21" s="11" t="s">
        <v>20</v>
      </c>
      <c r="B21">
        <v>4</v>
      </c>
      <c r="D21" s="11" t="s">
        <v>8</v>
      </c>
      <c r="E21">
        <v>117000</v>
      </c>
    </row>
    <row r="22" spans="1:5">
      <c r="A22" s="11" t="s">
        <v>45</v>
      </c>
      <c r="B22">
        <v>7</v>
      </c>
      <c r="D22" s="11" t="s">
        <v>5</v>
      </c>
      <c r="E22">
        <v>36000</v>
      </c>
    </row>
    <row r="23" spans="1:5">
      <c r="D23" s="11" t="s">
        <v>11</v>
      </c>
      <c r="E23">
        <v>24000</v>
      </c>
    </row>
    <row r="24" spans="1:5">
      <c r="D24" s="11" t="s">
        <v>45</v>
      </c>
      <c r="E24">
        <v>225000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3C844-AC9D-42D1-AD5B-F99E21CDBB4B}">
  <dimension ref="B4:D7"/>
  <sheetViews>
    <sheetView workbookViewId="0">
      <selection activeCell="D8" sqref="D8"/>
    </sheetView>
  </sheetViews>
  <sheetFormatPr defaultRowHeight="14.4"/>
  <cols>
    <col min="1" max="1" width="10.5546875" bestFit="1" customWidth="1"/>
    <col min="2" max="2" width="9.88671875" bestFit="1" customWidth="1"/>
    <col min="3" max="3" width="8.88671875" style="17"/>
  </cols>
  <sheetData>
    <row r="4" spans="2:4">
      <c r="B4" t="s">
        <v>4</v>
      </c>
      <c r="C4" s="17" t="str">
        <f>_xlfn.XLOOKUP(B4,transactions[Customer_name],transactions[type],"--")</f>
        <v>debit</v>
      </c>
      <c r="D4">
        <f>_xlfn.XLOOKUP(B4,transactions[Customer_name],transactions[amount],"--")</f>
        <v>12000</v>
      </c>
    </row>
    <row r="7" spans="2:4">
      <c r="B7" t="s">
        <v>4</v>
      </c>
      <c r="C7" s="17" t="s">
        <v>20</v>
      </c>
      <c r="D7">
        <f>SUMIFS(transactions[amount],transactions[Customer_name],'DROPDOWN,SUMIFS'!B7,transactions[type],'DROPDOWN,SUMIFS'!C7)</f>
        <v>21000</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4CD7AB8-D63C-445C-AC0E-308F9B3A8BB7}">
          <x14:formula1>
            <xm:f>customers_data!$B$2:$B$5</xm:f>
          </x14:formula1>
          <xm:sqref>B4 B7</xm:sqref>
        </x14:dataValidation>
        <x14:dataValidation type="list" allowBlank="1" showInputMessage="1" showErrorMessage="1" xr:uid="{FB2AABAA-2AA3-4DE7-8F0B-90AA063E4DEC}">
          <x14:formula1>
            <xm:f>transactions_data!$G$2:$G$3</xm:f>
          </x14:formula1>
          <xm:sqref>C7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8039-09F4-4ACB-9704-13791FF3BA50}">
  <sheetPr>
    <tabColor theme="9" tint="0.39997558519241921"/>
  </sheetPr>
  <dimension ref="A1:B7"/>
  <sheetViews>
    <sheetView workbookViewId="0">
      <selection activeCell="F5" sqref="F5"/>
    </sheetView>
  </sheetViews>
  <sheetFormatPr defaultRowHeight="14.4"/>
  <cols>
    <col min="1" max="1" width="15.21875" bestFit="1" customWidth="1"/>
    <col min="2" max="2" width="24.33203125" style="11" bestFit="1" customWidth="1"/>
  </cols>
  <sheetData>
    <row r="1" spans="1:2">
      <c r="A1" s="12" t="s">
        <v>42</v>
      </c>
      <c r="B1" s="13" t="s">
        <v>25</v>
      </c>
    </row>
    <row r="2" spans="1:2">
      <c r="A2" s="12" t="s">
        <v>38</v>
      </c>
      <c r="B2" s="13" t="str">
        <f>_xlfn.XLOOKUP(B1,transactions[transaction_id],transactions[type],"NOT FOUND")</f>
        <v>debit</v>
      </c>
    </row>
    <row r="3" spans="1:2">
      <c r="A3" s="12" t="s">
        <v>39</v>
      </c>
      <c r="B3" s="13">
        <f>_xlfn.XLOOKUP(B1, transactions[transaction_id], transactions[amount], "Not Found")</f>
        <v>48000</v>
      </c>
    </row>
    <row r="4" spans="1:2">
      <c r="A4" s="14" t="s">
        <v>40</v>
      </c>
      <c r="B4" s="15">
        <f>_xlfn.XLOOKUP(B1, transactions[transaction_id], transactions[transaction_date], "Not Found")</f>
        <v>45383</v>
      </c>
    </row>
    <row r="5" spans="1:2">
      <c r="A5" s="12" t="s">
        <v>41</v>
      </c>
      <c r="B5" s="16" t="str">
        <f>_xlfn.XLOOKUP(B1, transactions[transaction_id], transactions[customer_id], "Not Found")</f>
        <v>C004</v>
      </c>
    </row>
    <row r="7" spans="1:2">
      <c r="A7" t="s">
        <v>43</v>
      </c>
    </row>
  </sheetData>
  <dataValidations count="1">
    <dataValidation allowBlank="1" showInputMessage="1" showErrorMessage="1" prompt="Enter transaction ID (e.g., T002)" sqref="B1" xr:uid="{714C1CB0-CDDC-44DA-8A60-D9E13C985C05}"/>
  </dataValidations>
  <hyperlinks>
    <hyperlink ref="B5" location="'customers'!A1" display="'customers'!A1" xr:uid="{7170DE29-31E7-44A8-8B68-BDCF42232AE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DB5C-5CD1-4391-A610-D7DDEFA98B23}">
  <dimension ref="A2:G22"/>
  <sheetViews>
    <sheetView topLeftCell="A5" zoomScale="138" zoomScaleNormal="138" workbookViewId="0">
      <selection activeCell="H17" sqref="H17"/>
    </sheetView>
  </sheetViews>
  <sheetFormatPr defaultRowHeight="14.4"/>
  <cols>
    <col min="1" max="1" width="12.6640625" bestFit="1" customWidth="1"/>
    <col min="2" max="2" width="14.5546875" bestFit="1" customWidth="1"/>
    <col min="3" max="4" width="10.6640625" bestFit="1" customWidth="1"/>
  </cols>
  <sheetData>
    <row r="2" spans="1:7">
      <c r="A2" s="22" t="s">
        <v>30</v>
      </c>
      <c r="B2" s="22"/>
      <c r="C2" s="22"/>
      <c r="D2" s="22"/>
      <c r="E2" s="22"/>
      <c r="F2" s="22"/>
      <c r="G2" s="22"/>
    </row>
    <row r="4" spans="1:7">
      <c r="A4" s="2" t="str" cm="1">
        <f t="array" ref="A4:A11">transactions[[#All],[transaction_id]]</f>
        <v>transaction_id</v>
      </c>
      <c r="B4" s="3" t="str" cm="1">
        <f t="array" ref="B4:B11">transactions[[#All],[customer_id]]</f>
        <v>customer_id</v>
      </c>
      <c r="C4" s="10" t="s">
        <v>31</v>
      </c>
      <c r="D4" s="9" t="s">
        <v>32</v>
      </c>
    </row>
    <row r="5" spans="1:7">
      <c r="A5" s="4" t="str">
        <v>T001</v>
      </c>
      <c r="B5" t="str">
        <v>C001</v>
      </c>
      <c r="C5" t="str" cm="1">
        <f t="array" ref="C5">_xlfn.XLOOKUP(B5,customers[[#All],[customer_id]],customers[[#All],[customer_name]])</f>
        <v>Raj Sharma</v>
      </c>
      <c r="D5" s="5" t="str">
        <f>VLOOKUP(B5,customers[[#All],[customer_id]:[customer_name]],2,FALSE)</f>
        <v>Raj Sharma</v>
      </c>
    </row>
    <row r="6" spans="1:7">
      <c r="A6" s="4" t="str">
        <v>T002</v>
      </c>
      <c r="B6" t="str">
        <v>C001</v>
      </c>
      <c r="C6" t="str" cm="1">
        <f t="array" ref="C6">_xlfn.XLOOKUP(B6,customers[[#All],[customer_id]],customers[[#All],[customer_name]])</f>
        <v>Raj Sharma</v>
      </c>
      <c r="D6" s="5" t="str">
        <f>VLOOKUP(B6,customers[[#All],[customer_id]:[customer_name]],2,FALSE)</f>
        <v>Raj Sharma</v>
      </c>
    </row>
    <row r="7" spans="1:7">
      <c r="A7" s="4" t="str">
        <v>T003</v>
      </c>
      <c r="B7" t="str">
        <v>C002</v>
      </c>
      <c r="C7" t="str" cm="1">
        <f t="array" ref="C7">_xlfn.XLOOKUP(B7,customers[[#All],[customer_id]],customers[[#All],[customer_name]])</f>
        <v>Neha Patel</v>
      </c>
      <c r="D7" s="5" t="str">
        <f>VLOOKUP(B7,customers[[#All],[customer_id]:[customer_name]],2,FALSE)</f>
        <v>Neha Patel</v>
      </c>
    </row>
    <row r="8" spans="1:7">
      <c r="A8" s="4" t="str">
        <v>T004</v>
      </c>
      <c r="B8" t="str">
        <v>C003</v>
      </c>
      <c r="C8" t="str" cm="1">
        <f t="array" ref="C8">_xlfn.XLOOKUP(B8,customers[[#All],[customer_id]],customers[[#All],[customer_name]])</f>
        <v>Amit Verma</v>
      </c>
      <c r="D8" s="5" t="str">
        <f>VLOOKUP(B8,customers[[#All],[customer_id]:[customer_name]],2,FALSE)</f>
        <v>Amit Verma</v>
      </c>
    </row>
    <row r="9" spans="1:7">
      <c r="A9" s="4" t="str">
        <v>T005</v>
      </c>
      <c r="B9" t="str">
        <v>C004</v>
      </c>
      <c r="C9" t="str" cm="1">
        <f t="array" ref="C9">_xlfn.XLOOKUP(B9,customers[[#All],[customer_id]],customers[[#All],[customer_name]])</f>
        <v>Sneha Iyer</v>
      </c>
      <c r="D9" s="5" t="str">
        <f>VLOOKUP(B9,customers[[#All],[customer_id]:[customer_name]],2,FALSE)</f>
        <v>Sneha Iyer</v>
      </c>
    </row>
    <row r="10" spans="1:7">
      <c r="A10" s="4" t="str">
        <v>T006</v>
      </c>
      <c r="B10" t="str">
        <v>C002</v>
      </c>
      <c r="C10" t="str" cm="1">
        <f t="array" ref="C10">_xlfn.XLOOKUP(B10,customers[[#All],[customer_id]],customers[[#All],[customer_name]])</f>
        <v>Neha Patel</v>
      </c>
      <c r="D10" s="5" t="str">
        <f>VLOOKUP(B10,customers[[#All],[customer_id]:[customer_name]],2,FALSE)</f>
        <v>Neha Patel</v>
      </c>
    </row>
    <row r="11" spans="1:7">
      <c r="A11" s="6" t="str">
        <v>T007</v>
      </c>
      <c r="B11" s="7" t="str">
        <v>C001</v>
      </c>
      <c r="C11" s="7" t="str" cm="1">
        <f t="array" ref="C11">_xlfn.XLOOKUP(B11,customers[[#All],[customer_id]],customers[[#All],[customer_name]])</f>
        <v>Raj Sharma</v>
      </c>
      <c r="D11" s="8" t="str">
        <f>VLOOKUP(B11,customers[[#All],[customer_id]:[customer_name]],2,FALSE)</f>
        <v>Raj Sharma</v>
      </c>
    </row>
    <row r="13" spans="1:7">
      <c r="A13" s="22" t="s">
        <v>35</v>
      </c>
      <c r="B13" s="22"/>
      <c r="C13" s="22"/>
      <c r="D13" s="22"/>
      <c r="E13" s="22"/>
      <c r="F13" s="22"/>
      <c r="G13" s="22"/>
    </row>
    <row r="15" spans="1:7">
      <c r="A15" s="2" t="str" cm="1">
        <f t="array" ref="A15:A22">transactions[[#All],[transaction_id]]</f>
        <v>transaction_id</v>
      </c>
      <c r="B15" s="3" t="str" cm="1">
        <f t="array" ref="B15:B22">transactions[[#All],[Customer_name]]</f>
        <v>Customer_name</v>
      </c>
      <c r="C15" s="10" t="s">
        <v>31</v>
      </c>
      <c r="D15" s="9" t="s">
        <v>32</v>
      </c>
    </row>
    <row r="16" spans="1:7">
      <c r="A16" s="4" t="str">
        <v>T001</v>
      </c>
      <c r="B16" t="str">
        <v>Raj Sharma</v>
      </c>
      <c r="C16" t="str" cm="1">
        <f t="array" ref="C16">_xlfn.XLOOKUP(A16,transactions[[#All],[transaction_id]],transactions[[#All],[City]])</f>
        <v>Mumbai</v>
      </c>
      <c r="D16" s="5" t="str">
        <f>VLOOKUP(A16,transactions[[#All],[transaction_id]:[City]],4,FALSE)</f>
        <v>Mumbai</v>
      </c>
    </row>
    <row r="17" spans="1:4">
      <c r="A17" s="4" t="str">
        <v>T002</v>
      </c>
      <c r="B17" t="str">
        <v>Raj Sharma</v>
      </c>
      <c r="C17" t="str" cm="1">
        <f t="array" ref="C17">_xlfn.XLOOKUP(A17,transactions[[#All],[transaction_id]],transactions[[#All],[City]])</f>
        <v>Mumbai</v>
      </c>
      <c r="D17" s="5" t="str">
        <f>VLOOKUP(A17,transactions[[#All],[transaction_id]:[City]],4,FALSE)</f>
        <v>Mumbai</v>
      </c>
    </row>
    <row r="18" spans="1:4">
      <c r="A18" s="4" t="str">
        <v>T003</v>
      </c>
      <c r="B18" t="str">
        <v>Neha Patel</v>
      </c>
      <c r="C18" t="str" cm="1">
        <f t="array" ref="C18">_xlfn.XLOOKUP(A18,transactions[[#All],[transaction_id]],transactions[[#All],[City]])</f>
        <v>Delhi</v>
      </c>
      <c r="D18" s="5" t="str">
        <f>VLOOKUP(A18,transactions[[#All],[transaction_id]:[City]],4,FALSE)</f>
        <v>Delhi</v>
      </c>
    </row>
    <row r="19" spans="1:4">
      <c r="A19" s="4" t="str">
        <v>T004</v>
      </c>
      <c r="B19" t="str">
        <v>Amit Verma</v>
      </c>
      <c r="C19" t="str" cm="1">
        <f t="array" ref="C19">_xlfn.XLOOKUP(A19,transactions[[#All],[transaction_id]],transactions[[#All],[City]])</f>
        <v>Pune</v>
      </c>
      <c r="D19" s="5" t="str">
        <f>VLOOKUP(A19,transactions[[#All],[transaction_id]:[City]],4,FALSE)</f>
        <v>Pune</v>
      </c>
    </row>
    <row r="20" spans="1:4">
      <c r="A20" s="4" t="str">
        <v>T005</v>
      </c>
      <c r="B20" t="str">
        <v>Sneha Iyer</v>
      </c>
      <c r="C20" t="str" cm="1">
        <f t="array" ref="C20">_xlfn.XLOOKUP(A20,transactions[[#All],[transaction_id]],transactions[[#All],[City]])</f>
        <v>Bangalore</v>
      </c>
      <c r="D20" s="5" t="str">
        <f>VLOOKUP(A20,transactions[[#All],[transaction_id]:[City]],4,FALSE)</f>
        <v>Bangalore</v>
      </c>
    </row>
    <row r="21" spans="1:4">
      <c r="A21" s="4" t="str">
        <v>T006</v>
      </c>
      <c r="B21" t="str">
        <v>Neha Patel</v>
      </c>
      <c r="C21" t="str" cm="1">
        <f t="array" ref="C21">_xlfn.XLOOKUP(A21,transactions[[#All],[transaction_id]],transactions[[#All],[City]])</f>
        <v>Delhi</v>
      </c>
      <c r="D21" s="5" t="str">
        <f>VLOOKUP(A21,transactions[[#All],[transaction_id]:[City]],4,FALSE)</f>
        <v>Delhi</v>
      </c>
    </row>
    <row r="22" spans="1:4">
      <c r="A22" s="6" t="str">
        <v>T007</v>
      </c>
      <c r="B22" s="7" t="str">
        <v>Raj Sharma</v>
      </c>
      <c r="C22" s="7" t="str" cm="1">
        <f t="array" ref="C22">_xlfn.XLOOKUP(A22,transactions[[#All],[transaction_id]],transactions[[#All],[City]])</f>
        <v>Mumbai</v>
      </c>
      <c r="D22" s="8" t="str">
        <f>VLOOKUP(A22,transactions[[#All],[transaction_id]:[City]],4,FALSE)</f>
        <v>Mumbai</v>
      </c>
    </row>
  </sheetData>
  <mergeCells count="2">
    <mergeCell ref="A2:G2"/>
    <mergeCell ref="A13:G13"/>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24C32-ABDA-4782-9607-A172C32FF921}">
  <dimension ref="A2:G8"/>
  <sheetViews>
    <sheetView workbookViewId="0">
      <selection activeCell="M11" sqref="M11"/>
    </sheetView>
  </sheetViews>
  <sheetFormatPr defaultRowHeight="14.4"/>
  <sheetData>
    <row r="2" spans="1:7">
      <c r="A2" s="22" t="s">
        <v>36</v>
      </c>
      <c r="B2" s="22"/>
      <c r="C2" s="22"/>
      <c r="D2" s="22"/>
      <c r="E2" s="22"/>
      <c r="F2" s="22"/>
      <c r="G2" s="22"/>
    </row>
    <row r="4" spans="1:7">
      <c r="A4" t="str">
        <f>transactions_data!B2</f>
        <v>C001</v>
      </c>
      <c r="B4">
        <v>2</v>
      </c>
      <c r="C4">
        <f t="array" ref="C4">INDEX(monthly_balances[balance], MATCH(1, (monthly_balances[customer_id]='INDEX MATCH'!A4)*(MONTH(monthly_balances[month])='INDEX MATCH'!B4), 0))</f>
        <v>32000</v>
      </c>
    </row>
    <row r="6" spans="1:7">
      <c r="A6" s="22" t="s">
        <v>37</v>
      </c>
      <c r="B6" s="22"/>
      <c r="C6" s="22"/>
      <c r="D6" s="22"/>
      <c r="E6" s="22"/>
      <c r="F6" s="22"/>
      <c r="G6" s="22"/>
    </row>
    <row r="8" spans="1:7">
      <c r="A8" t="str">
        <f>transactions_data!B5</f>
        <v>C003</v>
      </c>
      <c r="B8">
        <v>3</v>
      </c>
      <c r="C8" t="str">
        <f t="array" ref="C8">INDEX(transactions[type],MATCH(1,(transactions[customer_id]='INDEX MATCH'!A8)*(MONTH(transactions[transaction_date])='INDEX MATCH'!B8),0))</f>
        <v>credit</v>
      </c>
    </row>
  </sheetData>
  <mergeCells count="2">
    <mergeCell ref="A2:G2"/>
    <mergeCell ref="A6:G6"/>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2BECE4-8779-4D30-B457-7A4B5FC964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customers_data</vt:lpstr>
      <vt:lpstr>transactions_data</vt:lpstr>
      <vt:lpstr>monthly_balances_data</vt:lpstr>
      <vt:lpstr>Monthly Transactions</vt:lpstr>
      <vt:lpstr>Transactions by City</vt:lpstr>
      <vt:lpstr>Transaction by customer</vt:lpstr>
      <vt:lpstr>Total credit &amp; debit</vt:lpstr>
      <vt:lpstr>PIVOT TABLES</vt:lpstr>
      <vt:lpstr>DROPDOWN,SUMIFS</vt:lpstr>
      <vt:lpstr>SEARCH TOOL</vt:lpstr>
      <vt:lpstr>LOOKUP formulas</vt:lpstr>
      <vt:lpstr>INDEX 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Apurva Kerkar</dc:creator>
  <cp:lastModifiedBy>Apurva Kerkar</cp:lastModifiedBy>
  <dcterms:created xsi:type="dcterms:W3CDTF">2025-06-29T13:41:26Z</dcterms:created>
  <dcterms:modified xsi:type="dcterms:W3CDTF">2025-07-02T06:34:36Z</dcterms:modified>
</cp:coreProperties>
</file>