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ope\Desktop\TogliaPaper\fNIRS_DRM\"/>
    </mc:Choice>
  </mc:AlternateContent>
  <xr:revisionPtr revIDLastSave="0" documentId="13_ncr:1_{01311115-E4CE-4541-AF3A-5D6E5E067AF1}" xr6:coauthVersionLast="47" xr6:coauthVersionMax="47" xr10:uidLastSave="{00000000-0000-0000-0000-000000000000}"/>
  <bookViews>
    <workbookView xWindow="-30828" yWindow="-108" windowWidth="30936" windowHeight="16896" activeTab="3" xr2:uid="{00000000-000D-0000-FFFF-FFFF00000000}"/>
  </bookViews>
  <sheets>
    <sheet name="Accuracy Crit vs Non-Crit" sheetId="1" r:id="rId1"/>
    <sheet name="RT Crit vs Non-Crit" sheetId="2" r:id="rId2"/>
    <sheet name="RT Error Cr vs Non-Cr" sheetId="8" r:id="rId3"/>
    <sheet name="Sheet3" sheetId="3" r:id="rId4"/>
    <sheet name="Sheet1" sheetId="9" r:id="rId5"/>
    <sheet name="CorrectIncorrect" sheetId="10" r:id="rId6"/>
    <sheet name="Sheet4" sheetId="11" r:id="rId7"/>
  </sheets>
  <calcPr calcId="181029"/>
</workbook>
</file>

<file path=xl/calcChain.xml><?xml version="1.0" encoding="utf-8"?>
<calcChain xmlns="http://schemas.openxmlformats.org/spreadsheetml/2006/main">
  <c r="M23" i="10" l="1"/>
  <c r="L23" i="10"/>
  <c r="K23" i="10"/>
  <c r="J23" i="10"/>
  <c r="I23" i="10"/>
  <c r="O23" i="10" s="1"/>
  <c r="M22" i="10"/>
  <c r="L22" i="10"/>
  <c r="K22" i="10"/>
  <c r="O22" i="10" s="1"/>
  <c r="J22" i="10"/>
  <c r="I22" i="10"/>
  <c r="M21" i="10"/>
  <c r="L21" i="10"/>
  <c r="K21" i="10"/>
  <c r="J21" i="10"/>
  <c r="I21" i="10"/>
  <c r="O21" i="10" s="1"/>
  <c r="M20" i="10"/>
  <c r="L20" i="10"/>
  <c r="K20" i="10"/>
  <c r="J20" i="10"/>
  <c r="I20" i="10"/>
  <c r="O20" i="10" s="1"/>
  <c r="M19" i="10"/>
  <c r="L19" i="10"/>
  <c r="K19" i="10"/>
  <c r="J19" i="10"/>
  <c r="I19" i="10"/>
  <c r="O19" i="10" s="1"/>
  <c r="M18" i="10"/>
  <c r="M27" i="10" s="1"/>
  <c r="L18" i="10"/>
  <c r="L27" i="10" s="1"/>
  <c r="K18" i="10"/>
  <c r="K27" i="10" s="1"/>
  <c r="J18" i="10"/>
  <c r="J27" i="10" s="1"/>
  <c r="I18" i="10"/>
  <c r="I27" i="10" s="1"/>
  <c r="M8" i="10"/>
  <c r="L8" i="10"/>
  <c r="K8" i="10"/>
  <c r="J8" i="10"/>
  <c r="I8" i="10"/>
  <c r="O8" i="10" s="1"/>
  <c r="M7" i="10"/>
  <c r="L7" i="10"/>
  <c r="K7" i="10"/>
  <c r="J7" i="10"/>
  <c r="I7" i="10"/>
  <c r="O7" i="10" s="1"/>
  <c r="M6" i="10"/>
  <c r="L6" i="10"/>
  <c r="K6" i="10"/>
  <c r="O6" i="10" s="1"/>
  <c r="J6" i="10"/>
  <c r="I6" i="10"/>
  <c r="M5" i="10"/>
  <c r="L5" i="10"/>
  <c r="K5" i="10"/>
  <c r="J5" i="10"/>
  <c r="I5" i="10"/>
  <c r="O5" i="10" s="1"/>
  <c r="M4" i="10"/>
  <c r="L4" i="10"/>
  <c r="K4" i="10"/>
  <c r="J4" i="10"/>
  <c r="I4" i="10"/>
  <c r="O4" i="10" s="1"/>
  <c r="M3" i="10"/>
  <c r="M13" i="10" s="1"/>
  <c r="L3" i="10"/>
  <c r="L13" i="10" s="1"/>
  <c r="K3" i="10"/>
  <c r="J3" i="10"/>
  <c r="J13" i="10" s="1"/>
  <c r="I3" i="10"/>
  <c r="I13" i="10" s="1"/>
  <c r="B9" i="9"/>
  <c r="E7" i="9"/>
  <c r="C7" i="9"/>
  <c r="B7" i="9"/>
  <c r="E6" i="9"/>
  <c r="D6" i="9"/>
  <c r="C6" i="9"/>
  <c r="B6" i="9"/>
  <c r="E5" i="9"/>
  <c r="C5" i="9"/>
  <c r="B5" i="9"/>
  <c r="E4" i="9"/>
  <c r="C4" i="9"/>
  <c r="B4" i="9"/>
  <c r="E3" i="9"/>
  <c r="E9" i="9" s="1"/>
  <c r="D3" i="9"/>
  <c r="D9" i="9" s="1"/>
  <c r="C3" i="9"/>
  <c r="C9" i="9" s="1"/>
  <c r="B3" i="9"/>
  <c r="O3" i="10" l="1"/>
  <c r="K13" i="10"/>
  <c r="O12" i="10" s="1"/>
  <c r="O18" i="10"/>
  <c r="O26" i="10" s="1"/>
  <c r="I14" i="8" l="1"/>
  <c r="H4" i="8"/>
  <c r="H5" i="8"/>
  <c r="H6" i="8"/>
  <c r="H7" i="8"/>
  <c r="H8" i="8"/>
  <c r="H9" i="8"/>
  <c r="H10" i="8"/>
  <c r="H3" i="8"/>
  <c r="B11" i="1"/>
  <c r="E17" i="8"/>
  <c r="L13" i="1"/>
  <c r="L11" i="1"/>
  <c r="K11" i="1"/>
  <c r="L2" i="1"/>
  <c r="L3" i="1"/>
  <c r="L4" i="1"/>
  <c r="L5" i="1"/>
  <c r="L6" i="1"/>
  <c r="L7" i="1"/>
  <c r="L8" i="1"/>
  <c r="L9" i="1"/>
  <c r="K3" i="1"/>
  <c r="K4" i="1"/>
  <c r="K5" i="1"/>
  <c r="K6" i="1"/>
  <c r="K7" i="1"/>
  <c r="K8" i="1"/>
  <c r="K9" i="1"/>
  <c r="K2" i="1"/>
  <c r="C17" i="8"/>
  <c r="C15" i="2"/>
  <c r="B15" i="2"/>
  <c r="C11" i="2"/>
  <c r="B11" i="2"/>
  <c r="F4" i="8" l="1"/>
  <c r="F5" i="8"/>
  <c r="F6" i="8"/>
  <c r="F7" i="8"/>
  <c r="F8" i="8"/>
  <c r="F9" i="8"/>
  <c r="F10" i="8"/>
  <c r="F3" i="8"/>
  <c r="G14" i="8" s="1"/>
  <c r="D12" i="8" l="1"/>
  <c r="E12" i="8"/>
  <c r="D14" i="8"/>
  <c r="E14" i="8"/>
  <c r="C14" i="8"/>
  <c r="B14" i="8"/>
  <c r="C12" i="8"/>
  <c r="B12" i="8"/>
  <c r="I3" i="1" l="1"/>
  <c r="I4" i="1"/>
  <c r="I5" i="1"/>
  <c r="I6" i="1"/>
  <c r="I7" i="1"/>
  <c r="I8" i="1"/>
  <c r="I9" i="1"/>
  <c r="I2" i="1"/>
  <c r="E2" i="1"/>
  <c r="E3" i="1"/>
  <c r="E6" i="1"/>
  <c r="E4" i="1"/>
  <c r="E7" i="1"/>
  <c r="E8" i="1"/>
  <c r="E9" i="1"/>
  <c r="E5" i="1"/>
  <c r="H3" i="3"/>
  <c r="H4" i="3"/>
  <c r="H5" i="3"/>
  <c r="H6" i="3"/>
  <c r="H7" i="3"/>
  <c r="H8" i="3"/>
  <c r="H9" i="3"/>
  <c r="H2" i="3"/>
  <c r="G3" i="1" l="1"/>
  <c r="G5" i="1"/>
</calcChain>
</file>

<file path=xl/sharedStrings.xml><?xml version="1.0" encoding="utf-8"?>
<sst xmlns="http://schemas.openxmlformats.org/spreadsheetml/2006/main" count="120" uniqueCount="45">
  <si>
    <t>Subject</t>
  </si>
  <si>
    <t>NO</t>
  </si>
  <si>
    <t>YES</t>
  </si>
  <si>
    <t>NW-NW</t>
  </si>
  <si>
    <t>NW-W</t>
  </si>
  <si>
    <t>W-NW</t>
  </si>
  <si>
    <t>W-RW</t>
  </si>
  <si>
    <t>W-UW</t>
  </si>
  <si>
    <t>Error</t>
  </si>
  <si>
    <t>SA</t>
  </si>
  <si>
    <t>Yes</t>
  </si>
  <si>
    <t>No</t>
  </si>
  <si>
    <t>SpAct</t>
  </si>
  <si>
    <t>NonCrit</t>
  </si>
  <si>
    <t>Crit</t>
  </si>
  <si>
    <t>FM</t>
  </si>
  <si>
    <t>Correct</t>
  </si>
  <si>
    <t>Non Crit</t>
  </si>
  <si>
    <t>Err Diff</t>
  </si>
  <si>
    <t>Corr Diff</t>
  </si>
  <si>
    <t xml:space="preserve">Yes responses </t>
  </si>
  <si>
    <t>Yeses</t>
  </si>
  <si>
    <t>Critical Lure</t>
  </si>
  <si>
    <t>Lowe Associate</t>
  </si>
  <si>
    <t>PCL</t>
  </si>
  <si>
    <t>PLA</t>
  </si>
  <si>
    <t>Target; correct</t>
  </si>
  <si>
    <t>P1</t>
  </si>
  <si>
    <t>SEE Next Sheet</t>
  </si>
  <si>
    <t>P2</t>
  </si>
  <si>
    <t>P3</t>
  </si>
  <si>
    <t>P4</t>
  </si>
  <si>
    <t>P5</t>
  </si>
  <si>
    <t>CL</t>
  </si>
  <si>
    <t>LA</t>
  </si>
  <si>
    <t>P = Participant</t>
  </si>
  <si>
    <t>Correct %</t>
  </si>
  <si>
    <t>Average % Correct</t>
  </si>
  <si>
    <t>List Order</t>
  </si>
  <si>
    <t>List</t>
  </si>
  <si>
    <t>Average % correct</t>
  </si>
  <si>
    <t>Grand Mean (Percent)</t>
  </si>
  <si>
    <t>Participant</t>
  </si>
  <si>
    <t>Average Correct</t>
  </si>
  <si>
    <t xml:space="preserve">Grand Mean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</si>
</sst>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workbookViewId="0">
      <selection activeCell="B12" sqref="B12"/>
    </sheetView>
  </sheetViews>
  <sheetFormatPr defaultRowHeight="15" x14ac:dyDescent="0.25"/>
  <sheetData>
    <row r="1" spans="1:12" x14ac:dyDescent="0.25">
      <c r="A1" t="s">
        <v>0</v>
      </c>
      <c r="B1" t="s">
        <v>13</v>
      </c>
      <c r="C1" t="s">
        <v>14</v>
      </c>
      <c r="D1" t="s">
        <v>12</v>
      </c>
      <c r="I1" t="s">
        <v>15</v>
      </c>
      <c r="K1" t="s">
        <v>13</v>
      </c>
      <c r="L1" t="s">
        <v>14</v>
      </c>
    </row>
    <row r="2" spans="1:12" x14ac:dyDescent="0.25">
      <c r="A2">
        <v>2</v>
      </c>
      <c r="B2">
        <v>0.91</v>
      </c>
      <c r="C2">
        <v>0.33</v>
      </c>
      <c r="D2" t="s">
        <v>10</v>
      </c>
      <c r="E2">
        <f t="shared" ref="E2:E9" si="0">B2-C2</f>
        <v>0.58000000000000007</v>
      </c>
      <c r="I2">
        <f>1-C2</f>
        <v>0.66999999999999993</v>
      </c>
      <c r="J2" t="s">
        <v>10</v>
      </c>
      <c r="K2">
        <f>1-B2</f>
        <v>8.9999999999999969E-2</v>
      </c>
      <c r="L2">
        <f>1-C2</f>
        <v>0.66999999999999993</v>
      </c>
    </row>
    <row r="3" spans="1:12" x14ac:dyDescent="0.25">
      <c r="A3">
        <v>3</v>
      </c>
      <c r="B3">
        <v>0.91</v>
      </c>
      <c r="C3">
        <v>0.17</v>
      </c>
      <c r="D3" t="s">
        <v>10</v>
      </c>
      <c r="E3">
        <f t="shared" si="0"/>
        <v>0.74</v>
      </c>
      <c r="G3" s="2">
        <f>AVERAGE(E2:E4)</f>
        <v>0.68666666666666665</v>
      </c>
      <c r="I3">
        <f t="shared" ref="I3:I9" si="1">1-C3</f>
        <v>0.83</v>
      </c>
      <c r="J3" t="s">
        <v>10</v>
      </c>
      <c r="K3">
        <f t="shared" ref="K3:L9" si="2">1-B3</f>
        <v>8.9999999999999969E-2</v>
      </c>
      <c r="L3">
        <f t="shared" si="2"/>
        <v>0.83</v>
      </c>
    </row>
    <row r="4" spans="1:12" x14ac:dyDescent="0.25">
      <c r="A4">
        <v>5</v>
      </c>
      <c r="B4">
        <v>0.91</v>
      </c>
      <c r="C4">
        <v>0.17</v>
      </c>
      <c r="D4" t="s">
        <v>10</v>
      </c>
      <c r="E4">
        <f t="shared" si="0"/>
        <v>0.74</v>
      </c>
      <c r="I4">
        <f t="shared" si="1"/>
        <v>0.83</v>
      </c>
      <c r="J4" t="s">
        <v>10</v>
      </c>
      <c r="K4">
        <f t="shared" si="2"/>
        <v>8.9999999999999969E-2</v>
      </c>
      <c r="L4">
        <f t="shared" si="2"/>
        <v>0.83</v>
      </c>
    </row>
    <row r="5" spans="1:12" x14ac:dyDescent="0.25">
      <c r="A5">
        <v>1</v>
      </c>
      <c r="B5">
        <v>0.89</v>
      </c>
      <c r="C5">
        <v>0.5</v>
      </c>
      <c r="D5" t="s">
        <v>11</v>
      </c>
      <c r="E5">
        <f t="shared" si="0"/>
        <v>0.39</v>
      </c>
      <c r="G5">
        <f>AVERAGE(E5:E9)</f>
        <v>0.502</v>
      </c>
      <c r="I5">
        <f t="shared" si="1"/>
        <v>0.5</v>
      </c>
      <c r="J5" t="s">
        <v>11</v>
      </c>
      <c r="K5">
        <f t="shared" si="2"/>
        <v>0.10999999999999999</v>
      </c>
      <c r="L5">
        <f t="shared" si="2"/>
        <v>0.5</v>
      </c>
    </row>
    <row r="6" spans="1:12" x14ac:dyDescent="0.25">
      <c r="A6">
        <v>4</v>
      </c>
      <c r="B6">
        <v>0.89</v>
      </c>
      <c r="C6">
        <v>0.33</v>
      </c>
      <c r="D6" t="s">
        <v>11</v>
      </c>
      <c r="E6">
        <f t="shared" si="0"/>
        <v>0.56000000000000005</v>
      </c>
      <c r="I6">
        <f t="shared" si="1"/>
        <v>0.66999999999999993</v>
      </c>
      <c r="J6" t="s">
        <v>11</v>
      </c>
      <c r="K6">
        <f t="shared" si="2"/>
        <v>0.10999999999999999</v>
      </c>
      <c r="L6">
        <f t="shared" si="2"/>
        <v>0.66999999999999993</v>
      </c>
    </row>
    <row r="7" spans="1:12" x14ac:dyDescent="0.25">
      <c r="A7">
        <v>6</v>
      </c>
      <c r="B7">
        <v>0.81</v>
      </c>
      <c r="C7">
        <v>0.33</v>
      </c>
      <c r="D7" t="s">
        <v>11</v>
      </c>
      <c r="E7">
        <f t="shared" si="0"/>
        <v>0.48000000000000004</v>
      </c>
      <c r="I7">
        <f t="shared" si="1"/>
        <v>0.66999999999999993</v>
      </c>
      <c r="J7" t="s">
        <v>11</v>
      </c>
      <c r="K7">
        <f t="shared" si="2"/>
        <v>0.18999999999999995</v>
      </c>
      <c r="L7">
        <f t="shared" si="2"/>
        <v>0.66999999999999993</v>
      </c>
    </row>
    <row r="8" spans="1:12" x14ac:dyDescent="0.25">
      <c r="A8">
        <v>7</v>
      </c>
      <c r="B8">
        <v>0.94</v>
      </c>
      <c r="C8">
        <v>0.17</v>
      </c>
      <c r="D8" t="s">
        <v>11</v>
      </c>
      <c r="E8">
        <f t="shared" si="0"/>
        <v>0.76999999999999991</v>
      </c>
      <c r="I8">
        <f t="shared" si="1"/>
        <v>0.83</v>
      </c>
      <c r="J8" t="s">
        <v>11</v>
      </c>
      <c r="K8">
        <f t="shared" si="2"/>
        <v>6.0000000000000053E-2</v>
      </c>
      <c r="L8">
        <f t="shared" si="2"/>
        <v>0.83</v>
      </c>
    </row>
    <row r="9" spans="1:12" x14ac:dyDescent="0.25">
      <c r="A9">
        <v>8</v>
      </c>
      <c r="B9">
        <v>0.81</v>
      </c>
      <c r="C9">
        <v>0.5</v>
      </c>
      <c r="D9" t="s">
        <v>11</v>
      </c>
      <c r="E9">
        <f t="shared" si="0"/>
        <v>0.31000000000000005</v>
      </c>
      <c r="I9">
        <f t="shared" si="1"/>
        <v>0.5</v>
      </c>
      <c r="J9" t="s">
        <v>11</v>
      </c>
      <c r="K9">
        <f t="shared" si="2"/>
        <v>0.18999999999999995</v>
      </c>
      <c r="L9">
        <f t="shared" si="2"/>
        <v>0.5</v>
      </c>
    </row>
    <row r="11" spans="1:12" x14ac:dyDescent="0.25">
      <c r="B11">
        <f>AVERAGE(B2:B9)</f>
        <v>0.88375000000000004</v>
      </c>
      <c r="K11">
        <f>AVERAGE(K2:K9)</f>
        <v>0.11624999999999998</v>
      </c>
      <c r="L11">
        <f>AVERAGE(L2:L9)</f>
        <v>0.6875</v>
      </c>
    </row>
    <row r="13" spans="1:12" x14ac:dyDescent="0.25">
      <c r="L13">
        <f>L11/K11</f>
        <v>5.9139784946236569</v>
      </c>
    </row>
  </sheetData>
  <sortState xmlns:xlrd2="http://schemas.microsoft.com/office/spreadsheetml/2017/richdata2" ref="A2:E9">
    <sortCondition descending="1" ref="D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>
      <selection activeCell="C15" sqref="C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878.27</v>
      </c>
      <c r="C2" s="1">
        <v>1167</v>
      </c>
    </row>
    <row r="3" spans="1:3" x14ac:dyDescent="0.25">
      <c r="A3">
        <v>2</v>
      </c>
      <c r="B3" s="1">
        <v>737.14</v>
      </c>
      <c r="C3" s="1">
        <v>755</v>
      </c>
    </row>
    <row r="4" spans="1:3" x14ac:dyDescent="0.25">
      <c r="A4">
        <v>3</v>
      </c>
      <c r="B4" s="1">
        <v>775.59</v>
      </c>
      <c r="C4" s="1">
        <v>790</v>
      </c>
    </row>
    <row r="5" spans="1:3" x14ac:dyDescent="0.25">
      <c r="A5">
        <v>4</v>
      </c>
      <c r="B5" s="1">
        <v>645</v>
      </c>
      <c r="C5" s="1">
        <v>510</v>
      </c>
    </row>
    <row r="6" spans="1:3" x14ac:dyDescent="0.25">
      <c r="A6">
        <v>5</v>
      </c>
      <c r="B6" s="1">
        <v>874.63</v>
      </c>
      <c r="C6" s="1">
        <v>2526</v>
      </c>
    </row>
    <row r="7" spans="1:3" x14ac:dyDescent="0.25">
      <c r="A7">
        <v>6</v>
      </c>
      <c r="B7" s="1">
        <v>1027.8900000000001</v>
      </c>
      <c r="C7" s="1">
        <v>1929</v>
      </c>
    </row>
    <row r="8" spans="1:3" x14ac:dyDescent="0.25">
      <c r="A8">
        <v>7</v>
      </c>
      <c r="B8" s="1">
        <v>762.27</v>
      </c>
      <c r="C8" s="1">
        <v>686</v>
      </c>
    </row>
    <row r="9" spans="1:3" x14ac:dyDescent="0.25">
      <c r="A9">
        <v>8</v>
      </c>
      <c r="B9" s="1">
        <v>776.57</v>
      </c>
      <c r="C9" s="1">
        <v>1100.33</v>
      </c>
    </row>
    <row r="11" spans="1:3" x14ac:dyDescent="0.25">
      <c r="B11" s="1">
        <f>AVERAGE(B2:B9)</f>
        <v>809.67000000000007</v>
      </c>
      <c r="C11" s="1">
        <f>AVERAGE(C2:C9)</f>
        <v>1182.91625</v>
      </c>
    </row>
    <row r="15" spans="1:3" x14ac:dyDescent="0.25">
      <c r="B15" s="1">
        <f>AVERAGE(B2:B7,B9)</f>
        <v>816.44142857142856</v>
      </c>
      <c r="C15" s="1">
        <f>AVERAGE(C2:C7,C9)</f>
        <v>1253.9042857142856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7"/>
  <sheetViews>
    <sheetView workbookViewId="0">
      <selection activeCell="I15" sqref="I15"/>
    </sheetView>
  </sheetViews>
  <sheetFormatPr defaultRowHeight="15" x14ac:dyDescent="0.25"/>
  <sheetData>
    <row r="1" spans="1:9" x14ac:dyDescent="0.25">
      <c r="B1" s="8" t="s">
        <v>8</v>
      </c>
      <c r="C1" s="8"/>
      <c r="D1" s="8" t="s">
        <v>16</v>
      </c>
      <c r="E1" s="8"/>
      <c r="F1" s="5"/>
    </row>
    <row r="2" spans="1:9" x14ac:dyDescent="0.25">
      <c r="A2" t="s">
        <v>0</v>
      </c>
      <c r="B2" s="3" t="s">
        <v>17</v>
      </c>
      <c r="C2" s="3" t="s">
        <v>14</v>
      </c>
      <c r="D2" s="4" t="s">
        <v>17</v>
      </c>
      <c r="E2" s="4" t="s">
        <v>14</v>
      </c>
      <c r="F2" s="5" t="s">
        <v>18</v>
      </c>
      <c r="G2" t="s">
        <v>9</v>
      </c>
      <c r="H2" s="7" t="s">
        <v>19</v>
      </c>
    </row>
    <row r="3" spans="1:9" x14ac:dyDescent="0.25">
      <c r="A3">
        <v>1</v>
      </c>
      <c r="B3" s="1">
        <v>1261.5</v>
      </c>
      <c r="C3" s="1">
        <v>1565.67</v>
      </c>
      <c r="D3" s="1">
        <v>878.27</v>
      </c>
      <c r="E3" s="1">
        <v>1167</v>
      </c>
      <c r="F3" s="1">
        <f>B3-C3</f>
        <v>-304.17000000000007</v>
      </c>
      <c r="G3" s="1">
        <v>-29.600000000000023</v>
      </c>
      <c r="H3" s="1">
        <f>D3-E3</f>
        <v>-288.73</v>
      </c>
    </row>
    <row r="4" spans="1:9" x14ac:dyDescent="0.25">
      <c r="A4">
        <v>2</v>
      </c>
      <c r="B4" s="1">
        <v>1459</v>
      </c>
      <c r="C4" s="1">
        <v>592.25</v>
      </c>
      <c r="D4" s="1">
        <v>737.14</v>
      </c>
      <c r="E4" s="1">
        <v>755</v>
      </c>
      <c r="F4" s="1">
        <f t="shared" ref="F4:F10" si="0">B4-C4</f>
        <v>866.75</v>
      </c>
      <c r="G4" s="1">
        <v>54.800000000000068</v>
      </c>
      <c r="H4" s="1">
        <f t="shared" ref="H4:H10" si="1">D4-E4</f>
        <v>-17.860000000000014</v>
      </c>
    </row>
    <row r="5" spans="1:9" x14ac:dyDescent="0.25">
      <c r="A5">
        <v>3</v>
      </c>
      <c r="B5" s="1">
        <v>785.2</v>
      </c>
      <c r="C5" s="1">
        <v>758</v>
      </c>
      <c r="D5" s="1">
        <v>775.59</v>
      </c>
      <c r="E5" s="1">
        <v>790</v>
      </c>
      <c r="F5" s="1">
        <f t="shared" si="0"/>
        <v>27.200000000000045</v>
      </c>
      <c r="G5" s="1">
        <v>78</v>
      </c>
      <c r="H5" s="1">
        <f t="shared" si="1"/>
        <v>-14.409999999999968</v>
      </c>
    </row>
    <row r="6" spans="1:9" x14ac:dyDescent="0.25">
      <c r="A6">
        <v>4</v>
      </c>
      <c r="B6" s="1">
        <v>651.5</v>
      </c>
      <c r="C6" s="1">
        <v>675.25</v>
      </c>
      <c r="D6" s="1">
        <v>645</v>
      </c>
      <c r="E6" s="1">
        <v>510</v>
      </c>
      <c r="F6" s="1">
        <f t="shared" si="0"/>
        <v>-23.75</v>
      </c>
      <c r="G6" s="1">
        <v>2.5800000000000409</v>
      </c>
      <c r="H6" s="1">
        <f t="shared" si="1"/>
        <v>135</v>
      </c>
    </row>
    <row r="7" spans="1:9" x14ac:dyDescent="0.25">
      <c r="A7">
        <v>5</v>
      </c>
      <c r="B7" s="1">
        <v>1050.4000000000001</v>
      </c>
      <c r="C7" s="1">
        <v>787.6</v>
      </c>
      <c r="D7" s="1">
        <v>874.63</v>
      </c>
      <c r="E7" s="1">
        <v>2526</v>
      </c>
      <c r="F7" s="1">
        <f t="shared" si="0"/>
        <v>262.80000000000007</v>
      </c>
      <c r="G7" s="1">
        <v>92.600000000000023</v>
      </c>
      <c r="H7" s="1">
        <f t="shared" si="1"/>
        <v>-1651.37</v>
      </c>
    </row>
    <row r="8" spans="1:9" x14ac:dyDescent="0.25">
      <c r="A8">
        <v>6</v>
      </c>
      <c r="B8" s="1">
        <v>1082</v>
      </c>
      <c r="C8" s="1">
        <v>792</v>
      </c>
      <c r="D8" s="1">
        <v>1027.8900000000001</v>
      </c>
      <c r="E8" s="1">
        <v>1929</v>
      </c>
      <c r="F8" s="1">
        <f t="shared" si="0"/>
        <v>290</v>
      </c>
      <c r="G8" s="1">
        <v>-70.430000000000064</v>
      </c>
      <c r="H8" s="1">
        <f t="shared" si="1"/>
        <v>-901.1099999999999</v>
      </c>
    </row>
    <row r="9" spans="1:9" x14ac:dyDescent="0.25">
      <c r="A9">
        <v>7</v>
      </c>
      <c r="B9" s="1">
        <v>867.33</v>
      </c>
      <c r="C9" s="1">
        <v>655.6</v>
      </c>
      <c r="D9" s="1">
        <v>762.27</v>
      </c>
      <c r="E9" s="1">
        <v>686</v>
      </c>
      <c r="F9" s="1">
        <f t="shared" si="0"/>
        <v>211.73000000000002</v>
      </c>
      <c r="G9" s="1">
        <v>3.57000000000005</v>
      </c>
      <c r="H9" s="1">
        <f t="shared" si="1"/>
        <v>76.269999999999982</v>
      </c>
    </row>
    <row r="10" spans="1:9" x14ac:dyDescent="0.25">
      <c r="A10">
        <v>8</v>
      </c>
      <c r="B10" s="1">
        <v>757.7</v>
      </c>
      <c r="C10" s="1">
        <v>604.66999999999996</v>
      </c>
      <c r="D10" s="1">
        <v>776.57</v>
      </c>
      <c r="E10" s="1">
        <v>1100.33</v>
      </c>
      <c r="F10" s="1">
        <f t="shared" si="0"/>
        <v>153.03000000000009</v>
      </c>
      <c r="G10" s="1">
        <v>12.669999999999959</v>
      </c>
      <c r="H10" s="1">
        <f t="shared" si="1"/>
        <v>-323.75999999999988</v>
      </c>
    </row>
    <row r="12" spans="1:9" x14ac:dyDescent="0.25">
      <c r="B12" s="1">
        <f>AVERAGE(B3:B10)</f>
        <v>989.32875000000001</v>
      </c>
      <c r="C12" s="1">
        <f>AVERAGE(C3:C10)</f>
        <v>803.88000000000011</v>
      </c>
      <c r="D12" s="1">
        <f>AVERAGE(D3:D10)</f>
        <v>809.67000000000007</v>
      </c>
      <c r="E12" s="1">
        <f>AVERAGE(E3:E10)</f>
        <v>1182.91625</v>
      </c>
      <c r="F12" s="1"/>
    </row>
    <row r="14" spans="1:9" x14ac:dyDescent="0.25">
      <c r="B14" s="1">
        <f>AVERAGE(B4:B10)</f>
        <v>950.44714285714292</v>
      </c>
      <c r="C14" s="1">
        <f>AVERAGE(C4:C10)</f>
        <v>695.05285714285708</v>
      </c>
      <c r="D14" s="1">
        <f>AVERAGE(D4:D10)</f>
        <v>799.87</v>
      </c>
      <c r="E14" s="1">
        <f>AVERAGE(E4:E10)</f>
        <v>1185.19</v>
      </c>
      <c r="F14" s="1"/>
      <c r="G14" s="6">
        <f>CORREL(F3:F10,G3:G10)</f>
        <v>0.29752366462024493</v>
      </c>
      <c r="I14">
        <f>CORREL(F3:F10,H3:H10)</f>
        <v>-7.3518631031669293E-2</v>
      </c>
    </row>
    <row r="17" spans="3:5" x14ac:dyDescent="0.25">
      <c r="C17" s="1">
        <f>B14-C14</f>
        <v>255.39428571428584</v>
      </c>
      <c r="E17" s="1">
        <f>E12-D12</f>
        <v>373.24624999999992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tabSelected="1" workbookViewId="0">
      <selection activeCell="G24" sqref="G24"/>
    </sheetView>
  </sheetViews>
  <sheetFormatPr defaultRowHeight="15" x14ac:dyDescent="0.25"/>
  <sheetData>
    <row r="1" spans="1:8" x14ac:dyDescent="0.25">
      <c r="A1" t="s">
        <v>0</v>
      </c>
      <c r="B1" t="s">
        <v>12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</row>
    <row r="2" spans="1:8" x14ac:dyDescent="0.25">
      <c r="A2">
        <v>1</v>
      </c>
      <c r="B2" t="s">
        <v>11</v>
      </c>
      <c r="C2" s="1">
        <v>610.53</v>
      </c>
      <c r="D2" s="1">
        <v>805.17</v>
      </c>
      <c r="E2" s="1">
        <v>712.13</v>
      </c>
      <c r="F2" s="1">
        <v>782.27</v>
      </c>
      <c r="G2" s="1">
        <v>752.67</v>
      </c>
      <c r="H2" s="1">
        <f t="shared" ref="H2:H9" si="0">G2-F2</f>
        <v>-29.600000000000023</v>
      </c>
    </row>
    <row r="3" spans="1:8" x14ac:dyDescent="0.25">
      <c r="A3">
        <v>2</v>
      </c>
      <c r="B3" t="s">
        <v>10</v>
      </c>
      <c r="C3" s="1">
        <v>772.4</v>
      </c>
      <c r="D3" s="1">
        <v>911.58</v>
      </c>
      <c r="E3" s="1">
        <v>802.47</v>
      </c>
      <c r="F3" s="1">
        <v>862.27</v>
      </c>
      <c r="G3" s="1">
        <v>917.07</v>
      </c>
      <c r="H3" s="1">
        <f t="shared" si="0"/>
        <v>54.800000000000068</v>
      </c>
    </row>
    <row r="4" spans="1:8" x14ac:dyDescent="0.25">
      <c r="A4">
        <v>3</v>
      </c>
      <c r="B4" t="s">
        <v>10</v>
      </c>
      <c r="C4" s="1">
        <v>619.4</v>
      </c>
      <c r="D4" s="1">
        <v>847.29</v>
      </c>
      <c r="E4" s="1">
        <v>653.5</v>
      </c>
      <c r="F4" s="1">
        <v>789.69</v>
      </c>
      <c r="G4" s="1">
        <v>867.69</v>
      </c>
      <c r="H4" s="1">
        <f t="shared" si="0"/>
        <v>78</v>
      </c>
    </row>
    <row r="5" spans="1:8" x14ac:dyDescent="0.25">
      <c r="A5">
        <v>4</v>
      </c>
      <c r="B5" t="s">
        <v>11</v>
      </c>
      <c r="C5" s="1">
        <v>560.6</v>
      </c>
      <c r="D5" s="1">
        <v>800.5</v>
      </c>
      <c r="E5" s="1">
        <v>682.57</v>
      </c>
      <c r="F5" s="1">
        <v>708.42</v>
      </c>
      <c r="G5" s="1">
        <v>711</v>
      </c>
      <c r="H5" s="1">
        <f t="shared" si="0"/>
        <v>2.5800000000000409</v>
      </c>
    </row>
    <row r="6" spans="1:8" x14ac:dyDescent="0.25">
      <c r="A6">
        <v>5</v>
      </c>
      <c r="B6" t="s">
        <v>10</v>
      </c>
      <c r="C6" s="1">
        <v>775.6</v>
      </c>
      <c r="D6" s="1">
        <v>934.07</v>
      </c>
      <c r="E6" s="1">
        <v>820.2</v>
      </c>
      <c r="F6" s="1">
        <v>792.4</v>
      </c>
      <c r="G6" s="1">
        <v>885</v>
      </c>
      <c r="H6" s="1">
        <f t="shared" si="0"/>
        <v>92.600000000000023</v>
      </c>
    </row>
    <row r="7" spans="1:8" x14ac:dyDescent="0.25">
      <c r="A7">
        <v>6</v>
      </c>
      <c r="B7" t="s">
        <v>11</v>
      </c>
      <c r="C7" s="1">
        <v>816.07</v>
      </c>
      <c r="D7" s="1">
        <v>986.08</v>
      </c>
      <c r="E7" s="1">
        <v>953.92</v>
      </c>
      <c r="F7" s="1">
        <v>999.57</v>
      </c>
      <c r="G7" s="1">
        <v>929.14</v>
      </c>
      <c r="H7" s="1">
        <f t="shared" si="0"/>
        <v>-70.430000000000064</v>
      </c>
    </row>
    <row r="8" spans="1:8" x14ac:dyDescent="0.25">
      <c r="A8">
        <v>7</v>
      </c>
      <c r="B8" t="s">
        <v>11</v>
      </c>
      <c r="C8" s="1">
        <v>745.33</v>
      </c>
      <c r="D8" s="1">
        <v>935.82</v>
      </c>
      <c r="E8" s="1">
        <v>768.87</v>
      </c>
      <c r="F8" s="1">
        <v>812</v>
      </c>
      <c r="G8" s="1">
        <v>815.57</v>
      </c>
      <c r="H8" s="1">
        <f t="shared" si="0"/>
        <v>3.57000000000005</v>
      </c>
    </row>
    <row r="9" spans="1:8" x14ac:dyDescent="0.25">
      <c r="A9">
        <v>8</v>
      </c>
      <c r="B9" t="s">
        <v>11</v>
      </c>
      <c r="C9" s="1">
        <v>743.29</v>
      </c>
      <c r="D9" s="1">
        <v>957.08</v>
      </c>
      <c r="E9" s="1">
        <v>801</v>
      </c>
      <c r="F9" s="1">
        <v>820.75</v>
      </c>
      <c r="G9" s="1">
        <v>833.42</v>
      </c>
      <c r="H9" s="1">
        <f t="shared" si="0"/>
        <v>12.669999999999959</v>
      </c>
    </row>
  </sheetData>
  <sortState xmlns:xlrd2="http://schemas.microsoft.com/office/spreadsheetml/2017/richdata2" ref="A2:H9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459C-26A7-4BDA-9430-A495A9F67E8D}">
  <dimension ref="A1:T19"/>
  <sheetViews>
    <sheetView workbookViewId="0">
      <selection sqref="A1:W1048576"/>
    </sheetView>
  </sheetViews>
  <sheetFormatPr defaultRowHeight="15" x14ac:dyDescent="0.25"/>
  <cols>
    <col min="1" max="1" width="12.42578125" customWidth="1"/>
    <col min="2" max="2" width="15.5703125" customWidth="1"/>
    <col min="3" max="3" width="12.5703125" customWidth="1"/>
    <col min="4" max="4" width="11.5703125" customWidth="1"/>
    <col min="5" max="5" width="11.42578125" customWidth="1"/>
    <col min="7" max="7" width="16.5703125" customWidth="1"/>
  </cols>
  <sheetData>
    <row r="1" spans="1:20" x14ac:dyDescent="0.25">
      <c r="B1" t="s">
        <v>20</v>
      </c>
      <c r="C1" t="s">
        <v>21</v>
      </c>
      <c r="D1" t="s">
        <v>21</v>
      </c>
      <c r="E1" t="s">
        <v>21</v>
      </c>
      <c r="G1" t="s">
        <v>21</v>
      </c>
    </row>
    <row r="2" spans="1:20" x14ac:dyDescent="0.25">
      <c r="B2" t="s">
        <v>22</v>
      </c>
      <c r="C2" t="s">
        <v>23</v>
      </c>
      <c r="D2" t="s">
        <v>24</v>
      </c>
      <c r="E2" t="s">
        <v>25</v>
      </c>
      <c r="G2" t="s">
        <v>26</v>
      </c>
    </row>
    <row r="3" spans="1:20" x14ac:dyDescent="0.25">
      <c r="A3" t="s">
        <v>27</v>
      </c>
      <c r="B3">
        <f>SUM(A12:A17)/6</f>
        <v>0.5</v>
      </c>
      <c r="C3">
        <f>2/12</f>
        <v>0.16666666666666666</v>
      </c>
      <c r="D3">
        <f>SUM(K12:K17)/6</f>
        <v>0.33333333333333331</v>
      </c>
      <c r="E3">
        <f>1/12</f>
        <v>8.3333333333333329E-2</v>
      </c>
      <c r="G3" t="s">
        <v>28</v>
      </c>
    </row>
    <row r="4" spans="1:20" x14ac:dyDescent="0.25">
      <c r="A4" t="s">
        <v>29</v>
      </c>
      <c r="B4">
        <f>SUM(B12:B17)/6</f>
        <v>0.5</v>
      </c>
      <c r="C4">
        <f>3/12</f>
        <v>0.25</v>
      </c>
      <c r="D4">
        <v>0</v>
      </c>
      <c r="E4">
        <f>5/12</f>
        <v>0.41666666666666669</v>
      </c>
    </row>
    <row r="5" spans="1:20" x14ac:dyDescent="0.25">
      <c r="A5" t="s">
        <v>30</v>
      </c>
      <c r="B5">
        <f>SUM(C12:C17)/6</f>
        <v>0.5</v>
      </c>
      <c r="C5">
        <f>3/12</f>
        <v>0.25</v>
      </c>
      <c r="D5">
        <v>0</v>
      </c>
      <c r="E5">
        <f>2/12</f>
        <v>0.16666666666666666</v>
      </c>
    </row>
    <row r="6" spans="1:20" x14ac:dyDescent="0.25">
      <c r="A6" t="s">
        <v>31</v>
      </c>
      <c r="B6">
        <f>SUM(D12:D17)/6</f>
        <v>0.66666666666666663</v>
      </c>
      <c r="C6">
        <f>3/12</f>
        <v>0.25</v>
      </c>
      <c r="D6">
        <f>SUM(N12:N17)/6</f>
        <v>0.33333333333333331</v>
      </c>
      <c r="E6">
        <f>7/12</f>
        <v>0.58333333333333337</v>
      </c>
    </row>
    <row r="7" spans="1:20" x14ac:dyDescent="0.25">
      <c r="A7" t="s">
        <v>32</v>
      </c>
      <c r="B7">
        <f>SUM(E12:E17)/6</f>
        <v>0.33333333333333331</v>
      </c>
      <c r="C7">
        <f>2/12</f>
        <v>0.16666666666666666</v>
      </c>
      <c r="D7">
        <v>0</v>
      </c>
      <c r="E7">
        <f>1/12</f>
        <v>8.3333333333333329E-2</v>
      </c>
    </row>
    <row r="9" spans="1:20" x14ac:dyDescent="0.25">
      <c r="B9">
        <f>SUM(B3:B7)/5</f>
        <v>0.5</v>
      </c>
      <c r="C9">
        <f t="shared" ref="C9:E9" si="0">SUM(C3:C7)/5</f>
        <v>0.21666666666666665</v>
      </c>
      <c r="D9">
        <f t="shared" si="0"/>
        <v>0.13333333333333333</v>
      </c>
      <c r="E9">
        <f t="shared" si="0"/>
        <v>0.26666666666666666</v>
      </c>
    </row>
    <row r="10" spans="1:20" x14ac:dyDescent="0.25">
      <c r="A10" t="s">
        <v>33</v>
      </c>
      <c r="F10" t="s">
        <v>34</v>
      </c>
      <c r="K10" t="s">
        <v>24</v>
      </c>
      <c r="P10" t="s">
        <v>25</v>
      </c>
    </row>
    <row r="11" spans="1:20" x14ac:dyDescent="0.25">
      <c r="A11" t="s">
        <v>27</v>
      </c>
      <c r="B11" t="s">
        <v>29</v>
      </c>
      <c r="C11" t="s">
        <v>30</v>
      </c>
      <c r="D11" t="s">
        <v>31</v>
      </c>
      <c r="E11" t="s">
        <v>32</v>
      </c>
      <c r="F11" t="s">
        <v>27</v>
      </c>
      <c r="G11" t="s">
        <v>29</v>
      </c>
      <c r="H11" t="s">
        <v>30</v>
      </c>
      <c r="I11" t="s">
        <v>31</v>
      </c>
      <c r="J11" t="s">
        <v>32</v>
      </c>
      <c r="K11" t="s">
        <v>27</v>
      </c>
      <c r="L11" t="s">
        <v>29</v>
      </c>
      <c r="M11" t="s">
        <v>30</v>
      </c>
      <c r="N11" t="s">
        <v>31</v>
      </c>
      <c r="O11" t="s">
        <v>32</v>
      </c>
      <c r="P11" t="s">
        <v>27</v>
      </c>
      <c r="Q11" t="s">
        <v>29</v>
      </c>
      <c r="R11" t="s">
        <v>30</v>
      </c>
      <c r="S11" t="s">
        <v>31</v>
      </c>
      <c r="T11" t="s">
        <v>32</v>
      </c>
    </row>
    <row r="12" spans="1:20" x14ac:dyDescent="0.25">
      <c r="A12">
        <v>1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</row>
    <row r="13" spans="1:2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2</v>
      </c>
      <c r="R13">
        <v>0</v>
      </c>
      <c r="S13">
        <v>1</v>
      </c>
      <c r="T13">
        <v>0</v>
      </c>
    </row>
    <row r="14" spans="1:20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2</v>
      </c>
      <c r="T15">
        <v>0</v>
      </c>
    </row>
    <row r="16" spans="1:20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</row>
    <row r="17" spans="1:20" x14ac:dyDescent="0.25">
      <c r="A17">
        <v>0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</row>
    <row r="19" spans="1:20" x14ac:dyDescent="0.25">
      <c r="A19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2043-4D90-44E8-9168-67F43F337873}">
  <dimension ref="A1:O38"/>
  <sheetViews>
    <sheetView workbookViewId="0">
      <selection sqref="A1:XFD1048576"/>
    </sheetView>
  </sheetViews>
  <sheetFormatPr defaultRowHeight="15" x14ac:dyDescent="0.25"/>
  <cols>
    <col min="9" max="9" width="17" bestFit="1" customWidth="1"/>
    <col min="15" max="15" width="20.7109375" bestFit="1" customWidth="1"/>
  </cols>
  <sheetData>
    <row r="1" spans="1:15" x14ac:dyDescent="0.25">
      <c r="I1" t="s">
        <v>36</v>
      </c>
      <c r="O1" t="s">
        <v>37</v>
      </c>
    </row>
    <row r="2" spans="1:15" x14ac:dyDescent="0.25">
      <c r="A2" t="s">
        <v>38</v>
      </c>
      <c r="C2" t="s">
        <v>32</v>
      </c>
      <c r="D2" t="s">
        <v>31</v>
      </c>
      <c r="E2" t="s">
        <v>30</v>
      </c>
      <c r="F2" t="s">
        <v>29</v>
      </c>
      <c r="G2" t="s">
        <v>27</v>
      </c>
      <c r="I2" t="s">
        <v>32</v>
      </c>
      <c r="J2" t="s">
        <v>31</v>
      </c>
      <c r="K2" t="s">
        <v>30</v>
      </c>
      <c r="L2" t="s">
        <v>29</v>
      </c>
      <c r="M2" t="s">
        <v>27</v>
      </c>
      <c r="O2" t="s">
        <v>39</v>
      </c>
    </row>
    <row r="3" spans="1:15" x14ac:dyDescent="0.25">
      <c r="A3">
        <v>7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f>SUM(C3:C8)/6</f>
        <v>0.66666666666666663</v>
      </c>
      <c r="J3">
        <f t="shared" ref="J3:M3" si="0">SUM(D3:D8)/6</f>
        <v>0.83333333333333337</v>
      </c>
      <c r="K3">
        <f t="shared" si="0"/>
        <v>0.83333333333333337</v>
      </c>
      <c r="L3">
        <f t="shared" si="0"/>
        <v>0.5</v>
      </c>
      <c r="M3">
        <f t="shared" si="0"/>
        <v>1</v>
      </c>
      <c r="O3">
        <f>SUM(I3:M3)/5</f>
        <v>0.76666666666666672</v>
      </c>
    </row>
    <row r="4" spans="1:15" x14ac:dyDescent="0.25">
      <c r="A4">
        <v>1</v>
      </c>
      <c r="B4">
        <v>2</v>
      </c>
      <c r="C4">
        <v>1</v>
      </c>
      <c r="D4">
        <v>1</v>
      </c>
      <c r="E4">
        <v>1</v>
      </c>
      <c r="F4">
        <v>0</v>
      </c>
      <c r="G4">
        <v>1</v>
      </c>
      <c r="H4">
        <v>2</v>
      </c>
      <c r="I4">
        <f>SUM(C9:C14)/6</f>
        <v>0.83333333333333337</v>
      </c>
      <c r="J4">
        <f t="shared" ref="J4:M4" si="1">SUM(D9:D14)/6</f>
        <v>0.5</v>
      </c>
      <c r="K4">
        <f t="shared" si="1"/>
        <v>0.5</v>
      </c>
      <c r="L4">
        <f t="shared" si="1"/>
        <v>0.5</v>
      </c>
      <c r="M4">
        <f t="shared" si="1"/>
        <v>0.5</v>
      </c>
      <c r="O4">
        <f>SUM(I4:M4)/5</f>
        <v>0.56666666666666665</v>
      </c>
    </row>
    <row r="5" spans="1:15" x14ac:dyDescent="0.25">
      <c r="A5">
        <v>11</v>
      </c>
      <c r="B5">
        <v>3</v>
      </c>
      <c r="C5">
        <v>0</v>
      </c>
      <c r="D5">
        <v>0</v>
      </c>
      <c r="E5">
        <v>1</v>
      </c>
      <c r="F5">
        <v>0</v>
      </c>
      <c r="G5">
        <v>1</v>
      </c>
      <c r="H5">
        <v>3</v>
      </c>
      <c r="I5">
        <f>SUM(C15:C20)/6</f>
        <v>0.83333333333333337</v>
      </c>
      <c r="J5">
        <f t="shared" ref="J5:M5" si="2">SUM(D15:D20)/6</f>
        <v>0.83333333333333337</v>
      </c>
      <c r="K5">
        <f t="shared" si="2"/>
        <v>0.66666666666666663</v>
      </c>
      <c r="L5">
        <f t="shared" si="2"/>
        <v>0.83333333333333337</v>
      </c>
      <c r="M5">
        <f t="shared" si="2"/>
        <v>0.66666666666666663</v>
      </c>
      <c r="O5">
        <f t="shared" ref="O5:O8" si="3">SUM(I5:M5)/5</f>
        <v>0.76666666666666672</v>
      </c>
    </row>
    <row r="6" spans="1:15" x14ac:dyDescent="0.25">
      <c r="A6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f>SUM(C21:C26)/6</f>
        <v>0.83333333333333337</v>
      </c>
      <c r="J6">
        <f t="shared" ref="J6:M6" si="4">SUM(D21:D26)/6</f>
        <v>0.33333333333333331</v>
      </c>
      <c r="K6">
        <f t="shared" si="4"/>
        <v>0.33333333333333331</v>
      </c>
      <c r="L6">
        <f t="shared" si="4"/>
        <v>0.83333333333333337</v>
      </c>
      <c r="M6">
        <f t="shared" si="4"/>
        <v>0.16666666666666666</v>
      </c>
      <c r="O6">
        <f t="shared" si="3"/>
        <v>0.5</v>
      </c>
    </row>
    <row r="7" spans="1:15" x14ac:dyDescent="0.25">
      <c r="A7">
        <v>2</v>
      </c>
      <c r="B7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5</v>
      </c>
      <c r="I7">
        <f>SUM(C27:C32)/6</f>
        <v>0.66666666666666663</v>
      </c>
      <c r="J7">
        <f t="shared" ref="J7:L7" si="5">SUM(D27:D32)/6</f>
        <v>0.16666666666666666</v>
      </c>
      <c r="K7">
        <f t="shared" si="5"/>
        <v>0.5</v>
      </c>
      <c r="L7">
        <f t="shared" si="5"/>
        <v>0.33333333333333331</v>
      </c>
      <c r="M7">
        <f>SUM(G27:G32)/6</f>
        <v>0.16666666666666666</v>
      </c>
      <c r="O7">
        <f t="shared" si="3"/>
        <v>0.36666666666666664</v>
      </c>
    </row>
    <row r="8" spans="1:15" x14ac:dyDescent="0.25">
      <c r="A8" s="9">
        <v>12</v>
      </c>
      <c r="B8" s="9">
        <v>6</v>
      </c>
      <c r="C8" s="9">
        <v>1</v>
      </c>
      <c r="D8" s="9">
        <v>1</v>
      </c>
      <c r="E8" s="9">
        <v>0</v>
      </c>
      <c r="F8" s="9">
        <v>0</v>
      </c>
      <c r="G8" s="9">
        <v>1</v>
      </c>
      <c r="H8">
        <v>6</v>
      </c>
      <c r="I8">
        <f>SUM(C33:C38)/6</f>
        <v>1</v>
      </c>
      <c r="J8">
        <f t="shared" ref="J8:M8" si="6">SUM(D33:D38)/6</f>
        <v>0.5</v>
      </c>
      <c r="K8">
        <f t="shared" si="6"/>
        <v>0.66666666666666663</v>
      </c>
      <c r="L8">
        <f t="shared" si="6"/>
        <v>0.5</v>
      </c>
      <c r="M8">
        <f t="shared" si="6"/>
        <v>0.5</v>
      </c>
      <c r="O8">
        <f t="shared" si="3"/>
        <v>0.6333333333333333</v>
      </c>
    </row>
    <row r="9" spans="1:15" x14ac:dyDescent="0.25">
      <c r="A9">
        <v>1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</row>
    <row r="10" spans="1:15" x14ac:dyDescent="0.25">
      <c r="A10">
        <v>11</v>
      </c>
      <c r="B10">
        <v>2</v>
      </c>
      <c r="C10">
        <v>1</v>
      </c>
      <c r="D10">
        <v>1</v>
      </c>
      <c r="E10">
        <v>0</v>
      </c>
      <c r="F10">
        <v>1</v>
      </c>
      <c r="G10">
        <v>1</v>
      </c>
    </row>
    <row r="11" spans="1:15" x14ac:dyDescent="0.25">
      <c r="A11">
        <v>2</v>
      </c>
      <c r="B11">
        <v>3</v>
      </c>
      <c r="C11">
        <v>1</v>
      </c>
      <c r="D11">
        <v>0</v>
      </c>
      <c r="E11">
        <v>1</v>
      </c>
      <c r="F11">
        <v>1</v>
      </c>
      <c r="G11">
        <v>0</v>
      </c>
      <c r="I11" t="s">
        <v>40</v>
      </c>
      <c r="O11" t="s">
        <v>41</v>
      </c>
    </row>
    <row r="12" spans="1:15" x14ac:dyDescent="0.25">
      <c r="A12">
        <v>5</v>
      </c>
      <c r="B12">
        <v>4</v>
      </c>
      <c r="C12">
        <v>1</v>
      </c>
      <c r="D12">
        <v>0</v>
      </c>
      <c r="E12">
        <v>0</v>
      </c>
      <c r="F12">
        <v>0</v>
      </c>
      <c r="G12">
        <v>1</v>
      </c>
      <c r="I12" t="s">
        <v>42</v>
      </c>
      <c r="O12">
        <f>SUM(I13:M13)/5</f>
        <v>0.60000000000000009</v>
      </c>
    </row>
    <row r="13" spans="1:15" x14ac:dyDescent="0.25">
      <c r="A13">
        <v>6</v>
      </c>
      <c r="B13">
        <v>5</v>
      </c>
      <c r="C13">
        <v>1</v>
      </c>
      <c r="D13">
        <v>1</v>
      </c>
      <c r="E13">
        <v>0</v>
      </c>
      <c r="F13">
        <v>0</v>
      </c>
      <c r="G13">
        <v>0</v>
      </c>
      <c r="I13">
        <f>SUM(I3:I8)/6</f>
        <v>0.80555555555555569</v>
      </c>
      <c r="J13">
        <f>SUM(J3:J8)/6</f>
        <v>0.52777777777777779</v>
      </c>
      <c r="K13">
        <f t="shared" ref="K13:M13" si="7">SUM(K3:K8)/6</f>
        <v>0.58333333333333337</v>
      </c>
      <c r="L13">
        <f t="shared" si="7"/>
        <v>0.58333333333333337</v>
      </c>
      <c r="M13">
        <f t="shared" si="7"/>
        <v>0.49999999999999994</v>
      </c>
    </row>
    <row r="14" spans="1:15" x14ac:dyDescent="0.25">
      <c r="A14" s="9">
        <v>12</v>
      </c>
      <c r="B14" s="9">
        <v>6</v>
      </c>
      <c r="C14" s="9">
        <v>1</v>
      </c>
      <c r="D14" s="9">
        <v>1</v>
      </c>
      <c r="E14" s="9">
        <v>1</v>
      </c>
      <c r="F14" s="9">
        <v>1</v>
      </c>
      <c r="G14" s="9">
        <v>0</v>
      </c>
    </row>
    <row r="15" spans="1:15" x14ac:dyDescent="0.25">
      <c r="A15">
        <v>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15" x14ac:dyDescent="0.25">
      <c r="A16">
        <v>12</v>
      </c>
      <c r="B16">
        <v>2</v>
      </c>
      <c r="C16">
        <v>1</v>
      </c>
      <c r="D16">
        <v>1</v>
      </c>
      <c r="E16">
        <v>0</v>
      </c>
      <c r="F16">
        <v>0</v>
      </c>
      <c r="G16">
        <v>1</v>
      </c>
      <c r="O16" t="s">
        <v>43</v>
      </c>
    </row>
    <row r="17" spans="1:15" x14ac:dyDescent="0.25">
      <c r="A17">
        <v>7</v>
      </c>
      <c r="B17">
        <v>3</v>
      </c>
      <c r="C17">
        <v>1</v>
      </c>
      <c r="D17">
        <v>0</v>
      </c>
      <c r="E17">
        <v>1</v>
      </c>
      <c r="F17">
        <v>1</v>
      </c>
      <c r="G17">
        <v>1</v>
      </c>
      <c r="I17" t="s">
        <v>32</v>
      </c>
      <c r="J17" t="s">
        <v>31</v>
      </c>
      <c r="K17" t="s">
        <v>30</v>
      </c>
      <c r="L17" t="s">
        <v>29</v>
      </c>
      <c r="M17" t="s">
        <v>27</v>
      </c>
      <c r="O17" t="s">
        <v>39</v>
      </c>
    </row>
    <row r="18" spans="1:15" x14ac:dyDescent="0.25">
      <c r="A18">
        <v>6</v>
      </c>
      <c r="B18">
        <v>4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f>SUM(C3:C8)</f>
        <v>4</v>
      </c>
      <c r="J18">
        <f>SUM(D3:D8)</f>
        <v>5</v>
      </c>
      <c r="K18">
        <f>SUM(E3:E8)</f>
        <v>5</v>
      </c>
      <c r="L18">
        <f>SUM(F3:F8)</f>
        <v>3</v>
      </c>
      <c r="M18">
        <f>SUM(G3:G8)</f>
        <v>6</v>
      </c>
      <c r="O18">
        <f>SUM(I18:M18)/5</f>
        <v>4.5999999999999996</v>
      </c>
    </row>
    <row r="19" spans="1:15" x14ac:dyDescent="0.25">
      <c r="A19">
        <v>1</v>
      </c>
      <c r="B19">
        <v>5</v>
      </c>
      <c r="C19">
        <v>0</v>
      </c>
      <c r="D19">
        <v>1</v>
      </c>
      <c r="E19">
        <v>1</v>
      </c>
      <c r="F19">
        <v>1</v>
      </c>
      <c r="G19">
        <v>1</v>
      </c>
      <c r="H19">
        <v>2</v>
      </c>
      <c r="I19">
        <f>SUM(C9:C14)</f>
        <v>5</v>
      </c>
      <c r="J19">
        <f>SUM(D9:D14)</f>
        <v>3</v>
      </c>
      <c r="K19">
        <f>SUM(E9:E14)</f>
        <v>3</v>
      </c>
      <c r="L19">
        <f>SUM(F9:F14)</f>
        <v>3</v>
      </c>
      <c r="M19">
        <f>SUM(G9:G14)</f>
        <v>3</v>
      </c>
      <c r="O19">
        <f t="shared" ref="O19:O22" si="8">SUM(I19:M19)/5</f>
        <v>3.4</v>
      </c>
    </row>
    <row r="20" spans="1:15" x14ac:dyDescent="0.25">
      <c r="A20" s="9">
        <v>11</v>
      </c>
      <c r="B20" s="9">
        <v>6</v>
      </c>
      <c r="C20" s="9">
        <v>1</v>
      </c>
      <c r="D20" s="9">
        <v>1</v>
      </c>
      <c r="E20" s="9">
        <v>0</v>
      </c>
      <c r="F20" s="9">
        <v>1</v>
      </c>
      <c r="G20" s="9">
        <v>0</v>
      </c>
      <c r="H20">
        <v>3</v>
      </c>
      <c r="I20">
        <f>SUM(C15:C20)</f>
        <v>5</v>
      </c>
      <c r="J20">
        <f>SUM(D15:D20)</f>
        <v>5</v>
      </c>
      <c r="K20">
        <f>SUM(E15:E20)</f>
        <v>4</v>
      </c>
      <c r="L20">
        <f>SUM(F15:F20)</f>
        <v>5</v>
      </c>
      <c r="M20">
        <f>SUM(G15:G20)</f>
        <v>4</v>
      </c>
      <c r="O20">
        <f t="shared" si="8"/>
        <v>4.5999999999999996</v>
      </c>
    </row>
    <row r="21" spans="1:15" x14ac:dyDescent="0.25">
      <c r="A21">
        <v>11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4</v>
      </c>
      <c r="I21">
        <f>SUM(C21:C26)</f>
        <v>5</v>
      </c>
      <c r="J21">
        <f>SUM(D21:D26)</f>
        <v>2</v>
      </c>
      <c r="K21">
        <f>SUM(E21:E26)</f>
        <v>2</v>
      </c>
      <c r="L21">
        <f>SUM(F21:F26)</f>
        <v>5</v>
      </c>
      <c r="M21">
        <f>SUM(G21:G26)</f>
        <v>1</v>
      </c>
      <c r="O21">
        <f t="shared" si="8"/>
        <v>3</v>
      </c>
    </row>
    <row r="22" spans="1:15" x14ac:dyDescent="0.25">
      <c r="A22">
        <v>7</v>
      </c>
      <c r="B22">
        <v>2</v>
      </c>
      <c r="C22">
        <v>0</v>
      </c>
      <c r="D22">
        <v>0</v>
      </c>
      <c r="E22">
        <v>1</v>
      </c>
      <c r="F22">
        <v>1</v>
      </c>
      <c r="G22">
        <v>0</v>
      </c>
      <c r="H22">
        <v>5</v>
      </c>
      <c r="I22">
        <f>SUM(C27:C32)</f>
        <v>4</v>
      </c>
      <c r="J22">
        <f>SUM(D27:D32)</f>
        <v>1</v>
      </c>
      <c r="K22">
        <f>SUM(E27:E32)</f>
        <v>3</v>
      </c>
      <c r="L22">
        <f>SUM(F27:F32)</f>
        <v>2</v>
      </c>
      <c r="M22">
        <f>SUM(G27:G32)</f>
        <v>1</v>
      </c>
      <c r="O22">
        <f t="shared" si="8"/>
        <v>2.2000000000000002</v>
      </c>
    </row>
    <row r="23" spans="1:15" x14ac:dyDescent="0.25">
      <c r="A23">
        <v>2</v>
      </c>
      <c r="B23">
        <v>3</v>
      </c>
      <c r="C23">
        <v>1</v>
      </c>
      <c r="D23">
        <v>0</v>
      </c>
      <c r="E23">
        <v>0</v>
      </c>
      <c r="F23">
        <v>0</v>
      </c>
      <c r="G23">
        <v>0</v>
      </c>
      <c r="H23">
        <v>6</v>
      </c>
      <c r="I23">
        <f>SUM(C33:C38)</f>
        <v>6</v>
      </c>
      <c r="J23">
        <f>SUM(D33:D38)</f>
        <v>3</v>
      </c>
      <c r="K23">
        <f>SUM(E33:E38)</f>
        <v>4</v>
      </c>
      <c r="L23">
        <f>SUM(F33:F38)</f>
        <v>3</v>
      </c>
      <c r="M23">
        <f>SUM(G33:G38)</f>
        <v>3</v>
      </c>
      <c r="O23">
        <f>SUM(I23:M23)/5</f>
        <v>3.8</v>
      </c>
    </row>
    <row r="24" spans="1:15" x14ac:dyDescent="0.25">
      <c r="A24">
        <v>12</v>
      </c>
      <c r="B24">
        <v>4</v>
      </c>
      <c r="C24">
        <v>1</v>
      </c>
      <c r="D24">
        <v>0</v>
      </c>
      <c r="E24">
        <v>1</v>
      </c>
      <c r="F24">
        <v>1</v>
      </c>
      <c r="G24">
        <v>1</v>
      </c>
    </row>
    <row r="25" spans="1:15" x14ac:dyDescent="0.25">
      <c r="A25">
        <v>6</v>
      </c>
      <c r="B25">
        <v>5</v>
      </c>
      <c r="C25">
        <v>1</v>
      </c>
      <c r="D25">
        <v>1</v>
      </c>
      <c r="E25">
        <v>0</v>
      </c>
      <c r="F25">
        <v>1</v>
      </c>
      <c r="G25">
        <v>0</v>
      </c>
      <c r="I25" t="s">
        <v>43</v>
      </c>
      <c r="O25" t="s">
        <v>44</v>
      </c>
    </row>
    <row r="26" spans="1:15" x14ac:dyDescent="0.25">
      <c r="A26" s="9">
        <v>1</v>
      </c>
      <c r="B26" s="9">
        <v>6</v>
      </c>
      <c r="C26" s="9">
        <v>1</v>
      </c>
      <c r="D26" s="9">
        <v>1</v>
      </c>
      <c r="E26" s="9">
        <v>0</v>
      </c>
      <c r="F26" s="9">
        <v>1</v>
      </c>
      <c r="G26" s="9">
        <v>0</v>
      </c>
      <c r="I26" t="s">
        <v>42</v>
      </c>
      <c r="O26">
        <f>SUM(O18:O23)/6</f>
        <v>3.6</v>
      </c>
    </row>
    <row r="27" spans="1:15" x14ac:dyDescent="0.25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I27">
        <f>SUM(I18:I23)/6</f>
        <v>4.833333333333333</v>
      </c>
      <c r="J27">
        <f t="shared" ref="J27:M27" si="9">SUM(J18:J23)/6</f>
        <v>3.1666666666666665</v>
      </c>
      <c r="K27">
        <f t="shared" si="9"/>
        <v>3.5</v>
      </c>
      <c r="L27">
        <f t="shared" si="9"/>
        <v>3.5</v>
      </c>
      <c r="M27">
        <f t="shared" si="9"/>
        <v>3</v>
      </c>
    </row>
    <row r="28" spans="1:15" x14ac:dyDescent="0.25">
      <c r="A28">
        <v>2</v>
      </c>
      <c r="B28">
        <v>2</v>
      </c>
      <c r="C28">
        <v>1</v>
      </c>
      <c r="D28">
        <v>0</v>
      </c>
      <c r="E28">
        <v>1</v>
      </c>
      <c r="F28">
        <v>1</v>
      </c>
      <c r="G28">
        <v>0</v>
      </c>
    </row>
    <row r="29" spans="1:15" x14ac:dyDescent="0.25">
      <c r="A29">
        <v>5</v>
      </c>
      <c r="B29">
        <v>3</v>
      </c>
      <c r="C29">
        <v>0</v>
      </c>
      <c r="D29">
        <v>1</v>
      </c>
      <c r="E29">
        <v>0</v>
      </c>
      <c r="F29">
        <v>0</v>
      </c>
      <c r="G29">
        <v>0</v>
      </c>
    </row>
    <row r="30" spans="1:15" x14ac:dyDescent="0.25">
      <c r="A30">
        <v>6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15" x14ac:dyDescent="0.25">
      <c r="A31">
        <v>11</v>
      </c>
      <c r="B31">
        <v>5</v>
      </c>
      <c r="C31">
        <v>1</v>
      </c>
      <c r="D31">
        <v>0</v>
      </c>
      <c r="E31">
        <v>0</v>
      </c>
      <c r="F31">
        <v>0</v>
      </c>
      <c r="G31">
        <v>1</v>
      </c>
    </row>
    <row r="32" spans="1:15" x14ac:dyDescent="0.25">
      <c r="A32" s="9">
        <v>12</v>
      </c>
      <c r="B32" s="9">
        <v>6</v>
      </c>
      <c r="C32" s="9">
        <v>1</v>
      </c>
      <c r="D32" s="9">
        <v>0</v>
      </c>
      <c r="E32" s="9">
        <v>1</v>
      </c>
      <c r="F32" s="9">
        <v>0</v>
      </c>
      <c r="G32" s="9">
        <v>0</v>
      </c>
    </row>
    <row r="33" spans="1:7" x14ac:dyDescent="0.25">
      <c r="A33">
        <v>11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</row>
    <row r="34" spans="1:7" x14ac:dyDescent="0.25">
      <c r="A34">
        <v>7</v>
      </c>
      <c r="B34">
        <v>2</v>
      </c>
      <c r="C34">
        <v>1</v>
      </c>
      <c r="D34">
        <v>1</v>
      </c>
      <c r="E34">
        <v>1</v>
      </c>
      <c r="F34">
        <v>0</v>
      </c>
      <c r="G34">
        <v>1</v>
      </c>
    </row>
    <row r="35" spans="1:7" x14ac:dyDescent="0.25">
      <c r="A35">
        <v>2</v>
      </c>
      <c r="B35">
        <v>3</v>
      </c>
      <c r="C35">
        <v>1</v>
      </c>
      <c r="D35">
        <v>1</v>
      </c>
      <c r="E35">
        <v>1</v>
      </c>
      <c r="F35">
        <v>0</v>
      </c>
      <c r="G35">
        <v>0</v>
      </c>
    </row>
    <row r="36" spans="1:7" x14ac:dyDescent="0.25">
      <c r="A36">
        <v>12</v>
      </c>
      <c r="B36">
        <v>4</v>
      </c>
      <c r="C36">
        <v>1</v>
      </c>
      <c r="D36">
        <v>0</v>
      </c>
      <c r="E36">
        <v>0</v>
      </c>
      <c r="F36">
        <v>1</v>
      </c>
      <c r="G36">
        <v>1</v>
      </c>
    </row>
    <row r="37" spans="1:7" x14ac:dyDescent="0.25">
      <c r="A37">
        <v>6</v>
      </c>
      <c r="B37">
        <v>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5">
      <c r="A38" s="9">
        <v>1</v>
      </c>
      <c r="B38" s="9">
        <v>6</v>
      </c>
      <c r="C38" s="9">
        <v>1</v>
      </c>
      <c r="D38" s="9">
        <v>0</v>
      </c>
      <c r="E38" s="9">
        <v>0</v>
      </c>
      <c r="F38" s="9">
        <v>0</v>
      </c>
      <c r="G38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52D7-6D1A-480A-AF75-10EA9182F5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Accuracy Crit vs Non-Crit</vt:lpstr>
      <vt:lpstr>RT Crit vs Non-Crit</vt:lpstr>
      <vt:lpstr>RT Error Cr vs Non-Cr</vt:lpstr>
      <vt:lpstr>Sheet3</vt:lpstr>
      <vt:lpstr>Sheet1</vt:lpstr>
      <vt:lpstr>CorrectIncorrect</vt:lpstr>
      <vt:lpstr>Sheet4</vt:lpstr>
    </vt:vector>
  </TitlesOfParts>
  <Company>University of North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Schmuller, Joseph</dc:creator>
  <cp:lastModifiedBy>Katherine Hooper</cp:lastModifiedBy>
  <dcterms:created xsi:type="dcterms:W3CDTF">2014-11-18T19:42:12Z</dcterms:created>
  <dcterms:modified xsi:type="dcterms:W3CDTF">2021-06-02T22:04:17Z</dcterms:modified>
</cp:coreProperties>
</file>