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dvia\OneDrive\PhD\Research\Minimum Wage\"/>
    </mc:Choice>
  </mc:AlternateContent>
  <xr:revisionPtr revIDLastSave="294" documentId="8_{EB3FBCCE-7AA2-4688-82BC-2BF56C415B26}" xr6:coauthVersionLast="44" xr6:coauthVersionMax="44" xr10:uidLastSave="{36FDB336-AEF2-4F6E-860C-672AB359C24A}"/>
  <bookViews>
    <workbookView xWindow="-110" yWindow="-110" windowWidth="22780" windowHeight="14660" activeTab="1" xr2:uid="{4E532068-DBC0-40DB-B0B3-8DAD60FEE943}"/>
  </bookViews>
  <sheets>
    <sheet name="Sheet1" sheetId="1" r:id="rId1"/>
    <sheet name="bal_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6" i="2" l="1"/>
  <c r="AC23" i="2" l="1"/>
  <c r="AA23" i="2"/>
  <c r="Y23" i="2"/>
  <c r="W23" i="2"/>
  <c r="AC21" i="2"/>
  <c r="AA21" i="2"/>
  <c r="Y21" i="2"/>
  <c r="W21" i="2"/>
  <c r="AD22" i="2"/>
  <c r="AC22" i="2"/>
  <c r="AB22" i="2"/>
  <c r="AA22" i="2"/>
  <c r="Z22" i="2"/>
  <c r="Y22" i="2"/>
  <c r="X22" i="2"/>
  <c r="W22" i="2"/>
  <c r="E104" i="2"/>
  <c r="D104" i="2"/>
  <c r="C104" i="2"/>
  <c r="B104" i="2"/>
  <c r="AD20" i="2"/>
  <c r="AC20" i="2"/>
  <c r="AD19" i="2"/>
  <c r="AC19" i="2"/>
  <c r="AB19" i="2"/>
  <c r="AA19" i="2"/>
  <c r="Z19" i="2"/>
  <c r="Y19" i="2"/>
  <c r="W19" i="2"/>
  <c r="AD18" i="2"/>
  <c r="AC18" i="2"/>
  <c r="AB18" i="2"/>
  <c r="AA18" i="2"/>
  <c r="Z18" i="2"/>
  <c r="Y18" i="2"/>
  <c r="W18" i="2"/>
  <c r="AD17" i="2"/>
  <c r="AC17" i="2"/>
  <c r="AB17" i="2"/>
  <c r="AA17" i="2"/>
  <c r="Z17" i="2"/>
  <c r="Y17" i="2"/>
  <c r="X17" i="2"/>
  <c r="W17" i="2"/>
  <c r="AD16" i="2"/>
  <c r="AC16" i="2"/>
  <c r="AB16" i="2"/>
  <c r="AA16" i="2"/>
  <c r="Z16" i="2"/>
  <c r="Y16" i="2"/>
  <c r="X16" i="2"/>
  <c r="W16" i="2"/>
  <c r="AC7" i="2"/>
  <c r="AA7" i="2"/>
  <c r="Y7" i="2"/>
  <c r="W7" i="2"/>
  <c r="AD9" i="2"/>
  <c r="AC9" i="2"/>
  <c r="AB9" i="2"/>
  <c r="AA9" i="2"/>
  <c r="Z9" i="2"/>
  <c r="Y9" i="2"/>
  <c r="X9" i="2"/>
  <c r="W9" i="2"/>
  <c r="AD8" i="2"/>
  <c r="AC8" i="2"/>
  <c r="AB8" i="2"/>
  <c r="AA8" i="2"/>
  <c r="Z8" i="2"/>
  <c r="Y8" i="2"/>
  <c r="X8" i="2"/>
  <c r="W8" i="2"/>
  <c r="AD7" i="2"/>
  <c r="AB7" i="2"/>
  <c r="Z7" i="2"/>
  <c r="X7" i="2"/>
  <c r="J102" i="2"/>
  <c r="AC14" i="2" s="1"/>
  <c r="I102" i="2"/>
  <c r="AA14" i="2" s="1"/>
  <c r="H102" i="2"/>
  <c r="Y14" i="2" s="1"/>
  <c r="G102" i="2"/>
  <c r="W14" i="2" s="1"/>
  <c r="J101" i="2"/>
  <c r="AC13" i="2" s="1"/>
  <c r="I101" i="2"/>
  <c r="AA13" i="2" s="1"/>
  <c r="H101" i="2"/>
  <c r="Y13" i="2" s="1"/>
  <c r="G101" i="2"/>
  <c r="W13" i="2" s="1"/>
  <c r="J100" i="2"/>
  <c r="AC12" i="2" s="1"/>
  <c r="I100" i="2"/>
  <c r="AA12" i="2" s="1"/>
  <c r="H100" i="2"/>
  <c r="Y12" i="2" s="1"/>
  <c r="G100" i="2"/>
  <c r="W12" i="2" s="1"/>
  <c r="J99" i="2"/>
  <c r="AC11" i="2" s="1"/>
  <c r="I99" i="2"/>
  <c r="AA11" i="2" s="1"/>
  <c r="H99" i="2"/>
  <c r="Y11" i="2" s="1"/>
  <c r="G99" i="2"/>
  <c r="W11" i="2" s="1"/>
  <c r="AD6" i="2"/>
  <c r="AC6" i="2"/>
  <c r="AB6" i="2"/>
  <c r="AA6" i="2"/>
  <c r="Z6" i="2"/>
  <c r="Y6" i="2"/>
  <c r="X6" i="2"/>
  <c r="R14" i="1" l="1"/>
  <c r="R36" i="1" s="1"/>
  <c r="N46" i="1"/>
  <c r="T22" i="1"/>
  <c r="T23" i="1" s="1"/>
  <c r="T45" i="1" s="1"/>
  <c r="S22" i="1"/>
  <c r="S23" i="1" s="1"/>
  <c r="S45" i="1" s="1"/>
  <c r="R22" i="1"/>
  <c r="R23" i="1" s="1"/>
  <c r="R45" i="1" s="1"/>
  <c r="Q22" i="1"/>
  <c r="Q23" i="1" s="1"/>
  <c r="Q45" i="1" s="1"/>
  <c r="P22" i="1"/>
  <c r="P23" i="1" s="1"/>
  <c r="P45" i="1" s="1"/>
  <c r="O22" i="1"/>
  <c r="O23" i="1" s="1"/>
  <c r="O45" i="1" s="1"/>
  <c r="T20" i="1"/>
  <c r="T21" i="1" s="1"/>
  <c r="T43" i="1" s="1"/>
  <c r="S20" i="1"/>
  <c r="S21" i="1" s="1"/>
  <c r="S43" i="1" s="1"/>
  <c r="R20" i="1"/>
  <c r="R42" i="1" s="1"/>
  <c r="Q20" i="1"/>
  <c r="Q21" i="1" s="1"/>
  <c r="Q43" i="1" s="1"/>
  <c r="P20" i="1"/>
  <c r="P21" i="1" s="1"/>
  <c r="P43" i="1" s="1"/>
  <c r="O20" i="1"/>
  <c r="O21" i="1" s="1"/>
  <c r="O43" i="1" s="1"/>
  <c r="T18" i="1"/>
  <c r="T19" i="1" s="1"/>
  <c r="S18" i="1"/>
  <c r="R18" i="1"/>
  <c r="Q18" i="1"/>
  <c r="Q19" i="1" s="1"/>
  <c r="P18" i="1"/>
  <c r="P19" i="1" s="1"/>
  <c r="O18" i="1"/>
  <c r="T16" i="1"/>
  <c r="T17" i="1" s="1"/>
  <c r="S16" i="1"/>
  <c r="S17" i="1" s="1"/>
  <c r="S39" i="1" s="1"/>
  <c r="R16" i="1"/>
  <c r="R38" i="1" s="1"/>
  <c r="Q16" i="1"/>
  <c r="Q17" i="1" s="1"/>
  <c r="P16" i="1"/>
  <c r="P17" i="1" s="1"/>
  <c r="O16" i="1"/>
  <c r="O17" i="1" s="1"/>
  <c r="T14" i="1"/>
  <c r="T15" i="1" s="1"/>
  <c r="T37" i="1" s="1"/>
  <c r="S14" i="1"/>
  <c r="Q14" i="1"/>
  <c r="Q36" i="1" s="1"/>
  <c r="P14" i="1"/>
  <c r="P15" i="1" s="1"/>
  <c r="O14" i="1"/>
  <c r="O15" i="1" s="1"/>
  <c r="O37" i="1" s="1"/>
  <c r="T12" i="1"/>
  <c r="T13" i="1" s="1"/>
  <c r="T35" i="1" s="1"/>
  <c r="S12" i="1"/>
  <c r="S13" i="1" s="1"/>
  <c r="S35" i="1" s="1"/>
  <c r="R12" i="1"/>
  <c r="R13" i="1" s="1"/>
  <c r="Q12" i="1"/>
  <c r="Q13" i="1" s="1"/>
  <c r="Q35" i="1" s="1"/>
  <c r="P12" i="1"/>
  <c r="P13" i="1" s="1"/>
  <c r="P35" i="1" s="1"/>
  <c r="O12" i="1"/>
  <c r="O13" i="1" s="1"/>
  <c r="O35" i="1" s="1"/>
  <c r="T10" i="1"/>
  <c r="T11" i="1" s="1"/>
  <c r="T33" i="1" s="1"/>
  <c r="S10" i="1"/>
  <c r="S11" i="1" s="1"/>
  <c r="S33" i="1" s="1"/>
  <c r="R10" i="1"/>
  <c r="R32" i="1" s="1"/>
  <c r="Q10" i="1"/>
  <c r="Q11" i="1" s="1"/>
  <c r="Q33" i="1" s="1"/>
  <c r="P10" i="1"/>
  <c r="P11" i="1" s="1"/>
  <c r="P33" i="1" s="1"/>
  <c r="O10" i="1"/>
  <c r="O11" i="1" s="1"/>
  <c r="O33" i="1" s="1"/>
  <c r="T8" i="1"/>
  <c r="T9" i="1" s="1"/>
  <c r="T31" i="1" s="1"/>
  <c r="S8" i="1"/>
  <c r="S9" i="1" s="1"/>
  <c r="S31" i="1" s="1"/>
  <c r="R8" i="1"/>
  <c r="R30" i="1" s="1"/>
  <c r="Q8" i="1"/>
  <c r="Q9" i="1" s="1"/>
  <c r="Q31" i="1" s="1"/>
  <c r="P8" i="1"/>
  <c r="P9" i="1" s="1"/>
  <c r="P31" i="1" s="1"/>
  <c r="O8" i="1"/>
  <c r="O9" i="1" s="1"/>
  <c r="O31" i="1" s="1"/>
  <c r="T6" i="1"/>
  <c r="T7" i="1" s="1"/>
  <c r="T29" i="1" s="1"/>
  <c r="S6" i="1"/>
  <c r="S7" i="1" s="1"/>
  <c r="S29" i="1" s="1"/>
  <c r="R6" i="1"/>
  <c r="R7" i="1" s="1"/>
  <c r="Q6" i="1"/>
  <c r="Q28" i="1" s="1"/>
  <c r="P6" i="1"/>
  <c r="P7" i="1" s="1"/>
  <c r="P29" i="1" s="1"/>
  <c r="O6" i="1"/>
  <c r="O7" i="1" s="1"/>
  <c r="O29" i="1" s="1"/>
  <c r="N22" i="1"/>
  <c r="N23" i="1" s="1"/>
  <c r="N45" i="1" s="1"/>
  <c r="N20" i="1"/>
  <c r="N42" i="1" s="1"/>
  <c r="N18" i="1"/>
  <c r="N40" i="1" s="1"/>
  <c r="N16" i="1"/>
  <c r="N38" i="1" s="1"/>
  <c r="N14" i="1"/>
  <c r="N36" i="1" s="1"/>
  <c r="N12" i="1"/>
  <c r="N13" i="1" s="1"/>
  <c r="N35" i="1" s="1"/>
  <c r="N10" i="1"/>
  <c r="N32" i="1" s="1"/>
  <c r="N8" i="1"/>
  <c r="N30" i="1" s="1"/>
  <c r="N6" i="1"/>
  <c r="N7" i="1" s="1"/>
  <c r="N29" i="1" s="1"/>
  <c r="N17" i="1" l="1"/>
  <c r="R17" i="1"/>
  <c r="R39" i="1" s="1"/>
  <c r="Q41" i="1"/>
  <c r="N19" i="1"/>
  <c r="N41" i="1" s="1"/>
  <c r="R19" i="1"/>
  <c r="R41" i="1" s="1"/>
  <c r="P41" i="1"/>
  <c r="T41" i="1"/>
  <c r="O19" i="1"/>
  <c r="O41" i="1" s="1"/>
  <c r="S19" i="1"/>
  <c r="S41" i="1" s="1"/>
  <c r="O39" i="1"/>
  <c r="P39" i="1"/>
  <c r="T39" i="1"/>
  <c r="Q39" i="1"/>
  <c r="N21" i="1"/>
  <c r="N43" i="1" s="1"/>
  <c r="S34" i="1"/>
  <c r="T36" i="1"/>
  <c r="S32" i="1"/>
  <c r="T42" i="1"/>
  <c r="O32" i="1"/>
  <c r="O36" i="1"/>
  <c r="Q38" i="1"/>
  <c r="S42" i="1"/>
  <c r="N15" i="1"/>
  <c r="N37" i="1" s="1"/>
  <c r="R15" i="1"/>
  <c r="R37" i="1" s="1"/>
  <c r="Q40" i="1"/>
  <c r="Q44" i="1"/>
  <c r="R9" i="1"/>
  <c r="R31" i="1" s="1"/>
  <c r="S15" i="1"/>
  <c r="S37" i="1" s="1"/>
  <c r="N39" i="1"/>
  <c r="O34" i="1"/>
  <c r="O42" i="1"/>
  <c r="R11" i="1"/>
  <c r="R33" i="1" s="1"/>
  <c r="Q42" i="1"/>
  <c r="Q15" i="1"/>
  <c r="Q37" i="1" s="1"/>
  <c r="P37" i="1"/>
  <c r="R35" i="1"/>
  <c r="R29" i="1"/>
  <c r="N28" i="1"/>
  <c r="R28" i="1"/>
  <c r="P30" i="1"/>
  <c r="T30" i="1"/>
  <c r="Q34" i="1"/>
  <c r="O38" i="1"/>
  <c r="S38" i="1"/>
  <c r="N9" i="1"/>
  <c r="N31" i="1" s="1"/>
  <c r="O28" i="1"/>
  <c r="S28" i="1"/>
  <c r="Q30" i="1"/>
  <c r="P32" i="1"/>
  <c r="T32" i="1"/>
  <c r="N34" i="1"/>
  <c r="R34" i="1"/>
  <c r="P36" i="1"/>
  <c r="P38" i="1"/>
  <c r="T38" i="1"/>
  <c r="R40" i="1"/>
  <c r="P42" i="1"/>
  <c r="N44" i="1"/>
  <c r="R44" i="1"/>
  <c r="N11" i="1"/>
  <c r="N33" i="1" s="1"/>
  <c r="R21" i="1"/>
  <c r="R43" i="1" s="1"/>
  <c r="P28" i="1"/>
  <c r="T28" i="1"/>
  <c r="Q32" i="1"/>
  <c r="O40" i="1"/>
  <c r="S40" i="1"/>
  <c r="O44" i="1"/>
  <c r="S44" i="1"/>
  <c r="Q7" i="1"/>
  <c r="Q29" i="1" s="1"/>
  <c r="O30" i="1"/>
  <c r="S30" i="1"/>
  <c r="P34" i="1"/>
  <c r="T34" i="1"/>
  <c r="S36" i="1"/>
  <c r="P40" i="1"/>
  <c r="T40" i="1"/>
  <c r="P44" i="1"/>
  <c r="T44" i="1"/>
</calcChain>
</file>

<file path=xl/sharedStrings.xml><?xml version="1.0" encoding="utf-8"?>
<sst xmlns="http://schemas.openxmlformats.org/spreadsheetml/2006/main" count="417" uniqueCount="131">
  <si>
    <t>----------</t>
  </si>
  <si>
    <t>-----------</t>
  </si>
  <si>
    <t>-------------</t>
  </si>
  <si>
    <t>---------------</t>
  </si>
  <si>
    <t>lnext_h~s</t>
  </si>
  <si>
    <t>delta_mw</t>
  </si>
  <si>
    <t>N</t>
  </si>
  <si>
    <t>$\Delta$mw</t>
  </si>
  <si>
    <t>$\Delta$mw$\times\leq$ HS</t>
  </si>
  <si>
    <t>$\Delta$mw$\times$Female</t>
  </si>
  <si>
    <t>$\Delta$mw$\times$Teenager</t>
  </si>
  <si>
    <t>$\Delta$mw$\times$Female$\times\leq$HS</t>
  </si>
  <si>
    <t>$\Delta$mw$\times$Black</t>
  </si>
  <si>
    <t>$\Delta$mw$\times$Asian</t>
  </si>
  <si>
    <t>$\Delta$mw$\times$Other</t>
  </si>
  <si>
    <t>(1)</t>
  </si>
  <si>
    <t>(2)</t>
  </si>
  <si>
    <t>(3)</t>
  </si>
  <si>
    <t>(4)</t>
  </si>
  <si>
    <t>(5)</t>
  </si>
  <si>
    <t>(6)</t>
  </si>
  <si>
    <t>(7)</t>
  </si>
  <si>
    <t>$y=\ln(\mbox{next wage})$</t>
  </si>
  <si>
    <t>1.educ#delta_mw</t>
  </si>
  <si>
    <t>2.esex#delta_mw</t>
  </si>
  <si>
    <t>1.teen#delta_mw</t>
  </si>
  <si>
    <t>1.educ#2.esex#delta_mw</t>
  </si>
  <si>
    <t>1.teen#2.esex.deleta_mw</t>
  </si>
  <si>
    <t>2.erace#delta_mw</t>
  </si>
  <si>
    <t>3.erace#delta_mw</t>
  </si>
  <si>
    <t>4.erace#delta_mw</t>
  </si>
  <si>
    <t>$\Delta$mw$\times$Female$\times$teen</t>
  </si>
  <si>
    <t xml:space="preserve">    Variable </t>
  </si>
  <si>
    <t>-------------+-----------------------------------------------------------------</t>
  </si>
  <si>
    <t xml:space="preserve">       tageb </t>
  </si>
  <si>
    <t xml:space="preserve">        esex </t>
  </si>
  <si>
    <t xml:space="preserve">        teen </t>
  </si>
  <si>
    <t xml:space="preserve">      unempb </t>
  </si>
  <si>
    <t xml:space="preserve">     ui_elig </t>
  </si>
  <si>
    <t xml:space="preserve">      intens </t>
  </si>
  <si>
    <t xml:space="preserve">spell_length </t>
  </si>
  <si>
    <t xml:space="preserve">    delta_mw </t>
  </si>
  <si>
    <t xml:space="preserve">   last_wage </t>
  </si>
  <si>
    <t>------------------------------------------------------------------------------------------------------------------------------------------------------------------------------------------------------------------------------------------------------------</t>
  </si>
  <si>
    <t>-&gt; bal_groups = .</t>
  </si>
  <si>
    <t xml:space="preserve">. </t>
  </si>
  <si>
    <t>. table erace bal_groups if bal_groups!=. [aw=wpfinwgt]</t>
  </si>
  <si>
    <t>------------------------------------------</t>
  </si>
  <si>
    <t xml:space="preserve">What      </t>
  </si>
  <si>
    <t xml:space="preserve">race(s)   </t>
  </si>
  <si>
    <t xml:space="preserve">does ...  </t>
  </si>
  <si>
    <t xml:space="preserve">consider  </t>
  </si>
  <si>
    <t xml:space="preserve">herself/h </t>
  </si>
  <si>
    <t xml:space="preserve">imself to </t>
  </si>
  <si>
    <t xml:space="preserve">be?       </t>
  </si>
  <si>
    <t>----------+-------------------------------</t>
  </si>
  <si>
    <t>Obs</t>
  </si>
  <si>
    <t>Weight</t>
  </si>
  <si>
    <t>Mean</t>
  </si>
  <si>
    <t>Std. Dev.</t>
  </si>
  <si>
    <t>Min</t>
  </si>
  <si>
    <t>Max</t>
  </si>
  <si>
    <t>bal_groups</t>
  </si>
  <si>
    <t xml:space="preserve">       educb </t>
  </si>
  <si>
    <t>$\Delta mw=0$</t>
  </si>
  <si>
    <t>$\Delta mw\neq 0$</t>
  </si>
  <si>
    <t>Spell length=1</t>
  </si>
  <si>
    <t>Movers</t>
  </si>
  <si>
    <t>S.D.</t>
  </si>
  <si>
    <t>Age</t>
  </si>
  <si>
    <t>Race:</t>
  </si>
  <si>
    <t>White</t>
  </si>
  <si>
    <t>Black</t>
  </si>
  <si>
    <t>Asian</t>
  </si>
  <si>
    <t>Other</t>
  </si>
  <si>
    <t>-</t>
  </si>
  <si>
    <t>Sex</t>
  </si>
  <si>
    <t>Teenager</t>
  </si>
  <si>
    <t>0 to HS</t>
  </si>
  <si>
    <t>Unemployment</t>
  </si>
  <si>
    <t>UI eligible</t>
  </si>
  <si>
    <t>Search Intensity</t>
  </si>
  <si>
    <t>Spell Length</t>
  </si>
  <si>
    <t>$\Delta mw$</t>
  </si>
  <si>
    <t>Observations</t>
  </si>
  <si>
    <t>Last Wage</t>
  </si>
  <si>
    <t>. table bal_groups</t>
  </si>
  <si>
    <t>----------------------</t>
  </si>
  <si>
    <t xml:space="preserve">bal_group </t>
  </si>
  <si>
    <t xml:space="preserve">s         </t>
  </si>
  <si>
    <t xml:space="preserve">      Freq.</t>
  </si>
  <si>
    <t>----------+-----------</t>
  </si>
  <si>
    <t>. table bal_groups if last_wage&gt;0</t>
  </si>
  <si>
    <t>-------</t>
  </si>
  <si>
    <t>Variable</t>
  </si>
  <si>
    <t>------------</t>
  </si>
  <si>
    <t>tageb</t>
  </si>
  <si>
    <t>esex</t>
  </si>
  <si>
    <t>educb</t>
  </si>
  <si>
    <t>teen</t>
  </si>
  <si>
    <t>unempb</t>
  </si>
  <si>
    <t>ui_elig</t>
  </si>
  <si>
    <t>intens</t>
  </si>
  <si>
    <t>spell_length</t>
  </si>
  <si>
    <t>last_wage</t>
  </si>
  <si>
    <t>-&gt; bal_group</t>
  </si>
  <si>
    <t>-------------------------------------</t>
  </si>
  <si>
    <t>s = 0</t>
  </si>
  <si>
    <t>(analytic we</t>
  </si>
  <si>
    <t>ights assume</t>
  </si>
  <si>
    <t>d)</t>
  </si>
  <si>
    <t>|     Obs</t>
  </si>
  <si>
    <t>-+----------</t>
  </si>
  <si>
    <t>|   4,470</t>
  </si>
  <si>
    <t>.0224734   .</t>
  </si>
  <si>
    <t>-32.50328   4</t>
  </si>
  <si>
    <t>|   2,281</t>
  </si>
  <si>
    <t>s = 1</t>
  </si>
  <si>
    <t>|   6,381</t>
  </si>
  <si>
    <t>|   3,968</t>
  </si>
  <si>
    <t>s = 2</t>
  </si>
  <si>
    <t>|  34,002</t>
  </si>
  <si>
    <t>.0219437   .</t>
  </si>
  <si>
    <t>|  15,691</t>
  </si>
  <si>
    <t>.0071429   1</t>
  </si>
  <si>
    <t>s = 3</t>
  </si>
  <si>
    <t>|   2,722</t>
  </si>
  <si>
    <t>.0214916   .</t>
  </si>
  <si>
    <t>-9.375   3</t>
  </si>
  <si>
    <t>|   1,216</t>
  </si>
  <si>
    <t>.1488095  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</si>
</sst>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* #,##0.0000_);_(* \(#,##0.0000\);_(* &quot;-&quot;??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Dashed">
        <color auto="1"/>
      </top>
      <bottom/>
      <diagonal/>
    </border>
    <border>
      <left/>
      <right/>
      <top style="mediumDashed">
        <color auto="1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49" fontId="0" fillId="0" borderId="2" xfId="0" applyNumberFormat="1" applyBorder="1"/>
    <xf numFmtId="49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4" fontId="0" fillId="0" borderId="4" xfId="1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83137-392E-4D1E-99B2-9401B09ACED4}">
  <dimension ref="A1:X46"/>
  <sheetViews>
    <sheetView workbookViewId="0">
      <selection activeCell="J15" sqref="J15"/>
    </sheetView>
  </sheetViews>
  <sheetFormatPr defaultRowHeight="14.5" x14ac:dyDescent="0.35"/>
  <cols>
    <col min="13" max="13" width="38" bestFit="1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3</v>
      </c>
      <c r="G1" t="s">
        <v>1</v>
      </c>
      <c r="H1" t="s">
        <v>3</v>
      </c>
      <c r="L1">
        <v>4</v>
      </c>
    </row>
    <row r="2" spans="1:24" x14ac:dyDescent="0.35">
      <c r="B2">
        <v>-1</v>
      </c>
      <c r="C2">
        <v>-2</v>
      </c>
      <c r="D2">
        <v>-3</v>
      </c>
      <c r="E2">
        <v>-4</v>
      </c>
      <c r="F2">
        <v>-5</v>
      </c>
      <c r="G2">
        <v>-6</v>
      </c>
      <c r="H2">
        <v>-7</v>
      </c>
    </row>
    <row r="3" spans="1:24" x14ac:dyDescent="0.35">
      <c r="B3" t="s">
        <v>4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  <c r="N3">
        <v>1</v>
      </c>
      <c r="O3">
        <v>2</v>
      </c>
      <c r="P3">
        <v>3</v>
      </c>
      <c r="Q3">
        <v>4</v>
      </c>
      <c r="R3">
        <v>5</v>
      </c>
      <c r="S3">
        <v>6</v>
      </c>
      <c r="T3">
        <v>7</v>
      </c>
    </row>
    <row r="4" spans="1:24" x14ac:dyDescent="0.35">
      <c r="A4" t="s">
        <v>0</v>
      </c>
      <c r="B4" t="s">
        <v>1</v>
      </c>
      <c r="C4" t="s">
        <v>2</v>
      </c>
      <c r="D4" t="s">
        <v>2</v>
      </c>
      <c r="E4" t="s">
        <v>2</v>
      </c>
      <c r="F4" t="s">
        <v>3</v>
      </c>
      <c r="G4" t="s">
        <v>1</v>
      </c>
      <c r="H4" t="s">
        <v>3</v>
      </c>
      <c r="M4" s="17" t="s">
        <v>22</v>
      </c>
      <c r="N4" s="17"/>
      <c r="O4" s="17"/>
      <c r="P4" s="17"/>
      <c r="Q4" s="17"/>
      <c r="R4" s="17"/>
      <c r="S4" s="17"/>
      <c r="T4" s="17"/>
    </row>
    <row r="5" spans="1:24" x14ac:dyDescent="0.35">
      <c r="A5" t="s">
        <v>5</v>
      </c>
      <c r="B5">
        <v>2.2200000000000002E-3</v>
      </c>
      <c r="C5">
        <v>1.8400000000000001E-3</v>
      </c>
      <c r="D5">
        <v>4.3299999999999996E-3</v>
      </c>
      <c r="E5">
        <v>1.7899999999999999E-3</v>
      </c>
      <c r="F5">
        <v>2.1900000000000001E-3</v>
      </c>
      <c r="G5">
        <v>4.0400000000000002E-3</v>
      </c>
      <c r="H5">
        <v>3.8E-3</v>
      </c>
      <c r="N5" s="1" t="s">
        <v>15</v>
      </c>
      <c r="O5" s="1" t="s">
        <v>16</v>
      </c>
      <c r="P5" s="1" t="s">
        <v>17</v>
      </c>
      <c r="Q5" s="1" t="s">
        <v>18</v>
      </c>
      <c r="R5" s="1" t="s">
        <v>19</v>
      </c>
      <c r="S5" s="1" t="s">
        <v>20</v>
      </c>
      <c r="T5" s="1" t="s">
        <v>21</v>
      </c>
      <c r="X5" t="s">
        <v>5</v>
      </c>
    </row>
    <row r="6" spans="1:24" x14ac:dyDescent="0.35">
      <c r="B6">
        <v>-2.7699999999999999E-3</v>
      </c>
      <c r="C6">
        <v>-2.8900000000000002E-3</v>
      </c>
      <c r="D6">
        <v>-3.7200000000000002E-3</v>
      </c>
      <c r="E6">
        <v>-3.0300000000000001E-3</v>
      </c>
      <c r="F6">
        <v>-4.2100000000000002E-3</v>
      </c>
      <c r="G6">
        <v>-4.13E-3</v>
      </c>
      <c r="H6">
        <v>-3.1900000000000001E-3</v>
      </c>
      <c r="L6" t="s">
        <v>5</v>
      </c>
      <c r="M6" t="s">
        <v>7</v>
      </c>
      <c r="N6">
        <f>VLOOKUP($L6,$A$5:$H$30,N$3+1,FALSE)</f>
        <v>2.2200000000000002E-3</v>
      </c>
      <c r="O6">
        <f t="shared" ref="O6:T6" si="0">VLOOKUP($L6,$A$5:$H$30,O$3+1,FALSE)</f>
        <v>1.8400000000000001E-3</v>
      </c>
      <c r="P6">
        <f t="shared" si="0"/>
        <v>4.3299999999999996E-3</v>
      </c>
      <c r="Q6">
        <f t="shared" si="0"/>
        <v>1.7899999999999999E-3</v>
      </c>
      <c r="R6">
        <f t="shared" si="0"/>
        <v>2.1900000000000001E-3</v>
      </c>
      <c r="S6">
        <f t="shared" si="0"/>
        <v>4.0400000000000002E-3</v>
      </c>
      <c r="T6">
        <f t="shared" si="0"/>
        <v>3.8E-3</v>
      </c>
    </row>
    <row r="7" spans="1:24" x14ac:dyDescent="0.35">
      <c r="N7">
        <f>HLOOKUP(N6,$B5:$H6,2,FALSE)</f>
        <v>-2.7699999999999999E-3</v>
      </c>
      <c r="O7">
        <f t="shared" ref="O7:T7" si="1">HLOOKUP(O6,$B5:$H6,2,FALSE)</f>
        <v>-2.8900000000000002E-3</v>
      </c>
      <c r="P7">
        <f t="shared" si="1"/>
        <v>-3.7200000000000002E-3</v>
      </c>
      <c r="Q7">
        <f t="shared" si="1"/>
        <v>-3.0300000000000001E-3</v>
      </c>
      <c r="R7">
        <f>HLOOKUP(R6,$B5:$H6,2,FALSE)</f>
        <v>-4.2100000000000002E-3</v>
      </c>
      <c r="S7">
        <f t="shared" si="1"/>
        <v>-4.13E-3</v>
      </c>
      <c r="T7">
        <f t="shared" si="1"/>
        <v>-3.1900000000000001E-3</v>
      </c>
    </row>
    <row r="8" spans="1:24" x14ac:dyDescent="0.35">
      <c r="A8" t="s">
        <v>23</v>
      </c>
      <c r="C8">
        <v>2.48E-3</v>
      </c>
      <c r="F8">
        <v>1.15E-2</v>
      </c>
      <c r="L8" t="s">
        <v>23</v>
      </c>
      <c r="M8" t="s">
        <v>8</v>
      </c>
      <c r="N8">
        <f t="shared" ref="N8:T8" si="2">VLOOKUP($L8,$A$5:$H$30,N$3+1,FALSE)</f>
        <v>0</v>
      </c>
      <c r="O8">
        <f t="shared" si="2"/>
        <v>2.48E-3</v>
      </c>
      <c r="P8">
        <f t="shared" si="2"/>
        <v>0</v>
      </c>
      <c r="Q8">
        <f t="shared" si="2"/>
        <v>0</v>
      </c>
      <c r="R8">
        <f t="shared" si="2"/>
        <v>1.15E-2</v>
      </c>
      <c r="S8">
        <f t="shared" si="2"/>
        <v>0</v>
      </c>
      <c r="T8">
        <f t="shared" si="2"/>
        <v>0</v>
      </c>
      <c r="X8" t="s">
        <v>23</v>
      </c>
    </row>
    <row r="9" spans="1:24" x14ac:dyDescent="0.35">
      <c r="C9">
        <v>-6.7299999999999999E-3</v>
      </c>
      <c r="F9">
        <v>-6.13E-3</v>
      </c>
      <c r="N9" t="str">
        <f>IFERROR(HLOOKUP(N8,$B8:$H9,2,FALSE),"")</f>
        <v/>
      </c>
      <c r="O9">
        <f t="shared" ref="O9:T9" si="3">IFERROR(HLOOKUP(O8,$B8:$H9,2,FALSE),"")</f>
        <v>-6.7299999999999999E-3</v>
      </c>
      <c r="P9" t="str">
        <f t="shared" si="3"/>
        <v/>
      </c>
      <c r="Q9" t="str">
        <f t="shared" si="3"/>
        <v/>
      </c>
      <c r="R9">
        <f>IFERROR(HLOOKUP(R8,$B8:$H9,2,FALSE),"")</f>
        <v>-6.13E-3</v>
      </c>
      <c r="S9" t="str">
        <f t="shared" si="3"/>
        <v/>
      </c>
      <c r="T9" t="str">
        <f t="shared" si="3"/>
        <v/>
      </c>
    </row>
    <row r="10" spans="1:24" x14ac:dyDescent="0.35">
      <c r="L10" t="s">
        <v>24</v>
      </c>
      <c r="M10" t="s">
        <v>9</v>
      </c>
      <c r="N10">
        <f t="shared" ref="N10:T10" si="4">VLOOKUP($L10,$A$5:$H$30,N$3+1,FALSE)</f>
        <v>0</v>
      </c>
      <c r="O10">
        <f t="shared" si="4"/>
        <v>0</v>
      </c>
      <c r="P10">
        <f t="shared" si="4"/>
        <v>-5.3699999999999998E-3</v>
      </c>
      <c r="Q10">
        <f t="shared" si="4"/>
        <v>0</v>
      </c>
      <c r="R10">
        <f t="shared" si="4"/>
        <v>-1.0200000000000001E-3</v>
      </c>
      <c r="S10">
        <f t="shared" si="4"/>
        <v>-5.5900000000000004E-3</v>
      </c>
      <c r="T10">
        <f t="shared" si="4"/>
        <v>0</v>
      </c>
    </row>
    <row r="11" spans="1:24" x14ac:dyDescent="0.35">
      <c r="A11" t="s">
        <v>24</v>
      </c>
      <c r="D11">
        <v>-5.3699999999999998E-3</v>
      </c>
      <c r="F11">
        <v>-1.0200000000000001E-3</v>
      </c>
      <c r="G11">
        <v>-5.5900000000000004E-3</v>
      </c>
      <c r="N11" t="str">
        <f>IFERROR(HLOOKUP(N10,$B11:$H12,2,FALSE),"")</f>
        <v/>
      </c>
      <c r="O11" t="str">
        <f t="shared" ref="O11:T11" si="5">IFERROR(HLOOKUP(O10,$B11:$H12,2,FALSE),"")</f>
        <v/>
      </c>
      <c r="P11">
        <f t="shared" si="5"/>
        <v>-5.0000000000000001E-3</v>
      </c>
      <c r="Q11" t="str">
        <f t="shared" si="5"/>
        <v/>
      </c>
      <c r="R11">
        <f>IFERROR(HLOOKUP(R10,$B11:$H12,2,FALSE),"")</f>
        <v>-5.5799999999999999E-3</v>
      </c>
      <c r="S11">
        <f t="shared" si="5"/>
        <v>-5.2599999999999999E-3</v>
      </c>
      <c r="T11" t="str">
        <f t="shared" si="5"/>
        <v/>
      </c>
      <c r="X11" t="s">
        <v>24</v>
      </c>
    </row>
    <row r="12" spans="1:24" x14ac:dyDescent="0.35">
      <c r="D12">
        <v>-5.0000000000000001E-3</v>
      </c>
      <c r="F12">
        <v>-5.5799999999999999E-3</v>
      </c>
      <c r="G12">
        <v>-5.2599999999999999E-3</v>
      </c>
      <c r="L12" t="s">
        <v>25</v>
      </c>
      <c r="M12" t="s">
        <v>10</v>
      </c>
      <c r="N12">
        <f t="shared" ref="N12:T12" si="6">VLOOKUP($L12,$A$5:$H$30,N$3+1,FALSE)</f>
        <v>0</v>
      </c>
      <c r="O12">
        <f t="shared" si="6"/>
        <v>0</v>
      </c>
      <c r="P12">
        <f t="shared" si="6"/>
        <v>0</v>
      </c>
      <c r="Q12">
        <f t="shared" si="6"/>
        <v>7.45E-3</v>
      </c>
      <c r="R12">
        <f t="shared" si="6"/>
        <v>0</v>
      </c>
      <c r="S12">
        <f t="shared" si="6"/>
        <v>4.1000000000000003E-3</v>
      </c>
      <c r="T12">
        <f t="shared" si="6"/>
        <v>0</v>
      </c>
    </row>
    <row r="13" spans="1:24" x14ac:dyDescent="0.35">
      <c r="N13" t="str">
        <f>IFERROR(HLOOKUP(N12,$B14:$H15,2,FALSE),"")</f>
        <v/>
      </c>
      <c r="O13" t="str">
        <f t="shared" ref="O13:T13" si="7">IFERROR(HLOOKUP(O12,$B14:$H15,2,FALSE),"")</f>
        <v/>
      </c>
      <c r="P13" t="str">
        <f t="shared" si="7"/>
        <v/>
      </c>
      <c r="Q13">
        <f t="shared" si="7"/>
        <v>-9.92E-3</v>
      </c>
      <c r="R13" t="str">
        <f>IFERROR(HLOOKUP(R12,$B14:$H15,2,FALSE),"")</f>
        <v/>
      </c>
      <c r="S13">
        <f t="shared" si="7"/>
        <v>-9.7599999999999996E-3</v>
      </c>
      <c r="T13" t="str">
        <f t="shared" si="7"/>
        <v/>
      </c>
    </row>
    <row r="14" spans="1:24" x14ac:dyDescent="0.35">
      <c r="A14" t="s">
        <v>25</v>
      </c>
      <c r="E14">
        <v>7.45E-3</v>
      </c>
      <c r="G14">
        <v>4.1000000000000003E-3</v>
      </c>
      <c r="L14" t="s">
        <v>26</v>
      </c>
      <c r="M14" t="s">
        <v>11</v>
      </c>
      <c r="N14">
        <f t="shared" ref="N14:T14" si="8">VLOOKUP($L14,$A$5:$H$30,N$3+1,FALSE)</f>
        <v>0</v>
      </c>
      <c r="O14">
        <f t="shared" si="8"/>
        <v>0</v>
      </c>
      <c r="P14">
        <f t="shared" si="8"/>
        <v>0</v>
      </c>
      <c r="Q14">
        <f t="shared" si="8"/>
        <v>0</v>
      </c>
      <c r="R14">
        <f>VLOOKUP($L14,$A$5:$H$30,R$3+1,FALSE)</f>
        <v>-3.04E-2</v>
      </c>
      <c r="S14">
        <f t="shared" si="8"/>
        <v>0</v>
      </c>
      <c r="T14">
        <f t="shared" si="8"/>
        <v>0</v>
      </c>
      <c r="X14" t="s">
        <v>25</v>
      </c>
    </row>
    <row r="15" spans="1:24" x14ac:dyDescent="0.35">
      <c r="E15">
        <v>-9.92E-3</v>
      </c>
      <c r="G15">
        <v>-9.7599999999999996E-3</v>
      </c>
      <c r="N15" t="str">
        <f>IFERROR(HLOOKUP(N14,$B17:$H18,2,FALSE),"")</f>
        <v/>
      </c>
      <c r="O15" t="str">
        <f t="shared" ref="O15:T15" si="9">IFERROR(HLOOKUP(O14,$B17:$H18,2,FALSE),"")</f>
        <v/>
      </c>
      <c r="P15" t="str">
        <f t="shared" si="9"/>
        <v/>
      </c>
      <c r="Q15" t="str">
        <f t="shared" si="9"/>
        <v/>
      </c>
      <c r="R15">
        <f t="shared" si="9"/>
        <v>-8.09E-3</v>
      </c>
      <c r="S15" t="str">
        <f t="shared" si="9"/>
        <v/>
      </c>
      <c r="T15" t="str">
        <f t="shared" si="9"/>
        <v/>
      </c>
    </row>
    <row r="16" spans="1:24" x14ac:dyDescent="0.35">
      <c r="L16" t="s">
        <v>27</v>
      </c>
      <c r="M16" t="s">
        <v>31</v>
      </c>
      <c r="N16">
        <f t="shared" ref="N16:T16" si="10">VLOOKUP($L16,$A$5:$H$30,N$3+1,FALSE)</f>
        <v>0</v>
      </c>
      <c r="O16">
        <f t="shared" si="10"/>
        <v>0</v>
      </c>
      <c r="P16">
        <f t="shared" si="10"/>
        <v>0</v>
      </c>
      <c r="Q16">
        <f t="shared" si="10"/>
        <v>0</v>
      </c>
      <c r="R16">
        <f t="shared" si="10"/>
        <v>0</v>
      </c>
      <c r="S16">
        <f t="shared" si="10"/>
        <v>9.0299999999999998E-3</v>
      </c>
      <c r="T16">
        <f t="shared" si="10"/>
        <v>0</v>
      </c>
    </row>
    <row r="17" spans="1:24" x14ac:dyDescent="0.35">
      <c r="A17" t="s">
        <v>26</v>
      </c>
      <c r="F17">
        <v>-3.04E-2</v>
      </c>
      <c r="N17" t="str">
        <f>IFERROR(HLOOKUP(N16,$B20:$H21,2,FALSE),"")</f>
        <v/>
      </c>
      <c r="O17" t="str">
        <f t="shared" ref="O17:T17" si="11">IFERROR(HLOOKUP(O16,$B20:$H21,2,FALSE),"")</f>
        <v/>
      </c>
      <c r="P17" t="str">
        <f t="shared" si="11"/>
        <v/>
      </c>
      <c r="Q17" t="str">
        <f t="shared" si="11"/>
        <v/>
      </c>
      <c r="R17" t="str">
        <f t="shared" si="11"/>
        <v/>
      </c>
      <c r="S17">
        <f t="shared" si="11"/>
        <v>-1.3299999999999999E-2</v>
      </c>
      <c r="T17" t="str">
        <f t="shared" si="11"/>
        <v/>
      </c>
      <c r="X17" t="s">
        <v>26</v>
      </c>
    </row>
    <row r="18" spans="1:24" x14ac:dyDescent="0.35">
      <c r="F18">
        <v>-8.09E-3</v>
      </c>
      <c r="L18" t="s">
        <v>28</v>
      </c>
      <c r="M18" t="s">
        <v>12</v>
      </c>
      <c r="N18">
        <f t="shared" ref="N18:T18" si="12">VLOOKUP($L18,$A$5:$H$30,N$3+1,FALSE)</f>
        <v>0</v>
      </c>
      <c r="O18">
        <f t="shared" si="12"/>
        <v>0</v>
      </c>
      <c r="P18">
        <f t="shared" si="12"/>
        <v>0</v>
      </c>
      <c r="Q18">
        <f t="shared" si="12"/>
        <v>0</v>
      </c>
      <c r="R18">
        <f t="shared" si="12"/>
        <v>0</v>
      </c>
      <c r="S18">
        <f t="shared" si="12"/>
        <v>0</v>
      </c>
      <c r="T18">
        <f t="shared" si="12"/>
        <v>2.1299999999999999E-3</v>
      </c>
    </row>
    <row r="19" spans="1:24" x14ac:dyDescent="0.35">
      <c r="N19" t="str">
        <f>IFERROR(HLOOKUP(N18,$B23:$H24,2,FALSE),"")</f>
        <v/>
      </c>
      <c r="O19" t="str">
        <f t="shared" ref="O19:T19" si="13">IFERROR(HLOOKUP(O18,$B23:$H24,2,FALSE),"")</f>
        <v/>
      </c>
      <c r="P19" t="str">
        <f t="shared" si="13"/>
        <v/>
      </c>
      <c r="Q19" t="str">
        <f t="shared" si="13"/>
        <v/>
      </c>
      <c r="R19" t="str">
        <f t="shared" si="13"/>
        <v/>
      </c>
      <c r="S19" t="str">
        <f t="shared" si="13"/>
        <v/>
      </c>
      <c r="T19">
        <f t="shared" si="13"/>
        <v>-5.6699999999999997E-3</v>
      </c>
    </row>
    <row r="20" spans="1:24" x14ac:dyDescent="0.35">
      <c r="A20" t="s">
        <v>27</v>
      </c>
      <c r="G20">
        <v>9.0299999999999998E-3</v>
      </c>
      <c r="L20" t="s">
        <v>29</v>
      </c>
      <c r="M20" t="s">
        <v>13</v>
      </c>
      <c r="N20">
        <f t="shared" ref="N20:T20" si="14">VLOOKUP($L20,$A$5:$H$30,N$3+1,FALSE)</f>
        <v>0</v>
      </c>
      <c r="O20">
        <f t="shared" si="14"/>
        <v>0</v>
      </c>
      <c r="P20">
        <f t="shared" si="14"/>
        <v>0</v>
      </c>
      <c r="Q20">
        <f t="shared" si="14"/>
        <v>0</v>
      </c>
      <c r="R20">
        <f t="shared" si="14"/>
        <v>0</v>
      </c>
      <c r="S20">
        <f t="shared" si="14"/>
        <v>0</v>
      </c>
      <c r="T20">
        <f t="shared" si="14"/>
        <v>-2.52E-2</v>
      </c>
      <c r="X20" t="s">
        <v>27</v>
      </c>
    </row>
    <row r="21" spans="1:24" x14ac:dyDescent="0.35">
      <c r="G21">
        <v>-1.3299999999999999E-2</v>
      </c>
      <c r="N21" t="str">
        <f>IFERROR(HLOOKUP(N20,$B26:$H27,2,FALSE),"")</f>
        <v/>
      </c>
      <c r="O21" t="str">
        <f t="shared" ref="O21:T21" si="15">IFERROR(HLOOKUP(O20,$B26:$H27,2,FALSE),"")</f>
        <v/>
      </c>
      <c r="P21" t="str">
        <f t="shared" si="15"/>
        <v/>
      </c>
      <c r="Q21" t="str">
        <f t="shared" si="15"/>
        <v/>
      </c>
      <c r="R21" t="str">
        <f t="shared" si="15"/>
        <v/>
      </c>
      <c r="S21" t="str">
        <f t="shared" si="15"/>
        <v/>
      </c>
      <c r="T21">
        <f t="shared" si="15"/>
        <v>-9.3500000000000007E-3</v>
      </c>
    </row>
    <row r="22" spans="1:24" x14ac:dyDescent="0.35">
      <c r="L22" t="s">
        <v>30</v>
      </c>
      <c r="M22" t="s">
        <v>14</v>
      </c>
      <c r="N22">
        <f t="shared" ref="N22:T22" si="16">VLOOKUP($L22,$A$5:$H$30,N$3+1,FALSE)</f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-1.6199999999999999E-2</v>
      </c>
    </row>
    <row r="23" spans="1:24" x14ac:dyDescent="0.35">
      <c r="A23" t="s">
        <v>28</v>
      </c>
      <c r="H23">
        <v>2.1299999999999999E-3</v>
      </c>
      <c r="N23" t="str">
        <f>IFERROR(HLOOKUP(N22,$B29:$H30,2,FALSE),"")</f>
        <v/>
      </c>
      <c r="O23" t="str">
        <f t="shared" ref="O23:T23" si="17">IFERROR(HLOOKUP(O22,$B29:$H30,2,FALSE),"")</f>
        <v/>
      </c>
      <c r="P23" t="str">
        <f t="shared" si="17"/>
        <v/>
      </c>
      <c r="Q23" t="str">
        <f t="shared" si="17"/>
        <v/>
      </c>
      <c r="R23" t="str">
        <f t="shared" si="17"/>
        <v/>
      </c>
      <c r="S23" t="str">
        <f t="shared" si="17"/>
        <v/>
      </c>
      <c r="T23">
        <f t="shared" si="17"/>
        <v>-1.21E-2</v>
      </c>
      <c r="X23" t="s">
        <v>28</v>
      </c>
    </row>
    <row r="24" spans="1:24" x14ac:dyDescent="0.35">
      <c r="H24">
        <v>-5.6699999999999997E-3</v>
      </c>
    </row>
    <row r="26" spans="1:24" x14ac:dyDescent="0.35">
      <c r="A26" t="s">
        <v>29</v>
      </c>
      <c r="H26">
        <v>-2.52E-2</v>
      </c>
      <c r="M26" s="18" t="s">
        <v>22</v>
      </c>
      <c r="N26" s="18"/>
      <c r="O26" s="18"/>
      <c r="P26" s="18"/>
      <c r="Q26" s="18"/>
      <c r="R26" s="18"/>
      <c r="S26" s="18"/>
      <c r="T26" s="18"/>
      <c r="X26" t="s">
        <v>29</v>
      </c>
    </row>
    <row r="27" spans="1:24" ht="15" thickBot="1" x14ac:dyDescent="0.4">
      <c r="H27">
        <v>-9.3500000000000007E-3</v>
      </c>
      <c r="M27" s="4"/>
      <c r="N27" s="6" t="s">
        <v>15</v>
      </c>
      <c r="O27" s="6" t="s">
        <v>16</v>
      </c>
      <c r="P27" s="6" t="s">
        <v>17</v>
      </c>
      <c r="Q27" s="6" t="s">
        <v>18</v>
      </c>
      <c r="R27" s="6" t="s">
        <v>19</v>
      </c>
      <c r="S27" s="6" t="s">
        <v>20</v>
      </c>
      <c r="T27" s="6" t="s">
        <v>21</v>
      </c>
    </row>
    <row r="28" spans="1:24" ht="15" thickTop="1" x14ac:dyDescent="0.35">
      <c r="M28" s="1" t="s">
        <v>7</v>
      </c>
      <c r="N28" s="2">
        <f t="shared" ref="N28:T28" si="18">IF(N6=0,"",IF(N6="","",ROUND(N6,$L$1)))</f>
        <v>2.2000000000000001E-3</v>
      </c>
      <c r="O28" s="2">
        <f t="shared" si="18"/>
        <v>1.8E-3</v>
      </c>
      <c r="P28" s="2">
        <f t="shared" si="18"/>
        <v>4.3E-3</v>
      </c>
      <c r="Q28" s="2">
        <f t="shared" si="18"/>
        <v>1.8E-3</v>
      </c>
      <c r="R28" s="2">
        <f t="shared" si="18"/>
        <v>2.2000000000000001E-3</v>
      </c>
      <c r="S28" s="2">
        <f t="shared" si="18"/>
        <v>4.0000000000000001E-3</v>
      </c>
      <c r="T28" s="2">
        <f t="shared" si="18"/>
        <v>3.8E-3</v>
      </c>
    </row>
    <row r="29" spans="1:24" x14ac:dyDescent="0.35">
      <c r="A29" t="s">
        <v>30</v>
      </c>
      <c r="H29">
        <v>-1.6199999999999999E-2</v>
      </c>
      <c r="M29" s="1"/>
      <c r="N29" s="7">
        <f t="shared" ref="N29:T29" si="19">IF(N7=0,"",IF(N7="","",ROUND(N7,$L$1)))</f>
        <v>-2.8E-3</v>
      </c>
      <c r="O29" s="7">
        <f t="shared" si="19"/>
        <v>-2.8999999999999998E-3</v>
      </c>
      <c r="P29" s="7">
        <f t="shared" si="19"/>
        <v>-3.7000000000000002E-3</v>
      </c>
      <c r="Q29" s="7">
        <f t="shared" si="19"/>
        <v>-3.0000000000000001E-3</v>
      </c>
      <c r="R29" s="7">
        <f t="shared" si="19"/>
        <v>-4.1999999999999997E-3</v>
      </c>
      <c r="S29" s="7">
        <f t="shared" si="19"/>
        <v>-4.1000000000000003E-3</v>
      </c>
      <c r="T29" s="7">
        <f t="shared" si="19"/>
        <v>-3.2000000000000002E-3</v>
      </c>
      <c r="X29" t="s">
        <v>30</v>
      </c>
    </row>
    <row r="30" spans="1:24" x14ac:dyDescent="0.35">
      <c r="A30">
        <v>-1.21E-2</v>
      </c>
      <c r="H30">
        <v>-1.21E-2</v>
      </c>
      <c r="M30" s="1" t="s">
        <v>8</v>
      </c>
      <c r="N30" s="2" t="str">
        <f t="shared" ref="N30:T30" si="20">IF(N8=0,"",IF(N8="","",ROUND(N8,$L$1)))</f>
        <v/>
      </c>
      <c r="O30" s="2">
        <f t="shared" si="20"/>
        <v>2.5000000000000001E-3</v>
      </c>
      <c r="P30" s="2" t="str">
        <f t="shared" si="20"/>
        <v/>
      </c>
      <c r="Q30" s="2" t="str">
        <f t="shared" si="20"/>
        <v/>
      </c>
      <c r="R30" s="2">
        <f t="shared" si="20"/>
        <v>1.15E-2</v>
      </c>
      <c r="S30" s="2" t="str">
        <f t="shared" si="20"/>
        <v/>
      </c>
      <c r="T30" s="2" t="str">
        <f t="shared" si="20"/>
        <v/>
      </c>
    </row>
    <row r="31" spans="1:24" x14ac:dyDescent="0.35">
      <c r="A31" t="s">
        <v>0</v>
      </c>
      <c r="B31" t="s">
        <v>1</v>
      </c>
      <c r="C31" t="s">
        <v>2</v>
      </c>
      <c r="D31" t="s">
        <v>2</v>
      </c>
      <c r="E31" t="s">
        <v>2</v>
      </c>
      <c r="F31" t="s">
        <v>3</v>
      </c>
      <c r="G31" t="s">
        <v>1</v>
      </c>
      <c r="H31" t="s">
        <v>3</v>
      </c>
      <c r="M31" s="1"/>
      <c r="N31" s="7" t="str">
        <f>IF(N9=0,"",IF(N9="","",ROUND(N9,$L$1)))</f>
        <v/>
      </c>
      <c r="O31" s="7">
        <f t="shared" ref="O31:T31" si="21">IF(O9=0,"",IF(O9="","",ROUND(O9,$L$1)))</f>
        <v>-6.7000000000000002E-3</v>
      </c>
      <c r="P31" s="7" t="str">
        <f t="shared" si="21"/>
        <v/>
      </c>
      <c r="Q31" s="7" t="str">
        <f t="shared" si="21"/>
        <v/>
      </c>
      <c r="R31" s="7">
        <f t="shared" si="21"/>
        <v>-6.1000000000000004E-3</v>
      </c>
      <c r="S31" s="7" t="str">
        <f t="shared" si="21"/>
        <v/>
      </c>
      <c r="T31" s="7" t="str">
        <f t="shared" si="21"/>
        <v/>
      </c>
    </row>
    <row r="32" spans="1:24" x14ac:dyDescent="0.35">
      <c r="A32" t="s">
        <v>6</v>
      </c>
      <c r="B32">
        <v>13977</v>
      </c>
      <c r="C32">
        <v>13977</v>
      </c>
      <c r="D32">
        <v>13977</v>
      </c>
      <c r="E32">
        <v>13977</v>
      </c>
      <c r="F32">
        <v>13977</v>
      </c>
      <c r="G32">
        <v>13977</v>
      </c>
      <c r="H32">
        <v>13977</v>
      </c>
      <c r="M32" s="1" t="s">
        <v>9</v>
      </c>
      <c r="N32" s="2" t="str">
        <f t="shared" ref="N32:T32" si="22">IF(N10=0,"",IF(N10="","",ROUND(N10,$L$1)))</f>
        <v/>
      </c>
      <c r="O32" s="2" t="str">
        <f t="shared" si="22"/>
        <v/>
      </c>
      <c r="P32" s="2">
        <f t="shared" si="22"/>
        <v>-5.4000000000000003E-3</v>
      </c>
      <c r="Q32" s="2" t="str">
        <f t="shared" si="22"/>
        <v/>
      </c>
      <c r="R32" s="2">
        <f t="shared" si="22"/>
        <v>-1E-3</v>
      </c>
      <c r="S32" s="2">
        <f t="shared" si="22"/>
        <v>-5.5999999999999999E-3</v>
      </c>
      <c r="T32" s="2" t="str">
        <f t="shared" si="22"/>
        <v/>
      </c>
    </row>
    <row r="33" spans="1:20" x14ac:dyDescent="0.35">
      <c r="A33" t="s">
        <v>0</v>
      </c>
      <c r="B33" t="s">
        <v>1</v>
      </c>
      <c r="C33" t="s">
        <v>2</v>
      </c>
      <c r="D33" t="s">
        <v>2</v>
      </c>
      <c r="E33" t="s">
        <v>2</v>
      </c>
      <c r="F33" t="s">
        <v>3</v>
      </c>
      <c r="G33" t="s">
        <v>1</v>
      </c>
      <c r="H33" t="s">
        <v>3</v>
      </c>
      <c r="M33" s="1"/>
      <c r="N33" s="7" t="str">
        <f t="shared" ref="N33:T33" si="23">IF(N11=0,"",IF(N11="","",ROUND(N11,$L$1)))</f>
        <v/>
      </c>
      <c r="O33" s="7" t="str">
        <f t="shared" si="23"/>
        <v/>
      </c>
      <c r="P33" s="7">
        <f t="shared" si="23"/>
        <v>-5.0000000000000001E-3</v>
      </c>
      <c r="Q33" s="7" t="str">
        <f t="shared" si="23"/>
        <v/>
      </c>
      <c r="R33" s="7">
        <f t="shared" si="23"/>
        <v>-5.5999999999999999E-3</v>
      </c>
      <c r="S33" s="7">
        <f t="shared" si="23"/>
        <v>-5.3E-3</v>
      </c>
      <c r="T33" s="7" t="str">
        <f t="shared" si="23"/>
        <v/>
      </c>
    </row>
    <row r="34" spans="1:20" x14ac:dyDescent="0.35">
      <c r="M34" s="1" t="s">
        <v>10</v>
      </c>
      <c r="N34" s="2" t="str">
        <f t="shared" ref="N34:T34" si="24">IF(N12=0,"",IF(N12="","",ROUND(N12,$L$1)))</f>
        <v/>
      </c>
      <c r="O34" s="2" t="str">
        <f t="shared" si="24"/>
        <v/>
      </c>
      <c r="P34" s="2" t="str">
        <f t="shared" si="24"/>
        <v/>
      </c>
      <c r="Q34" s="2">
        <f t="shared" si="24"/>
        <v>7.4999999999999997E-3</v>
      </c>
      <c r="R34" s="2" t="str">
        <f t="shared" si="24"/>
        <v/>
      </c>
      <c r="S34" s="2">
        <f t="shared" si="24"/>
        <v>4.1000000000000003E-3</v>
      </c>
      <c r="T34" s="2" t="str">
        <f t="shared" si="24"/>
        <v/>
      </c>
    </row>
    <row r="35" spans="1:20" x14ac:dyDescent="0.35">
      <c r="M35" s="1"/>
      <c r="N35" s="7" t="str">
        <f t="shared" ref="N35:T35" si="25">IF(N13=0,"",IF(N13="","",ROUND(N13,$L$1)))</f>
        <v/>
      </c>
      <c r="O35" s="7" t="str">
        <f t="shared" si="25"/>
        <v/>
      </c>
      <c r="P35" s="7" t="str">
        <f t="shared" si="25"/>
        <v/>
      </c>
      <c r="Q35" s="7">
        <f t="shared" si="25"/>
        <v>-9.9000000000000008E-3</v>
      </c>
      <c r="R35" s="7" t="str">
        <f t="shared" si="25"/>
        <v/>
      </c>
      <c r="S35" s="7">
        <f t="shared" si="25"/>
        <v>-9.7999999999999997E-3</v>
      </c>
      <c r="T35" s="7" t="str">
        <f t="shared" si="25"/>
        <v/>
      </c>
    </row>
    <row r="36" spans="1:20" x14ac:dyDescent="0.35">
      <c r="M36" s="1" t="s">
        <v>11</v>
      </c>
      <c r="N36" s="2" t="str">
        <f t="shared" ref="N36:T36" si="26">IF(N14=0,"",IF(N14="","",ROUND(N14,$L$1)))</f>
        <v/>
      </c>
      <c r="O36" s="2" t="str">
        <f t="shared" si="26"/>
        <v/>
      </c>
      <c r="P36" s="2" t="str">
        <f t="shared" si="26"/>
        <v/>
      </c>
      <c r="Q36" s="2" t="str">
        <f t="shared" si="26"/>
        <v/>
      </c>
      <c r="R36" s="2">
        <f>IF(R14=0,"",IF(R14="","",ROUND(R14,$L$1)))</f>
        <v>-3.04E-2</v>
      </c>
      <c r="S36" s="2" t="str">
        <f t="shared" si="26"/>
        <v/>
      </c>
      <c r="T36" s="2" t="str">
        <f t="shared" si="26"/>
        <v/>
      </c>
    </row>
    <row r="37" spans="1:20" x14ac:dyDescent="0.35">
      <c r="M37" s="1"/>
      <c r="N37" s="7" t="str">
        <f t="shared" ref="N37:T37" si="27">IF(N15=0,"",IF(N15="","",ROUND(N15,$L$1)))</f>
        <v/>
      </c>
      <c r="O37" s="7" t="str">
        <f t="shared" si="27"/>
        <v/>
      </c>
      <c r="P37" s="7" t="str">
        <f t="shared" si="27"/>
        <v/>
      </c>
      <c r="Q37" s="7" t="str">
        <f t="shared" si="27"/>
        <v/>
      </c>
      <c r="R37" s="7">
        <f t="shared" si="27"/>
        <v>-8.0999999999999996E-3</v>
      </c>
      <c r="S37" s="7" t="str">
        <f t="shared" si="27"/>
        <v/>
      </c>
      <c r="T37" s="7" t="str">
        <f t="shared" si="27"/>
        <v/>
      </c>
    </row>
    <row r="38" spans="1:20" x14ac:dyDescent="0.35">
      <c r="M38" s="1" t="s">
        <v>31</v>
      </c>
      <c r="N38" s="2" t="str">
        <f t="shared" ref="N38:T38" si="28">IF(N16=0,"",IF(N16="","",ROUND(N16,$L$1)))</f>
        <v/>
      </c>
      <c r="O38" s="2" t="str">
        <f t="shared" si="28"/>
        <v/>
      </c>
      <c r="P38" s="2" t="str">
        <f t="shared" si="28"/>
        <v/>
      </c>
      <c r="Q38" s="2" t="str">
        <f t="shared" si="28"/>
        <v/>
      </c>
      <c r="R38" s="2" t="str">
        <f t="shared" si="28"/>
        <v/>
      </c>
      <c r="S38" s="2">
        <f t="shared" si="28"/>
        <v>8.9999999999999993E-3</v>
      </c>
      <c r="T38" s="2" t="str">
        <f t="shared" si="28"/>
        <v/>
      </c>
    </row>
    <row r="39" spans="1:20" x14ac:dyDescent="0.35">
      <c r="M39" s="1"/>
      <c r="N39" s="7" t="str">
        <f t="shared" ref="N39:T39" si="29">IF(N17=0,"",IF(N17="","",ROUND(N17,$L$1)))</f>
        <v/>
      </c>
      <c r="O39" s="7" t="str">
        <f t="shared" si="29"/>
        <v/>
      </c>
      <c r="P39" s="7" t="str">
        <f t="shared" si="29"/>
        <v/>
      </c>
      <c r="Q39" s="7" t="str">
        <f t="shared" si="29"/>
        <v/>
      </c>
      <c r="R39" s="7" t="str">
        <f t="shared" si="29"/>
        <v/>
      </c>
      <c r="S39" s="7">
        <f>IF(S17=0,"",IF(S17="","",ROUND(S17,$L$1)))</f>
        <v>-1.3299999999999999E-2</v>
      </c>
      <c r="T39" s="7" t="str">
        <f t="shared" si="29"/>
        <v/>
      </c>
    </row>
    <row r="40" spans="1:20" x14ac:dyDescent="0.35">
      <c r="M40" s="1" t="s">
        <v>12</v>
      </c>
      <c r="N40" s="2" t="str">
        <f t="shared" ref="N40:T40" si="30">IF(N18=0,"",IF(N18="","",ROUND(N18,$L$1)))</f>
        <v/>
      </c>
      <c r="O40" s="2" t="str">
        <f t="shared" si="30"/>
        <v/>
      </c>
      <c r="P40" s="2" t="str">
        <f t="shared" si="30"/>
        <v/>
      </c>
      <c r="Q40" s="2" t="str">
        <f t="shared" si="30"/>
        <v/>
      </c>
      <c r="R40" s="2" t="str">
        <f t="shared" si="30"/>
        <v/>
      </c>
      <c r="S40" s="2" t="str">
        <f t="shared" si="30"/>
        <v/>
      </c>
      <c r="T40" s="2">
        <f t="shared" si="30"/>
        <v>2.0999999999999999E-3</v>
      </c>
    </row>
    <row r="41" spans="1:20" x14ac:dyDescent="0.35">
      <c r="M41" s="1"/>
      <c r="N41" s="7" t="str">
        <f>IF(N19=0,"",IF(N19="","",ROUND(N19,$L$1)))</f>
        <v/>
      </c>
      <c r="O41" s="7" t="str">
        <f t="shared" ref="O41:T41" si="31">IF(O19=0,"",IF(O19="","",ROUND(O19,$L$1)))</f>
        <v/>
      </c>
      <c r="P41" s="7" t="str">
        <f t="shared" si="31"/>
        <v/>
      </c>
      <c r="Q41" s="7" t="str">
        <f t="shared" si="31"/>
        <v/>
      </c>
      <c r="R41" s="7" t="str">
        <f t="shared" si="31"/>
        <v/>
      </c>
      <c r="S41" s="7" t="str">
        <f t="shared" si="31"/>
        <v/>
      </c>
      <c r="T41" s="7">
        <f t="shared" si="31"/>
        <v>-5.7000000000000002E-3</v>
      </c>
    </row>
    <row r="42" spans="1:20" x14ac:dyDescent="0.35">
      <c r="M42" s="1" t="s">
        <v>13</v>
      </c>
      <c r="N42" s="2" t="str">
        <f t="shared" ref="N42:S42" si="32">IF(N20=0,"",IF(N20="","",ROUND(N20,$L$1)))</f>
        <v/>
      </c>
      <c r="O42" s="2" t="str">
        <f t="shared" si="32"/>
        <v/>
      </c>
      <c r="P42" s="2" t="str">
        <f t="shared" si="32"/>
        <v/>
      </c>
      <c r="Q42" s="2" t="str">
        <f t="shared" si="32"/>
        <v/>
      </c>
      <c r="R42" s="2" t="str">
        <f t="shared" si="32"/>
        <v/>
      </c>
      <c r="S42" s="2" t="str">
        <f t="shared" si="32"/>
        <v/>
      </c>
      <c r="T42" s="2">
        <f>IF(T20=0,"",IF(T20="","",ROUND(T20,$L$1)))</f>
        <v>-2.52E-2</v>
      </c>
    </row>
    <row r="43" spans="1:20" x14ac:dyDescent="0.35">
      <c r="M43" s="1"/>
      <c r="N43" s="7" t="str">
        <f t="shared" ref="N43:T43" si="33">IF(N21=0,"",IF(N21="","",ROUND(N21,$L$1)))</f>
        <v/>
      </c>
      <c r="O43" s="7" t="str">
        <f t="shared" si="33"/>
        <v/>
      </c>
      <c r="P43" s="7" t="str">
        <f t="shared" si="33"/>
        <v/>
      </c>
      <c r="Q43" s="7" t="str">
        <f t="shared" si="33"/>
        <v/>
      </c>
      <c r="R43" s="7" t="str">
        <f t="shared" si="33"/>
        <v/>
      </c>
      <c r="S43" s="7" t="str">
        <f t="shared" si="33"/>
        <v/>
      </c>
      <c r="T43" s="7">
        <f t="shared" si="33"/>
        <v>-9.4000000000000004E-3</v>
      </c>
    </row>
    <row r="44" spans="1:20" x14ac:dyDescent="0.35">
      <c r="M44" s="1" t="s">
        <v>14</v>
      </c>
      <c r="N44" s="2" t="str">
        <f t="shared" ref="N44:T44" si="34">IF(N22=0,"",IF(N22="","",ROUND(N22,$L$1)))</f>
        <v/>
      </c>
      <c r="O44" s="2" t="str">
        <f t="shared" si="34"/>
        <v/>
      </c>
      <c r="P44" s="2" t="str">
        <f t="shared" si="34"/>
        <v/>
      </c>
      <c r="Q44" s="2" t="str">
        <f t="shared" si="34"/>
        <v/>
      </c>
      <c r="R44" s="2" t="str">
        <f t="shared" si="34"/>
        <v/>
      </c>
      <c r="S44" s="2" t="str">
        <f t="shared" si="34"/>
        <v/>
      </c>
      <c r="T44" s="2">
        <f t="shared" si="34"/>
        <v>-1.6199999999999999E-2</v>
      </c>
    </row>
    <row r="45" spans="1:20" ht="15" thickBot="1" x14ac:dyDescent="0.4">
      <c r="M45" s="1"/>
      <c r="N45" s="7" t="str">
        <f t="shared" ref="N45:T45" si="35">IF(N23=0,"",IF(N23="","",ROUND(N23,$L$1)))</f>
        <v/>
      </c>
      <c r="O45" s="7" t="str">
        <f t="shared" si="35"/>
        <v/>
      </c>
      <c r="P45" s="7" t="str">
        <f t="shared" si="35"/>
        <v/>
      </c>
      <c r="Q45" s="7" t="str">
        <f t="shared" si="35"/>
        <v/>
      </c>
      <c r="R45" s="7" t="str">
        <f t="shared" si="35"/>
        <v/>
      </c>
      <c r="S45" s="7" t="str">
        <f t="shared" si="35"/>
        <v/>
      </c>
      <c r="T45" s="7">
        <f t="shared" si="35"/>
        <v>-1.21E-2</v>
      </c>
    </row>
    <row r="46" spans="1:20" x14ac:dyDescent="0.35">
      <c r="M46" s="5" t="s">
        <v>6</v>
      </c>
      <c r="N46" s="19">
        <f>VLOOKUP(M46,A32:B32,2,FALSE)</f>
        <v>13977</v>
      </c>
      <c r="O46" s="19"/>
      <c r="P46" s="19"/>
      <c r="Q46" s="19"/>
      <c r="R46" s="19"/>
      <c r="S46" s="19"/>
      <c r="T46" s="19"/>
    </row>
  </sheetData>
  <mergeCells count="3">
    <mergeCell ref="M4:T4"/>
    <mergeCell ref="M26:T26"/>
    <mergeCell ref="N46:T4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D6EE-E896-4554-868E-7ADA969A3B14}">
  <dimension ref="A1:AD128"/>
  <sheetViews>
    <sheetView tabSelected="1" topLeftCell="A2" workbookViewId="0">
      <selection activeCell="AA17" sqref="AA17"/>
    </sheetView>
  </sheetViews>
  <sheetFormatPr defaultRowHeight="14.5" x14ac:dyDescent="0.35"/>
  <cols>
    <col min="22" max="22" width="14.08984375" bestFit="1" customWidth="1"/>
  </cols>
  <sheetData>
    <row r="1" spans="1:30" x14ac:dyDescent="0.35">
      <c r="A1" t="s">
        <v>105</v>
      </c>
      <c r="B1" t="s">
        <v>107</v>
      </c>
      <c r="W1">
        <v>7</v>
      </c>
      <c r="Y1">
        <v>8</v>
      </c>
      <c r="AA1">
        <v>9</v>
      </c>
      <c r="AC1">
        <v>10</v>
      </c>
    </row>
    <row r="2" spans="1:30" x14ac:dyDescent="0.35">
      <c r="A2" t="s">
        <v>108</v>
      </c>
      <c r="B2" t="s">
        <v>109</v>
      </c>
      <c r="C2" t="s">
        <v>110</v>
      </c>
      <c r="W2">
        <v>4</v>
      </c>
      <c r="X2">
        <v>5</v>
      </c>
      <c r="Y2">
        <v>4</v>
      </c>
      <c r="Z2">
        <v>5</v>
      </c>
      <c r="AA2">
        <v>4</v>
      </c>
      <c r="AB2">
        <v>5</v>
      </c>
      <c r="AC2">
        <v>4</v>
      </c>
      <c r="AD2">
        <v>5</v>
      </c>
    </row>
    <row r="4" spans="1:30" x14ac:dyDescent="0.35">
      <c r="A4" t="s">
        <v>94</v>
      </c>
      <c r="B4" t="s">
        <v>111</v>
      </c>
      <c r="C4" t="s">
        <v>57</v>
      </c>
      <c r="D4" t="s">
        <v>58</v>
      </c>
      <c r="E4" t="s">
        <v>59</v>
      </c>
      <c r="F4" t="s">
        <v>60</v>
      </c>
      <c r="G4" t="s">
        <v>61</v>
      </c>
      <c r="V4" s="3"/>
      <c r="W4" s="17" t="s">
        <v>66</v>
      </c>
      <c r="X4" s="17"/>
      <c r="Y4" s="17" t="s">
        <v>67</v>
      </c>
      <c r="Z4" s="17"/>
      <c r="AA4" s="17" t="s">
        <v>64</v>
      </c>
      <c r="AB4" s="17"/>
      <c r="AC4" s="17" t="s">
        <v>65</v>
      </c>
      <c r="AD4" s="17"/>
    </row>
    <row r="5" spans="1:30" ht="15" thickBot="1" x14ac:dyDescent="0.4">
      <c r="A5" t="s">
        <v>95</v>
      </c>
      <c r="B5" s="8" t="s">
        <v>112</v>
      </c>
      <c r="C5" t="s">
        <v>1</v>
      </c>
      <c r="D5" t="s">
        <v>95</v>
      </c>
      <c r="E5" t="s">
        <v>95</v>
      </c>
      <c r="F5" t="s">
        <v>2</v>
      </c>
      <c r="G5" t="s">
        <v>93</v>
      </c>
      <c r="V5" s="3"/>
      <c r="W5" s="3" t="s">
        <v>58</v>
      </c>
      <c r="X5" s="3" t="s">
        <v>68</v>
      </c>
      <c r="Y5" s="3" t="s">
        <v>58</v>
      </c>
      <c r="Z5" s="3" t="s">
        <v>68</v>
      </c>
      <c r="AA5" s="3" t="s">
        <v>58</v>
      </c>
      <c r="AB5" s="3" t="s">
        <v>68</v>
      </c>
      <c r="AC5" s="3" t="s">
        <v>58</v>
      </c>
      <c r="AD5" s="3" t="s">
        <v>68</v>
      </c>
    </row>
    <row r="6" spans="1:30" ht="15" thickTop="1" x14ac:dyDescent="0.35">
      <c r="A6" t="s">
        <v>96</v>
      </c>
      <c r="B6" s="8" t="s">
        <v>113</v>
      </c>
      <c r="C6">
        <v>16181379.5</v>
      </c>
      <c r="D6">
        <v>31.098240000000001</v>
      </c>
      <c r="E6">
        <v>11.416090000000001</v>
      </c>
      <c r="F6">
        <v>14</v>
      </c>
      <c r="G6">
        <v>64</v>
      </c>
      <c r="T6" t="s">
        <v>96</v>
      </c>
      <c r="V6" s="12" t="s">
        <v>69</v>
      </c>
      <c r="W6" s="9">
        <f>ROUND(VLOOKUP($T6,$A$23:$G$33,W$2,FALSE),1)</f>
        <v>31.9</v>
      </c>
      <c r="X6" s="9">
        <f>ROUND(VLOOKUP($T6,$A$23:$G$33,X$2,FALSE),1)</f>
        <v>12.5</v>
      </c>
      <c r="Y6" s="9">
        <f>ROUND(VLOOKUP($T6,$A$6:$G$16,Y$2,FALSE),1)</f>
        <v>31.1</v>
      </c>
      <c r="Z6" s="9">
        <f>ROUND(VLOOKUP($T6,$A$6:$G$16,Z$2,FALSE),1)</f>
        <v>11.4</v>
      </c>
      <c r="AA6" s="9">
        <f>ROUND(VLOOKUP($T6,$A$40:$G$50,AA$2,FALSE),1)</f>
        <v>32</v>
      </c>
      <c r="AB6" s="9">
        <f>ROUND(VLOOKUP($T6,$A$40:$G$50,AB$2,FALSE),1)</f>
        <v>12.4</v>
      </c>
      <c r="AC6" s="9">
        <f>ROUND(VLOOKUP($T6,$A$57:$G$67,AC$2,FALSE),1)</f>
        <v>33.1</v>
      </c>
      <c r="AD6" s="9">
        <f>ROUND(VLOOKUP($T6,$A$57:$G$67,AD$2,FALSE),1)</f>
        <v>12.5</v>
      </c>
    </row>
    <row r="7" spans="1:30" x14ac:dyDescent="0.35">
      <c r="A7" t="s">
        <v>97</v>
      </c>
      <c r="B7" s="8" t="s">
        <v>113</v>
      </c>
      <c r="C7">
        <v>16181379.5</v>
      </c>
      <c r="D7">
        <v>1.5158419999999999</v>
      </c>
      <c r="E7">
        <v>0.4998049</v>
      </c>
      <c r="F7">
        <v>1</v>
      </c>
      <c r="G7">
        <v>2</v>
      </c>
      <c r="T7" t="s">
        <v>97</v>
      </c>
      <c r="V7" s="13" t="s">
        <v>76</v>
      </c>
      <c r="W7" s="10">
        <f>ROUND(VLOOKUP($T7,$A$23:$G$33,W$2,FALSE),3)-1</f>
        <v>0.43799999999999994</v>
      </c>
      <c r="X7" s="10">
        <f>ROUND(VLOOKUP($T7,$A$23:$G$33,X$2,FALSE),3)</f>
        <v>0.496</v>
      </c>
      <c r="Y7" s="10">
        <f>ROUND(VLOOKUP($T7,$A$6:$G$16,Y$2,FALSE),3)-1</f>
        <v>0.51600000000000001</v>
      </c>
      <c r="Z7" s="10">
        <f>ROUND(VLOOKUP($T7,$A$6:$G$16,Z$2,FALSE),3)</f>
        <v>0.5</v>
      </c>
      <c r="AA7" s="10">
        <f>ROUND(VLOOKUP($T7,$A$40:$G$50,AA$2,FALSE),3)-1</f>
        <v>0.44500000000000006</v>
      </c>
      <c r="AB7" s="10">
        <f>ROUND(VLOOKUP($T7,$A$40:$G$50,AB$2,FALSE),3)</f>
        <v>0.497</v>
      </c>
      <c r="AC7" s="10">
        <f>ROUND(VLOOKUP($T7,$A$57:$G$67,AC$2,FALSE),3)-1</f>
        <v>0.44799999999999995</v>
      </c>
      <c r="AD7" s="10">
        <f>ROUND(VLOOKUP($T7,$A$57:$G$67,AD$2,FALSE),3)</f>
        <v>0.497</v>
      </c>
    </row>
    <row r="8" spans="1:30" x14ac:dyDescent="0.35">
      <c r="A8" t="s">
        <v>98</v>
      </c>
      <c r="B8" s="8" t="s">
        <v>113</v>
      </c>
      <c r="C8">
        <v>16181379.5</v>
      </c>
      <c r="D8">
        <v>0.16001309999999999</v>
      </c>
      <c r="E8">
        <v>0.36665920000000002</v>
      </c>
      <c r="F8">
        <v>0</v>
      </c>
      <c r="G8">
        <v>1</v>
      </c>
      <c r="T8" t="s">
        <v>98</v>
      </c>
      <c r="V8" s="13" t="s">
        <v>78</v>
      </c>
      <c r="W8" s="10">
        <f>ROUND(VLOOKUP($T8,$A$23:$G$33,W$2,FALSE),3)</f>
        <v>0.20200000000000001</v>
      </c>
      <c r="X8" s="10">
        <f>ROUND(VLOOKUP($T8,$A$23:$G$33,X$2,FALSE),3)</f>
        <v>0.40100000000000002</v>
      </c>
      <c r="Y8" s="10">
        <f>ROUND(VLOOKUP($T8,$A$6:$G$16,Y$2,FALSE),3)</f>
        <v>0.16</v>
      </c>
      <c r="Z8" s="10">
        <f>ROUND(VLOOKUP($T8,$A$6:$G$16,Z$2,FALSE),3)</f>
        <v>0.36699999999999999</v>
      </c>
      <c r="AA8" s="10">
        <f>ROUND(VLOOKUP($T8,$A$40:$G$50,AA$2,FALSE),3)</f>
        <v>0.21199999999999999</v>
      </c>
      <c r="AB8" s="10">
        <f>ROUND(VLOOKUP($T8,$A$40:$G$50,AB$2,FALSE),3)</f>
        <v>0.40899999999999997</v>
      </c>
      <c r="AC8" s="10">
        <f>ROUND(VLOOKUP($T8,$A$57:$G$67,AC$2,FALSE),3)</f>
        <v>0.20599999999999999</v>
      </c>
      <c r="AD8" s="10">
        <f>ROUND(VLOOKUP($T8,$A$57:$G$67,AD$2,FALSE),3)</f>
        <v>0.40500000000000003</v>
      </c>
    </row>
    <row r="9" spans="1:30" x14ac:dyDescent="0.35">
      <c r="A9" t="s">
        <v>99</v>
      </c>
      <c r="B9" s="8" t="s">
        <v>113</v>
      </c>
      <c r="C9">
        <v>16181379.5</v>
      </c>
      <c r="D9">
        <v>0.12963759999999999</v>
      </c>
      <c r="E9">
        <v>0.33594180000000001</v>
      </c>
      <c r="F9">
        <v>0</v>
      </c>
      <c r="G9">
        <v>1</v>
      </c>
      <c r="T9" t="s">
        <v>99</v>
      </c>
      <c r="V9" s="13" t="s">
        <v>77</v>
      </c>
      <c r="W9" s="10">
        <f>ROUND(VLOOKUP($T9,$A$23:$G$33,W$2,FALSE),3)</f>
        <v>0.158</v>
      </c>
      <c r="X9" s="10">
        <f>ROUND(VLOOKUP($T9,$A$23:$G$33,X$2,FALSE),3)</f>
        <v>0.36499999999999999</v>
      </c>
      <c r="Y9" s="10">
        <f>ROUND(VLOOKUP($T9,$A$6:$G$16,Y$2,FALSE),3)</f>
        <v>0.13</v>
      </c>
      <c r="Z9" s="10">
        <f>ROUND(VLOOKUP($T9,$A$6:$G$16,Z$2,FALSE),3)</f>
        <v>0.33600000000000002</v>
      </c>
      <c r="AA9" s="10">
        <f>ROUND(VLOOKUP($T9,$A$40:$G$50,AA$2,FALSE),3)</f>
        <v>0.156</v>
      </c>
      <c r="AB9" s="10">
        <f>ROUND(VLOOKUP($T9,$A$40:$G$50,AB$2,FALSE),3)</f>
        <v>0.36299999999999999</v>
      </c>
      <c r="AC9" s="10">
        <f>ROUND(VLOOKUP($T9,$A$57:$G$67,AC$2,FALSE),3)</f>
        <v>0.129</v>
      </c>
      <c r="AD9" s="10">
        <f>ROUND(VLOOKUP($T9,$A$57:$G$67,AD$2,FALSE),3)</f>
        <v>0.33600000000000002</v>
      </c>
    </row>
    <row r="10" spans="1:30" x14ac:dyDescent="0.35">
      <c r="A10" t="s">
        <v>100</v>
      </c>
      <c r="B10" t="s">
        <v>113</v>
      </c>
      <c r="C10">
        <v>16181379.5</v>
      </c>
      <c r="D10">
        <v>6.1416199999999997E-2</v>
      </c>
      <c r="E10">
        <v>2.25793E-2</v>
      </c>
      <c r="F10" t="s">
        <v>114</v>
      </c>
      <c r="G10">
        <v>1461838</v>
      </c>
      <c r="V10" s="13" t="s">
        <v>70</v>
      </c>
      <c r="W10" s="10"/>
      <c r="X10" s="10"/>
      <c r="Y10" s="10"/>
      <c r="Z10" s="10"/>
      <c r="AA10" s="10"/>
      <c r="AB10" s="10"/>
      <c r="AC10" s="10"/>
      <c r="AD10" s="10"/>
    </row>
    <row r="11" spans="1:30" x14ac:dyDescent="0.35">
      <c r="A11" t="s">
        <v>95</v>
      </c>
      <c r="B11" s="8" t="s">
        <v>112</v>
      </c>
      <c r="C11" t="s">
        <v>1</v>
      </c>
      <c r="D11" t="s">
        <v>95</v>
      </c>
      <c r="E11" t="s">
        <v>95</v>
      </c>
      <c r="F11" t="s">
        <v>2</v>
      </c>
      <c r="G11" t="s">
        <v>93</v>
      </c>
      <c r="T11">
        <v>1</v>
      </c>
      <c r="V11" s="13" t="s">
        <v>71</v>
      </c>
      <c r="W11" s="10">
        <f>ROUND(VLOOKUP($T11,$A$99:$J$102,W$1,FALSE),3)</f>
        <v>0.752</v>
      </c>
      <c r="X11" s="10" t="s">
        <v>75</v>
      </c>
      <c r="Y11" s="10">
        <f>ROUND(VLOOKUP($T11,$A$99:$J$102,Y$1,FALSE),3)</f>
        <v>0.78100000000000003</v>
      </c>
      <c r="Z11" s="10" t="s">
        <v>75</v>
      </c>
      <c r="AA11" s="10">
        <f>ROUND(VLOOKUP($T11,$A$99:$J$102,AA$1,FALSE),3)</f>
        <v>0.76500000000000001</v>
      </c>
      <c r="AB11" s="10" t="s">
        <v>75</v>
      </c>
      <c r="AC11" s="10">
        <f>ROUND(VLOOKUP($T11,$A$99:$J$102,AC$1,FALSE),3)</f>
        <v>0.74199999999999999</v>
      </c>
      <c r="AD11" s="10" t="s">
        <v>75</v>
      </c>
    </row>
    <row r="12" spans="1:30" x14ac:dyDescent="0.35">
      <c r="A12" t="s">
        <v>101</v>
      </c>
      <c r="B12" s="8" t="s">
        <v>113</v>
      </c>
      <c r="C12">
        <v>16181379.5</v>
      </c>
      <c r="D12">
        <v>0</v>
      </c>
      <c r="E12">
        <v>0</v>
      </c>
      <c r="F12">
        <v>0</v>
      </c>
      <c r="G12">
        <v>0</v>
      </c>
      <c r="T12">
        <v>2</v>
      </c>
      <c r="V12" s="13" t="s">
        <v>72</v>
      </c>
      <c r="W12" s="10">
        <f>ROUND(VLOOKUP($T12,$A$99:$J$102,W$1,FALSE),3)</f>
        <v>0.157</v>
      </c>
      <c r="X12" s="10" t="s">
        <v>75</v>
      </c>
      <c r="Y12" s="10">
        <f>ROUND(VLOOKUP($T12,$A$99:$J$102,Y$1,FALSE),3)</f>
        <v>0.13800000000000001</v>
      </c>
      <c r="Z12" s="10" t="s">
        <v>75</v>
      </c>
      <c r="AA12" s="10">
        <f>ROUND(VLOOKUP($T12,$A$99:$J$102,AA$1,FALSE),3)</f>
        <v>0.157</v>
      </c>
      <c r="AB12" s="10" t="s">
        <v>75</v>
      </c>
      <c r="AC12" s="10">
        <f>ROUND(VLOOKUP($T12,$A$99:$J$102,AC$1,FALSE),3)</f>
        <v>0.16300000000000001</v>
      </c>
      <c r="AD12" s="10" t="s">
        <v>75</v>
      </c>
    </row>
    <row r="13" spans="1:30" x14ac:dyDescent="0.35">
      <c r="A13" t="s">
        <v>102</v>
      </c>
      <c r="B13" s="8" t="s">
        <v>113</v>
      </c>
      <c r="C13">
        <v>16181379.5</v>
      </c>
      <c r="D13">
        <v>0.83992860000000003</v>
      </c>
      <c r="E13">
        <v>0.2913309</v>
      </c>
      <c r="F13">
        <v>5.6820000000000004E-3</v>
      </c>
      <c r="G13">
        <v>1</v>
      </c>
      <c r="T13">
        <v>3</v>
      </c>
      <c r="V13" s="13" t="s">
        <v>73</v>
      </c>
      <c r="W13" s="10">
        <f>ROUND(VLOOKUP($T13,$A$99:$J$102,W$1,FALSE),3)</f>
        <v>2.9000000000000001E-2</v>
      </c>
      <c r="X13" s="10" t="s">
        <v>75</v>
      </c>
      <c r="Y13" s="10">
        <f>ROUND(VLOOKUP($T13,$A$99:$J$102,Y$1,FALSE),3)</f>
        <v>2.8000000000000001E-2</v>
      </c>
      <c r="Z13" s="10" t="s">
        <v>75</v>
      </c>
      <c r="AA13" s="10">
        <f>ROUND(VLOOKUP($T13,$A$99:$J$102,AA$1,FALSE),3)</f>
        <v>2.9000000000000001E-2</v>
      </c>
      <c r="AB13" s="10" t="s">
        <v>75</v>
      </c>
      <c r="AC13" s="10">
        <f>ROUND(VLOOKUP($T13,$A$99:$J$102,AC$1,FALSE),3)</f>
        <v>2.4E-2</v>
      </c>
      <c r="AD13" s="10" t="s">
        <v>75</v>
      </c>
    </row>
    <row r="14" spans="1:30" x14ac:dyDescent="0.35">
      <c r="A14" t="s">
        <v>103</v>
      </c>
      <c r="B14" s="8" t="s">
        <v>113</v>
      </c>
      <c r="C14">
        <v>16181379.5</v>
      </c>
      <c r="D14">
        <v>18.47541</v>
      </c>
      <c r="E14">
        <v>19.703530000000001</v>
      </c>
      <c r="F14">
        <v>2</v>
      </c>
      <c r="G14">
        <v>176</v>
      </c>
      <c r="T14">
        <v>4</v>
      </c>
      <c r="V14" s="13" t="s">
        <v>74</v>
      </c>
      <c r="W14" s="10">
        <f>ROUND(VLOOKUP($T14,$A$99:$J$102,W$1,FALSE),3)</f>
        <v>6.2E-2</v>
      </c>
      <c r="X14" s="10" t="s">
        <v>75</v>
      </c>
      <c r="Y14" s="10">
        <f>ROUND(VLOOKUP($T14,$A$99:$J$102,Y$1,FALSE),3)</f>
        <v>5.2999999999999999E-2</v>
      </c>
      <c r="Z14" s="10" t="s">
        <v>75</v>
      </c>
      <c r="AA14" s="10">
        <f>ROUND(VLOOKUP($T14,$A$99:$J$102,AA$1,FALSE),3)</f>
        <v>4.9000000000000002E-2</v>
      </c>
      <c r="AB14" s="10" t="s">
        <v>75</v>
      </c>
      <c r="AC14" s="10">
        <f>ROUND(VLOOKUP($T14,$A$99:$J$102,AC$1,FALSE),3)</f>
        <v>7.0999999999999994E-2</v>
      </c>
      <c r="AD14" s="10" t="s">
        <v>75</v>
      </c>
    </row>
    <row r="15" spans="1:30" x14ac:dyDescent="0.35">
      <c r="A15" t="s">
        <v>5</v>
      </c>
      <c r="B15" s="8" t="s">
        <v>113</v>
      </c>
      <c r="C15">
        <v>16181379.5</v>
      </c>
      <c r="D15">
        <v>0.80260089999999995</v>
      </c>
      <c r="E15">
        <v>6.4082359999999996</v>
      </c>
      <c r="F15" t="s">
        <v>115</v>
      </c>
      <c r="G15">
        <v>8.1553400000000007</v>
      </c>
      <c r="V15" s="13"/>
      <c r="W15" s="10"/>
      <c r="X15" s="10"/>
      <c r="Y15" s="10"/>
      <c r="Z15" s="10"/>
      <c r="AA15" s="10"/>
      <c r="AB15" s="10"/>
      <c r="AC15" s="10"/>
      <c r="AD15" s="10"/>
    </row>
    <row r="16" spans="1:30" x14ac:dyDescent="0.35">
      <c r="A16" t="s">
        <v>104</v>
      </c>
      <c r="B16" t="s">
        <v>116</v>
      </c>
      <c r="C16">
        <v>8361744.6600000001</v>
      </c>
      <c r="D16">
        <v>16.518409999999999</v>
      </c>
      <c r="E16">
        <v>58.382719999999999</v>
      </c>
      <c r="F16">
        <v>3.7036999999999999E-3</v>
      </c>
      <c r="G16">
        <v>2854.25</v>
      </c>
      <c r="T16" t="s">
        <v>100</v>
      </c>
      <c r="V16" s="13" t="s">
        <v>79</v>
      </c>
      <c r="W16" s="10">
        <f>ROUND(VLOOKUP($T16,$A$23:$G$33,W$2,FALSE),3)</f>
        <v>6.0999999999999999E-2</v>
      </c>
      <c r="X16" s="10">
        <f>ROUND(VLOOKUP($T16,$A$23:$G$33,X$2,FALSE),3)</f>
        <v>2.1000000000000001E-2</v>
      </c>
      <c r="Y16" s="10">
        <f>ROUND(VLOOKUP($T16,$A$6:$G$16,Y$2,FALSE),3)</f>
        <v>6.0999999999999999E-2</v>
      </c>
      <c r="Z16" s="10">
        <f>ROUND(VLOOKUP($T16,$A$6:$G$16,Z$2,FALSE),3)</f>
        <v>2.3E-2</v>
      </c>
      <c r="AA16" s="10">
        <f>ROUND(VLOOKUP($T16,$A$40:$G$50,AA$2,FALSE),3)</f>
        <v>6.2E-2</v>
      </c>
      <c r="AB16" s="10">
        <f>ROUND(VLOOKUP($T16,$A$40:$G$50,AB$2,FALSE),3)</f>
        <v>2.1000000000000001E-2</v>
      </c>
      <c r="AC16" s="10">
        <f>ROUND(VLOOKUP($T16,$A$57:$G$67,AC$2,FALSE),3)</f>
        <v>6.3E-2</v>
      </c>
      <c r="AD16" s="10">
        <f>ROUND(VLOOKUP($T16,$A$57:$G$67,AD$2,FALSE),3)</f>
        <v>2.1999999999999999E-2</v>
      </c>
    </row>
    <row r="17" spans="1:30" x14ac:dyDescent="0.35">
      <c r="T17" t="s">
        <v>101</v>
      </c>
      <c r="V17" s="13" t="s">
        <v>80</v>
      </c>
      <c r="W17" s="10">
        <f t="shared" ref="W17:X19" si="0">ROUND(VLOOKUP($T17,$A$23:$G$33,W$2,FALSE),3)</f>
        <v>0</v>
      </c>
      <c r="X17" s="10">
        <f t="shared" si="0"/>
        <v>0</v>
      </c>
      <c r="Y17" s="10">
        <f t="shared" ref="Y17:Z19" si="1">ROUND(VLOOKUP($T17,$A$6:$G$16,Y$2,FALSE),3)</f>
        <v>0</v>
      </c>
      <c r="Z17" s="10">
        <f t="shared" si="1"/>
        <v>0</v>
      </c>
      <c r="AA17" s="10">
        <f t="shared" ref="AA17:AB19" si="2">ROUND(VLOOKUP($T17,$A$40:$G$50,AA$2,FALSE),3)</f>
        <v>0</v>
      </c>
      <c r="AB17" s="10">
        <f t="shared" si="2"/>
        <v>0</v>
      </c>
      <c r="AC17" s="10">
        <f t="shared" ref="AC17:AD20" si="3">ROUND(VLOOKUP($T17,$A$57:$G$67,AC$2,FALSE),3)</f>
        <v>0</v>
      </c>
      <c r="AD17" s="10">
        <f t="shared" si="3"/>
        <v>0</v>
      </c>
    </row>
    <row r="18" spans="1:30" x14ac:dyDescent="0.35">
      <c r="A18" t="s">
        <v>95</v>
      </c>
      <c r="B18" t="s">
        <v>95</v>
      </c>
      <c r="C18" t="s">
        <v>1</v>
      </c>
      <c r="D18" t="s">
        <v>95</v>
      </c>
      <c r="E18" t="s">
        <v>95</v>
      </c>
      <c r="F18" t="s">
        <v>2</v>
      </c>
      <c r="G18" t="s">
        <v>106</v>
      </c>
      <c r="T18" t="s">
        <v>102</v>
      </c>
      <c r="V18" s="13" t="s">
        <v>81</v>
      </c>
      <c r="W18" s="10">
        <f t="shared" si="0"/>
        <v>1</v>
      </c>
      <c r="X18" s="10" t="s">
        <v>75</v>
      </c>
      <c r="Y18" s="10">
        <f t="shared" si="1"/>
        <v>0.84</v>
      </c>
      <c r="Z18" s="10">
        <f t="shared" si="1"/>
        <v>0.29099999999999998</v>
      </c>
      <c r="AA18" s="10">
        <f t="shared" si="2"/>
        <v>0.88200000000000001</v>
      </c>
      <c r="AB18" s="10">
        <f t="shared" si="2"/>
        <v>0.251</v>
      </c>
      <c r="AC18" s="10">
        <f t="shared" si="3"/>
        <v>0.86899999999999999</v>
      </c>
      <c r="AD18" s="10">
        <f t="shared" si="3"/>
        <v>0.254</v>
      </c>
    </row>
    <row r="19" spans="1:30" x14ac:dyDescent="0.35">
      <c r="A19" t="s">
        <v>105</v>
      </c>
      <c r="B19" t="s">
        <v>117</v>
      </c>
      <c r="T19" t="s">
        <v>103</v>
      </c>
      <c r="V19" s="13" t="s">
        <v>82</v>
      </c>
      <c r="W19" s="10">
        <f t="shared" si="0"/>
        <v>1</v>
      </c>
      <c r="X19" s="10" t="s">
        <v>75</v>
      </c>
      <c r="Y19" s="10">
        <f t="shared" si="1"/>
        <v>18.475000000000001</v>
      </c>
      <c r="Z19" s="10">
        <f t="shared" si="1"/>
        <v>19.704000000000001</v>
      </c>
      <c r="AA19" s="10">
        <f t="shared" si="2"/>
        <v>12.884</v>
      </c>
      <c r="AB19" s="10">
        <f t="shared" si="2"/>
        <v>10.597</v>
      </c>
      <c r="AC19" s="10">
        <f t="shared" si="3"/>
        <v>23.085000000000001</v>
      </c>
      <c r="AD19" s="10">
        <f t="shared" si="3"/>
        <v>12.84</v>
      </c>
    </row>
    <row r="20" spans="1:30" ht="15" thickBot="1" x14ac:dyDescent="0.4">
      <c r="T20" t="s">
        <v>5</v>
      </c>
      <c r="V20" s="13" t="s">
        <v>83</v>
      </c>
      <c r="W20" s="10" t="s">
        <v>75</v>
      </c>
      <c r="X20" s="10" t="s">
        <v>75</v>
      </c>
      <c r="Y20" s="10" t="s">
        <v>75</v>
      </c>
      <c r="Z20" s="10" t="s">
        <v>75</v>
      </c>
      <c r="AA20" s="10" t="s">
        <v>75</v>
      </c>
      <c r="AB20" s="10" t="s">
        <v>75</v>
      </c>
      <c r="AC20" s="10">
        <f t="shared" si="3"/>
        <v>8.5939999999999994</v>
      </c>
      <c r="AD20" s="10">
        <f t="shared" si="3"/>
        <v>6.1150000000000002</v>
      </c>
    </row>
    <row r="21" spans="1:30" x14ac:dyDescent="0.35">
      <c r="A21" t="s">
        <v>94</v>
      </c>
      <c r="B21" t="s">
        <v>111</v>
      </c>
      <c r="C21" t="s">
        <v>57</v>
      </c>
      <c r="D21" t="s">
        <v>58</v>
      </c>
      <c r="E21" t="s">
        <v>59</v>
      </c>
      <c r="F21" t="s">
        <v>60</v>
      </c>
      <c r="G21" t="s">
        <v>61</v>
      </c>
      <c r="V21" s="14" t="s">
        <v>84</v>
      </c>
      <c r="W21" s="21">
        <f>B113</f>
        <v>6381</v>
      </c>
      <c r="X21" s="21"/>
      <c r="Y21" s="21">
        <f>B112</f>
        <v>4471</v>
      </c>
      <c r="Z21" s="21"/>
      <c r="AA21" s="21">
        <f>B114</f>
        <v>34003</v>
      </c>
      <c r="AB21" s="21"/>
      <c r="AC21" s="21">
        <f>B115</f>
        <v>2722</v>
      </c>
      <c r="AD21" s="21"/>
    </row>
    <row r="22" spans="1:30" ht="15" thickBot="1" x14ac:dyDescent="0.4">
      <c r="A22" t="s">
        <v>95</v>
      </c>
      <c r="B22" s="8" t="s">
        <v>112</v>
      </c>
      <c r="C22" t="s">
        <v>1</v>
      </c>
      <c r="D22" t="s">
        <v>95</v>
      </c>
      <c r="E22" t="s">
        <v>95</v>
      </c>
      <c r="F22" t="s">
        <v>2</v>
      </c>
      <c r="G22" t="s">
        <v>93</v>
      </c>
      <c r="T22" t="s">
        <v>104</v>
      </c>
      <c r="V22" s="15" t="s">
        <v>85</v>
      </c>
      <c r="W22" s="11">
        <f>ROUND(VLOOKUP($T22,$A$23:$G$33,W$2,FALSE),1)</f>
        <v>11.7</v>
      </c>
      <c r="X22" s="11">
        <f>ROUND(VLOOKUP($T22,$A$23:$G$33,X$2,FALSE),1)</f>
        <v>13.6</v>
      </c>
      <c r="Y22" s="11">
        <f>ROUND(VLOOKUP($T22,$A$6:$G$16,Y$2,FALSE),1)</f>
        <v>16.5</v>
      </c>
      <c r="Z22" s="11">
        <f>ROUND(VLOOKUP($T22,$A$6:$G$16,Z$2,FALSE),1)</f>
        <v>58.4</v>
      </c>
      <c r="AA22" s="11">
        <f>ROUND(VLOOKUP($T22,$A$40:$G$50,AA$2,FALSE),1)</f>
        <v>13.6</v>
      </c>
      <c r="AB22" s="11">
        <f>ROUND(VLOOKUP($T22,$A$40:$G$50,AB$2,FALSE),1)</f>
        <v>24.4</v>
      </c>
      <c r="AC22" s="11">
        <f>ROUND(VLOOKUP($T22,$A$57:$G$67,AC$2,FALSE),1)</f>
        <v>15.4</v>
      </c>
      <c r="AD22" s="11">
        <f>ROUND(VLOOKUP($T22,$A$57:$G$67,AD$2,FALSE),1)</f>
        <v>30.4</v>
      </c>
    </row>
    <row r="23" spans="1:30" ht="15" thickBot="1" x14ac:dyDescent="0.4">
      <c r="A23" t="s">
        <v>96</v>
      </c>
      <c r="B23" s="8" t="s">
        <v>118</v>
      </c>
      <c r="C23">
        <v>22940751.399999999</v>
      </c>
      <c r="D23">
        <v>31.916160000000001</v>
      </c>
      <c r="E23">
        <v>12.46063</v>
      </c>
      <c r="F23">
        <v>14</v>
      </c>
      <c r="G23">
        <v>65</v>
      </c>
      <c r="V23" s="16" t="s">
        <v>84</v>
      </c>
      <c r="W23" s="20">
        <f>B125</f>
        <v>6381</v>
      </c>
      <c r="X23" s="20"/>
      <c r="Y23" s="20">
        <f>B124</f>
        <v>4471</v>
      </c>
      <c r="Z23" s="20"/>
      <c r="AA23" s="20">
        <f>B126</f>
        <v>34003</v>
      </c>
      <c r="AB23" s="20"/>
      <c r="AC23" s="20">
        <f>B127</f>
        <v>2722</v>
      </c>
      <c r="AD23" s="20"/>
    </row>
    <row r="24" spans="1:30" ht="15" thickTop="1" x14ac:dyDescent="0.35">
      <c r="A24" t="s">
        <v>97</v>
      </c>
      <c r="B24" s="8" t="s">
        <v>118</v>
      </c>
      <c r="C24">
        <v>22940751.399999999</v>
      </c>
      <c r="D24">
        <v>1.4376930000000001</v>
      </c>
      <c r="E24">
        <v>0.49614150000000001</v>
      </c>
      <c r="F24">
        <v>1</v>
      </c>
      <c r="G24">
        <v>2</v>
      </c>
    </row>
    <row r="25" spans="1:30" x14ac:dyDescent="0.35">
      <c r="A25" t="s">
        <v>98</v>
      </c>
      <c r="B25" s="8" t="s">
        <v>118</v>
      </c>
      <c r="C25">
        <v>22940751.399999999</v>
      </c>
      <c r="D25">
        <v>0.20154240000000001</v>
      </c>
      <c r="E25">
        <v>0.40118359999999997</v>
      </c>
      <c r="F25">
        <v>0</v>
      </c>
      <c r="G25">
        <v>1</v>
      </c>
    </row>
    <row r="26" spans="1:30" x14ac:dyDescent="0.35">
      <c r="A26" t="s">
        <v>99</v>
      </c>
      <c r="B26" s="8" t="s">
        <v>118</v>
      </c>
      <c r="C26">
        <v>22940751.399999999</v>
      </c>
      <c r="D26">
        <v>0.15809429999999999</v>
      </c>
      <c r="E26">
        <v>0.36485800000000002</v>
      </c>
      <c r="F26">
        <v>0</v>
      </c>
      <c r="G26">
        <v>1</v>
      </c>
    </row>
    <row r="27" spans="1:30" x14ac:dyDescent="0.35">
      <c r="A27" t="s">
        <v>100</v>
      </c>
      <c r="B27" t="s">
        <v>118</v>
      </c>
      <c r="C27">
        <v>22940751.399999999</v>
      </c>
      <c r="D27">
        <v>6.1085599999999997E-2</v>
      </c>
      <c r="E27">
        <v>2.11486E-2</v>
      </c>
      <c r="F27">
        <v>2.3049099999999999E-2</v>
      </c>
      <c r="G27">
        <v>0.14505299999999999</v>
      </c>
    </row>
    <row r="28" spans="1:30" x14ac:dyDescent="0.35">
      <c r="A28" t="s">
        <v>95</v>
      </c>
      <c r="B28" s="8" t="s">
        <v>112</v>
      </c>
      <c r="C28" t="s">
        <v>1</v>
      </c>
      <c r="D28" t="s">
        <v>95</v>
      </c>
      <c r="E28" t="s">
        <v>95</v>
      </c>
      <c r="F28" t="s">
        <v>2</v>
      </c>
      <c r="G28" t="s">
        <v>93</v>
      </c>
    </row>
    <row r="29" spans="1:30" x14ac:dyDescent="0.35">
      <c r="A29" t="s">
        <v>101</v>
      </c>
      <c r="B29" s="8" t="s">
        <v>118</v>
      </c>
      <c r="C29">
        <v>22940751.399999999</v>
      </c>
      <c r="D29">
        <v>0</v>
      </c>
      <c r="E29">
        <v>0</v>
      </c>
      <c r="F29">
        <v>0</v>
      </c>
      <c r="G29">
        <v>0</v>
      </c>
    </row>
    <row r="30" spans="1:30" x14ac:dyDescent="0.35">
      <c r="A30" t="s">
        <v>102</v>
      </c>
      <c r="B30" s="8" t="s">
        <v>118</v>
      </c>
      <c r="C30">
        <v>22940751.399999999</v>
      </c>
      <c r="D30">
        <v>1</v>
      </c>
      <c r="E30">
        <v>0</v>
      </c>
      <c r="F30">
        <v>1</v>
      </c>
      <c r="G30">
        <v>1</v>
      </c>
    </row>
    <row r="31" spans="1:30" x14ac:dyDescent="0.35">
      <c r="A31" t="s">
        <v>103</v>
      </c>
      <c r="B31" s="8" t="s">
        <v>118</v>
      </c>
      <c r="C31">
        <v>22940751.399999999</v>
      </c>
      <c r="D31">
        <v>1</v>
      </c>
      <c r="E31">
        <v>0</v>
      </c>
      <c r="F31">
        <v>1</v>
      </c>
      <c r="G31">
        <v>1</v>
      </c>
    </row>
    <row r="32" spans="1:30" x14ac:dyDescent="0.35">
      <c r="A32" t="s">
        <v>5</v>
      </c>
      <c r="B32" s="8" t="s">
        <v>118</v>
      </c>
      <c r="C32">
        <v>22940751.399999999</v>
      </c>
      <c r="D32">
        <v>0</v>
      </c>
      <c r="E32">
        <v>0</v>
      </c>
      <c r="F32">
        <v>0</v>
      </c>
      <c r="G32">
        <v>0</v>
      </c>
    </row>
    <row r="33" spans="1:7" x14ac:dyDescent="0.35">
      <c r="A33" t="s">
        <v>104</v>
      </c>
      <c r="B33" t="s">
        <v>119</v>
      </c>
      <c r="C33">
        <v>14285416.5</v>
      </c>
      <c r="D33">
        <v>11.657159999999999</v>
      </c>
      <c r="E33">
        <v>13.570790000000001</v>
      </c>
      <c r="F33">
        <v>2.5000000000000001E-3</v>
      </c>
      <c r="G33">
        <v>729.25</v>
      </c>
    </row>
    <row r="35" spans="1:7" x14ac:dyDescent="0.35">
      <c r="A35" t="s">
        <v>95</v>
      </c>
      <c r="B35" t="s">
        <v>95</v>
      </c>
      <c r="C35" t="s">
        <v>1</v>
      </c>
      <c r="D35" t="s">
        <v>95</v>
      </c>
      <c r="E35" t="s">
        <v>95</v>
      </c>
      <c r="F35" t="s">
        <v>2</v>
      </c>
      <c r="G35" t="s">
        <v>106</v>
      </c>
    </row>
    <row r="36" spans="1:7" x14ac:dyDescent="0.35">
      <c r="A36" t="s">
        <v>105</v>
      </c>
      <c r="B36" t="s">
        <v>120</v>
      </c>
    </row>
    <row r="38" spans="1:7" x14ac:dyDescent="0.35">
      <c r="A38" t="s">
        <v>94</v>
      </c>
      <c r="B38" t="s">
        <v>111</v>
      </c>
      <c r="C38" t="s">
        <v>57</v>
      </c>
      <c r="D38" t="s">
        <v>58</v>
      </c>
      <c r="E38" t="s">
        <v>59</v>
      </c>
      <c r="F38" t="s">
        <v>60</v>
      </c>
      <c r="G38" t="s">
        <v>61</v>
      </c>
    </row>
    <row r="39" spans="1:7" x14ac:dyDescent="0.35">
      <c r="A39" t="s">
        <v>95</v>
      </c>
      <c r="B39" s="8" t="s">
        <v>112</v>
      </c>
      <c r="C39" t="s">
        <v>1</v>
      </c>
      <c r="D39" t="s">
        <v>95</v>
      </c>
      <c r="E39" t="s">
        <v>95</v>
      </c>
      <c r="F39" t="s">
        <v>2</v>
      </c>
      <c r="G39" t="s">
        <v>93</v>
      </c>
    </row>
    <row r="40" spans="1:7" x14ac:dyDescent="0.35">
      <c r="A40" t="s">
        <v>96</v>
      </c>
      <c r="B40" s="8" t="s">
        <v>121</v>
      </c>
      <c r="C40">
        <v>125897646</v>
      </c>
      <c r="D40">
        <v>31.963889999999999</v>
      </c>
      <c r="E40">
        <v>12.360810000000001</v>
      </c>
      <c r="F40">
        <v>14</v>
      </c>
      <c r="G40">
        <v>65</v>
      </c>
    </row>
    <row r="41" spans="1:7" x14ac:dyDescent="0.35">
      <c r="A41" t="s">
        <v>97</v>
      </c>
      <c r="B41" s="8" t="s">
        <v>121</v>
      </c>
      <c r="C41">
        <v>125897646</v>
      </c>
      <c r="D41">
        <v>1.4449069999999999</v>
      </c>
      <c r="E41">
        <v>0.49696279999999998</v>
      </c>
      <c r="F41">
        <v>1</v>
      </c>
      <c r="G41">
        <v>2</v>
      </c>
    </row>
    <row r="42" spans="1:7" x14ac:dyDescent="0.35">
      <c r="A42" t="s">
        <v>98</v>
      </c>
      <c r="B42" s="8" t="s">
        <v>121</v>
      </c>
      <c r="C42">
        <v>125897646</v>
      </c>
      <c r="D42">
        <v>0.21191470000000001</v>
      </c>
      <c r="E42">
        <v>0.4086708</v>
      </c>
      <c r="F42">
        <v>0</v>
      </c>
      <c r="G42">
        <v>1</v>
      </c>
    </row>
    <row r="43" spans="1:7" x14ac:dyDescent="0.35">
      <c r="A43" t="s">
        <v>99</v>
      </c>
      <c r="B43" s="8" t="s">
        <v>121</v>
      </c>
      <c r="C43">
        <v>125897646</v>
      </c>
      <c r="D43">
        <v>0.15648029999999999</v>
      </c>
      <c r="E43">
        <v>0.36331540000000001</v>
      </c>
      <c r="F43">
        <v>0</v>
      </c>
      <c r="G43">
        <v>1</v>
      </c>
    </row>
    <row r="44" spans="1:7" x14ac:dyDescent="0.35">
      <c r="A44" t="s">
        <v>100</v>
      </c>
      <c r="B44" t="s">
        <v>121</v>
      </c>
      <c r="C44">
        <v>125897646</v>
      </c>
      <c r="D44">
        <v>6.1690399999999999E-2</v>
      </c>
      <c r="E44">
        <v>2.1436299999999998E-2</v>
      </c>
      <c r="F44" t="s">
        <v>122</v>
      </c>
      <c r="G44">
        <v>1461838</v>
      </c>
    </row>
    <row r="45" spans="1:7" x14ac:dyDescent="0.35">
      <c r="A45" t="s">
        <v>95</v>
      </c>
      <c r="B45" s="8" t="s">
        <v>112</v>
      </c>
      <c r="C45" t="s">
        <v>1</v>
      </c>
      <c r="D45" t="s">
        <v>95</v>
      </c>
      <c r="E45" t="s">
        <v>95</v>
      </c>
      <c r="F45" t="s">
        <v>2</v>
      </c>
      <c r="G45" t="s">
        <v>93</v>
      </c>
    </row>
    <row r="46" spans="1:7" x14ac:dyDescent="0.35">
      <c r="A46" t="s">
        <v>101</v>
      </c>
      <c r="B46" s="8" t="s">
        <v>121</v>
      </c>
      <c r="C46">
        <v>125897646</v>
      </c>
      <c r="D46">
        <v>0</v>
      </c>
      <c r="E46">
        <v>0</v>
      </c>
      <c r="F46">
        <v>0</v>
      </c>
      <c r="G46">
        <v>0</v>
      </c>
    </row>
    <row r="47" spans="1:7" x14ac:dyDescent="0.35">
      <c r="A47" t="s">
        <v>102</v>
      </c>
      <c r="B47" s="8" t="s">
        <v>121</v>
      </c>
      <c r="C47">
        <v>125897646</v>
      </c>
      <c r="D47">
        <v>0.88170630000000005</v>
      </c>
      <c r="E47">
        <v>0.25142569999999997</v>
      </c>
      <c r="F47">
        <v>1.9230799999999999E-2</v>
      </c>
      <c r="G47">
        <v>1</v>
      </c>
    </row>
    <row r="48" spans="1:7" x14ac:dyDescent="0.35">
      <c r="A48" t="s">
        <v>103</v>
      </c>
      <c r="B48" s="8" t="s">
        <v>121</v>
      </c>
      <c r="C48">
        <v>125897646</v>
      </c>
      <c r="D48">
        <v>12.883990000000001</v>
      </c>
      <c r="E48">
        <v>10.596719999999999</v>
      </c>
      <c r="F48">
        <v>2</v>
      </c>
      <c r="G48">
        <v>52</v>
      </c>
    </row>
    <row r="49" spans="1:7" x14ac:dyDescent="0.35">
      <c r="A49" t="s">
        <v>5</v>
      </c>
      <c r="B49" s="8" t="s">
        <v>121</v>
      </c>
      <c r="C49">
        <v>125897646</v>
      </c>
      <c r="D49">
        <v>0</v>
      </c>
      <c r="E49">
        <v>0</v>
      </c>
      <c r="F49">
        <v>0</v>
      </c>
      <c r="G49">
        <v>0</v>
      </c>
    </row>
    <row r="50" spans="1:7" x14ac:dyDescent="0.35">
      <c r="A50" t="s">
        <v>104</v>
      </c>
      <c r="B50" t="s">
        <v>123</v>
      </c>
      <c r="C50">
        <v>59962886.799999997</v>
      </c>
      <c r="D50">
        <v>13.597709999999999</v>
      </c>
      <c r="E50">
        <v>24.447780000000002</v>
      </c>
      <c r="F50" t="s">
        <v>124</v>
      </c>
      <c r="G50">
        <v>409.83300000000003</v>
      </c>
    </row>
    <row r="52" spans="1:7" x14ac:dyDescent="0.35">
      <c r="A52" t="s">
        <v>95</v>
      </c>
      <c r="B52" t="s">
        <v>95</v>
      </c>
      <c r="C52" t="s">
        <v>1</v>
      </c>
      <c r="D52" t="s">
        <v>95</v>
      </c>
      <c r="E52" t="s">
        <v>95</v>
      </c>
      <c r="F52" t="s">
        <v>2</v>
      </c>
      <c r="G52" t="s">
        <v>106</v>
      </c>
    </row>
    <row r="53" spans="1:7" x14ac:dyDescent="0.35">
      <c r="A53" t="s">
        <v>105</v>
      </c>
      <c r="B53" t="s">
        <v>125</v>
      </c>
    </row>
    <row r="55" spans="1:7" x14ac:dyDescent="0.35">
      <c r="A55" t="s">
        <v>94</v>
      </c>
      <c r="B55" t="s">
        <v>111</v>
      </c>
      <c r="C55" t="s">
        <v>57</v>
      </c>
      <c r="D55" t="s">
        <v>58</v>
      </c>
      <c r="E55" t="s">
        <v>59</v>
      </c>
      <c r="F55" t="s">
        <v>60</v>
      </c>
      <c r="G55" t="s">
        <v>61</v>
      </c>
    </row>
    <row r="56" spans="1:7" x14ac:dyDescent="0.35">
      <c r="A56" t="s">
        <v>95</v>
      </c>
      <c r="B56" s="8" t="s">
        <v>112</v>
      </c>
      <c r="C56" t="s">
        <v>1</v>
      </c>
      <c r="D56" t="s">
        <v>95</v>
      </c>
      <c r="E56" t="s">
        <v>95</v>
      </c>
      <c r="F56" t="s">
        <v>2</v>
      </c>
      <c r="G56" t="s">
        <v>93</v>
      </c>
    </row>
    <row r="57" spans="1:7" x14ac:dyDescent="0.35">
      <c r="A57" t="s">
        <v>96</v>
      </c>
      <c r="B57" s="8" t="s">
        <v>126</v>
      </c>
      <c r="C57">
        <v>10256373.199999999</v>
      </c>
      <c r="D57">
        <v>33.098640000000003</v>
      </c>
      <c r="E57">
        <v>12.490489999999999</v>
      </c>
      <c r="F57">
        <v>14</v>
      </c>
      <c r="G57">
        <v>65</v>
      </c>
    </row>
    <row r="58" spans="1:7" x14ac:dyDescent="0.35">
      <c r="A58" t="s">
        <v>97</v>
      </c>
      <c r="B58" s="8" t="s">
        <v>126</v>
      </c>
      <c r="C58">
        <v>10256373.199999999</v>
      </c>
      <c r="D58">
        <v>1.448469</v>
      </c>
      <c r="E58">
        <v>0.4974288</v>
      </c>
      <c r="F58">
        <v>1</v>
      </c>
      <c r="G58">
        <v>2</v>
      </c>
    </row>
    <row r="59" spans="1:7" x14ac:dyDescent="0.35">
      <c r="A59" t="s">
        <v>98</v>
      </c>
      <c r="B59" s="8" t="s">
        <v>126</v>
      </c>
      <c r="C59">
        <v>10256373.199999999</v>
      </c>
      <c r="D59">
        <v>0.2060332</v>
      </c>
      <c r="E59">
        <v>0.40452890000000002</v>
      </c>
      <c r="F59">
        <v>0</v>
      </c>
      <c r="G59">
        <v>1</v>
      </c>
    </row>
    <row r="60" spans="1:7" x14ac:dyDescent="0.35">
      <c r="A60" t="s">
        <v>99</v>
      </c>
      <c r="B60" s="8" t="s">
        <v>126</v>
      </c>
      <c r="C60">
        <v>10256373.199999999</v>
      </c>
      <c r="D60">
        <v>0.12945950000000001</v>
      </c>
      <c r="E60">
        <v>0.3357695</v>
      </c>
      <c r="F60">
        <v>0</v>
      </c>
      <c r="G60">
        <v>1</v>
      </c>
    </row>
    <row r="61" spans="1:7" x14ac:dyDescent="0.35">
      <c r="A61" t="s">
        <v>100</v>
      </c>
      <c r="B61" t="s">
        <v>126</v>
      </c>
      <c r="C61">
        <v>10256373.199999999</v>
      </c>
      <c r="D61">
        <v>6.3374299999999995E-2</v>
      </c>
      <c r="E61">
        <v>2.2030600000000001E-2</v>
      </c>
      <c r="F61" t="s">
        <v>127</v>
      </c>
      <c r="G61">
        <v>1354253</v>
      </c>
    </row>
    <row r="62" spans="1:7" x14ac:dyDescent="0.35">
      <c r="A62" t="s">
        <v>95</v>
      </c>
      <c r="B62" s="8" t="s">
        <v>112</v>
      </c>
      <c r="C62" t="s">
        <v>1</v>
      </c>
      <c r="D62" t="s">
        <v>95</v>
      </c>
      <c r="E62" t="s">
        <v>95</v>
      </c>
      <c r="F62" t="s">
        <v>2</v>
      </c>
      <c r="G62" t="s">
        <v>93</v>
      </c>
    </row>
    <row r="63" spans="1:7" x14ac:dyDescent="0.35">
      <c r="A63" t="s">
        <v>101</v>
      </c>
      <c r="B63" s="8" t="s">
        <v>126</v>
      </c>
      <c r="C63">
        <v>10256373.199999999</v>
      </c>
      <c r="D63">
        <v>0</v>
      </c>
      <c r="E63">
        <v>0</v>
      </c>
      <c r="F63">
        <v>0</v>
      </c>
      <c r="G63">
        <v>0</v>
      </c>
    </row>
    <row r="64" spans="1:7" x14ac:dyDescent="0.35">
      <c r="A64" t="s">
        <v>102</v>
      </c>
      <c r="B64" s="8" t="s">
        <v>126</v>
      </c>
      <c r="C64">
        <v>10256373.199999999</v>
      </c>
      <c r="D64">
        <v>0.86948919999999996</v>
      </c>
      <c r="E64">
        <v>0.25427339999999998</v>
      </c>
      <c r="F64">
        <v>2.0833500000000001E-2</v>
      </c>
      <c r="G64">
        <v>1</v>
      </c>
    </row>
    <row r="65" spans="1:7" x14ac:dyDescent="0.35">
      <c r="A65" t="s">
        <v>103</v>
      </c>
      <c r="B65" s="8" t="s">
        <v>126</v>
      </c>
      <c r="C65">
        <v>10256373.199999999</v>
      </c>
      <c r="D65">
        <v>23.0854</v>
      </c>
      <c r="E65">
        <v>12.84018</v>
      </c>
      <c r="F65">
        <v>2</v>
      </c>
      <c r="G65">
        <v>52</v>
      </c>
    </row>
    <row r="66" spans="1:7" x14ac:dyDescent="0.35">
      <c r="A66" t="s">
        <v>5</v>
      </c>
      <c r="B66" s="8" t="s">
        <v>126</v>
      </c>
      <c r="C66">
        <v>10256373.199999999</v>
      </c>
      <c r="D66">
        <v>8.5935559999999995</v>
      </c>
      <c r="E66">
        <v>6.1149490000000002</v>
      </c>
      <c r="F66" t="s">
        <v>128</v>
      </c>
      <c r="G66">
        <v>4.9514500000000004</v>
      </c>
    </row>
    <row r="67" spans="1:7" x14ac:dyDescent="0.35">
      <c r="A67" t="s">
        <v>104</v>
      </c>
      <c r="B67" t="s">
        <v>129</v>
      </c>
      <c r="C67">
        <v>4902249.5999999996</v>
      </c>
      <c r="D67">
        <v>15.438969999999999</v>
      </c>
      <c r="E67">
        <v>30.448550000000001</v>
      </c>
      <c r="F67" t="s">
        <v>130</v>
      </c>
      <c r="G67">
        <v>39.587499999999999</v>
      </c>
    </row>
    <row r="68" spans="1:7" x14ac:dyDescent="0.35">
      <c r="A68" t="s">
        <v>43</v>
      </c>
    </row>
    <row r="69" spans="1:7" x14ac:dyDescent="0.35">
      <c r="A69" t="s">
        <v>44</v>
      </c>
    </row>
    <row r="70" spans="1:7" x14ac:dyDescent="0.35">
      <c r="A70" t="s">
        <v>44</v>
      </c>
    </row>
    <row r="72" spans="1:7" x14ac:dyDescent="0.35">
      <c r="A72" t="s">
        <v>32</v>
      </c>
      <c r="B72" t="s">
        <v>56</v>
      </c>
      <c r="C72" t="s">
        <v>57</v>
      </c>
      <c r="D72" t="s">
        <v>58</v>
      </c>
      <c r="E72" t="s">
        <v>59</v>
      </c>
      <c r="F72" t="s">
        <v>60</v>
      </c>
      <c r="G72" t="s">
        <v>61</v>
      </c>
    </row>
    <row r="73" spans="1:7" x14ac:dyDescent="0.35">
      <c r="A73" t="s">
        <v>33</v>
      </c>
    </row>
    <row r="74" spans="1:7" x14ac:dyDescent="0.35">
      <c r="A74" t="s">
        <v>34</v>
      </c>
      <c r="B74">
        <v>0</v>
      </c>
      <c r="C74">
        <v>0</v>
      </c>
    </row>
    <row r="75" spans="1:7" x14ac:dyDescent="0.35">
      <c r="A75" t="s">
        <v>35</v>
      </c>
      <c r="B75">
        <v>0</v>
      </c>
      <c r="C75">
        <v>0</v>
      </c>
    </row>
    <row r="76" spans="1:7" x14ac:dyDescent="0.35">
      <c r="A76" t="s">
        <v>63</v>
      </c>
      <c r="B76">
        <v>0</v>
      </c>
      <c r="C76">
        <v>0</v>
      </c>
    </row>
    <row r="77" spans="1:7" x14ac:dyDescent="0.35">
      <c r="A77" t="s">
        <v>36</v>
      </c>
      <c r="B77">
        <v>0</v>
      </c>
      <c r="C77">
        <v>0</v>
      </c>
    </row>
    <row r="78" spans="1:7" x14ac:dyDescent="0.35">
      <c r="A78" t="s">
        <v>37</v>
      </c>
      <c r="B78">
        <v>0</v>
      </c>
      <c r="C78">
        <v>0</v>
      </c>
    </row>
    <row r="79" spans="1:7" x14ac:dyDescent="0.35">
      <c r="A79" t="s">
        <v>33</v>
      </c>
    </row>
    <row r="80" spans="1:7" x14ac:dyDescent="0.35">
      <c r="A80" t="s">
        <v>38</v>
      </c>
      <c r="B80">
        <v>0</v>
      </c>
      <c r="C80">
        <v>0</v>
      </c>
    </row>
    <row r="81" spans="1:3" x14ac:dyDescent="0.35">
      <c r="A81" t="s">
        <v>39</v>
      </c>
      <c r="B81">
        <v>0</v>
      </c>
      <c r="C81">
        <v>0</v>
      </c>
    </row>
    <row r="82" spans="1:3" x14ac:dyDescent="0.35">
      <c r="A82" t="s">
        <v>40</v>
      </c>
      <c r="B82">
        <v>0</v>
      </c>
      <c r="C82">
        <v>0</v>
      </c>
    </row>
    <row r="83" spans="1:3" x14ac:dyDescent="0.35">
      <c r="A83" t="s">
        <v>41</v>
      </c>
      <c r="B83">
        <v>0</v>
      </c>
      <c r="C83">
        <v>0</v>
      </c>
    </row>
    <row r="84" spans="1:3" x14ac:dyDescent="0.35">
      <c r="A84" t="s">
        <v>42</v>
      </c>
      <c r="B84">
        <v>0</v>
      </c>
      <c r="C84">
        <v>0</v>
      </c>
    </row>
    <row r="87" spans="1:3" x14ac:dyDescent="0.35">
      <c r="A87" t="s">
        <v>45</v>
      </c>
    </row>
    <row r="88" spans="1:3" x14ac:dyDescent="0.35">
      <c r="A88" t="s">
        <v>46</v>
      </c>
    </row>
    <row r="90" spans="1:3" x14ac:dyDescent="0.35">
      <c r="A90" t="s">
        <v>47</v>
      </c>
    </row>
    <row r="91" spans="1:3" x14ac:dyDescent="0.35">
      <c r="A91" t="s">
        <v>48</v>
      </c>
    </row>
    <row r="92" spans="1:3" x14ac:dyDescent="0.35">
      <c r="A92" t="s">
        <v>49</v>
      </c>
    </row>
    <row r="93" spans="1:3" x14ac:dyDescent="0.35">
      <c r="A93" t="s">
        <v>50</v>
      </c>
    </row>
    <row r="94" spans="1:3" x14ac:dyDescent="0.35">
      <c r="A94" t="s">
        <v>51</v>
      </c>
    </row>
    <row r="95" spans="1:3" x14ac:dyDescent="0.35">
      <c r="A95" t="s">
        <v>52</v>
      </c>
    </row>
    <row r="96" spans="1:3" x14ac:dyDescent="0.35">
      <c r="A96" t="s">
        <v>53</v>
      </c>
      <c r="C96" t="s">
        <v>62</v>
      </c>
    </row>
    <row r="97" spans="1:10" x14ac:dyDescent="0.35">
      <c r="A97" t="s">
        <v>54</v>
      </c>
      <c r="B97">
        <v>0</v>
      </c>
      <c r="C97">
        <v>1</v>
      </c>
      <c r="D97">
        <v>2</v>
      </c>
      <c r="E97">
        <v>3</v>
      </c>
    </row>
    <row r="98" spans="1:10" x14ac:dyDescent="0.35">
      <c r="A98" t="s">
        <v>55</v>
      </c>
    </row>
    <row r="99" spans="1:10" x14ac:dyDescent="0.35">
      <c r="A99">
        <v>1</v>
      </c>
      <c r="B99" s="8">
        <v>3362</v>
      </c>
      <c r="C99" s="8">
        <v>4985</v>
      </c>
      <c r="D99" s="8">
        <v>26014</v>
      </c>
      <c r="E99" s="8">
        <v>2020</v>
      </c>
      <c r="G99">
        <f>B99/SUM(B$99:B$102)</f>
        <v>0.75212527964205822</v>
      </c>
      <c r="H99">
        <f t="shared" ref="H99:H102" si="4">C99/SUM(C$99:C$102)</f>
        <v>0.7812255132424385</v>
      </c>
      <c r="I99">
        <f t="shared" ref="I99:I102" si="5">D99/SUM(D$99:D$102)</f>
        <v>0.76507264278571852</v>
      </c>
      <c r="J99">
        <f t="shared" ref="J99:J102" si="6">E99/SUM(E$99:E$102)</f>
        <v>0.74210139603232916</v>
      </c>
    </row>
    <row r="100" spans="1:10" x14ac:dyDescent="0.35">
      <c r="A100">
        <v>2</v>
      </c>
      <c r="B100">
        <v>700</v>
      </c>
      <c r="C100">
        <v>882</v>
      </c>
      <c r="D100" s="8">
        <v>5334</v>
      </c>
      <c r="E100">
        <v>445</v>
      </c>
      <c r="G100">
        <f t="shared" ref="G100:G102" si="7">B100/SUM(B$99:B$102)</f>
        <v>0.15659955257270694</v>
      </c>
      <c r="H100">
        <f t="shared" si="4"/>
        <v>0.1382228490832158</v>
      </c>
      <c r="I100">
        <f t="shared" si="5"/>
        <v>0.15687312511028764</v>
      </c>
      <c r="J100">
        <f t="shared" si="6"/>
        <v>0.16348273328434973</v>
      </c>
    </row>
    <row r="101" spans="1:10" x14ac:dyDescent="0.35">
      <c r="A101">
        <v>3</v>
      </c>
      <c r="B101">
        <v>129</v>
      </c>
      <c r="C101">
        <v>176</v>
      </c>
      <c r="D101">
        <v>986</v>
      </c>
      <c r="E101">
        <v>65</v>
      </c>
      <c r="G101">
        <f t="shared" si="7"/>
        <v>2.8859060402684565E-2</v>
      </c>
      <c r="H101">
        <f t="shared" si="4"/>
        <v>2.7581883717285691E-2</v>
      </c>
      <c r="I101">
        <f t="shared" si="5"/>
        <v>2.8998294217987178E-2</v>
      </c>
      <c r="J101">
        <f t="shared" si="6"/>
        <v>2.3879500367376929E-2</v>
      </c>
    </row>
    <row r="102" spans="1:10" x14ac:dyDescent="0.35">
      <c r="A102">
        <v>4</v>
      </c>
      <c r="B102">
        <v>279</v>
      </c>
      <c r="C102">
        <v>338</v>
      </c>
      <c r="D102" s="8">
        <v>1668</v>
      </c>
      <c r="E102">
        <v>192</v>
      </c>
      <c r="G102">
        <f t="shared" si="7"/>
        <v>6.2416107382550337E-2</v>
      </c>
      <c r="H102">
        <f t="shared" si="4"/>
        <v>5.2969753957060023E-2</v>
      </c>
      <c r="I102">
        <f t="shared" si="5"/>
        <v>4.9055937886006706E-2</v>
      </c>
      <c r="J102">
        <f t="shared" si="6"/>
        <v>7.0536370315944161E-2</v>
      </c>
    </row>
    <row r="103" spans="1:10" x14ac:dyDescent="0.35">
      <c r="A103" t="s">
        <v>47</v>
      </c>
    </row>
    <row r="104" spans="1:10" x14ac:dyDescent="0.35">
      <c r="B104" s="8">
        <f>SUM(B99:B102)</f>
        <v>4470</v>
      </c>
      <c r="C104" s="8">
        <f t="shared" ref="C104:E104" si="8">SUM(C99:C102)</f>
        <v>6381</v>
      </c>
      <c r="D104" s="8">
        <f t="shared" si="8"/>
        <v>34002</v>
      </c>
      <c r="E104" s="8">
        <f t="shared" si="8"/>
        <v>2722</v>
      </c>
    </row>
    <row r="106" spans="1:10" x14ac:dyDescent="0.35">
      <c r="A106" t="s">
        <v>86</v>
      </c>
    </row>
    <row r="108" spans="1:10" x14ac:dyDescent="0.35">
      <c r="A108" t="s">
        <v>87</v>
      </c>
    </row>
    <row r="109" spans="1:10" x14ac:dyDescent="0.35">
      <c r="A109" t="s">
        <v>88</v>
      </c>
    </row>
    <row r="110" spans="1:10" x14ac:dyDescent="0.35">
      <c r="A110" t="s">
        <v>89</v>
      </c>
      <c r="B110" t="s">
        <v>90</v>
      </c>
    </row>
    <row r="111" spans="1:10" x14ac:dyDescent="0.35">
      <c r="A111" t="s">
        <v>91</v>
      </c>
    </row>
    <row r="112" spans="1:10" x14ac:dyDescent="0.35">
      <c r="A112">
        <v>0</v>
      </c>
      <c r="B112" s="8">
        <v>4471</v>
      </c>
    </row>
    <row r="113" spans="1:2" x14ac:dyDescent="0.35">
      <c r="A113">
        <v>1</v>
      </c>
      <c r="B113" s="8">
        <v>6381</v>
      </c>
    </row>
    <row r="114" spans="1:2" x14ac:dyDescent="0.35">
      <c r="A114">
        <v>2</v>
      </c>
      <c r="B114" s="8">
        <v>34003</v>
      </c>
    </row>
    <row r="115" spans="1:2" x14ac:dyDescent="0.35">
      <c r="A115">
        <v>3</v>
      </c>
      <c r="B115" s="8">
        <v>2722</v>
      </c>
    </row>
    <row r="116" spans="1:2" x14ac:dyDescent="0.35">
      <c r="A116" t="s">
        <v>87</v>
      </c>
    </row>
    <row r="118" spans="1:2" x14ac:dyDescent="0.35">
      <c r="A118" t="s">
        <v>92</v>
      </c>
    </row>
    <row r="120" spans="1:2" x14ac:dyDescent="0.35">
      <c r="A120" t="s">
        <v>87</v>
      </c>
    </row>
    <row r="121" spans="1:2" x14ac:dyDescent="0.35">
      <c r="A121" t="s">
        <v>88</v>
      </c>
    </row>
    <row r="122" spans="1:2" x14ac:dyDescent="0.35">
      <c r="A122" t="s">
        <v>89</v>
      </c>
      <c r="B122" t="s">
        <v>90</v>
      </c>
    </row>
    <row r="123" spans="1:2" x14ac:dyDescent="0.35">
      <c r="A123" t="s">
        <v>91</v>
      </c>
    </row>
    <row r="124" spans="1:2" x14ac:dyDescent="0.35">
      <c r="A124">
        <v>0</v>
      </c>
      <c r="B124" s="8">
        <v>4471</v>
      </c>
    </row>
    <row r="125" spans="1:2" x14ac:dyDescent="0.35">
      <c r="A125">
        <v>1</v>
      </c>
      <c r="B125" s="8">
        <v>6381</v>
      </c>
    </row>
    <row r="126" spans="1:2" x14ac:dyDescent="0.35">
      <c r="A126">
        <v>2</v>
      </c>
      <c r="B126" s="8">
        <v>34003</v>
      </c>
    </row>
    <row r="127" spans="1:2" x14ac:dyDescent="0.35">
      <c r="A127">
        <v>3</v>
      </c>
      <c r="B127" s="8">
        <v>2722</v>
      </c>
    </row>
    <row r="128" spans="1:2" x14ac:dyDescent="0.35">
      <c r="A128" t="s">
        <v>87</v>
      </c>
    </row>
  </sheetData>
  <mergeCells count="12">
    <mergeCell ref="W23:X23"/>
    <mergeCell ref="Y23:Z23"/>
    <mergeCell ref="AA23:AB23"/>
    <mergeCell ref="AC23:AD23"/>
    <mergeCell ref="W4:X4"/>
    <mergeCell ref="Y4:Z4"/>
    <mergeCell ref="AA4:AB4"/>
    <mergeCell ref="AC4:AD4"/>
    <mergeCell ref="W21:X21"/>
    <mergeCell ref="Y21:Z21"/>
    <mergeCell ref="AA21:AB21"/>
    <mergeCell ref="AC21:AD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bal_table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Colangelo</dc:creator>
  <cp:lastModifiedBy>Gonzalo José Doña Vial</cp:lastModifiedBy>
  <dcterms:created xsi:type="dcterms:W3CDTF">2019-08-20T20:13:58Z</dcterms:created>
  <dcterms:modified xsi:type="dcterms:W3CDTF">2019-09-07T19:49:15Z</dcterms:modified>
</cp:coreProperties>
</file>