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vc2\Documents\wa5frf-plots\data\"/>
    </mc:Choice>
  </mc:AlternateContent>
  <bookViews>
    <workbookView xWindow="0" yWindow="503" windowWidth="25598" windowHeight="14123"/>
  </bookViews>
  <sheets>
    <sheet name="Sheet1" sheetId="1" r:id="rId1"/>
    <sheet name="2 hop mode" sheetId="4" r:id="rId2"/>
    <sheet name="FFM Raw Data" sheetId="2" r:id="rId3"/>
    <sheet name="Spectrum Screenschots" sheetId="3" r:id="rId4"/>
  </sheets>
  <definedNames>
    <definedName name="_xlnm.Print_Area" localSheetId="0">Sheet1!$A$1:$AF$58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54" i="1" l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1" i="4" l="1"/>
  <c r="C21" i="4"/>
  <c r="C20" i="4"/>
  <c r="E19" i="4"/>
  <c r="C19" i="4"/>
  <c r="C18" i="4"/>
  <c r="E17" i="4"/>
  <c r="C17" i="4"/>
  <c r="C16" i="4"/>
  <c r="C15" i="4"/>
  <c r="C14" i="4"/>
  <c r="F14" i="4" s="1"/>
  <c r="C13" i="4"/>
  <c r="C12" i="4"/>
  <c r="E11" i="4"/>
  <c r="C11" i="4"/>
  <c r="C10" i="4"/>
  <c r="C9" i="4"/>
  <c r="C8" i="4"/>
  <c r="C7" i="4"/>
  <c r="C6" i="4"/>
  <c r="E5" i="4"/>
  <c r="C5" i="4"/>
  <c r="C4" i="4"/>
  <c r="C3" i="4"/>
  <c r="E20" i="4"/>
  <c r="E16" i="4"/>
  <c r="E15" i="4"/>
  <c r="E12" i="4"/>
  <c r="E8" i="4"/>
  <c r="E7" i="4"/>
  <c r="E4" i="4"/>
  <c r="F19" i="4"/>
  <c r="E18" i="4"/>
  <c r="F16" i="4"/>
  <c r="E14" i="4"/>
  <c r="E13" i="4"/>
  <c r="E10" i="4"/>
  <c r="E9" i="4"/>
  <c r="E6" i="4"/>
  <c r="I3" i="4"/>
  <c r="J3" i="4" s="1"/>
  <c r="K3" i="4" s="1"/>
  <c r="E3" i="4"/>
  <c r="F12" i="4" l="1"/>
  <c r="F15" i="4"/>
  <c r="F18" i="4"/>
  <c r="G18" i="4" s="1"/>
  <c r="F20" i="4"/>
  <c r="G20" i="4" s="1"/>
  <c r="F11" i="4"/>
  <c r="G11" i="4" s="1"/>
  <c r="G16" i="4"/>
  <c r="G12" i="4"/>
  <c r="G15" i="4"/>
  <c r="G19" i="4"/>
  <c r="F4" i="4"/>
  <c r="G4" i="4" s="1"/>
  <c r="H4" i="4" s="1"/>
  <c r="F5" i="4"/>
  <c r="G5" i="4" s="1"/>
  <c r="F10" i="4"/>
  <c r="G10" i="4" s="1"/>
  <c r="F9" i="4"/>
  <c r="G9" i="4" s="1"/>
  <c r="G14" i="4"/>
  <c r="F6" i="4"/>
  <c r="G6" i="4" s="1"/>
  <c r="F7" i="4"/>
  <c r="G7" i="4" s="1"/>
  <c r="F8" i="4"/>
  <c r="G8" i="4" s="1"/>
  <c r="F13" i="4"/>
  <c r="G13" i="4" s="1"/>
  <c r="F17" i="4"/>
  <c r="G17" i="4" s="1"/>
  <c r="F21" i="4"/>
  <c r="G21" i="4" s="1"/>
  <c r="H5" i="4" l="1"/>
  <c r="I4" i="4"/>
  <c r="J4" i="4" s="1"/>
  <c r="K4" i="4" s="1"/>
  <c r="H6" i="4" l="1"/>
  <c r="I5" i="4"/>
  <c r="J5" i="4" s="1"/>
  <c r="K5" i="4" s="1"/>
  <c r="C3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F46" i="1" s="1"/>
  <c r="E45" i="1"/>
  <c r="C45" i="1"/>
  <c r="E44" i="1"/>
  <c r="C44" i="1"/>
  <c r="F44" i="1" s="1"/>
  <c r="E43" i="1"/>
  <c r="C43" i="1"/>
  <c r="E42" i="1"/>
  <c r="C42" i="1"/>
  <c r="F42" i="1" s="1"/>
  <c r="E41" i="1"/>
  <c r="C41" i="1"/>
  <c r="E40" i="1"/>
  <c r="C40" i="1"/>
  <c r="F40" i="1" s="1"/>
  <c r="E39" i="1"/>
  <c r="C39" i="1"/>
  <c r="E38" i="1"/>
  <c r="C38" i="1"/>
  <c r="F38" i="1" s="1"/>
  <c r="E37" i="1"/>
  <c r="C37" i="1"/>
  <c r="E36" i="1"/>
  <c r="C36" i="1"/>
  <c r="F36" i="1" s="1"/>
  <c r="E35" i="1"/>
  <c r="C35" i="1"/>
  <c r="E34" i="1"/>
  <c r="C34" i="1"/>
  <c r="F34" i="1" s="1"/>
  <c r="E33" i="1"/>
  <c r="C33" i="1"/>
  <c r="E32" i="1"/>
  <c r="C32" i="1"/>
  <c r="F32" i="1" s="1"/>
  <c r="E31" i="1"/>
  <c r="C31" i="1"/>
  <c r="E30" i="1"/>
  <c r="C30" i="1"/>
  <c r="F30" i="1" s="1"/>
  <c r="E29" i="1"/>
  <c r="C29" i="1"/>
  <c r="E28" i="1"/>
  <c r="C28" i="1"/>
  <c r="F28" i="1" s="1"/>
  <c r="E27" i="1"/>
  <c r="C27" i="1"/>
  <c r="E26" i="1"/>
  <c r="C26" i="1"/>
  <c r="F26" i="1" s="1"/>
  <c r="E25" i="1"/>
  <c r="C25" i="1"/>
  <c r="E24" i="1"/>
  <c r="C24" i="1"/>
  <c r="F24" i="1" s="1"/>
  <c r="E23" i="1"/>
  <c r="C23" i="1"/>
  <c r="E22" i="1"/>
  <c r="C22" i="1"/>
  <c r="F22" i="1" s="1"/>
  <c r="E21" i="1"/>
  <c r="C21" i="1"/>
  <c r="E20" i="1"/>
  <c r="C20" i="1"/>
  <c r="F20" i="1" s="1"/>
  <c r="E19" i="1"/>
  <c r="C19" i="1"/>
  <c r="E18" i="1"/>
  <c r="C18" i="1"/>
  <c r="F18" i="1" s="1"/>
  <c r="E17" i="1"/>
  <c r="C17" i="1"/>
  <c r="E16" i="1"/>
  <c r="C16" i="1"/>
  <c r="F16" i="1" s="1"/>
  <c r="E15" i="1"/>
  <c r="C15" i="1"/>
  <c r="E14" i="1"/>
  <c r="C14" i="1"/>
  <c r="F14" i="1" s="1"/>
  <c r="E13" i="1"/>
  <c r="C13" i="1"/>
  <c r="E12" i="1"/>
  <c r="C12" i="1"/>
  <c r="F12" i="1" s="1"/>
  <c r="E11" i="1"/>
  <c r="C11" i="1"/>
  <c r="E10" i="1"/>
  <c r="C10" i="1"/>
  <c r="F10" i="1" s="1"/>
  <c r="E9" i="1"/>
  <c r="C9" i="1"/>
  <c r="E8" i="1"/>
  <c r="C8" i="1"/>
  <c r="F8" i="1" s="1"/>
  <c r="E7" i="1"/>
  <c r="C7" i="1"/>
  <c r="E6" i="1"/>
  <c r="C6" i="1"/>
  <c r="F6" i="1" s="1"/>
  <c r="E5" i="1"/>
  <c r="C5" i="1"/>
  <c r="E4" i="1"/>
  <c r="C4" i="1"/>
  <c r="F4" i="1" s="1"/>
  <c r="E3" i="1"/>
  <c r="D41" i="2"/>
  <c r="C41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H26" i="2"/>
  <c r="G26" i="2"/>
  <c r="D26" i="2"/>
  <c r="C26" i="2"/>
  <c r="H25" i="2"/>
  <c r="G25" i="2"/>
  <c r="D25" i="2"/>
  <c r="C25" i="2"/>
  <c r="H24" i="2"/>
  <c r="G24" i="2"/>
  <c r="D24" i="2"/>
  <c r="C24" i="2"/>
  <c r="H23" i="2"/>
  <c r="G23" i="2"/>
  <c r="D23" i="2"/>
  <c r="C23" i="2"/>
  <c r="H22" i="2"/>
  <c r="G22" i="2"/>
  <c r="D22" i="2"/>
  <c r="C22" i="2"/>
  <c r="H21" i="2"/>
  <c r="G21" i="2"/>
  <c r="D21" i="2"/>
  <c r="C21" i="2"/>
  <c r="H20" i="2"/>
  <c r="G20" i="2"/>
  <c r="D20" i="2"/>
  <c r="C20" i="2"/>
  <c r="H19" i="2"/>
  <c r="G19" i="2"/>
  <c r="D19" i="2"/>
  <c r="C19" i="2"/>
  <c r="H18" i="2"/>
  <c r="G18" i="2"/>
  <c r="D18" i="2"/>
  <c r="C18" i="2"/>
  <c r="H17" i="2"/>
  <c r="G17" i="2"/>
  <c r="D17" i="2"/>
  <c r="C17" i="2"/>
  <c r="H16" i="2"/>
  <c r="G16" i="2"/>
  <c r="D16" i="2"/>
  <c r="C16" i="2"/>
  <c r="H15" i="2"/>
  <c r="G15" i="2"/>
  <c r="D15" i="2"/>
  <c r="C15" i="2"/>
  <c r="L14" i="2"/>
  <c r="K14" i="2"/>
  <c r="H14" i="2"/>
  <c r="G14" i="2"/>
  <c r="D14" i="2"/>
  <c r="C14" i="2"/>
  <c r="L13" i="2"/>
  <c r="K13" i="2"/>
  <c r="H13" i="2"/>
  <c r="G13" i="2"/>
  <c r="D13" i="2"/>
  <c r="C13" i="2"/>
  <c r="L12" i="2"/>
  <c r="K12" i="2"/>
  <c r="H12" i="2"/>
  <c r="G12" i="2"/>
  <c r="D12" i="2"/>
  <c r="C12" i="2"/>
  <c r="L11" i="2"/>
  <c r="K11" i="2"/>
  <c r="H11" i="2"/>
  <c r="G11" i="2"/>
  <c r="D11" i="2"/>
  <c r="C11" i="2"/>
  <c r="L10" i="2"/>
  <c r="K10" i="2"/>
  <c r="H10" i="2"/>
  <c r="G10" i="2"/>
  <c r="D10" i="2"/>
  <c r="C10" i="2"/>
  <c r="L9" i="2"/>
  <c r="K9" i="2"/>
  <c r="H9" i="2"/>
  <c r="G9" i="2"/>
  <c r="D9" i="2"/>
  <c r="C9" i="2"/>
  <c r="L8" i="2"/>
  <c r="K8" i="2"/>
  <c r="H8" i="2"/>
  <c r="G8" i="2"/>
  <c r="D8" i="2"/>
  <c r="C8" i="2"/>
  <c r="L7" i="2"/>
  <c r="K7" i="2"/>
  <c r="H7" i="2"/>
  <c r="G7" i="2"/>
  <c r="D7" i="2"/>
  <c r="C7" i="2"/>
  <c r="L6" i="2"/>
  <c r="K6" i="2"/>
  <c r="H6" i="2"/>
  <c r="G6" i="2"/>
  <c r="D6" i="2"/>
  <c r="C6" i="2"/>
  <c r="L5" i="2"/>
  <c r="K5" i="2"/>
  <c r="H5" i="2"/>
  <c r="G5" i="2"/>
  <c r="D5" i="2"/>
  <c r="C5" i="2"/>
  <c r="L4" i="2"/>
  <c r="K4" i="2"/>
  <c r="H4" i="2"/>
  <c r="G4" i="2"/>
  <c r="D4" i="2"/>
  <c r="C4" i="2"/>
  <c r="L3" i="2"/>
  <c r="K3" i="2"/>
  <c r="H3" i="2"/>
  <c r="G3" i="2"/>
  <c r="D3" i="2"/>
  <c r="C3" i="2"/>
  <c r="F5" i="1" l="1"/>
  <c r="F7" i="1"/>
  <c r="F9" i="1"/>
  <c r="G9" i="1" s="1"/>
  <c r="F11" i="1"/>
  <c r="G11" i="1" s="1"/>
  <c r="F13" i="1"/>
  <c r="F15" i="1"/>
  <c r="F17" i="1"/>
  <c r="G17" i="1" s="1"/>
  <c r="F19" i="1"/>
  <c r="G19" i="1" s="1"/>
  <c r="F21" i="1"/>
  <c r="F23" i="1"/>
  <c r="F25" i="1"/>
  <c r="G25" i="1" s="1"/>
  <c r="F27" i="1"/>
  <c r="G27" i="1" s="1"/>
  <c r="F29" i="1"/>
  <c r="F31" i="1"/>
  <c r="F33" i="1"/>
  <c r="G33" i="1" s="1"/>
  <c r="F35" i="1"/>
  <c r="G35" i="1" s="1"/>
  <c r="F37" i="1"/>
  <c r="F39" i="1"/>
  <c r="F41" i="1"/>
  <c r="G41" i="1" s="1"/>
  <c r="F43" i="1"/>
  <c r="G43" i="1" s="1"/>
  <c r="F45" i="1"/>
  <c r="F47" i="1"/>
  <c r="F49" i="1"/>
  <c r="F51" i="1"/>
  <c r="G51" i="1" s="1"/>
  <c r="F53" i="1"/>
  <c r="F48" i="1"/>
  <c r="F50" i="1"/>
  <c r="G50" i="1" s="1"/>
  <c r="F52" i="1"/>
  <c r="G52" i="1" s="1"/>
  <c r="F54" i="1"/>
  <c r="H7" i="4"/>
  <c r="I6" i="4"/>
  <c r="J6" i="4" s="1"/>
  <c r="K6" i="4" s="1"/>
  <c r="G5" i="1"/>
  <c r="G13" i="1"/>
  <c r="G15" i="1"/>
  <c r="G21" i="1"/>
  <c r="G7" i="1"/>
  <c r="G37" i="1"/>
  <c r="G39" i="1"/>
  <c r="G49" i="1"/>
  <c r="G23" i="1"/>
  <c r="G31" i="1"/>
  <c r="G45" i="1"/>
  <c r="G47" i="1"/>
  <c r="G53" i="1"/>
  <c r="G4" i="1"/>
  <c r="H4" i="1" s="1"/>
  <c r="H5" i="1" s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4" i="1"/>
  <c r="G36" i="1"/>
  <c r="G38" i="1"/>
  <c r="G40" i="1"/>
  <c r="G42" i="1"/>
  <c r="G44" i="1"/>
  <c r="G46" i="1"/>
  <c r="G48" i="1"/>
  <c r="G54" i="1"/>
  <c r="G29" i="1"/>
  <c r="G32" i="1"/>
  <c r="I3" i="1"/>
  <c r="J3" i="1" s="1"/>
  <c r="K3" i="1" s="1"/>
  <c r="I7" i="4" l="1"/>
  <c r="J7" i="4" s="1"/>
  <c r="K7" i="4" s="1"/>
  <c r="H8" i="4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I35" i="1" s="1"/>
  <c r="J35" i="1" s="1"/>
  <c r="I4" i="1"/>
  <c r="J4" i="1" s="1"/>
  <c r="H9" i="4" l="1"/>
  <c r="I8" i="4"/>
  <c r="J8" i="4" s="1"/>
  <c r="K8" i="4" s="1"/>
  <c r="K4" i="1"/>
  <c r="K35" i="1"/>
  <c r="H36" i="1"/>
  <c r="I36" i="1" s="1"/>
  <c r="J36" i="1" s="1"/>
  <c r="I5" i="1"/>
  <c r="J5" i="1" s="1"/>
  <c r="I9" i="4" l="1"/>
  <c r="J9" i="4" s="1"/>
  <c r="K9" i="4" s="1"/>
  <c r="H10" i="4"/>
  <c r="K5" i="1"/>
  <c r="K36" i="1"/>
  <c r="H37" i="1"/>
  <c r="H38" i="1" s="1"/>
  <c r="I38" i="1" s="1"/>
  <c r="J38" i="1" s="1"/>
  <c r="I6" i="1"/>
  <c r="J6" i="1" s="1"/>
  <c r="H11" i="4" l="1"/>
  <c r="I10" i="4"/>
  <c r="J10" i="4" s="1"/>
  <c r="K10" i="4" s="1"/>
  <c r="K6" i="1"/>
  <c r="K38" i="1"/>
  <c r="H39" i="1"/>
  <c r="H40" i="1" s="1"/>
  <c r="I37" i="1"/>
  <c r="J37" i="1" s="1"/>
  <c r="I7" i="1"/>
  <c r="J7" i="1" s="1"/>
  <c r="H12" i="4" l="1"/>
  <c r="I11" i="4"/>
  <c r="J11" i="4" s="1"/>
  <c r="K11" i="4" s="1"/>
  <c r="K7" i="1"/>
  <c r="I39" i="1"/>
  <c r="J39" i="1" s="1"/>
  <c r="K37" i="1"/>
  <c r="H41" i="1"/>
  <c r="I40" i="1"/>
  <c r="J40" i="1" s="1"/>
  <c r="I8" i="1"/>
  <c r="J8" i="1" s="1"/>
  <c r="H13" i="4" l="1"/>
  <c r="I12" i="4"/>
  <c r="J12" i="4" s="1"/>
  <c r="K12" i="4" s="1"/>
  <c r="K39" i="1"/>
  <c r="K8" i="1"/>
  <c r="K40" i="1"/>
  <c r="H42" i="1"/>
  <c r="I41" i="1"/>
  <c r="J41" i="1" s="1"/>
  <c r="I9" i="1"/>
  <c r="J9" i="1" s="1"/>
  <c r="I13" i="4" l="1"/>
  <c r="J13" i="4" s="1"/>
  <c r="K13" i="4" s="1"/>
  <c r="H14" i="4"/>
  <c r="K9" i="1"/>
  <c r="K41" i="1"/>
  <c r="H43" i="1"/>
  <c r="I42" i="1"/>
  <c r="J42" i="1" s="1"/>
  <c r="I10" i="1"/>
  <c r="J10" i="1" s="1"/>
  <c r="H15" i="4" l="1"/>
  <c r="I14" i="4"/>
  <c r="J14" i="4" s="1"/>
  <c r="K14" i="4" s="1"/>
  <c r="K10" i="1"/>
  <c r="K42" i="1"/>
  <c r="H44" i="1"/>
  <c r="I43" i="1"/>
  <c r="J43" i="1" s="1"/>
  <c r="I11" i="1"/>
  <c r="J11" i="1" s="1"/>
  <c r="H16" i="4" l="1"/>
  <c r="I15" i="4"/>
  <c r="J15" i="4" s="1"/>
  <c r="K15" i="4" s="1"/>
  <c r="K11" i="1"/>
  <c r="K43" i="1"/>
  <c r="H45" i="1"/>
  <c r="I44" i="1"/>
  <c r="J44" i="1" s="1"/>
  <c r="I12" i="1"/>
  <c r="J12" i="1" s="1"/>
  <c r="H17" i="4" l="1"/>
  <c r="I16" i="4"/>
  <c r="J16" i="4" s="1"/>
  <c r="K16" i="4" s="1"/>
  <c r="K12" i="1"/>
  <c r="K44" i="1"/>
  <c r="H46" i="1"/>
  <c r="I45" i="1"/>
  <c r="J45" i="1" s="1"/>
  <c r="I13" i="1"/>
  <c r="J13" i="1" s="1"/>
  <c r="I17" i="4" l="1"/>
  <c r="J17" i="4" s="1"/>
  <c r="K17" i="4" s="1"/>
  <c r="H18" i="4"/>
  <c r="K45" i="1"/>
  <c r="K13" i="1"/>
  <c r="H47" i="1"/>
  <c r="I46" i="1"/>
  <c r="J46" i="1" s="1"/>
  <c r="I14" i="1"/>
  <c r="J14" i="1" s="1"/>
  <c r="H19" i="4" l="1"/>
  <c r="I18" i="4"/>
  <c r="J18" i="4" s="1"/>
  <c r="K18" i="4" s="1"/>
  <c r="K14" i="1"/>
  <c r="K46" i="1"/>
  <c r="H48" i="1"/>
  <c r="I47" i="1"/>
  <c r="J47" i="1" s="1"/>
  <c r="I15" i="1"/>
  <c r="J15" i="1" s="1"/>
  <c r="H20" i="4" l="1"/>
  <c r="I19" i="4"/>
  <c r="J19" i="4" s="1"/>
  <c r="K19" i="4" s="1"/>
  <c r="K47" i="1"/>
  <c r="K15" i="1"/>
  <c r="H49" i="1"/>
  <c r="I48" i="1"/>
  <c r="J48" i="1" s="1"/>
  <c r="I16" i="1"/>
  <c r="J16" i="1" s="1"/>
  <c r="H21" i="4" l="1"/>
  <c r="I20" i="4"/>
  <c r="J20" i="4" s="1"/>
  <c r="K20" i="4" s="1"/>
  <c r="K16" i="1"/>
  <c r="K48" i="1"/>
  <c r="H50" i="1"/>
  <c r="I49" i="1"/>
  <c r="J49" i="1" s="1"/>
  <c r="I17" i="1"/>
  <c r="J17" i="1" s="1"/>
  <c r="I21" i="4" l="1"/>
  <c r="J21" i="4" s="1"/>
  <c r="K21" i="4" s="1"/>
  <c r="K49" i="1"/>
  <c r="K17" i="1"/>
  <c r="H51" i="1"/>
  <c r="I50" i="1"/>
  <c r="J50" i="1" s="1"/>
  <c r="I18" i="1"/>
  <c r="J18" i="1" s="1"/>
  <c r="K18" i="1" l="1"/>
  <c r="K50" i="1"/>
  <c r="H52" i="1"/>
  <c r="I51" i="1"/>
  <c r="J51" i="1" s="1"/>
  <c r="I19" i="1"/>
  <c r="J19" i="1" s="1"/>
  <c r="K19" i="1" l="1"/>
  <c r="K51" i="1"/>
  <c r="H53" i="1"/>
  <c r="I52" i="1"/>
  <c r="J52" i="1" s="1"/>
  <c r="I20" i="1"/>
  <c r="J20" i="1" s="1"/>
  <c r="K52" i="1" l="1"/>
  <c r="K20" i="1"/>
  <c r="H54" i="1"/>
  <c r="I54" i="1" s="1"/>
  <c r="J54" i="1" s="1"/>
  <c r="I53" i="1"/>
  <c r="J53" i="1" s="1"/>
  <c r="I21" i="1"/>
  <c r="J21" i="1" s="1"/>
  <c r="K54" i="1" l="1"/>
  <c r="K21" i="1"/>
  <c r="K53" i="1"/>
  <c r="I22" i="1"/>
  <c r="J22" i="1" s="1"/>
  <c r="K22" i="1" l="1"/>
  <c r="I23" i="1"/>
  <c r="J23" i="1" s="1"/>
  <c r="K23" i="1" l="1"/>
  <c r="I24" i="1"/>
  <c r="J24" i="1" s="1"/>
  <c r="K24" i="1" l="1"/>
  <c r="I25" i="1"/>
  <c r="J25" i="1" s="1"/>
  <c r="K25" i="1" l="1"/>
  <c r="I26" i="1"/>
  <c r="J26" i="1" s="1"/>
  <c r="K26" i="1" l="1"/>
  <c r="I27" i="1"/>
  <c r="J27" i="1" s="1"/>
  <c r="K27" i="1" l="1"/>
  <c r="I28" i="1"/>
  <c r="J28" i="1" s="1"/>
  <c r="K28" i="1" l="1"/>
  <c r="I29" i="1"/>
  <c r="J29" i="1" s="1"/>
  <c r="K29" i="1" l="1"/>
  <c r="I30" i="1"/>
  <c r="J30" i="1" s="1"/>
  <c r="K30" i="1" l="1"/>
  <c r="I31" i="1"/>
  <c r="J31" i="1" s="1"/>
  <c r="K31" i="1" l="1"/>
  <c r="I32" i="1"/>
  <c r="J32" i="1" s="1"/>
  <c r="K32" i="1" l="1"/>
  <c r="I33" i="1"/>
  <c r="J33" i="1" s="1"/>
  <c r="K33" i="1" l="1"/>
  <c r="I34" i="1"/>
  <c r="J34" i="1" s="1"/>
  <c r="K34" i="1" l="1"/>
</calcChain>
</file>

<file path=xl/sharedStrings.xml><?xml version="1.0" encoding="utf-8"?>
<sst xmlns="http://schemas.openxmlformats.org/spreadsheetml/2006/main" count="65" uniqueCount="26">
  <si>
    <t xml:space="preserve"> </t>
  </si>
  <si>
    <t>Relative Path</t>
  </si>
  <si>
    <t>Velocity - m/s</t>
  </si>
  <si>
    <t xml:space="preserve">Layer </t>
  </si>
  <si>
    <t>Height - km</t>
  </si>
  <si>
    <t>Length - km</t>
  </si>
  <si>
    <t>Length - m</t>
  </si>
  <si>
    <t>Raw time</t>
  </si>
  <si>
    <t>Raw freq.</t>
  </si>
  <si>
    <t>Mode 2-2F</t>
  </si>
  <si>
    <t>Mode 1-1F</t>
  </si>
  <si>
    <t>Time UTC</t>
  </si>
  <si>
    <t>Freq Hz</t>
  </si>
  <si>
    <t>Mode 4-E</t>
  </si>
  <si>
    <t>5 MHz Path</t>
  </si>
  <si>
    <t>Path</t>
  </si>
  <si>
    <t>Increment - m</t>
  </si>
  <si>
    <t xml:space="preserve">Time </t>
  </si>
  <si>
    <t>Increment- s</t>
  </si>
  <si>
    <t>Po = 1477 km</t>
  </si>
  <si>
    <t>P, Ho=300km</t>
  </si>
  <si>
    <t>Po is path with start height h=300km. Computed from Po=2*sqrt((ground range/2)^2+h^2). WA5FRF ground range = 1350km.</t>
  </si>
  <si>
    <t>Note formula change on column H beginning with H5. This is the cumulative sum column.</t>
  </si>
  <si>
    <t xml:space="preserve">The first term in col D is receiver calibration correction (no GPSDO). 0.02 Hz used here. Zero (no correction) yields less height change. </t>
  </si>
  <si>
    <t>Po is path with start height h=300km. Computed from Po=4*sqrt((ground range/4)^2+h^2). WA5FRF ground range = 1350km.</t>
  </si>
  <si>
    <t>Po = 1806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</si>
</sst>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quotePrefix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WA5FRF 10/01/19 Festival of Frequency Measurements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/>
              <a:t>5 MHz Equivalent Path Velocity - m/s</a:t>
            </a:r>
          </a:p>
          <a:p>
            <a:pPr>
              <a:defRPr/>
            </a:pPr>
            <a:r>
              <a:rPr lang="en-US"/>
              <a:t>Relative Path Length Change - km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26692118030702E-2"/>
          <c:y val="0.27815094339622642"/>
          <c:w val="0.79956891752167347"/>
          <c:h val="0.4679682068043381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Sheet1!$E$1:$E$2</c:f>
              <c:strCache>
                <c:ptCount val="2"/>
                <c:pt idx="0">
                  <c:v>5 MHz Path</c:v>
                </c:pt>
                <c:pt idx="1">
                  <c:v>Velocity - m/s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Sheet1!$C$3:$C$54</c:f>
              <c:numCache>
                <c:formatCode>General</c:formatCode>
                <c:ptCount val="52"/>
                <c:pt idx="0">
                  <c:v>9.9999199999999995</c:v>
                </c:pt>
                <c:pt idx="1">
                  <c:v>10.063219999999999</c:v>
                </c:pt>
                <c:pt idx="2">
                  <c:v>10.113859999999999</c:v>
                </c:pt>
                <c:pt idx="3">
                  <c:v>10.240459999999999</c:v>
                </c:pt>
                <c:pt idx="4">
                  <c:v>10.329079999999999</c:v>
                </c:pt>
                <c:pt idx="5">
                  <c:v>10.392379999999999</c:v>
                </c:pt>
                <c:pt idx="6">
                  <c:v>10.443020000000001</c:v>
                </c:pt>
                <c:pt idx="7">
                  <c:v>10.506319999999999</c:v>
                </c:pt>
                <c:pt idx="8">
                  <c:v>10.63292</c:v>
                </c:pt>
                <c:pt idx="9">
                  <c:v>10.708880000000001</c:v>
                </c:pt>
                <c:pt idx="10">
                  <c:v>10.759519999999998</c:v>
                </c:pt>
                <c:pt idx="11">
                  <c:v>10.797499999999999</c:v>
                </c:pt>
                <c:pt idx="12">
                  <c:v>10.848140000000001</c:v>
                </c:pt>
                <c:pt idx="13">
                  <c:v>10.93676</c:v>
                </c:pt>
                <c:pt idx="14">
                  <c:v>10.987400000000001</c:v>
                </c:pt>
                <c:pt idx="15">
                  <c:v>11.025379999999998</c:v>
                </c:pt>
                <c:pt idx="16">
                  <c:v>11.08868</c:v>
                </c:pt>
                <c:pt idx="17">
                  <c:v>11.126659999999999</c:v>
                </c:pt>
                <c:pt idx="18">
                  <c:v>11.189959999999999</c:v>
                </c:pt>
                <c:pt idx="19">
                  <c:v>11.265920000000001</c:v>
                </c:pt>
                <c:pt idx="20">
                  <c:v>11.405180000000001</c:v>
                </c:pt>
                <c:pt idx="21">
                  <c:v>11.506460000000001</c:v>
                </c:pt>
                <c:pt idx="22">
                  <c:v>11.56976</c:v>
                </c:pt>
                <c:pt idx="23">
                  <c:v>11.645720000000001</c:v>
                </c:pt>
                <c:pt idx="24">
                  <c:v>11.747</c:v>
                </c:pt>
                <c:pt idx="25">
                  <c:v>11.83562</c:v>
                </c:pt>
                <c:pt idx="26">
                  <c:v>11.89892</c:v>
                </c:pt>
                <c:pt idx="27">
                  <c:v>12.01286</c:v>
                </c:pt>
                <c:pt idx="28">
                  <c:v>12.13946</c:v>
                </c:pt>
                <c:pt idx="29">
                  <c:v>12.228079999999999</c:v>
                </c:pt>
                <c:pt idx="30">
                  <c:v>12.329359999999999</c:v>
                </c:pt>
                <c:pt idx="31">
                  <c:v>12.41798</c:v>
                </c:pt>
                <c:pt idx="32">
                  <c:v>12.569900000000001</c:v>
                </c:pt>
                <c:pt idx="33">
                  <c:v>12.6965</c:v>
                </c:pt>
                <c:pt idx="34">
                  <c:v>12.74714</c:v>
                </c:pt>
                <c:pt idx="35">
                  <c:v>13.013</c:v>
                </c:pt>
                <c:pt idx="36">
                  <c:v>13.050979999999999</c:v>
                </c:pt>
                <c:pt idx="37">
                  <c:v>13.10162</c:v>
                </c:pt>
                <c:pt idx="38">
                  <c:v>13.15226</c:v>
                </c:pt>
                <c:pt idx="39">
                  <c:v>13.21556</c:v>
                </c:pt>
                <c:pt idx="40">
                  <c:v>13.291519999999998</c:v>
                </c:pt>
                <c:pt idx="41">
                  <c:v>13.658659999999999</c:v>
                </c:pt>
                <c:pt idx="42">
                  <c:v>13.73462</c:v>
                </c:pt>
                <c:pt idx="43">
                  <c:v>13.88654</c:v>
                </c:pt>
                <c:pt idx="44">
                  <c:v>14.051120000000001</c:v>
                </c:pt>
                <c:pt idx="45">
                  <c:v>14.177719999999999</c:v>
                </c:pt>
                <c:pt idx="46">
                  <c:v>14.26634</c:v>
                </c:pt>
                <c:pt idx="47">
                  <c:v>14.35496</c:v>
                </c:pt>
                <c:pt idx="48">
                  <c:v>14.60816</c:v>
                </c:pt>
                <c:pt idx="49">
                  <c:v>14.709439999999999</c:v>
                </c:pt>
                <c:pt idx="50">
                  <c:v>14.848700000000001</c:v>
                </c:pt>
                <c:pt idx="51">
                  <c:v>15.00062</c:v>
                </c:pt>
              </c:numCache>
            </c:numRef>
          </c:xVal>
          <c:yVal>
            <c:numRef>
              <c:f>Sheet1!$E$3:$E$54</c:f>
              <c:numCache>
                <c:formatCode>0.000</c:formatCode>
                <c:ptCount val="52"/>
                <c:pt idx="0">
                  <c:v>11.038800000000004</c:v>
                </c:pt>
                <c:pt idx="1">
                  <c:v>11.549400000000018</c:v>
                </c:pt>
                <c:pt idx="2">
                  <c:v>8.4858000000000118</c:v>
                </c:pt>
                <c:pt idx="3">
                  <c:v>5.4222000000000046</c:v>
                </c:pt>
                <c:pt idx="4">
                  <c:v>-2.2367999999999979</c:v>
                </c:pt>
                <c:pt idx="5">
                  <c:v>-5.3003999999999776</c:v>
                </c:pt>
                <c:pt idx="6">
                  <c:v>-5.8109999999999919</c:v>
                </c:pt>
                <c:pt idx="7">
                  <c:v>-3.7685999999999877</c:v>
                </c:pt>
                <c:pt idx="8">
                  <c:v>2.3585999999999983</c:v>
                </c:pt>
                <c:pt idx="9">
                  <c:v>8.9963999999999995</c:v>
                </c:pt>
                <c:pt idx="10">
                  <c:v>16.144800000000011</c:v>
                </c:pt>
                <c:pt idx="11">
                  <c:v>16.6554</c:v>
                </c:pt>
                <c:pt idx="12">
                  <c:v>15.123599999999984</c:v>
                </c:pt>
                <c:pt idx="13">
                  <c:v>3.3798000000000004</c:v>
                </c:pt>
                <c:pt idx="14">
                  <c:v>-0.70499999999998131</c:v>
                </c:pt>
                <c:pt idx="15">
                  <c:v>-3.7685999999999877</c:v>
                </c:pt>
                <c:pt idx="16">
                  <c:v>-5.3003999999999776</c:v>
                </c:pt>
                <c:pt idx="17">
                  <c:v>-6.8321999999999941</c:v>
                </c:pt>
                <c:pt idx="18">
                  <c:v>-4.7897999999999898</c:v>
                </c:pt>
                <c:pt idx="19">
                  <c:v>-2.2367999999999979</c:v>
                </c:pt>
                <c:pt idx="20">
                  <c:v>1.8479999999999841</c:v>
                </c:pt>
                <c:pt idx="21">
                  <c:v>1.8479999999999841</c:v>
                </c:pt>
                <c:pt idx="22">
                  <c:v>6.9539999999999944</c:v>
                </c:pt>
                <c:pt idx="23">
                  <c:v>10.017600000000002</c:v>
                </c:pt>
                <c:pt idx="24">
                  <c:v>6.9539999999999944</c:v>
                </c:pt>
                <c:pt idx="25">
                  <c:v>6.9539999999999944</c:v>
                </c:pt>
                <c:pt idx="26">
                  <c:v>8.9963999999999995</c:v>
                </c:pt>
                <c:pt idx="27">
                  <c:v>3.3798000000000004</c:v>
                </c:pt>
                <c:pt idx="28">
                  <c:v>-5.8109999999999919</c:v>
                </c:pt>
                <c:pt idx="29">
                  <c:v>-11.427599999999989</c:v>
                </c:pt>
                <c:pt idx="30">
                  <c:v>-19.597200000000008</c:v>
                </c:pt>
                <c:pt idx="31">
                  <c:v>-21.128999999999998</c:v>
                </c:pt>
                <c:pt idx="32">
                  <c:v>-29.298599999999986</c:v>
                </c:pt>
                <c:pt idx="33">
                  <c:v>-28.277399999999986</c:v>
                </c:pt>
                <c:pt idx="34">
                  <c:v>-27.256199999999986</c:v>
                </c:pt>
                <c:pt idx="35">
                  <c:v>-18.576000000000008</c:v>
                </c:pt>
                <c:pt idx="36">
                  <c:v>-16.5336</c:v>
                </c:pt>
                <c:pt idx="37">
                  <c:v>-17.044199999999989</c:v>
                </c:pt>
                <c:pt idx="38">
                  <c:v>-15.001799999999985</c:v>
                </c:pt>
                <c:pt idx="39">
                  <c:v>-14.491199999999996</c:v>
                </c:pt>
                <c:pt idx="40">
                  <c:v>-13.469999999999994</c:v>
                </c:pt>
                <c:pt idx="41">
                  <c:v>-11.427599999999989</c:v>
                </c:pt>
                <c:pt idx="42">
                  <c:v>-10.406399999999987</c:v>
                </c:pt>
                <c:pt idx="43">
                  <c:v>-10.917000000000002</c:v>
                </c:pt>
                <c:pt idx="44">
                  <c:v>-8.363999999999983</c:v>
                </c:pt>
                <c:pt idx="45">
                  <c:v>-5.8109999999999919</c:v>
                </c:pt>
                <c:pt idx="46">
                  <c:v>-4.2791999999999755</c:v>
                </c:pt>
                <c:pt idx="47">
                  <c:v>-3.7685999999999877</c:v>
                </c:pt>
                <c:pt idx="48">
                  <c:v>-1.2155999999999956</c:v>
                </c:pt>
                <c:pt idx="49">
                  <c:v>-0.19439999999999352</c:v>
                </c:pt>
                <c:pt idx="50">
                  <c:v>0.82680000000000853</c:v>
                </c:pt>
                <c:pt idx="51">
                  <c:v>1.3373999999999964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E8-FE4D-9AC2-4999F6411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50896"/>
        <c:axId val="421152576"/>
      </c:scatterChart>
      <c:scatterChart>
        <c:scatterStyle val="smoothMarker"/>
        <c:varyColors val="0"/>
        <c:ser>
          <c:idx val="0"/>
          <c:order val="1"/>
          <c:tx>
            <c:strRef>
              <c:f>Sheet1!$I$1:$I$2</c:f>
              <c:strCache>
                <c:ptCount val="2"/>
                <c:pt idx="0">
                  <c:v>Relative Path</c:v>
                </c:pt>
                <c:pt idx="1">
                  <c:v>Length - km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Sheet1!$C$3:$C$54</c:f>
              <c:numCache>
                <c:formatCode>General</c:formatCode>
                <c:ptCount val="52"/>
                <c:pt idx="0">
                  <c:v>9.9999199999999995</c:v>
                </c:pt>
                <c:pt idx="1">
                  <c:v>10.063219999999999</c:v>
                </c:pt>
                <c:pt idx="2">
                  <c:v>10.113859999999999</c:v>
                </c:pt>
                <c:pt idx="3">
                  <c:v>10.240459999999999</c:v>
                </c:pt>
                <c:pt idx="4">
                  <c:v>10.329079999999999</c:v>
                </c:pt>
                <c:pt idx="5">
                  <c:v>10.392379999999999</c:v>
                </c:pt>
                <c:pt idx="6">
                  <c:v>10.443020000000001</c:v>
                </c:pt>
                <c:pt idx="7">
                  <c:v>10.506319999999999</c:v>
                </c:pt>
                <c:pt idx="8">
                  <c:v>10.63292</c:v>
                </c:pt>
                <c:pt idx="9">
                  <c:v>10.708880000000001</c:v>
                </c:pt>
                <c:pt idx="10">
                  <c:v>10.759519999999998</c:v>
                </c:pt>
                <c:pt idx="11">
                  <c:v>10.797499999999999</c:v>
                </c:pt>
                <c:pt idx="12">
                  <c:v>10.848140000000001</c:v>
                </c:pt>
                <c:pt idx="13">
                  <c:v>10.93676</c:v>
                </c:pt>
                <c:pt idx="14">
                  <c:v>10.987400000000001</c:v>
                </c:pt>
                <c:pt idx="15">
                  <c:v>11.025379999999998</c:v>
                </c:pt>
                <c:pt idx="16">
                  <c:v>11.08868</c:v>
                </c:pt>
                <c:pt idx="17">
                  <c:v>11.126659999999999</c:v>
                </c:pt>
                <c:pt idx="18">
                  <c:v>11.189959999999999</c:v>
                </c:pt>
                <c:pt idx="19">
                  <c:v>11.265920000000001</c:v>
                </c:pt>
                <c:pt idx="20">
                  <c:v>11.405180000000001</c:v>
                </c:pt>
                <c:pt idx="21">
                  <c:v>11.506460000000001</c:v>
                </c:pt>
                <c:pt idx="22">
                  <c:v>11.56976</c:v>
                </c:pt>
                <c:pt idx="23">
                  <c:v>11.645720000000001</c:v>
                </c:pt>
                <c:pt idx="24">
                  <c:v>11.747</c:v>
                </c:pt>
                <c:pt idx="25">
                  <c:v>11.83562</c:v>
                </c:pt>
                <c:pt idx="26">
                  <c:v>11.89892</c:v>
                </c:pt>
                <c:pt idx="27">
                  <c:v>12.01286</c:v>
                </c:pt>
                <c:pt idx="28">
                  <c:v>12.13946</c:v>
                </c:pt>
                <c:pt idx="29">
                  <c:v>12.228079999999999</c:v>
                </c:pt>
                <c:pt idx="30">
                  <c:v>12.329359999999999</c:v>
                </c:pt>
                <c:pt idx="31">
                  <c:v>12.41798</c:v>
                </c:pt>
                <c:pt idx="32">
                  <c:v>12.569900000000001</c:v>
                </c:pt>
                <c:pt idx="33">
                  <c:v>12.6965</c:v>
                </c:pt>
                <c:pt idx="34">
                  <c:v>12.74714</c:v>
                </c:pt>
                <c:pt idx="35">
                  <c:v>13.013</c:v>
                </c:pt>
                <c:pt idx="36">
                  <c:v>13.050979999999999</c:v>
                </c:pt>
                <c:pt idx="37">
                  <c:v>13.10162</c:v>
                </c:pt>
                <c:pt idx="38">
                  <c:v>13.15226</c:v>
                </c:pt>
                <c:pt idx="39">
                  <c:v>13.21556</c:v>
                </c:pt>
                <c:pt idx="40">
                  <c:v>13.291519999999998</c:v>
                </c:pt>
                <c:pt idx="41">
                  <c:v>13.658659999999999</c:v>
                </c:pt>
                <c:pt idx="42">
                  <c:v>13.73462</c:v>
                </c:pt>
                <c:pt idx="43">
                  <c:v>13.88654</c:v>
                </c:pt>
                <c:pt idx="44">
                  <c:v>14.051120000000001</c:v>
                </c:pt>
                <c:pt idx="45">
                  <c:v>14.177719999999999</c:v>
                </c:pt>
                <c:pt idx="46">
                  <c:v>14.26634</c:v>
                </c:pt>
                <c:pt idx="47">
                  <c:v>14.35496</c:v>
                </c:pt>
                <c:pt idx="48">
                  <c:v>14.60816</c:v>
                </c:pt>
                <c:pt idx="49">
                  <c:v>14.709439999999999</c:v>
                </c:pt>
                <c:pt idx="50">
                  <c:v>14.848700000000001</c:v>
                </c:pt>
                <c:pt idx="51">
                  <c:v>15.00062</c:v>
                </c:pt>
              </c:numCache>
            </c:numRef>
          </c:xVal>
          <c:yVal>
            <c:numRef>
              <c:f>Sheet1!$I$3:$I$54</c:f>
              <c:numCache>
                <c:formatCode>0.0</c:formatCode>
                <c:ptCount val="52"/>
                <c:pt idx="0">
                  <c:v>0</c:v>
                </c:pt>
                <c:pt idx="1">
                  <c:v>2.5736995079999989</c:v>
                </c:pt>
                <c:pt idx="2">
                  <c:v>4.3999480583999864</c:v>
                </c:pt>
                <c:pt idx="3">
                  <c:v>7.5693030983999856</c:v>
                </c:pt>
                <c:pt idx="4">
                  <c:v>8.0774253647999892</c:v>
                </c:pt>
                <c:pt idx="5">
                  <c:v>7.2186367967999931</c:v>
                </c:pt>
                <c:pt idx="6">
                  <c:v>6.2058104639999696</c:v>
                </c:pt>
                <c:pt idx="7">
                  <c:v>5.1143108400000035</c:v>
                </c:pt>
                <c:pt idx="8">
                  <c:v>4.7930000400000017</c:v>
                </c:pt>
                <c:pt idx="9">
                  <c:v>6.3455464800000065</c:v>
                </c:pt>
                <c:pt idx="10">
                  <c:v>8.6372171423999085</c:v>
                </c:pt>
                <c:pt idx="11">
                  <c:v>10.879570015199969</c:v>
                </c:pt>
                <c:pt idx="12">
                  <c:v>13.776289423200044</c:v>
                </c:pt>
                <c:pt idx="13">
                  <c:v>16.727877777600003</c:v>
                </c:pt>
                <c:pt idx="14">
                  <c:v>16.971691147200008</c:v>
                </c:pt>
                <c:pt idx="15">
                  <c:v>16.665857956800032</c:v>
                </c:pt>
                <c:pt idx="16">
                  <c:v>15.632536096800008</c:v>
                </c:pt>
                <c:pt idx="17">
                  <c:v>14.803103030400028</c:v>
                </c:pt>
                <c:pt idx="18">
                  <c:v>13.478892350400031</c:v>
                </c:pt>
                <c:pt idx="19">
                  <c:v>12.518159385600008</c:v>
                </c:pt>
                <c:pt idx="20">
                  <c:v>12.420699667200005</c:v>
                </c:pt>
                <c:pt idx="21">
                  <c:v>13.094495251199993</c:v>
                </c:pt>
                <c:pt idx="22">
                  <c:v>14.097395131199988</c:v>
                </c:pt>
                <c:pt idx="23">
                  <c:v>16.417888055999995</c:v>
                </c:pt>
                <c:pt idx="24">
                  <c:v>19.511878622399969</c:v>
                </c:pt>
                <c:pt idx="25">
                  <c:v>21.730427150399983</c:v>
                </c:pt>
                <c:pt idx="26">
                  <c:v>23.547815726399982</c:v>
                </c:pt>
                <c:pt idx="27">
                  <c:v>26.086075336799972</c:v>
                </c:pt>
                <c:pt idx="28">
                  <c:v>25.532053480799977</c:v>
                </c:pt>
                <c:pt idx="29">
                  <c:v>22.782220963200015</c:v>
                </c:pt>
                <c:pt idx="30">
                  <c:v>17.126275823999965</c:v>
                </c:pt>
                <c:pt idx="31">
                  <c:v>10.629795304799922</c:v>
                </c:pt>
                <c:pt idx="32">
                  <c:v>-3.1599344808001204</c:v>
                </c:pt>
                <c:pt idx="33">
                  <c:v>-16.280353360800095</c:v>
                </c:pt>
                <c:pt idx="34">
                  <c:v>-21.34235206800005</c:v>
                </c:pt>
                <c:pt idx="35">
                  <c:v>-43.27525971360005</c:v>
                </c:pt>
                <c:pt idx="36">
                  <c:v>-45.675492407999997</c:v>
                </c:pt>
                <c:pt idx="37">
                  <c:v>-48.736176033600081</c:v>
                </c:pt>
                <c:pt idx="38">
                  <c:v>-51.657233025600057</c:v>
                </c:pt>
                <c:pt idx="39">
                  <c:v>-55.017665445600045</c:v>
                </c:pt>
                <c:pt idx="40">
                  <c:v>-58.84074439919997</c:v>
                </c:pt>
                <c:pt idx="41">
                  <c:v>-75.294373154400006</c:v>
                </c:pt>
                <c:pt idx="42">
                  <c:v>-78.279692306400008</c:v>
                </c:pt>
                <c:pt idx="43">
                  <c:v>-84.110703976800025</c:v>
                </c:pt>
                <c:pt idx="44">
                  <c:v>-89.822584540800051</c:v>
                </c:pt>
                <c:pt idx="45">
                  <c:v>-93.052783540799993</c:v>
                </c:pt>
                <c:pt idx="46">
                  <c:v>-94.662331883999997</c:v>
                </c:pt>
                <c:pt idx="47">
                  <c:v>-95.946084748800004</c:v>
                </c:pt>
                <c:pt idx="48">
                  <c:v>-98.217683740799984</c:v>
                </c:pt>
                <c:pt idx="49">
                  <c:v>-98.474732380799978</c:v>
                </c:pt>
                <c:pt idx="50">
                  <c:v>-98.316209937599965</c:v>
                </c:pt>
                <c:pt idx="51">
                  <c:v>-97.72439646239998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3D-7440-BD54-463CFB5FE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756463"/>
        <c:axId val="1302753967"/>
      </c:scatterChart>
      <c:valAx>
        <c:axId val="421150896"/>
        <c:scaling>
          <c:orientation val="minMax"/>
          <c:max val="1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UTC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52576"/>
        <c:crossesAt val="-15"/>
        <c:crossBetween val="midCat"/>
        <c:majorUnit val="1"/>
        <c:minorUnit val="0.25"/>
      </c:valAx>
      <c:valAx>
        <c:axId val="421152576"/>
        <c:scaling>
          <c:orientation val="minMax"/>
          <c:max val="2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</a:t>
                </a:r>
                <a:r>
                  <a:rPr lang="en-US" baseline="0"/>
                  <a:t> Velocity - m/s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50896"/>
        <c:crosses val="autoZero"/>
        <c:crossBetween val="midCat"/>
      </c:valAx>
      <c:valAx>
        <c:axId val="1302753967"/>
        <c:scaling>
          <c:orientation val="minMax"/>
          <c:max val="30"/>
          <c:min val="-15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56463"/>
        <c:crosses val="max"/>
        <c:crossBetween val="midCat"/>
        <c:majorUnit val="30"/>
      </c:valAx>
      <c:valAx>
        <c:axId val="1302756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275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WA5FRF 10/01/19 Festival of Frequency Measurements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/>
              <a:t>Layer</a:t>
            </a:r>
            <a:r>
              <a:rPr lang="en-US" baseline="0"/>
              <a:t> Heights Computed from 1 and 2 Hop Doppler Data</a:t>
            </a:r>
          </a:p>
          <a:p>
            <a:pPr>
              <a:defRPr/>
            </a:pPr>
            <a:r>
              <a:rPr lang="en-US" baseline="0"/>
              <a:t>Using 300 km Nighttime Start Height - km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Hop Mode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Sheet1!$C$3:$C$54</c:f>
              <c:numCache>
                <c:formatCode>General</c:formatCode>
                <c:ptCount val="52"/>
                <c:pt idx="0">
                  <c:v>9.9999199999999995</c:v>
                </c:pt>
                <c:pt idx="1">
                  <c:v>10.063219999999999</c:v>
                </c:pt>
                <c:pt idx="2">
                  <c:v>10.113859999999999</c:v>
                </c:pt>
                <c:pt idx="3">
                  <c:v>10.240459999999999</c:v>
                </c:pt>
                <c:pt idx="4">
                  <c:v>10.329079999999999</c:v>
                </c:pt>
                <c:pt idx="5">
                  <c:v>10.392379999999999</c:v>
                </c:pt>
                <c:pt idx="6">
                  <c:v>10.443020000000001</c:v>
                </c:pt>
                <c:pt idx="7">
                  <c:v>10.506319999999999</c:v>
                </c:pt>
                <c:pt idx="8">
                  <c:v>10.63292</c:v>
                </c:pt>
                <c:pt idx="9">
                  <c:v>10.708880000000001</c:v>
                </c:pt>
                <c:pt idx="10">
                  <c:v>10.759519999999998</c:v>
                </c:pt>
                <c:pt idx="11">
                  <c:v>10.797499999999999</c:v>
                </c:pt>
                <c:pt idx="12">
                  <c:v>10.848140000000001</c:v>
                </c:pt>
                <c:pt idx="13">
                  <c:v>10.93676</c:v>
                </c:pt>
                <c:pt idx="14">
                  <c:v>10.987400000000001</c:v>
                </c:pt>
                <c:pt idx="15">
                  <c:v>11.025379999999998</c:v>
                </c:pt>
                <c:pt idx="16">
                  <c:v>11.08868</c:v>
                </c:pt>
                <c:pt idx="17">
                  <c:v>11.126659999999999</c:v>
                </c:pt>
                <c:pt idx="18">
                  <c:v>11.189959999999999</c:v>
                </c:pt>
                <c:pt idx="19">
                  <c:v>11.265920000000001</c:v>
                </c:pt>
                <c:pt idx="20">
                  <c:v>11.405180000000001</c:v>
                </c:pt>
                <c:pt idx="21">
                  <c:v>11.506460000000001</c:v>
                </c:pt>
                <c:pt idx="22">
                  <c:v>11.56976</c:v>
                </c:pt>
                <c:pt idx="23">
                  <c:v>11.645720000000001</c:v>
                </c:pt>
                <c:pt idx="24">
                  <c:v>11.747</c:v>
                </c:pt>
                <c:pt idx="25">
                  <c:v>11.83562</c:v>
                </c:pt>
                <c:pt idx="26">
                  <c:v>11.89892</c:v>
                </c:pt>
                <c:pt idx="27">
                  <c:v>12.01286</c:v>
                </c:pt>
                <c:pt idx="28">
                  <c:v>12.13946</c:v>
                </c:pt>
                <c:pt idx="29">
                  <c:v>12.228079999999999</c:v>
                </c:pt>
                <c:pt idx="30">
                  <c:v>12.329359999999999</c:v>
                </c:pt>
                <c:pt idx="31">
                  <c:v>12.41798</c:v>
                </c:pt>
                <c:pt idx="32">
                  <c:v>12.569900000000001</c:v>
                </c:pt>
                <c:pt idx="33">
                  <c:v>12.6965</c:v>
                </c:pt>
                <c:pt idx="34">
                  <c:v>12.74714</c:v>
                </c:pt>
                <c:pt idx="35">
                  <c:v>13.013</c:v>
                </c:pt>
                <c:pt idx="36">
                  <c:v>13.050979999999999</c:v>
                </c:pt>
                <c:pt idx="37">
                  <c:v>13.10162</c:v>
                </c:pt>
                <c:pt idx="38">
                  <c:v>13.15226</c:v>
                </c:pt>
                <c:pt idx="39">
                  <c:v>13.21556</c:v>
                </c:pt>
                <c:pt idx="40">
                  <c:v>13.291519999999998</c:v>
                </c:pt>
                <c:pt idx="41">
                  <c:v>13.658659999999999</c:v>
                </c:pt>
                <c:pt idx="42">
                  <c:v>13.73462</c:v>
                </c:pt>
                <c:pt idx="43">
                  <c:v>13.88654</c:v>
                </c:pt>
                <c:pt idx="44">
                  <c:v>14.051120000000001</c:v>
                </c:pt>
                <c:pt idx="45">
                  <c:v>14.177719999999999</c:v>
                </c:pt>
                <c:pt idx="46">
                  <c:v>14.26634</c:v>
                </c:pt>
                <c:pt idx="47">
                  <c:v>14.35496</c:v>
                </c:pt>
                <c:pt idx="48">
                  <c:v>14.60816</c:v>
                </c:pt>
                <c:pt idx="49">
                  <c:v>14.709439999999999</c:v>
                </c:pt>
                <c:pt idx="50">
                  <c:v>14.848700000000001</c:v>
                </c:pt>
                <c:pt idx="51">
                  <c:v>15.00062</c:v>
                </c:pt>
              </c:numCache>
            </c:numRef>
          </c:xVal>
          <c:yVal>
            <c:numRef>
              <c:f>Sheet1!$K$3:$K$54</c:f>
              <c:numCache>
                <c:formatCode>0</c:formatCode>
                <c:ptCount val="52"/>
                <c:pt idx="0">
                  <c:v>299.59514348533759</c:v>
                </c:pt>
                <c:pt idx="1">
                  <c:v>302.75333700712088</c:v>
                </c:pt>
                <c:pt idx="2">
                  <c:v>304.97778857952517</c:v>
                </c:pt>
                <c:pt idx="3">
                  <c:v>308.80658012017381</c:v>
                </c:pt>
                <c:pt idx="4">
                  <c:v>309.41677367595287</c:v>
                </c:pt>
                <c:pt idx="5">
                  <c:v>308.3848901190488</c:v>
                </c:pt>
                <c:pt idx="6">
                  <c:v>307.16423790627516</c:v>
                </c:pt>
                <c:pt idx="7">
                  <c:v>305.84425382730672</c:v>
                </c:pt>
                <c:pt idx="8">
                  <c:v>305.4547818284824</c:v>
                </c:pt>
                <c:pt idx="9">
                  <c:v>307.33288559070996</c:v>
                </c:pt>
                <c:pt idx="10">
                  <c:v>310.08786696620945</c:v>
                </c:pt>
                <c:pt idx="11">
                  <c:v>312.76413432034377</c:v>
                </c:pt>
                <c:pt idx="12">
                  <c:v>316.1937480036587</c:v>
                </c:pt>
                <c:pt idx="13">
                  <c:v>319.6572276869291</c:v>
                </c:pt>
                <c:pt idx="14">
                  <c:v>319.94195330919996</c:v>
                </c:pt>
                <c:pt idx="15">
                  <c:v>319.58476779479935</c:v>
                </c:pt>
                <c:pt idx="16">
                  <c:v>318.37552034302405</c:v>
                </c:pt>
                <c:pt idx="17">
                  <c:v>317.40214957177375</c:v>
                </c:pt>
                <c:pt idx="18">
                  <c:v>315.84304984520202</c:v>
                </c:pt>
                <c:pt idx="19">
                  <c:v>314.70793886533335</c:v>
                </c:pt>
                <c:pt idx="20">
                  <c:v>314.59260186673652</c:v>
                </c:pt>
                <c:pt idx="21">
                  <c:v>315.38928516118318</c:v>
                </c:pt>
                <c:pt idx="22">
                  <c:v>316.57204621027836</c:v>
                </c:pt>
                <c:pt idx="23">
                  <c:v>319.29492180648742</c:v>
                </c:pt>
                <c:pt idx="24">
                  <c:v>322.89619185503904</c:v>
                </c:pt>
                <c:pt idx="25">
                  <c:v>325.45848170942645</c:v>
                </c:pt>
                <c:pt idx="26">
                  <c:v>327.54532025403358</c:v>
                </c:pt>
                <c:pt idx="27">
                  <c:v>330.44203344587697</c:v>
                </c:pt>
                <c:pt idx="28">
                  <c:v>329.81152638182209</c:v>
                </c:pt>
                <c:pt idx="29">
                  <c:v>326.66753370870379</c:v>
                </c:pt>
                <c:pt idx="30">
                  <c:v>320.12237039439134</c:v>
                </c:pt>
                <c:pt idx="31">
                  <c:v>312.46696140496238</c:v>
                </c:pt>
                <c:pt idx="32">
                  <c:v>295.67910761907058</c:v>
                </c:pt>
                <c:pt idx="33">
                  <c:v>278.92735885788841</c:v>
                </c:pt>
                <c:pt idx="34">
                  <c:v>272.23114626311701</c:v>
                </c:pt>
                <c:pt idx="35">
                  <c:v>241.38487468631141</c:v>
                </c:pt>
                <c:pt idx="36">
                  <c:v>237.79710155586471</c:v>
                </c:pt>
                <c:pt idx="37">
                  <c:v>233.1509976662783</c:v>
                </c:pt>
                <c:pt idx="38">
                  <c:v>228.63836257627372</c:v>
                </c:pt>
                <c:pt idx="39">
                  <c:v>223.34600947004941</c:v>
                </c:pt>
                <c:pt idx="40">
                  <c:v>217.184066085783</c:v>
                </c:pt>
                <c:pt idx="41">
                  <c:v>188.59922079015607</c:v>
                </c:pt>
                <c:pt idx="42">
                  <c:v>182.97438287536266</c:v>
                </c:pt>
                <c:pt idx="43">
                  <c:v>171.49387086424213</c:v>
                </c:pt>
                <c:pt idx="44">
                  <c:v>159.50014260186856</c:v>
                </c:pt>
                <c:pt idx="45">
                  <c:v>152.3235847998989</c:v>
                </c:pt>
                <c:pt idx="46">
                  <c:v>148.62488746201009</c:v>
                </c:pt>
                <c:pt idx="47">
                  <c:v>145.61071117080334</c:v>
                </c:pt>
                <c:pt idx="48">
                  <c:v>140.12554694726879</c:v>
                </c:pt>
                <c:pt idx="49">
                  <c:v>139.49185770555519</c:v>
                </c:pt>
                <c:pt idx="50">
                  <c:v>139.88298054161544</c:v>
                </c:pt>
                <c:pt idx="51">
                  <c:v>141.33399318105594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F-344E-9637-5F101495DB38}"/>
            </c:ext>
          </c:extLst>
        </c:ser>
        <c:ser>
          <c:idx val="1"/>
          <c:order val="1"/>
          <c:tx>
            <c:v>2-Hop Mode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hop mode'!$C$3:$C$21</c:f>
              <c:numCache>
                <c:formatCode>General</c:formatCode>
                <c:ptCount val="19"/>
                <c:pt idx="0">
                  <c:v>12.063499999999999</c:v>
                </c:pt>
                <c:pt idx="1">
                  <c:v>12.126799999999999</c:v>
                </c:pt>
                <c:pt idx="2">
                  <c:v>12.190099999999999</c:v>
                </c:pt>
                <c:pt idx="3">
                  <c:v>12.316700000000001</c:v>
                </c:pt>
                <c:pt idx="4">
                  <c:v>12.468620000000001</c:v>
                </c:pt>
                <c:pt idx="5">
                  <c:v>12.60788</c:v>
                </c:pt>
                <c:pt idx="6">
                  <c:v>12.734480000000001</c:v>
                </c:pt>
                <c:pt idx="7">
                  <c:v>12.911719999999999</c:v>
                </c:pt>
                <c:pt idx="8">
                  <c:v>13.1396</c:v>
                </c:pt>
                <c:pt idx="9">
                  <c:v>13.36748</c:v>
                </c:pt>
                <c:pt idx="10">
                  <c:v>13.60802</c:v>
                </c:pt>
                <c:pt idx="11">
                  <c:v>13.772599999999999</c:v>
                </c:pt>
                <c:pt idx="12">
                  <c:v>13.911859999999999</c:v>
                </c:pt>
                <c:pt idx="13">
                  <c:v>14.051120000000001</c:v>
                </c:pt>
                <c:pt idx="14">
                  <c:v>14.13974</c:v>
                </c:pt>
                <c:pt idx="15">
                  <c:v>14.380280000000001</c:v>
                </c:pt>
                <c:pt idx="16">
                  <c:v>14.570180000000001</c:v>
                </c:pt>
                <c:pt idx="17">
                  <c:v>14.861359999999999</c:v>
                </c:pt>
                <c:pt idx="18">
                  <c:v>15.00062</c:v>
                </c:pt>
              </c:numCache>
            </c:numRef>
          </c:xVal>
          <c:yVal>
            <c:numRef>
              <c:f>'2 hop mode'!$K$3:$K$21</c:f>
              <c:numCache>
                <c:formatCode>0</c:formatCode>
                <c:ptCount val="19"/>
                <c:pt idx="0">
                  <c:v>299.90998649594849</c:v>
                </c:pt>
                <c:pt idx="1">
                  <c:v>299.33904984767702</c:v>
                </c:pt>
                <c:pt idx="2">
                  <c:v>297.58127041570407</c:v>
                </c:pt>
                <c:pt idx="3">
                  <c:v>292.09592750128706</c:v>
                </c:pt>
                <c:pt idx="4">
                  <c:v>283.53898048204456</c:v>
                </c:pt>
                <c:pt idx="5">
                  <c:v>274.03966269626306</c:v>
                </c:pt>
                <c:pt idx="6">
                  <c:v>264.2858915693152</c:v>
                </c:pt>
                <c:pt idx="7">
                  <c:v>249.28205490301357</c:v>
                </c:pt>
                <c:pt idx="8">
                  <c:v>230.8453461750027</c:v>
                </c:pt>
                <c:pt idx="9">
                  <c:v>215.74987724825334</c:v>
                </c:pt>
                <c:pt idx="10">
                  <c:v>203.48625882898125</c:v>
                </c:pt>
                <c:pt idx="11">
                  <c:v>196.95937377877109</c:v>
                </c:pt>
                <c:pt idx="12">
                  <c:v>192.27946730483427</c:v>
                </c:pt>
                <c:pt idx="13">
                  <c:v>188.03843633258759</c:v>
                </c:pt>
                <c:pt idx="14">
                  <c:v>185.4704187211575</c:v>
                </c:pt>
                <c:pt idx="15">
                  <c:v>179.53729708287779</c:v>
                </c:pt>
                <c:pt idx="16">
                  <c:v>175.97346742263625</c:v>
                </c:pt>
                <c:pt idx="17">
                  <c:v>172.02238793856287</c:v>
                </c:pt>
                <c:pt idx="18">
                  <c:v>170.60418545803515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E-FE4F-9FD3-DBF8DF47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50896"/>
        <c:axId val="421152576"/>
      </c:scatterChart>
      <c:valAx>
        <c:axId val="421150896"/>
        <c:scaling>
          <c:orientation val="minMax"/>
          <c:max val="1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UTC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52576"/>
        <c:crossesAt val="-15"/>
        <c:crossBetween val="midCat"/>
        <c:majorUnit val="1"/>
        <c:minorUnit val="0.25"/>
      </c:valAx>
      <c:valAx>
        <c:axId val="42115257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Computed</a:t>
                </a:r>
                <a:r>
                  <a:rPr lang="en-US" baseline="0"/>
                  <a:t> Layer Height - km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5089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WA5FRF 10/01/19 Festival</a:t>
            </a:r>
            <a:r>
              <a:rPr lang="en-US" baseline="0"/>
              <a:t> of Frequency Measurements</a:t>
            </a:r>
            <a:endParaRPr lang="en-US"/>
          </a:p>
          <a:p>
            <a:pPr>
              <a:defRPr/>
            </a:pPr>
            <a:r>
              <a:rPr lang="en-US"/>
              <a:t>Digitized Representation of Spectrum Lab Data</a:t>
            </a:r>
          </a:p>
        </c:rich>
      </c:tx>
      <c:layout>
        <c:manualLayout>
          <c:xMode val="edge"/>
          <c:yMode val="edge"/>
          <c:x val="0.15597051103906129"/>
          <c:y val="4.9668874172185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71549546872679E-2"/>
          <c:y val="0.20871747405746466"/>
          <c:w val="0.8634309093716227"/>
          <c:h val="0.624978098764144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Mode 1-1F</c:v>
                </c:pt>
                <c:pt idx="1">
                  <c:v>Freq 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Sheet1!$C$3:$C$54</c:f>
              <c:numCache>
                <c:formatCode>General</c:formatCode>
                <c:ptCount val="52"/>
                <c:pt idx="0">
                  <c:v>9.9999199999999995</c:v>
                </c:pt>
                <c:pt idx="1">
                  <c:v>10.063219999999999</c:v>
                </c:pt>
                <c:pt idx="2">
                  <c:v>10.113859999999999</c:v>
                </c:pt>
                <c:pt idx="3">
                  <c:v>10.240459999999999</c:v>
                </c:pt>
                <c:pt idx="4">
                  <c:v>10.329079999999999</c:v>
                </c:pt>
                <c:pt idx="5">
                  <c:v>10.392379999999999</c:v>
                </c:pt>
                <c:pt idx="6">
                  <c:v>10.443020000000001</c:v>
                </c:pt>
                <c:pt idx="7">
                  <c:v>10.506319999999999</c:v>
                </c:pt>
                <c:pt idx="8">
                  <c:v>10.63292</c:v>
                </c:pt>
                <c:pt idx="9">
                  <c:v>10.708880000000001</c:v>
                </c:pt>
                <c:pt idx="10">
                  <c:v>10.759519999999998</c:v>
                </c:pt>
                <c:pt idx="11">
                  <c:v>10.797499999999999</c:v>
                </c:pt>
                <c:pt idx="12">
                  <c:v>10.848140000000001</c:v>
                </c:pt>
                <c:pt idx="13">
                  <c:v>10.93676</c:v>
                </c:pt>
                <c:pt idx="14">
                  <c:v>10.987400000000001</c:v>
                </c:pt>
                <c:pt idx="15">
                  <c:v>11.025379999999998</c:v>
                </c:pt>
                <c:pt idx="16">
                  <c:v>11.08868</c:v>
                </c:pt>
                <c:pt idx="17">
                  <c:v>11.126659999999999</c:v>
                </c:pt>
                <c:pt idx="18">
                  <c:v>11.189959999999999</c:v>
                </c:pt>
                <c:pt idx="19">
                  <c:v>11.265920000000001</c:v>
                </c:pt>
                <c:pt idx="20">
                  <c:v>11.405180000000001</c:v>
                </c:pt>
                <c:pt idx="21">
                  <c:v>11.506460000000001</c:v>
                </c:pt>
                <c:pt idx="22">
                  <c:v>11.56976</c:v>
                </c:pt>
                <c:pt idx="23">
                  <c:v>11.645720000000001</c:v>
                </c:pt>
                <c:pt idx="24">
                  <c:v>11.747</c:v>
                </c:pt>
                <c:pt idx="25">
                  <c:v>11.83562</c:v>
                </c:pt>
                <c:pt idx="26">
                  <c:v>11.89892</c:v>
                </c:pt>
                <c:pt idx="27">
                  <c:v>12.01286</c:v>
                </c:pt>
                <c:pt idx="28">
                  <c:v>12.13946</c:v>
                </c:pt>
                <c:pt idx="29">
                  <c:v>12.228079999999999</c:v>
                </c:pt>
                <c:pt idx="30">
                  <c:v>12.329359999999999</c:v>
                </c:pt>
                <c:pt idx="31">
                  <c:v>12.41798</c:v>
                </c:pt>
                <c:pt idx="32">
                  <c:v>12.569900000000001</c:v>
                </c:pt>
                <c:pt idx="33">
                  <c:v>12.6965</c:v>
                </c:pt>
                <c:pt idx="34">
                  <c:v>12.74714</c:v>
                </c:pt>
                <c:pt idx="35">
                  <c:v>13.013</c:v>
                </c:pt>
                <c:pt idx="36">
                  <c:v>13.050979999999999</c:v>
                </c:pt>
                <c:pt idx="37">
                  <c:v>13.10162</c:v>
                </c:pt>
                <c:pt idx="38">
                  <c:v>13.15226</c:v>
                </c:pt>
                <c:pt idx="39">
                  <c:v>13.21556</c:v>
                </c:pt>
                <c:pt idx="40">
                  <c:v>13.291519999999998</c:v>
                </c:pt>
                <c:pt idx="41">
                  <c:v>13.658659999999999</c:v>
                </c:pt>
                <c:pt idx="42">
                  <c:v>13.73462</c:v>
                </c:pt>
                <c:pt idx="43">
                  <c:v>13.88654</c:v>
                </c:pt>
                <c:pt idx="44">
                  <c:v>14.051120000000001</c:v>
                </c:pt>
                <c:pt idx="45">
                  <c:v>14.177719999999999</c:v>
                </c:pt>
                <c:pt idx="46">
                  <c:v>14.26634</c:v>
                </c:pt>
                <c:pt idx="47">
                  <c:v>14.35496</c:v>
                </c:pt>
                <c:pt idx="48">
                  <c:v>14.60816</c:v>
                </c:pt>
                <c:pt idx="49">
                  <c:v>14.709439999999999</c:v>
                </c:pt>
                <c:pt idx="50">
                  <c:v>14.848700000000001</c:v>
                </c:pt>
                <c:pt idx="51">
                  <c:v>15.00062</c:v>
                </c:pt>
              </c:numCache>
            </c:numRef>
          </c:xVal>
          <c:yVal>
            <c:numRef>
              <c:f>Sheet1!$D$3:$D$54</c:f>
              <c:numCache>
                <c:formatCode>General</c:formatCode>
                <c:ptCount val="52"/>
                <c:pt idx="0">
                  <c:v>-0.18398000000000006</c:v>
                </c:pt>
                <c:pt idx="1">
                  <c:v>-0.1924900000000003</c:v>
                </c:pt>
                <c:pt idx="2">
                  <c:v>-0.14143000000000019</c:v>
                </c:pt>
                <c:pt idx="3">
                  <c:v>-9.0370000000000075E-2</c:v>
                </c:pt>
                <c:pt idx="4">
                  <c:v>3.7279999999999966E-2</c:v>
                </c:pt>
                <c:pt idx="5">
                  <c:v>8.8339999999999627E-2</c:v>
                </c:pt>
                <c:pt idx="6">
                  <c:v>9.6849999999999867E-2</c:v>
                </c:pt>
                <c:pt idx="7">
                  <c:v>6.2809999999999797E-2</c:v>
                </c:pt>
                <c:pt idx="8">
                  <c:v>-3.930999999999997E-2</c:v>
                </c:pt>
                <c:pt idx="9">
                  <c:v>-0.14993999999999999</c:v>
                </c:pt>
                <c:pt idx="10">
                  <c:v>-0.26908000000000021</c:v>
                </c:pt>
                <c:pt idx="11">
                  <c:v>-0.27759</c:v>
                </c:pt>
                <c:pt idx="12">
                  <c:v>-0.25205999999999973</c:v>
                </c:pt>
                <c:pt idx="13">
                  <c:v>-5.6330000000000005E-2</c:v>
                </c:pt>
                <c:pt idx="14">
                  <c:v>1.1749999999999688E-2</c:v>
                </c:pt>
                <c:pt idx="15">
                  <c:v>6.2809999999999797E-2</c:v>
                </c:pt>
                <c:pt idx="16">
                  <c:v>8.8339999999999627E-2</c:v>
                </c:pt>
                <c:pt idx="17">
                  <c:v>0.1138699999999999</c:v>
                </c:pt>
                <c:pt idx="18">
                  <c:v>7.9829999999999832E-2</c:v>
                </c:pt>
                <c:pt idx="19">
                  <c:v>3.7279999999999966E-2</c:v>
                </c:pt>
                <c:pt idx="20">
                  <c:v>-3.0799999999999734E-2</c:v>
                </c:pt>
                <c:pt idx="21">
                  <c:v>-3.0799999999999734E-2</c:v>
                </c:pt>
                <c:pt idx="22">
                  <c:v>-0.11589999999999991</c:v>
                </c:pt>
                <c:pt idx="23">
                  <c:v>-0.16696000000000003</c:v>
                </c:pt>
                <c:pt idx="24">
                  <c:v>-0.11589999999999991</c:v>
                </c:pt>
                <c:pt idx="25">
                  <c:v>-0.11589999999999991</c:v>
                </c:pt>
                <c:pt idx="26">
                  <c:v>-0.14993999999999999</c:v>
                </c:pt>
                <c:pt idx="27">
                  <c:v>-5.6330000000000005E-2</c:v>
                </c:pt>
                <c:pt idx="28">
                  <c:v>9.6849999999999867E-2</c:v>
                </c:pt>
                <c:pt idx="29">
                  <c:v>0.19045999999999982</c:v>
                </c:pt>
                <c:pt idx="30">
                  <c:v>0.32662000000000013</c:v>
                </c:pt>
                <c:pt idx="31">
                  <c:v>0.35214999999999996</c:v>
                </c:pt>
                <c:pt idx="32">
                  <c:v>0.4883099999999998</c:v>
                </c:pt>
                <c:pt idx="33">
                  <c:v>0.47128999999999976</c:v>
                </c:pt>
                <c:pt idx="34">
                  <c:v>0.45426999999999973</c:v>
                </c:pt>
                <c:pt idx="35">
                  <c:v>0.3096000000000001</c:v>
                </c:pt>
                <c:pt idx="36">
                  <c:v>0.27556000000000003</c:v>
                </c:pt>
                <c:pt idx="37">
                  <c:v>0.28406999999999982</c:v>
                </c:pt>
                <c:pt idx="38">
                  <c:v>0.25002999999999975</c:v>
                </c:pt>
                <c:pt idx="39">
                  <c:v>0.24151999999999993</c:v>
                </c:pt>
                <c:pt idx="40">
                  <c:v>0.22449999999999989</c:v>
                </c:pt>
                <c:pt idx="41">
                  <c:v>0.19045999999999982</c:v>
                </c:pt>
                <c:pt idx="42">
                  <c:v>0.17343999999999979</c:v>
                </c:pt>
                <c:pt idx="43">
                  <c:v>0.18195000000000003</c:v>
                </c:pt>
                <c:pt idx="44">
                  <c:v>0.13939999999999972</c:v>
                </c:pt>
                <c:pt idx="45">
                  <c:v>9.6849999999999867E-2</c:v>
                </c:pt>
                <c:pt idx="46">
                  <c:v>7.1319999999999592E-2</c:v>
                </c:pt>
                <c:pt idx="47">
                  <c:v>6.2809999999999797E-2</c:v>
                </c:pt>
                <c:pt idx="48">
                  <c:v>2.0259999999999927E-2</c:v>
                </c:pt>
                <c:pt idx="49">
                  <c:v>3.2399999999998923E-3</c:v>
                </c:pt>
                <c:pt idx="50">
                  <c:v>-1.3780000000000143E-2</c:v>
                </c:pt>
                <c:pt idx="51">
                  <c:v>-2.2289999999999938E-2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A-054A-8506-13B2BCE1F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50896"/>
        <c:axId val="421152576"/>
      </c:scatterChart>
      <c:valAx>
        <c:axId val="421150896"/>
        <c:scaling>
          <c:orientation val="minMax"/>
          <c:max val="1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UTC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52576"/>
        <c:crossesAt val="-15"/>
        <c:crossBetween val="midCat"/>
        <c:majorUnit val="1"/>
        <c:minorUnit val="0.25"/>
      </c:valAx>
      <c:valAx>
        <c:axId val="421152576"/>
        <c:scaling>
          <c:orientation val="minMax"/>
          <c:max val="0.60000000000000009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Estimated</a:t>
                </a:r>
                <a:r>
                  <a:rPr lang="en-US" sz="1050" baseline="0"/>
                  <a:t> Doppler </a:t>
                </a:r>
                <a:r>
                  <a:rPr lang="en-US" sz="1100" baseline="0"/>
                  <a:t>Frequency - Hz</a:t>
                </a:r>
                <a:r>
                  <a:rPr lang="en-US" sz="1050" baseline="0"/>
                  <a:t> 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1.4141349740189359E-2"/>
              <c:y val="0.22890142898804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50896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MHz WWV-WA5FRF Dawn Transition</a:t>
            </a:r>
          </a:p>
          <a:p>
            <a:pPr>
              <a:defRPr/>
            </a:pPr>
            <a:r>
              <a:rPr lang="en-US"/>
              <a:t>Festival</a:t>
            </a:r>
            <a:r>
              <a:rPr lang="en-US" baseline="0"/>
              <a:t> of Frequency Measurements</a:t>
            </a:r>
          </a:p>
          <a:p>
            <a:pPr>
              <a:defRPr/>
            </a:pPr>
            <a:r>
              <a:rPr lang="en-US"/>
              <a:t>October 1, 2019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59649686646311"/>
          <c:y val="0.23159189620870349"/>
          <c:w val="0.83420406220575916"/>
          <c:h val="0.54595538991789716"/>
        </c:manualLayout>
      </c:layout>
      <c:scatterChart>
        <c:scatterStyle val="smoothMarker"/>
        <c:varyColors val="0"/>
        <c:ser>
          <c:idx val="0"/>
          <c:order val="0"/>
          <c:tx>
            <c:v>Mode 1: 1F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'FFM Raw Data'!$C$3:$C$54</c:f>
              <c:numCache>
                <c:formatCode>General</c:formatCode>
                <c:ptCount val="52"/>
                <c:pt idx="0">
                  <c:v>9.9999199999999995</c:v>
                </c:pt>
                <c:pt idx="1">
                  <c:v>10.063219999999999</c:v>
                </c:pt>
                <c:pt idx="2">
                  <c:v>10.113859999999999</c:v>
                </c:pt>
                <c:pt idx="3">
                  <c:v>10.240459999999999</c:v>
                </c:pt>
                <c:pt idx="4">
                  <c:v>10.329079999999999</c:v>
                </c:pt>
                <c:pt idx="5">
                  <c:v>10.392379999999999</c:v>
                </c:pt>
                <c:pt idx="6">
                  <c:v>10.443020000000001</c:v>
                </c:pt>
                <c:pt idx="7">
                  <c:v>10.506319999999999</c:v>
                </c:pt>
                <c:pt idx="8">
                  <c:v>10.63292</c:v>
                </c:pt>
                <c:pt idx="9">
                  <c:v>10.708880000000001</c:v>
                </c:pt>
                <c:pt idx="10">
                  <c:v>10.759519999999998</c:v>
                </c:pt>
                <c:pt idx="11">
                  <c:v>10.797499999999999</c:v>
                </c:pt>
                <c:pt idx="12">
                  <c:v>10.848140000000001</c:v>
                </c:pt>
                <c:pt idx="13">
                  <c:v>10.93676</c:v>
                </c:pt>
                <c:pt idx="14">
                  <c:v>10.987400000000001</c:v>
                </c:pt>
                <c:pt idx="15">
                  <c:v>11.025379999999998</c:v>
                </c:pt>
                <c:pt idx="16">
                  <c:v>11.08868</c:v>
                </c:pt>
                <c:pt idx="17">
                  <c:v>11.126659999999999</c:v>
                </c:pt>
                <c:pt idx="18">
                  <c:v>11.189959999999999</c:v>
                </c:pt>
                <c:pt idx="19">
                  <c:v>11.265920000000001</c:v>
                </c:pt>
                <c:pt idx="20">
                  <c:v>11.405180000000001</c:v>
                </c:pt>
                <c:pt idx="21">
                  <c:v>11.506460000000001</c:v>
                </c:pt>
                <c:pt idx="22">
                  <c:v>11.56976</c:v>
                </c:pt>
                <c:pt idx="23">
                  <c:v>11.645720000000001</c:v>
                </c:pt>
                <c:pt idx="24">
                  <c:v>11.747</c:v>
                </c:pt>
                <c:pt idx="25">
                  <c:v>11.83562</c:v>
                </c:pt>
                <c:pt idx="26">
                  <c:v>11.89892</c:v>
                </c:pt>
                <c:pt idx="27">
                  <c:v>12.01286</c:v>
                </c:pt>
                <c:pt idx="28">
                  <c:v>12.13946</c:v>
                </c:pt>
                <c:pt idx="29">
                  <c:v>12.228079999999999</c:v>
                </c:pt>
                <c:pt idx="30">
                  <c:v>12.329359999999999</c:v>
                </c:pt>
                <c:pt idx="31">
                  <c:v>12.41798</c:v>
                </c:pt>
                <c:pt idx="32">
                  <c:v>12.569900000000001</c:v>
                </c:pt>
                <c:pt idx="33">
                  <c:v>12.6965</c:v>
                </c:pt>
                <c:pt idx="34">
                  <c:v>12.74714</c:v>
                </c:pt>
                <c:pt idx="35">
                  <c:v>13.013</c:v>
                </c:pt>
                <c:pt idx="36">
                  <c:v>13.050979999999999</c:v>
                </c:pt>
                <c:pt idx="37">
                  <c:v>13.10162</c:v>
                </c:pt>
                <c:pt idx="38">
                  <c:v>13.15226</c:v>
                </c:pt>
                <c:pt idx="39">
                  <c:v>13.21556</c:v>
                </c:pt>
                <c:pt idx="40">
                  <c:v>13.291519999999998</c:v>
                </c:pt>
                <c:pt idx="41">
                  <c:v>13.658659999999999</c:v>
                </c:pt>
                <c:pt idx="42">
                  <c:v>13.73462</c:v>
                </c:pt>
                <c:pt idx="43">
                  <c:v>13.88654</c:v>
                </c:pt>
                <c:pt idx="44">
                  <c:v>14.051120000000001</c:v>
                </c:pt>
                <c:pt idx="45">
                  <c:v>14.177719999999999</c:v>
                </c:pt>
                <c:pt idx="46">
                  <c:v>14.26634</c:v>
                </c:pt>
                <c:pt idx="47">
                  <c:v>14.35496</c:v>
                </c:pt>
                <c:pt idx="48">
                  <c:v>14.60816</c:v>
                </c:pt>
                <c:pt idx="49">
                  <c:v>14.709439999999999</c:v>
                </c:pt>
                <c:pt idx="50">
                  <c:v>14.848700000000001</c:v>
                </c:pt>
                <c:pt idx="51">
                  <c:v>15.00062</c:v>
                </c:pt>
              </c:numCache>
            </c:numRef>
          </c:xVal>
          <c:yVal>
            <c:numRef>
              <c:f>'FFM Raw Data'!$D$3:$D$54</c:f>
              <c:numCache>
                <c:formatCode>General</c:formatCode>
                <c:ptCount val="52"/>
                <c:pt idx="0">
                  <c:v>-0.20398000000000005</c:v>
                </c:pt>
                <c:pt idx="1">
                  <c:v>-0.21249000000000029</c:v>
                </c:pt>
                <c:pt idx="2">
                  <c:v>-0.16143000000000018</c:v>
                </c:pt>
                <c:pt idx="3">
                  <c:v>-0.11037000000000008</c:v>
                </c:pt>
                <c:pt idx="4">
                  <c:v>1.7279999999999962E-2</c:v>
                </c:pt>
                <c:pt idx="5">
                  <c:v>6.8339999999999623E-2</c:v>
                </c:pt>
                <c:pt idx="6">
                  <c:v>7.6849999999999863E-2</c:v>
                </c:pt>
                <c:pt idx="7">
                  <c:v>4.2809999999999793E-2</c:v>
                </c:pt>
                <c:pt idx="8">
                  <c:v>-5.9309999999999974E-2</c:v>
                </c:pt>
                <c:pt idx="9">
                  <c:v>-0.16993999999999998</c:v>
                </c:pt>
                <c:pt idx="10">
                  <c:v>-0.28908000000000023</c:v>
                </c:pt>
                <c:pt idx="11">
                  <c:v>-0.29759000000000002</c:v>
                </c:pt>
                <c:pt idx="12">
                  <c:v>-0.27205999999999975</c:v>
                </c:pt>
                <c:pt idx="13">
                  <c:v>-7.6330000000000009E-2</c:v>
                </c:pt>
                <c:pt idx="14">
                  <c:v>-8.2500000000003126E-3</c:v>
                </c:pt>
                <c:pt idx="15">
                  <c:v>4.2809999999999793E-2</c:v>
                </c:pt>
                <c:pt idx="16">
                  <c:v>6.8339999999999623E-2</c:v>
                </c:pt>
                <c:pt idx="17">
                  <c:v>9.3869999999999898E-2</c:v>
                </c:pt>
                <c:pt idx="18">
                  <c:v>5.9829999999999828E-2</c:v>
                </c:pt>
                <c:pt idx="19">
                  <c:v>1.7279999999999962E-2</c:v>
                </c:pt>
                <c:pt idx="20">
                  <c:v>-5.0799999999999734E-2</c:v>
                </c:pt>
                <c:pt idx="21">
                  <c:v>-5.0799999999999734E-2</c:v>
                </c:pt>
                <c:pt idx="22">
                  <c:v>-0.13589999999999991</c:v>
                </c:pt>
                <c:pt idx="23">
                  <c:v>-0.18696000000000002</c:v>
                </c:pt>
                <c:pt idx="24">
                  <c:v>-0.13589999999999991</c:v>
                </c:pt>
                <c:pt idx="25">
                  <c:v>-0.13589999999999991</c:v>
                </c:pt>
                <c:pt idx="26">
                  <c:v>-0.16993999999999998</c:v>
                </c:pt>
                <c:pt idx="27">
                  <c:v>-7.6330000000000009E-2</c:v>
                </c:pt>
                <c:pt idx="28">
                  <c:v>7.6849999999999863E-2</c:v>
                </c:pt>
                <c:pt idx="29">
                  <c:v>0.17045999999999983</c:v>
                </c:pt>
                <c:pt idx="30">
                  <c:v>0.30662000000000011</c:v>
                </c:pt>
                <c:pt idx="31">
                  <c:v>0.33214999999999995</c:v>
                </c:pt>
                <c:pt idx="32">
                  <c:v>0.46830999999999978</c:v>
                </c:pt>
                <c:pt idx="33">
                  <c:v>0.45128999999999975</c:v>
                </c:pt>
                <c:pt idx="34">
                  <c:v>0.43426999999999971</c:v>
                </c:pt>
                <c:pt idx="35">
                  <c:v>0.28960000000000008</c:v>
                </c:pt>
                <c:pt idx="36">
                  <c:v>0.25556000000000001</c:v>
                </c:pt>
                <c:pt idx="37">
                  <c:v>0.2640699999999998</c:v>
                </c:pt>
                <c:pt idx="38">
                  <c:v>0.23002999999999973</c:v>
                </c:pt>
                <c:pt idx="39">
                  <c:v>0.22151999999999994</c:v>
                </c:pt>
                <c:pt idx="40">
                  <c:v>0.2044999999999999</c:v>
                </c:pt>
                <c:pt idx="41">
                  <c:v>0.17045999999999983</c:v>
                </c:pt>
                <c:pt idx="42">
                  <c:v>0.1534399999999998</c:v>
                </c:pt>
                <c:pt idx="43">
                  <c:v>0.16195000000000004</c:v>
                </c:pt>
                <c:pt idx="44">
                  <c:v>0.11939999999999973</c:v>
                </c:pt>
                <c:pt idx="45">
                  <c:v>7.6849999999999863E-2</c:v>
                </c:pt>
                <c:pt idx="46">
                  <c:v>5.1319999999999588E-2</c:v>
                </c:pt>
                <c:pt idx="47">
                  <c:v>4.2809999999999793E-2</c:v>
                </c:pt>
                <c:pt idx="48">
                  <c:v>2.5999999999992696E-4</c:v>
                </c:pt>
                <c:pt idx="49">
                  <c:v>-1.6760000000000108E-2</c:v>
                </c:pt>
                <c:pt idx="50">
                  <c:v>-3.3780000000000143E-2</c:v>
                </c:pt>
                <c:pt idx="51">
                  <c:v>-4.2289999999999939E-2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26-4C47-9124-9CA0E08D780C}"/>
            </c:ext>
          </c:extLst>
        </c:ser>
        <c:ser>
          <c:idx val="1"/>
          <c:order val="1"/>
          <c:tx>
            <c:v>Mode 2: 2F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'FFM Raw Data'!$G$3:$G$24</c:f>
              <c:numCache>
                <c:formatCode>General</c:formatCode>
                <c:ptCount val="22"/>
                <c:pt idx="0">
                  <c:v>12.063499999999999</c:v>
                </c:pt>
                <c:pt idx="1">
                  <c:v>12.126799999999999</c:v>
                </c:pt>
                <c:pt idx="2">
                  <c:v>12.190099999999999</c:v>
                </c:pt>
                <c:pt idx="3">
                  <c:v>12.316700000000001</c:v>
                </c:pt>
                <c:pt idx="4">
                  <c:v>12.468620000000001</c:v>
                </c:pt>
                <c:pt idx="5">
                  <c:v>12.60788</c:v>
                </c:pt>
                <c:pt idx="6">
                  <c:v>12.734480000000001</c:v>
                </c:pt>
                <c:pt idx="7">
                  <c:v>12.911719999999999</c:v>
                </c:pt>
                <c:pt idx="8">
                  <c:v>13.1396</c:v>
                </c:pt>
                <c:pt idx="9">
                  <c:v>13.36748</c:v>
                </c:pt>
                <c:pt idx="10">
                  <c:v>13.60802</c:v>
                </c:pt>
                <c:pt idx="11">
                  <c:v>13.772599999999999</c:v>
                </c:pt>
                <c:pt idx="12">
                  <c:v>13.911859999999999</c:v>
                </c:pt>
                <c:pt idx="13">
                  <c:v>14.051120000000001</c:v>
                </c:pt>
                <c:pt idx="14">
                  <c:v>14.13974</c:v>
                </c:pt>
                <c:pt idx="15">
                  <c:v>14.380280000000001</c:v>
                </c:pt>
                <c:pt idx="16">
                  <c:v>14.570180000000001</c:v>
                </c:pt>
                <c:pt idx="17">
                  <c:v>14.861359999999999</c:v>
                </c:pt>
                <c:pt idx="18">
                  <c:v>15.00062</c:v>
                </c:pt>
                <c:pt idx="19">
                  <c:v>15.00062</c:v>
                </c:pt>
                <c:pt idx="20">
                  <c:v>15.00062</c:v>
                </c:pt>
                <c:pt idx="21">
                  <c:v>15.00062</c:v>
                </c:pt>
              </c:numCache>
            </c:numRef>
          </c:xVal>
          <c:yVal>
            <c:numRef>
              <c:f>'FFM Raw Data'!$H$3:$H$24</c:f>
              <c:numCache>
                <c:formatCode>General</c:formatCode>
                <c:ptCount val="22"/>
                <c:pt idx="0">
                  <c:v>2.5999999999992696E-4</c:v>
                </c:pt>
                <c:pt idx="1">
                  <c:v>0.22151999999999994</c:v>
                </c:pt>
                <c:pt idx="2">
                  <c:v>0.45979999999999954</c:v>
                </c:pt>
                <c:pt idx="3">
                  <c:v>0.59595999999999982</c:v>
                </c:pt>
                <c:pt idx="4">
                  <c:v>0.75764999999999993</c:v>
                </c:pt>
                <c:pt idx="5">
                  <c:v>0.85125999999999991</c:v>
                </c:pt>
                <c:pt idx="6">
                  <c:v>0.92784999999999984</c:v>
                </c:pt>
                <c:pt idx="7">
                  <c:v>0.97039999999999971</c:v>
                </c:pt>
                <c:pt idx="8">
                  <c:v>0.76616000000000017</c:v>
                </c:pt>
                <c:pt idx="9">
                  <c:v>0.58745000000000003</c:v>
                </c:pt>
                <c:pt idx="10">
                  <c:v>0.40873999999999988</c:v>
                </c:pt>
                <c:pt idx="11">
                  <c:v>0.34066000000000018</c:v>
                </c:pt>
                <c:pt idx="12">
                  <c:v>0.28108999999999984</c:v>
                </c:pt>
                <c:pt idx="13">
                  <c:v>0.27258000000000004</c:v>
                </c:pt>
                <c:pt idx="14">
                  <c:v>0.24704999999999977</c:v>
                </c:pt>
                <c:pt idx="15">
                  <c:v>0.18747999999999987</c:v>
                </c:pt>
                <c:pt idx="16">
                  <c:v>0.13641999999999976</c:v>
                </c:pt>
                <c:pt idx="17">
                  <c:v>9.3869999999999898E-2</c:v>
                </c:pt>
                <c:pt idx="18">
                  <c:v>7.6849999999999863E-2</c:v>
                </c:pt>
                <c:pt idx="19">
                  <c:v>7.6849999999999863E-2</c:v>
                </c:pt>
                <c:pt idx="20">
                  <c:v>7.6849999999999863E-2</c:v>
                </c:pt>
                <c:pt idx="21">
                  <c:v>7.6849999999999863E-2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26-4C47-9124-9CA0E08D780C}"/>
            </c:ext>
          </c:extLst>
        </c:ser>
        <c:ser>
          <c:idx val="2"/>
          <c:order val="2"/>
          <c:tx>
            <c:v>Mode 3: 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'FFM Raw Data'!$K$3:$K$14</c:f>
              <c:numCache>
                <c:formatCode>General</c:formatCode>
                <c:ptCount val="12"/>
                <c:pt idx="0">
                  <c:v>12.68384</c:v>
                </c:pt>
                <c:pt idx="1">
                  <c:v>13.49408</c:v>
                </c:pt>
                <c:pt idx="2">
                  <c:v>13.88654</c:v>
                </c:pt>
                <c:pt idx="3">
                  <c:v>14.051120000000001</c:v>
                </c:pt>
                <c:pt idx="4">
                  <c:v>14.316980000000001</c:v>
                </c:pt>
                <c:pt idx="5">
                  <c:v>14.570180000000001</c:v>
                </c:pt>
                <c:pt idx="6">
                  <c:v>14.81072</c:v>
                </c:pt>
                <c:pt idx="7">
                  <c:v>14.88668</c:v>
                </c:pt>
                <c:pt idx="8">
                  <c:v>15.253819999999999</c:v>
                </c:pt>
                <c:pt idx="9">
                  <c:v>15.507019999999999</c:v>
                </c:pt>
                <c:pt idx="10">
                  <c:v>15.74756</c:v>
                </c:pt>
                <c:pt idx="11">
                  <c:v>15.95012</c:v>
                </c:pt>
              </c:numCache>
            </c:numRef>
          </c:xVal>
          <c:yVal>
            <c:numRef>
              <c:f>'FFM Raw Data'!$L$3:$L$14</c:f>
              <c:numCache>
                <c:formatCode>General</c:formatCode>
                <c:ptCount val="12"/>
                <c:pt idx="0">
                  <c:v>3.4299999999999553E-2</c:v>
                </c:pt>
                <c:pt idx="1">
                  <c:v>-1.6760000000000108E-2</c:v>
                </c:pt>
                <c:pt idx="2">
                  <c:v>-3.3780000000000143E-2</c:v>
                </c:pt>
                <c:pt idx="3">
                  <c:v>-5.0799999999999734E-2</c:v>
                </c:pt>
                <c:pt idx="4">
                  <c:v>-5.0799999999999734E-2</c:v>
                </c:pt>
                <c:pt idx="5">
                  <c:v>-3.3780000000000143E-2</c:v>
                </c:pt>
                <c:pt idx="6">
                  <c:v>-4.2289999999999939E-2</c:v>
                </c:pt>
                <c:pt idx="7">
                  <c:v>-5.0799999999999734E-2</c:v>
                </c:pt>
                <c:pt idx="8">
                  <c:v>-5.9309999999999974E-2</c:v>
                </c:pt>
                <c:pt idx="9">
                  <c:v>-4.2289999999999939E-2</c:v>
                </c:pt>
                <c:pt idx="10">
                  <c:v>-3.3780000000000143E-2</c:v>
                </c:pt>
                <c:pt idx="11">
                  <c:v>-3.3780000000000143E-2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26-4C47-9124-9CA0E08D7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59264"/>
        <c:axId val="373470000"/>
      </c:scatterChart>
      <c:valAx>
        <c:axId val="373359264"/>
        <c:scaling>
          <c:orientation val="minMax"/>
          <c:max val="1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UTC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70000"/>
        <c:crosses val="autoZero"/>
        <c:crossBetween val="midCat"/>
        <c:minorUnit val="0.25"/>
      </c:valAx>
      <c:valAx>
        <c:axId val="373470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Deviation - Hz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59264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MHz WWV-WA5FRF Dawn Transition Doppler Shift</a:t>
            </a:r>
          </a:p>
          <a:p>
            <a:pPr>
              <a:defRPr/>
            </a:pPr>
            <a:r>
              <a:rPr lang="en-US"/>
              <a:t>Festival</a:t>
            </a:r>
            <a:r>
              <a:rPr lang="en-US" baseline="0"/>
              <a:t> of Frequency Measurements</a:t>
            </a:r>
          </a:p>
          <a:p>
            <a:pPr>
              <a:defRPr/>
            </a:pPr>
            <a:r>
              <a:rPr lang="en-US"/>
              <a:t>October 1, 2019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59649686646311"/>
          <c:y val="0.23159189620870349"/>
          <c:w val="0.83420406220575916"/>
          <c:h val="0.54595538991789716"/>
        </c:manualLayout>
      </c:layout>
      <c:scatterChart>
        <c:scatterStyle val="smoothMarker"/>
        <c:varyColors val="0"/>
        <c:ser>
          <c:idx val="0"/>
          <c:order val="0"/>
          <c:tx>
            <c:v>Mode 1: 1F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'FFM Raw Data'!$C$3:$C$54</c:f>
              <c:numCache>
                <c:formatCode>General</c:formatCode>
                <c:ptCount val="52"/>
                <c:pt idx="0">
                  <c:v>9.9999199999999995</c:v>
                </c:pt>
                <c:pt idx="1">
                  <c:v>10.063219999999999</c:v>
                </c:pt>
                <c:pt idx="2">
                  <c:v>10.113859999999999</c:v>
                </c:pt>
                <c:pt idx="3">
                  <c:v>10.240459999999999</c:v>
                </c:pt>
                <c:pt idx="4">
                  <c:v>10.329079999999999</c:v>
                </c:pt>
                <c:pt idx="5">
                  <c:v>10.392379999999999</c:v>
                </c:pt>
                <c:pt idx="6">
                  <c:v>10.443020000000001</c:v>
                </c:pt>
                <c:pt idx="7">
                  <c:v>10.506319999999999</c:v>
                </c:pt>
                <c:pt idx="8">
                  <c:v>10.63292</c:v>
                </c:pt>
                <c:pt idx="9">
                  <c:v>10.708880000000001</c:v>
                </c:pt>
                <c:pt idx="10">
                  <c:v>10.759519999999998</c:v>
                </c:pt>
                <c:pt idx="11">
                  <c:v>10.797499999999999</c:v>
                </c:pt>
                <c:pt idx="12">
                  <c:v>10.848140000000001</c:v>
                </c:pt>
                <c:pt idx="13">
                  <c:v>10.93676</c:v>
                </c:pt>
                <c:pt idx="14">
                  <c:v>10.987400000000001</c:v>
                </c:pt>
                <c:pt idx="15">
                  <c:v>11.025379999999998</c:v>
                </c:pt>
                <c:pt idx="16">
                  <c:v>11.08868</c:v>
                </c:pt>
                <c:pt idx="17">
                  <c:v>11.126659999999999</c:v>
                </c:pt>
                <c:pt idx="18">
                  <c:v>11.189959999999999</c:v>
                </c:pt>
                <c:pt idx="19">
                  <c:v>11.265920000000001</c:v>
                </c:pt>
                <c:pt idx="20">
                  <c:v>11.405180000000001</c:v>
                </c:pt>
                <c:pt idx="21">
                  <c:v>11.506460000000001</c:v>
                </c:pt>
                <c:pt idx="22">
                  <c:v>11.56976</c:v>
                </c:pt>
                <c:pt idx="23">
                  <c:v>11.645720000000001</c:v>
                </c:pt>
                <c:pt idx="24">
                  <c:v>11.747</c:v>
                </c:pt>
                <c:pt idx="25">
                  <c:v>11.83562</c:v>
                </c:pt>
                <c:pt idx="26">
                  <c:v>11.89892</c:v>
                </c:pt>
                <c:pt idx="27">
                  <c:v>12.01286</c:v>
                </c:pt>
                <c:pt idx="28">
                  <c:v>12.13946</c:v>
                </c:pt>
                <c:pt idx="29">
                  <c:v>12.228079999999999</c:v>
                </c:pt>
                <c:pt idx="30">
                  <c:v>12.329359999999999</c:v>
                </c:pt>
                <c:pt idx="31">
                  <c:v>12.41798</c:v>
                </c:pt>
                <c:pt idx="32">
                  <c:v>12.569900000000001</c:v>
                </c:pt>
                <c:pt idx="33">
                  <c:v>12.6965</c:v>
                </c:pt>
                <c:pt idx="34">
                  <c:v>12.74714</c:v>
                </c:pt>
                <c:pt idx="35">
                  <c:v>13.013</c:v>
                </c:pt>
                <c:pt idx="36">
                  <c:v>13.050979999999999</c:v>
                </c:pt>
                <c:pt idx="37">
                  <c:v>13.10162</c:v>
                </c:pt>
                <c:pt idx="38">
                  <c:v>13.15226</c:v>
                </c:pt>
                <c:pt idx="39">
                  <c:v>13.21556</c:v>
                </c:pt>
                <c:pt idx="40">
                  <c:v>13.291519999999998</c:v>
                </c:pt>
                <c:pt idx="41">
                  <c:v>13.658659999999999</c:v>
                </c:pt>
                <c:pt idx="42">
                  <c:v>13.73462</c:v>
                </c:pt>
                <c:pt idx="43">
                  <c:v>13.88654</c:v>
                </c:pt>
                <c:pt idx="44">
                  <c:v>14.051120000000001</c:v>
                </c:pt>
                <c:pt idx="45">
                  <c:v>14.177719999999999</c:v>
                </c:pt>
                <c:pt idx="46">
                  <c:v>14.26634</c:v>
                </c:pt>
                <c:pt idx="47">
                  <c:v>14.35496</c:v>
                </c:pt>
                <c:pt idx="48">
                  <c:v>14.60816</c:v>
                </c:pt>
                <c:pt idx="49">
                  <c:v>14.709439999999999</c:v>
                </c:pt>
                <c:pt idx="50">
                  <c:v>14.848700000000001</c:v>
                </c:pt>
                <c:pt idx="51">
                  <c:v>15.00062</c:v>
                </c:pt>
              </c:numCache>
            </c:numRef>
          </c:xVal>
          <c:yVal>
            <c:numRef>
              <c:f>'FFM Raw Data'!$D$3:$D$54</c:f>
              <c:numCache>
                <c:formatCode>General</c:formatCode>
                <c:ptCount val="52"/>
                <c:pt idx="0">
                  <c:v>-0.20398000000000005</c:v>
                </c:pt>
                <c:pt idx="1">
                  <c:v>-0.21249000000000029</c:v>
                </c:pt>
                <c:pt idx="2">
                  <c:v>-0.16143000000000018</c:v>
                </c:pt>
                <c:pt idx="3">
                  <c:v>-0.11037000000000008</c:v>
                </c:pt>
                <c:pt idx="4">
                  <c:v>1.7279999999999962E-2</c:v>
                </c:pt>
                <c:pt idx="5">
                  <c:v>6.8339999999999623E-2</c:v>
                </c:pt>
                <c:pt idx="6">
                  <c:v>7.6849999999999863E-2</c:v>
                </c:pt>
                <c:pt idx="7">
                  <c:v>4.2809999999999793E-2</c:v>
                </c:pt>
                <c:pt idx="8">
                  <c:v>-5.9309999999999974E-2</c:v>
                </c:pt>
                <c:pt idx="9">
                  <c:v>-0.16993999999999998</c:v>
                </c:pt>
                <c:pt idx="10">
                  <c:v>-0.28908000000000023</c:v>
                </c:pt>
                <c:pt idx="11">
                  <c:v>-0.29759000000000002</c:v>
                </c:pt>
                <c:pt idx="12">
                  <c:v>-0.27205999999999975</c:v>
                </c:pt>
                <c:pt idx="13">
                  <c:v>-7.6330000000000009E-2</c:v>
                </c:pt>
                <c:pt idx="14">
                  <c:v>-8.2500000000003126E-3</c:v>
                </c:pt>
                <c:pt idx="15">
                  <c:v>4.2809999999999793E-2</c:v>
                </c:pt>
                <c:pt idx="16">
                  <c:v>6.8339999999999623E-2</c:v>
                </c:pt>
                <c:pt idx="17">
                  <c:v>9.3869999999999898E-2</c:v>
                </c:pt>
                <c:pt idx="18">
                  <c:v>5.9829999999999828E-2</c:v>
                </c:pt>
                <c:pt idx="19">
                  <c:v>1.7279999999999962E-2</c:v>
                </c:pt>
                <c:pt idx="20">
                  <c:v>-5.0799999999999734E-2</c:v>
                </c:pt>
                <c:pt idx="21">
                  <c:v>-5.0799999999999734E-2</c:v>
                </c:pt>
                <c:pt idx="22">
                  <c:v>-0.13589999999999991</c:v>
                </c:pt>
                <c:pt idx="23">
                  <c:v>-0.18696000000000002</c:v>
                </c:pt>
                <c:pt idx="24">
                  <c:v>-0.13589999999999991</c:v>
                </c:pt>
                <c:pt idx="25">
                  <c:v>-0.13589999999999991</c:v>
                </c:pt>
                <c:pt idx="26">
                  <c:v>-0.16993999999999998</c:v>
                </c:pt>
                <c:pt idx="27">
                  <c:v>-7.6330000000000009E-2</c:v>
                </c:pt>
                <c:pt idx="28">
                  <c:v>7.6849999999999863E-2</c:v>
                </c:pt>
                <c:pt idx="29">
                  <c:v>0.17045999999999983</c:v>
                </c:pt>
                <c:pt idx="30">
                  <c:v>0.30662000000000011</c:v>
                </c:pt>
                <c:pt idx="31">
                  <c:v>0.33214999999999995</c:v>
                </c:pt>
                <c:pt idx="32">
                  <c:v>0.46830999999999978</c:v>
                </c:pt>
                <c:pt idx="33">
                  <c:v>0.45128999999999975</c:v>
                </c:pt>
                <c:pt idx="34">
                  <c:v>0.43426999999999971</c:v>
                </c:pt>
                <c:pt idx="35">
                  <c:v>0.28960000000000008</c:v>
                </c:pt>
                <c:pt idx="36">
                  <c:v>0.25556000000000001</c:v>
                </c:pt>
                <c:pt idx="37">
                  <c:v>0.2640699999999998</c:v>
                </c:pt>
                <c:pt idx="38">
                  <c:v>0.23002999999999973</c:v>
                </c:pt>
                <c:pt idx="39">
                  <c:v>0.22151999999999994</c:v>
                </c:pt>
                <c:pt idx="40">
                  <c:v>0.2044999999999999</c:v>
                </c:pt>
                <c:pt idx="41">
                  <c:v>0.17045999999999983</c:v>
                </c:pt>
                <c:pt idx="42">
                  <c:v>0.1534399999999998</c:v>
                </c:pt>
                <c:pt idx="43">
                  <c:v>0.16195000000000004</c:v>
                </c:pt>
                <c:pt idx="44">
                  <c:v>0.11939999999999973</c:v>
                </c:pt>
                <c:pt idx="45">
                  <c:v>7.6849999999999863E-2</c:v>
                </c:pt>
                <c:pt idx="46">
                  <c:v>5.1319999999999588E-2</c:v>
                </c:pt>
                <c:pt idx="47">
                  <c:v>4.2809999999999793E-2</c:v>
                </c:pt>
                <c:pt idx="48">
                  <c:v>2.5999999999992696E-4</c:v>
                </c:pt>
                <c:pt idx="49">
                  <c:v>-1.6760000000000108E-2</c:v>
                </c:pt>
                <c:pt idx="50">
                  <c:v>-3.3780000000000143E-2</c:v>
                </c:pt>
                <c:pt idx="51">
                  <c:v>-4.2289999999999939E-2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2-F04A-A95C-95B6BD5A1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59264"/>
        <c:axId val="373470000"/>
      </c:scatterChart>
      <c:valAx>
        <c:axId val="373359264"/>
        <c:scaling>
          <c:orientation val="minMax"/>
          <c:max val="1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UTC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70000"/>
        <c:crosses val="autoZero"/>
        <c:crossBetween val="midCat"/>
        <c:minorUnit val="0.25"/>
      </c:valAx>
      <c:valAx>
        <c:axId val="373470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Deviation - Hz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59264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WA5FRF 10/01/19 Festival of Frequency Measurements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/>
              <a:t>5 MHz Equivalent Path Velocity - m/s</a:t>
            </a:r>
          </a:p>
          <a:p>
            <a:pPr>
              <a:defRPr/>
            </a:pPr>
            <a:r>
              <a:rPr lang="en-US"/>
              <a:t>Relative Path Length Change - km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26692118030702E-2"/>
          <c:y val="0.27815094339622642"/>
          <c:w val="0.79956891752167347"/>
          <c:h val="0.4679682068043381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'2 hop mode'!$E$1:$E$2</c:f>
              <c:strCache>
                <c:ptCount val="2"/>
                <c:pt idx="0">
                  <c:v>5 MHz Path</c:v>
                </c:pt>
                <c:pt idx="1">
                  <c:v>Velocity - m/s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hop mode'!$C$3:$C$21</c:f>
              <c:numCache>
                <c:formatCode>General</c:formatCode>
                <c:ptCount val="19"/>
                <c:pt idx="0">
                  <c:v>12.063499999999999</c:v>
                </c:pt>
                <c:pt idx="1">
                  <c:v>12.126799999999999</c:v>
                </c:pt>
                <c:pt idx="2">
                  <c:v>12.190099999999999</c:v>
                </c:pt>
                <c:pt idx="3">
                  <c:v>12.316700000000001</c:v>
                </c:pt>
                <c:pt idx="4">
                  <c:v>12.468620000000001</c:v>
                </c:pt>
                <c:pt idx="5">
                  <c:v>12.60788</c:v>
                </c:pt>
                <c:pt idx="6">
                  <c:v>12.734480000000001</c:v>
                </c:pt>
                <c:pt idx="7">
                  <c:v>12.911719999999999</c:v>
                </c:pt>
                <c:pt idx="8">
                  <c:v>13.1396</c:v>
                </c:pt>
                <c:pt idx="9">
                  <c:v>13.36748</c:v>
                </c:pt>
                <c:pt idx="10">
                  <c:v>13.60802</c:v>
                </c:pt>
                <c:pt idx="11">
                  <c:v>13.772599999999999</c:v>
                </c:pt>
                <c:pt idx="12">
                  <c:v>13.911859999999999</c:v>
                </c:pt>
                <c:pt idx="13">
                  <c:v>14.051120000000001</c:v>
                </c:pt>
                <c:pt idx="14">
                  <c:v>14.13974</c:v>
                </c:pt>
                <c:pt idx="15">
                  <c:v>14.380280000000001</c:v>
                </c:pt>
                <c:pt idx="16">
                  <c:v>14.570180000000001</c:v>
                </c:pt>
                <c:pt idx="17">
                  <c:v>14.861359999999999</c:v>
                </c:pt>
                <c:pt idx="18">
                  <c:v>15.00062</c:v>
                </c:pt>
              </c:numCache>
            </c:numRef>
          </c:xVal>
          <c:yVal>
            <c:numRef>
              <c:f>'2 hop mode'!$E$3:$E$21</c:f>
              <c:numCache>
                <c:formatCode>0.000</c:formatCode>
                <c:ptCount val="19"/>
                <c:pt idx="0">
                  <c:v>-1.5599999999995617E-2</c:v>
                </c:pt>
                <c:pt idx="1">
                  <c:v>-13.291199999999996</c:v>
                </c:pt>
                <c:pt idx="2">
                  <c:v>-27.587999999999973</c:v>
                </c:pt>
                <c:pt idx="3">
                  <c:v>-35.757599999999989</c:v>
                </c:pt>
                <c:pt idx="4">
                  <c:v>-45.458999999999996</c:v>
                </c:pt>
                <c:pt idx="5">
                  <c:v>-51.075599999999994</c:v>
                </c:pt>
                <c:pt idx="6">
                  <c:v>-55.670999999999992</c:v>
                </c:pt>
                <c:pt idx="7">
                  <c:v>-58.223999999999982</c:v>
                </c:pt>
                <c:pt idx="8">
                  <c:v>-45.969600000000014</c:v>
                </c:pt>
                <c:pt idx="9">
                  <c:v>-35.247</c:v>
                </c:pt>
                <c:pt idx="10">
                  <c:v>-24.524399999999993</c:v>
                </c:pt>
                <c:pt idx="11">
                  <c:v>-20.439600000000013</c:v>
                </c:pt>
                <c:pt idx="12">
                  <c:v>-16.86539999999999</c:v>
                </c:pt>
                <c:pt idx="13">
                  <c:v>-16.354800000000004</c:v>
                </c:pt>
                <c:pt idx="14">
                  <c:v>-14.822999999999986</c:v>
                </c:pt>
                <c:pt idx="15">
                  <c:v>-11.248799999999992</c:v>
                </c:pt>
                <c:pt idx="16">
                  <c:v>-8.1851999999999858</c:v>
                </c:pt>
                <c:pt idx="17">
                  <c:v>-5.6321999999999939</c:v>
                </c:pt>
                <c:pt idx="18">
                  <c:v>-4.6109999999999918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E9-4948-82D4-BE0F165E9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50896"/>
        <c:axId val="421152576"/>
      </c:scatterChart>
      <c:scatterChart>
        <c:scatterStyle val="smoothMarker"/>
        <c:varyColors val="0"/>
        <c:ser>
          <c:idx val="2"/>
          <c:order val="1"/>
          <c:tx>
            <c:strRef>
              <c:f>'2 hop mode'!$I$1:$I$2</c:f>
              <c:strCache>
                <c:ptCount val="2"/>
                <c:pt idx="0">
                  <c:v>Relative Path</c:v>
                </c:pt>
                <c:pt idx="1">
                  <c:v>Length - km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hop mode'!$C$3:$C$21</c:f>
              <c:numCache>
                <c:formatCode>General</c:formatCode>
                <c:ptCount val="19"/>
                <c:pt idx="0">
                  <c:v>12.063499999999999</c:v>
                </c:pt>
                <c:pt idx="1">
                  <c:v>12.126799999999999</c:v>
                </c:pt>
                <c:pt idx="2">
                  <c:v>12.190099999999999</c:v>
                </c:pt>
                <c:pt idx="3">
                  <c:v>12.316700000000001</c:v>
                </c:pt>
                <c:pt idx="4">
                  <c:v>12.468620000000001</c:v>
                </c:pt>
                <c:pt idx="5">
                  <c:v>12.60788</c:v>
                </c:pt>
                <c:pt idx="6">
                  <c:v>12.734480000000001</c:v>
                </c:pt>
                <c:pt idx="7">
                  <c:v>12.911719999999999</c:v>
                </c:pt>
                <c:pt idx="8">
                  <c:v>13.1396</c:v>
                </c:pt>
                <c:pt idx="9">
                  <c:v>13.36748</c:v>
                </c:pt>
                <c:pt idx="10">
                  <c:v>13.60802</c:v>
                </c:pt>
                <c:pt idx="11">
                  <c:v>13.772599999999999</c:v>
                </c:pt>
                <c:pt idx="12">
                  <c:v>13.911859999999999</c:v>
                </c:pt>
                <c:pt idx="13">
                  <c:v>14.051120000000001</c:v>
                </c:pt>
                <c:pt idx="14">
                  <c:v>14.13974</c:v>
                </c:pt>
                <c:pt idx="15">
                  <c:v>14.380280000000001</c:v>
                </c:pt>
                <c:pt idx="16">
                  <c:v>14.570180000000001</c:v>
                </c:pt>
                <c:pt idx="17">
                  <c:v>14.861359999999999</c:v>
                </c:pt>
                <c:pt idx="18">
                  <c:v>15.00062</c:v>
                </c:pt>
              </c:numCache>
            </c:numRef>
          </c:xVal>
          <c:yVal>
            <c:numRef>
              <c:f>'2 hop mode'!$I$3:$I$21</c:f>
              <c:numCache>
                <c:formatCode>0.0</c:formatCode>
                <c:ptCount val="19"/>
                <c:pt idx="0">
                  <c:v>0</c:v>
                </c:pt>
                <c:pt idx="1">
                  <c:v>-1.5161767919999971</c:v>
                </c:pt>
                <c:pt idx="2">
                  <c:v>-6.1739528399999868</c:v>
                </c:pt>
                <c:pt idx="3">
                  <c:v>-20.609148168000161</c:v>
                </c:pt>
                <c:pt idx="4">
                  <c:v>-42.818314737600232</c:v>
                </c:pt>
                <c:pt idx="5">
                  <c:v>-67.016449850399951</c:v>
                </c:pt>
                <c:pt idx="6">
                  <c:v>-91.341865058400259</c:v>
                </c:pt>
                <c:pt idx="7">
                  <c:v>-127.67801469839976</c:v>
                </c:pt>
                <c:pt idx="8">
                  <c:v>-170.41656232079993</c:v>
                </c:pt>
                <c:pt idx="9">
                  <c:v>-203.73031217520003</c:v>
                </c:pt>
                <c:pt idx="10">
                  <c:v>-229.60965477599996</c:v>
                </c:pt>
                <c:pt idx="11">
                  <c:v>-242.92996999199988</c:v>
                </c:pt>
                <c:pt idx="12">
                  <c:v>-252.2811397319999</c:v>
                </c:pt>
                <c:pt idx="13">
                  <c:v>-260.60838082560002</c:v>
                </c:pt>
                <c:pt idx="14">
                  <c:v>-265.58173877039997</c:v>
                </c:pt>
                <c:pt idx="15">
                  <c:v>-276.87009816</c:v>
                </c:pt>
                <c:pt idx="16">
                  <c:v>-283.51302803999999</c:v>
                </c:pt>
                <c:pt idx="17">
                  <c:v>-290.75505899759997</c:v>
                </c:pt>
                <c:pt idx="18">
                  <c:v>-293.32270145519999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E9-4948-82D4-BE0F165E9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220192"/>
        <c:axId val="821330608"/>
      </c:scatterChart>
      <c:valAx>
        <c:axId val="421150896"/>
        <c:scaling>
          <c:orientation val="minMax"/>
          <c:max val="1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UTC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52576"/>
        <c:crossesAt val="-15"/>
        <c:crossBetween val="midCat"/>
        <c:majorUnit val="1"/>
        <c:minorUnit val="0.25"/>
      </c:valAx>
      <c:valAx>
        <c:axId val="421152576"/>
        <c:scaling>
          <c:orientation val="minMax"/>
          <c:max val="1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</a:t>
                </a:r>
                <a:r>
                  <a:rPr lang="en-US" baseline="0"/>
                  <a:t> Velocity - m/s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50896"/>
        <c:crosses val="autoZero"/>
        <c:crossBetween val="midCat"/>
      </c:valAx>
      <c:valAx>
        <c:axId val="82133060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20192"/>
        <c:crosses val="max"/>
        <c:crossBetween val="midCat"/>
      </c:valAx>
      <c:valAx>
        <c:axId val="86322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133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WA5FRF 10/01/19 Festival of Frequency Measurements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/>
              <a:t>Layer</a:t>
            </a:r>
            <a:r>
              <a:rPr lang="en-US" baseline="0"/>
              <a:t> Height Computed from Doppler Data</a:t>
            </a:r>
          </a:p>
          <a:p>
            <a:pPr>
              <a:defRPr/>
            </a:pPr>
            <a:r>
              <a:rPr lang="en-US" baseline="0"/>
              <a:t>Using 300 km Nighttime Start Height - km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hop mode'!$K$1:$K$2</c:f>
              <c:strCache>
                <c:ptCount val="2"/>
                <c:pt idx="0">
                  <c:v>Layer </c:v>
                </c:pt>
                <c:pt idx="1">
                  <c:v>Height - km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hop mode'!$C$3:$C$54</c:f>
              <c:numCache>
                <c:formatCode>General</c:formatCode>
                <c:ptCount val="52"/>
                <c:pt idx="0">
                  <c:v>12.063499999999999</c:v>
                </c:pt>
                <c:pt idx="1">
                  <c:v>12.126799999999999</c:v>
                </c:pt>
                <c:pt idx="2">
                  <c:v>12.190099999999999</c:v>
                </c:pt>
                <c:pt idx="3">
                  <c:v>12.316700000000001</c:v>
                </c:pt>
                <c:pt idx="4">
                  <c:v>12.468620000000001</c:v>
                </c:pt>
                <c:pt idx="5">
                  <c:v>12.60788</c:v>
                </c:pt>
                <c:pt idx="6">
                  <c:v>12.734480000000001</c:v>
                </c:pt>
                <c:pt idx="7">
                  <c:v>12.911719999999999</c:v>
                </c:pt>
                <c:pt idx="8">
                  <c:v>13.1396</c:v>
                </c:pt>
                <c:pt idx="9">
                  <c:v>13.36748</c:v>
                </c:pt>
                <c:pt idx="10">
                  <c:v>13.60802</c:v>
                </c:pt>
                <c:pt idx="11">
                  <c:v>13.772599999999999</c:v>
                </c:pt>
                <c:pt idx="12">
                  <c:v>13.911859999999999</c:v>
                </c:pt>
                <c:pt idx="13">
                  <c:v>14.051120000000001</c:v>
                </c:pt>
                <c:pt idx="14">
                  <c:v>14.13974</c:v>
                </c:pt>
                <c:pt idx="15">
                  <c:v>14.380280000000001</c:v>
                </c:pt>
                <c:pt idx="16">
                  <c:v>14.570180000000001</c:v>
                </c:pt>
                <c:pt idx="17">
                  <c:v>14.861359999999999</c:v>
                </c:pt>
                <c:pt idx="18">
                  <c:v>15.00062</c:v>
                </c:pt>
              </c:numCache>
            </c:numRef>
          </c:xVal>
          <c:yVal>
            <c:numRef>
              <c:f>'2 hop mode'!$K$3:$K$54</c:f>
              <c:numCache>
                <c:formatCode>0</c:formatCode>
                <c:ptCount val="52"/>
                <c:pt idx="0">
                  <c:v>299.90998649594849</c:v>
                </c:pt>
                <c:pt idx="1">
                  <c:v>299.33904984767702</c:v>
                </c:pt>
                <c:pt idx="2">
                  <c:v>297.58127041570407</c:v>
                </c:pt>
                <c:pt idx="3">
                  <c:v>292.09592750128706</c:v>
                </c:pt>
                <c:pt idx="4">
                  <c:v>283.53898048204456</c:v>
                </c:pt>
                <c:pt idx="5">
                  <c:v>274.03966269626306</c:v>
                </c:pt>
                <c:pt idx="6">
                  <c:v>264.2858915693152</c:v>
                </c:pt>
                <c:pt idx="7">
                  <c:v>249.28205490301357</c:v>
                </c:pt>
                <c:pt idx="8">
                  <c:v>230.8453461750027</c:v>
                </c:pt>
                <c:pt idx="9">
                  <c:v>215.74987724825334</c:v>
                </c:pt>
                <c:pt idx="10">
                  <c:v>203.48625882898125</c:v>
                </c:pt>
                <c:pt idx="11">
                  <c:v>196.95937377877109</c:v>
                </c:pt>
                <c:pt idx="12">
                  <c:v>192.27946730483427</c:v>
                </c:pt>
                <c:pt idx="13">
                  <c:v>188.03843633258759</c:v>
                </c:pt>
                <c:pt idx="14">
                  <c:v>185.4704187211575</c:v>
                </c:pt>
                <c:pt idx="15">
                  <c:v>179.53729708287779</c:v>
                </c:pt>
                <c:pt idx="16">
                  <c:v>175.97346742263625</c:v>
                </c:pt>
                <c:pt idx="17">
                  <c:v>172.02238793856287</c:v>
                </c:pt>
                <c:pt idx="18">
                  <c:v>170.60418545803515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9-F44C-9B36-25D71124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50896"/>
        <c:axId val="421152576"/>
      </c:scatterChart>
      <c:valAx>
        <c:axId val="421150896"/>
        <c:scaling>
          <c:orientation val="minMax"/>
          <c:max val="1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UTC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52576"/>
        <c:crossesAt val="-15"/>
        <c:crossBetween val="midCat"/>
        <c:majorUnit val="1"/>
        <c:minorUnit val="0.25"/>
      </c:valAx>
      <c:valAx>
        <c:axId val="42115257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Computed</a:t>
                </a:r>
                <a:r>
                  <a:rPr lang="en-US" baseline="0"/>
                  <a:t> Layer Height - km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5089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WA5FRF 10/01/19 Festival</a:t>
            </a:r>
            <a:r>
              <a:rPr lang="en-US" baseline="0"/>
              <a:t> of Frequency Measurements</a:t>
            </a:r>
            <a:endParaRPr lang="en-US"/>
          </a:p>
          <a:p>
            <a:pPr>
              <a:defRPr/>
            </a:pPr>
            <a:r>
              <a:rPr lang="en-US"/>
              <a:t>Digitized Representation of Spectrum Lab Data</a:t>
            </a:r>
          </a:p>
        </c:rich>
      </c:tx>
      <c:layout>
        <c:manualLayout>
          <c:xMode val="edge"/>
          <c:yMode val="edge"/>
          <c:x val="0.15597051103906129"/>
          <c:y val="4.9668874172185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71549546872679E-2"/>
          <c:y val="0.20871747405746466"/>
          <c:w val="0.8634309093716227"/>
          <c:h val="0.624978098764144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 hop mode'!$D$2</c:f>
              <c:strCache>
                <c:ptCount val="1"/>
                <c:pt idx="0">
                  <c:v>Freq 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hop mode'!$C$3:$C$54</c:f>
              <c:numCache>
                <c:formatCode>General</c:formatCode>
                <c:ptCount val="52"/>
                <c:pt idx="0">
                  <c:v>12.063499999999999</c:v>
                </c:pt>
                <c:pt idx="1">
                  <c:v>12.126799999999999</c:v>
                </c:pt>
                <c:pt idx="2">
                  <c:v>12.190099999999999</c:v>
                </c:pt>
                <c:pt idx="3">
                  <c:v>12.316700000000001</c:v>
                </c:pt>
                <c:pt idx="4">
                  <c:v>12.468620000000001</c:v>
                </c:pt>
                <c:pt idx="5">
                  <c:v>12.60788</c:v>
                </c:pt>
                <c:pt idx="6">
                  <c:v>12.734480000000001</c:v>
                </c:pt>
                <c:pt idx="7">
                  <c:v>12.911719999999999</c:v>
                </c:pt>
                <c:pt idx="8">
                  <c:v>13.1396</c:v>
                </c:pt>
                <c:pt idx="9">
                  <c:v>13.36748</c:v>
                </c:pt>
                <c:pt idx="10">
                  <c:v>13.60802</c:v>
                </c:pt>
                <c:pt idx="11">
                  <c:v>13.772599999999999</c:v>
                </c:pt>
                <c:pt idx="12">
                  <c:v>13.911859999999999</c:v>
                </c:pt>
                <c:pt idx="13">
                  <c:v>14.051120000000001</c:v>
                </c:pt>
                <c:pt idx="14">
                  <c:v>14.13974</c:v>
                </c:pt>
                <c:pt idx="15">
                  <c:v>14.380280000000001</c:v>
                </c:pt>
                <c:pt idx="16">
                  <c:v>14.570180000000001</c:v>
                </c:pt>
                <c:pt idx="17">
                  <c:v>14.861359999999999</c:v>
                </c:pt>
                <c:pt idx="18">
                  <c:v>15.00062</c:v>
                </c:pt>
              </c:numCache>
            </c:numRef>
          </c:xVal>
          <c:yVal>
            <c:numRef>
              <c:f>'2 hop mode'!$D$3:$D$54</c:f>
              <c:numCache>
                <c:formatCode>General</c:formatCode>
                <c:ptCount val="52"/>
                <c:pt idx="0">
                  <c:v>2.5999999999992696E-4</c:v>
                </c:pt>
                <c:pt idx="1">
                  <c:v>0.22151999999999994</c:v>
                </c:pt>
                <c:pt idx="2">
                  <c:v>0.45979999999999954</c:v>
                </c:pt>
                <c:pt idx="3">
                  <c:v>0.59595999999999982</c:v>
                </c:pt>
                <c:pt idx="4">
                  <c:v>0.75764999999999993</c:v>
                </c:pt>
                <c:pt idx="5">
                  <c:v>0.85125999999999991</c:v>
                </c:pt>
                <c:pt idx="6">
                  <c:v>0.92784999999999984</c:v>
                </c:pt>
                <c:pt idx="7">
                  <c:v>0.97039999999999971</c:v>
                </c:pt>
                <c:pt idx="8">
                  <c:v>0.76616000000000017</c:v>
                </c:pt>
                <c:pt idx="9">
                  <c:v>0.58745000000000003</c:v>
                </c:pt>
                <c:pt idx="10">
                  <c:v>0.40873999999999988</c:v>
                </c:pt>
                <c:pt idx="11">
                  <c:v>0.34066000000000018</c:v>
                </c:pt>
                <c:pt idx="12">
                  <c:v>0.28108999999999984</c:v>
                </c:pt>
                <c:pt idx="13">
                  <c:v>0.27258000000000004</c:v>
                </c:pt>
                <c:pt idx="14">
                  <c:v>0.24704999999999977</c:v>
                </c:pt>
                <c:pt idx="15">
                  <c:v>0.18747999999999987</c:v>
                </c:pt>
                <c:pt idx="16">
                  <c:v>0.13641999999999976</c:v>
                </c:pt>
                <c:pt idx="17">
                  <c:v>9.3869999999999898E-2</c:v>
                </c:pt>
                <c:pt idx="18">
                  <c:v>7.6849999999999863E-2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E-A849-9EDC-81DC76049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50896"/>
        <c:axId val="421152576"/>
      </c:scatterChart>
      <c:valAx>
        <c:axId val="421150896"/>
        <c:scaling>
          <c:orientation val="minMax"/>
          <c:max val="1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UTC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52576"/>
        <c:crossesAt val="-15"/>
        <c:crossBetween val="midCat"/>
        <c:majorUnit val="1"/>
        <c:minorUnit val="0.25"/>
      </c:valAx>
      <c:valAx>
        <c:axId val="4211525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Estimated</a:t>
                </a:r>
                <a:r>
                  <a:rPr lang="en-US" sz="1050" baseline="0"/>
                  <a:t> Doppler </a:t>
                </a:r>
                <a:r>
                  <a:rPr lang="en-US" sz="1100" baseline="0"/>
                  <a:t>Frequency - Hz</a:t>
                </a:r>
                <a:r>
                  <a:rPr lang="en-US" sz="1050" baseline="0"/>
                  <a:t> 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1.4141349740189359E-2"/>
              <c:y val="0.22890142898804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50896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MHz WWV-WA5FRF Dawn Transition</a:t>
            </a:r>
          </a:p>
          <a:p>
            <a:pPr>
              <a:defRPr/>
            </a:pPr>
            <a:r>
              <a:rPr lang="en-US"/>
              <a:t>Festival</a:t>
            </a:r>
            <a:r>
              <a:rPr lang="en-US" baseline="0"/>
              <a:t> of Frequency Measurements</a:t>
            </a:r>
          </a:p>
          <a:p>
            <a:pPr>
              <a:defRPr/>
            </a:pPr>
            <a:r>
              <a:rPr lang="en-US"/>
              <a:t>October 1, 2019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59649686646311"/>
          <c:y val="0.23159189620870349"/>
          <c:w val="0.83420406220575916"/>
          <c:h val="0.54595538991789716"/>
        </c:manualLayout>
      </c:layout>
      <c:scatterChart>
        <c:scatterStyle val="smoothMarker"/>
        <c:varyColors val="0"/>
        <c:ser>
          <c:idx val="0"/>
          <c:order val="0"/>
          <c:tx>
            <c:v>Mode 1: 1F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'FFM Raw Data'!$C$3:$C$54</c:f>
              <c:numCache>
                <c:formatCode>General</c:formatCode>
                <c:ptCount val="52"/>
                <c:pt idx="0">
                  <c:v>9.9999199999999995</c:v>
                </c:pt>
                <c:pt idx="1">
                  <c:v>10.063219999999999</c:v>
                </c:pt>
                <c:pt idx="2">
                  <c:v>10.113859999999999</c:v>
                </c:pt>
                <c:pt idx="3">
                  <c:v>10.240459999999999</c:v>
                </c:pt>
                <c:pt idx="4">
                  <c:v>10.329079999999999</c:v>
                </c:pt>
                <c:pt idx="5">
                  <c:v>10.392379999999999</c:v>
                </c:pt>
                <c:pt idx="6">
                  <c:v>10.443020000000001</c:v>
                </c:pt>
                <c:pt idx="7">
                  <c:v>10.506319999999999</c:v>
                </c:pt>
                <c:pt idx="8">
                  <c:v>10.63292</c:v>
                </c:pt>
                <c:pt idx="9">
                  <c:v>10.708880000000001</c:v>
                </c:pt>
                <c:pt idx="10">
                  <c:v>10.759519999999998</c:v>
                </c:pt>
                <c:pt idx="11">
                  <c:v>10.797499999999999</c:v>
                </c:pt>
                <c:pt idx="12">
                  <c:v>10.848140000000001</c:v>
                </c:pt>
                <c:pt idx="13">
                  <c:v>10.93676</c:v>
                </c:pt>
                <c:pt idx="14">
                  <c:v>10.987400000000001</c:v>
                </c:pt>
                <c:pt idx="15">
                  <c:v>11.025379999999998</c:v>
                </c:pt>
                <c:pt idx="16">
                  <c:v>11.08868</c:v>
                </c:pt>
                <c:pt idx="17">
                  <c:v>11.126659999999999</c:v>
                </c:pt>
                <c:pt idx="18">
                  <c:v>11.189959999999999</c:v>
                </c:pt>
                <c:pt idx="19">
                  <c:v>11.265920000000001</c:v>
                </c:pt>
                <c:pt idx="20">
                  <c:v>11.405180000000001</c:v>
                </c:pt>
                <c:pt idx="21">
                  <c:v>11.506460000000001</c:v>
                </c:pt>
                <c:pt idx="22">
                  <c:v>11.56976</c:v>
                </c:pt>
                <c:pt idx="23">
                  <c:v>11.645720000000001</c:v>
                </c:pt>
                <c:pt idx="24">
                  <c:v>11.747</c:v>
                </c:pt>
                <c:pt idx="25">
                  <c:v>11.83562</c:v>
                </c:pt>
                <c:pt idx="26">
                  <c:v>11.89892</c:v>
                </c:pt>
                <c:pt idx="27">
                  <c:v>12.01286</c:v>
                </c:pt>
                <c:pt idx="28">
                  <c:v>12.13946</c:v>
                </c:pt>
                <c:pt idx="29">
                  <c:v>12.228079999999999</c:v>
                </c:pt>
                <c:pt idx="30">
                  <c:v>12.329359999999999</c:v>
                </c:pt>
                <c:pt idx="31">
                  <c:v>12.41798</c:v>
                </c:pt>
                <c:pt idx="32">
                  <c:v>12.569900000000001</c:v>
                </c:pt>
                <c:pt idx="33">
                  <c:v>12.6965</c:v>
                </c:pt>
                <c:pt idx="34">
                  <c:v>12.74714</c:v>
                </c:pt>
                <c:pt idx="35">
                  <c:v>13.013</c:v>
                </c:pt>
                <c:pt idx="36">
                  <c:v>13.050979999999999</c:v>
                </c:pt>
                <c:pt idx="37">
                  <c:v>13.10162</c:v>
                </c:pt>
                <c:pt idx="38">
                  <c:v>13.15226</c:v>
                </c:pt>
                <c:pt idx="39">
                  <c:v>13.21556</c:v>
                </c:pt>
                <c:pt idx="40">
                  <c:v>13.291519999999998</c:v>
                </c:pt>
                <c:pt idx="41">
                  <c:v>13.658659999999999</c:v>
                </c:pt>
                <c:pt idx="42">
                  <c:v>13.73462</c:v>
                </c:pt>
                <c:pt idx="43">
                  <c:v>13.88654</c:v>
                </c:pt>
                <c:pt idx="44">
                  <c:v>14.051120000000001</c:v>
                </c:pt>
                <c:pt idx="45">
                  <c:v>14.177719999999999</c:v>
                </c:pt>
                <c:pt idx="46">
                  <c:v>14.26634</c:v>
                </c:pt>
                <c:pt idx="47">
                  <c:v>14.35496</c:v>
                </c:pt>
                <c:pt idx="48">
                  <c:v>14.60816</c:v>
                </c:pt>
                <c:pt idx="49">
                  <c:v>14.709439999999999</c:v>
                </c:pt>
                <c:pt idx="50">
                  <c:v>14.848700000000001</c:v>
                </c:pt>
                <c:pt idx="51">
                  <c:v>15.00062</c:v>
                </c:pt>
              </c:numCache>
            </c:numRef>
          </c:xVal>
          <c:yVal>
            <c:numRef>
              <c:f>'FFM Raw Data'!$D$3:$D$54</c:f>
              <c:numCache>
                <c:formatCode>General</c:formatCode>
                <c:ptCount val="52"/>
                <c:pt idx="0">
                  <c:v>-0.20398000000000005</c:v>
                </c:pt>
                <c:pt idx="1">
                  <c:v>-0.21249000000000029</c:v>
                </c:pt>
                <c:pt idx="2">
                  <c:v>-0.16143000000000018</c:v>
                </c:pt>
                <c:pt idx="3">
                  <c:v>-0.11037000000000008</c:v>
                </c:pt>
                <c:pt idx="4">
                  <c:v>1.7279999999999962E-2</c:v>
                </c:pt>
                <c:pt idx="5">
                  <c:v>6.8339999999999623E-2</c:v>
                </c:pt>
                <c:pt idx="6">
                  <c:v>7.6849999999999863E-2</c:v>
                </c:pt>
                <c:pt idx="7">
                  <c:v>4.2809999999999793E-2</c:v>
                </c:pt>
                <c:pt idx="8">
                  <c:v>-5.9309999999999974E-2</c:v>
                </c:pt>
                <c:pt idx="9">
                  <c:v>-0.16993999999999998</c:v>
                </c:pt>
                <c:pt idx="10">
                  <c:v>-0.28908000000000023</c:v>
                </c:pt>
                <c:pt idx="11">
                  <c:v>-0.29759000000000002</c:v>
                </c:pt>
                <c:pt idx="12">
                  <c:v>-0.27205999999999975</c:v>
                </c:pt>
                <c:pt idx="13">
                  <c:v>-7.6330000000000009E-2</c:v>
                </c:pt>
                <c:pt idx="14">
                  <c:v>-8.2500000000003126E-3</c:v>
                </c:pt>
                <c:pt idx="15">
                  <c:v>4.2809999999999793E-2</c:v>
                </c:pt>
                <c:pt idx="16">
                  <c:v>6.8339999999999623E-2</c:v>
                </c:pt>
                <c:pt idx="17">
                  <c:v>9.3869999999999898E-2</c:v>
                </c:pt>
                <c:pt idx="18">
                  <c:v>5.9829999999999828E-2</c:v>
                </c:pt>
                <c:pt idx="19">
                  <c:v>1.7279999999999962E-2</c:v>
                </c:pt>
                <c:pt idx="20">
                  <c:v>-5.0799999999999734E-2</c:v>
                </c:pt>
                <c:pt idx="21">
                  <c:v>-5.0799999999999734E-2</c:v>
                </c:pt>
                <c:pt idx="22">
                  <c:v>-0.13589999999999991</c:v>
                </c:pt>
                <c:pt idx="23">
                  <c:v>-0.18696000000000002</c:v>
                </c:pt>
                <c:pt idx="24">
                  <c:v>-0.13589999999999991</c:v>
                </c:pt>
                <c:pt idx="25">
                  <c:v>-0.13589999999999991</c:v>
                </c:pt>
                <c:pt idx="26">
                  <c:v>-0.16993999999999998</c:v>
                </c:pt>
                <c:pt idx="27">
                  <c:v>-7.6330000000000009E-2</c:v>
                </c:pt>
                <c:pt idx="28">
                  <c:v>7.6849999999999863E-2</c:v>
                </c:pt>
                <c:pt idx="29">
                  <c:v>0.17045999999999983</c:v>
                </c:pt>
                <c:pt idx="30">
                  <c:v>0.30662000000000011</c:v>
                </c:pt>
                <c:pt idx="31">
                  <c:v>0.33214999999999995</c:v>
                </c:pt>
                <c:pt idx="32">
                  <c:v>0.46830999999999978</c:v>
                </c:pt>
                <c:pt idx="33">
                  <c:v>0.45128999999999975</c:v>
                </c:pt>
                <c:pt idx="34">
                  <c:v>0.43426999999999971</c:v>
                </c:pt>
                <c:pt idx="35">
                  <c:v>0.28960000000000008</c:v>
                </c:pt>
                <c:pt idx="36">
                  <c:v>0.25556000000000001</c:v>
                </c:pt>
                <c:pt idx="37">
                  <c:v>0.2640699999999998</c:v>
                </c:pt>
                <c:pt idx="38">
                  <c:v>0.23002999999999973</c:v>
                </c:pt>
                <c:pt idx="39">
                  <c:v>0.22151999999999994</c:v>
                </c:pt>
                <c:pt idx="40">
                  <c:v>0.2044999999999999</c:v>
                </c:pt>
                <c:pt idx="41">
                  <c:v>0.17045999999999983</c:v>
                </c:pt>
                <c:pt idx="42">
                  <c:v>0.1534399999999998</c:v>
                </c:pt>
                <c:pt idx="43">
                  <c:v>0.16195000000000004</c:v>
                </c:pt>
                <c:pt idx="44">
                  <c:v>0.11939999999999973</c:v>
                </c:pt>
                <c:pt idx="45">
                  <c:v>7.6849999999999863E-2</c:v>
                </c:pt>
                <c:pt idx="46">
                  <c:v>5.1319999999999588E-2</c:v>
                </c:pt>
                <c:pt idx="47">
                  <c:v>4.2809999999999793E-2</c:v>
                </c:pt>
                <c:pt idx="48">
                  <c:v>2.5999999999992696E-4</c:v>
                </c:pt>
                <c:pt idx="49">
                  <c:v>-1.6760000000000108E-2</c:v>
                </c:pt>
                <c:pt idx="50">
                  <c:v>-3.3780000000000143E-2</c:v>
                </c:pt>
                <c:pt idx="51">
                  <c:v>-4.2289999999999939E-2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B1-7C44-B80F-73541C70E794}"/>
            </c:ext>
          </c:extLst>
        </c:ser>
        <c:ser>
          <c:idx val="1"/>
          <c:order val="1"/>
          <c:tx>
            <c:v>Mode 2: 2F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'FFM Raw Data'!$G$3:$G$24</c:f>
              <c:numCache>
                <c:formatCode>General</c:formatCode>
                <c:ptCount val="22"/>
                <c:pt idx="0">
                  <c:v>12.063499999999999</c:v>
                </c:pt>
                <c:pt idx="1">
                  <c:v>12.126799999999999</c:v>
                </c:pt>
                <c:pt idx="2">
                  <c:v>12.190099999999999</c:v>
                </c:pt>
                <c:pt idx="3">
                  <c:v>12.316700000000001</c:v>
                </c:pt>
                <c:pt idx="4">
                  <c:v>12.468620000000001</c:v>
                </c:pt>
                <c:pt idx="5">
                  <c:v>12.60788</c:v>
                </c:pt>
                <c:pt idx="6">
                  <c:v>12.734480000000001</c:v>
                </c:pt>
                <c:pt idx="7">
                  <c:v>12.911719999999999</c:v>
                </c:pt>
                <c:pt idx="8">
                  <c:v>13.1396</c:v>
                </c:pt>
                <c:pt idx="9">
                  <c:v>13.36748</c:v>
                </c:pt>
                <c:pt idx="10">
                  <c:v>13.60802</c:v>
                </c:pt>
                <c:pt idx="11">
                  <c:v>13.772599999999999</c:v>
                </c:pt>
                <c:pt idx="12">
                  <c:v>13.911859999999999</c:v>
                </c:pt>
                <c:pt idx="13">
                  <c:v>14.051120000000001</c:v>
                </c:pt>
                <c:pt idx="14">
                  <c:v>14.13974</c:v>
                </c:pt>
                <c:pt idx="15">
                  <c:v>14.380280000000001</c:v>
                </c:pt>
                <c:pt idx="16">
                  <c:v>14.570180000000001</c:v>
                </c:pt>
                <c:pt idx="17">
                  <c:v>14.861359999999999</c:v>
                </c:pt>
                <c:pt idx="18">
                  <c:v>15.00062</c:v>
                </c:pt>
                <c:pt idx="19">
                  <c:v>15.00062</c:v>
                </c:pt>
                <c:pt idx="20">
                  <c:v>15.00062</c:v>
                </c:pt>
                <c:pt idx="21">
                  <c:v>15.00062</c:v>
                </c:pt>
              </c:numCache>
            </c:numRef>
          </c:xVal>
          <c:yVal>
            <c:numRef>
              <c:f>'FFM Raw Data'!$H$3:$H$24</c:f>
              <c:numCache>
                <c:formatCode>General</c:formatCode>
                <c:ptCount val="22"/>
                <c:pt idx="0">
                  <c:v>2.5999999999992696E-4</c:v>
                </c:pt>
                <c:pt idx="1">
                  <c:v>0.22151999999999994</c:v>
                </c:pt>
                <c:pt idx="2">
                  <c:v>0.45979999999999954</c:v>
                </c:pt>
                <c:pt idx="3">
                  <c:v>0.59595999999999982</c:v>
                </c:pt>
                <c:pt idx="4">
                  <c:v>0.75764999999999993</c:v>
                </c:pt>
                <c:pt idx="5">
                  <c:v>0.85125999999999991</c:v>
                </c:pt>
                <c:pt idx="6">
                  <c:v>0.92784999999999984</c:v>
                </c:pt>
                <c:pt idx="7">
                  <c:v>0.97039999999999971</c:v>
                </c:pt>
                <c:pt idx="8">
                  <c:v>0.76616000000000017</c:v>
                </c:pt>
                <c:pt idx="9">
                  <c:v>0.58745000000000003</c:v>
                </c:pt>
                <c:pt idx="10">
                  <c:v>0.40873999999999988</c:v>
                </c:pt>
                <c:pt idx="11">
                  <c:v>0.34066000000000018</c:v>
                </c:pt>
                <c:pt idx="12">
                  <c:v>0.28108999999999984</c:v>
                </c:pt>
                <c:pt idx="13">
                  <c:v>0.27258000000000004</c:v>
                </c:pt>
                <c:pt idx="14">
                  <c:v>0.24704999999999977</c:v>
                </c:pt>
                <c:pt idx="15">
                  <c:v>0.18747999999999987</c:v>
                </c:pt>
                <c:pt idx="16">
                  <c:v>0.13641999999999976</c:v>
                </c:pt>
                <c:pt idx="17">
                  <c:v>9.3869999999999898E-2</c:v>
                </c:pt>
                <c:pt idx="18">
                  <c:v>7.6849999999999863E-2</c:v>
                </c:pt>
                <c:pt idx="19">
                  <c:v>7.6849999999999863E-2</c:v>
                </c:pt>
                <c:pt idx="20">
                  <c:v>7.6849999999999863E-2</c:v>
                </c:pt>
                <c:pt idx="21">
                  <c:v>7.6849999999999863E-2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B1-7C44-B80F-73541C70E794}"/>
            </c:ext>
          </c:extLst>
        </c:ser>
        <c:ser>
          <c:idx val="2"/>
          <c:order val="2"/>
          <c:tx>
            <c:v>Mode 3: 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'FFM Raw Data'!$K$3:$K$14</c:f>
              <c:numCache>
                <c:formatCode>General</c:formatCode>
                <c:ptCount val="12"/>
                <c:pt idx="0">
                  <c:v>12.68384</c:v>
                </c:pt>
                <c:pt idx="1">
                  <c:v>13.49408</c:v>
                </c:pt>
                <c:pt idx="2">
                  <c:v>13.88654</c:v>
                </c:pt>
                <c:pt idx="3">
                  <c:v>14.051120000000001</c:v>
                </c:pt>
                <c:pt idx="4">
                  <c:v>14.316980000000001</c:v>
                </c:pt>
                <c:pt idx="5">
                  <c:v>14.570180000000001</c:v>
                </c:pt>
                <c:pt idx="6">
                  <c:v>14.81072</c:v>
                </c:pt>
                <c:pt idx="7">
                  <c:v>14.88668</c:v>
                </c:pt>
                <c:pt idx="8">
                  <c:v>15.253819999999999</c:v>
                </c:pt>
                <c:pt idx="9">
                  <c:v>15.507019999999999</c:v>
                </c:pt>
                <c:pt idx="10">
                  <c:v>15.74756</c:v>
                </c:pt>
                <c:pt idx="11">
                  <c:v>15.95012</c:v>
                </c:pt>
              </c:numCache>
            </c:numRef>
          </c:xVal>
          <c:yVal>
            <c:numRef>
              <c:f>'FFM Raw Data'!$L$3:$L$14</c:f>
              <c:numCache>
                <c:formatCode>General</c:formatCode>
                <c:ptCount val="12"/>
                <c:pt idx="0">
                  <c:v>3.4299999999999553E-2</c:v>
                </c:pt>
                <c:pt idx="1">
                  <c:v>-1.6760000000000108E-2</c:v>
                </c:pt>
                <c:pt idx="2">
                  <c:v>-3.3780000000000143E-2</c:v>
                </c:pt>
                <c:pt idx="3">
                  <c:v>-5.0799999999999734E-2</c:v>
                </c:pt>
                <c:pt idx="4">
                  <c:v>-5.0799999999999734E-2</c:v>
                </c:pt>
                <c:pt idx="5">
                  <c:v>-3.3780000000000143E-2</c:v>
                </c:pt>
                <c:pt idx="6">
                  <c:v>-4.2289999999999939E-2</c:v>
                </c:pt>
                <c:pt idx="7">
                  <c:v>-5.0799999999999734E-2</c:v>
                </c:pt>
                <c:pt idx="8">
                  <c:v>-5.9309999999999974E-2</c:v>
                </c:pt>
                <c:pt idx="9">
                  <c:v>-4.2289999999999939E-2</c:v>
                </c:pt>
                <c:pt idx="10">
                  <c:v>-3.3780000000000143E-2</c:v>
                </c:pt>
                <c:pt idx="11">
                  <c:v>-3.3780000000000143E-2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B1-7C44-B80F-73541C70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59264"/>
        <c:axId val="373470000"/>
      </c:scatterChart>
      <c:valAx>
        <c:axId val="373359264"/>
        <c:scaling>
          <c:orientation val="minMax"/>
          <c:max val="1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UTC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70000"/>
        <c:crosses val="autoZero"/>
        <c:crossBetween val="midCat"/>
        <c:minorUnit val="0.25"/>
      </c:valAx>
      <c:valAx>
        <c:axId val="373470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Deviation - Hz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59264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3</xdr:row>
      <xdr:rowOff>50800</xdr:rowOff>
    </xdr:from>
    <xdr:to>
      <xdr:col>19</xdr:col>
      <xdr:colOff>520700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41CBA-D07B-A146-A60A-529FB9DC9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38100</xdr:rowOff>
    </xdr:from>
    <xdr:to>
      <xdr:col>19</xdr:col>
      <xdr:colOff>508000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B1FE0E-6C90-E947-952E-D15037436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812800</xdr:colOff>
      <xdr:row>9</xdr:row>
      <xdr:rowOff>25400</xdr:rowOff>
    </xdr:from>
    <xdr:to>
      <xdr:col>18</xdr:col>
      <xdr:colOff>698500</xdr:colOff>
      <xdr:row>9</xdr:row>
      <xdr:rowOff>38100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8BD7141-268C-0E4C-B4B2-6C3DA81CA0FD}"/>
            </a:ext>
          </a:extLst>
        </xdr:cNvPr>
        <xdr:cNvCxnSpPr/>
      </xdr:nvCxnSpPr>
      <xdr:spPr>
        <a:xfrm>
          <a:off x="13893800" y="1854200"/>
          <a:ext cx="23622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37</xdr:row>
      <xdr:rowOff>25400</xdr:rowOff>
    </xdr:from>
    <xdr:to>
      <xdr:col>19</xdr:col>
      <xdr:colOff>546100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9140B2-088A-D74E-B4BB-4A9980B29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533400</xdr:colOff>
      <xdr:row>4</xdr:row>
      <xdr:rowOff>50800</xdr:rowOff>
    </xdr:from>
    <xdr:to>
      <xdr:col>25</xdr:col>
      <xdr:colOff>412750</xdr:colOff>
      <xdr:row>21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0680CB-470C-DA4D-A77A-05BCD4D3F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533400</xdr:colOff>
      <xdr:row>23</xdr:row>
      <xdr:rowOff>25400</xdr:rowOff>
    </xdr:from>
    <xdr:to>
      <xdr:col>25</xdr:col>
      <xdr:colOff>412750</xdr:colOff>
      <xdr:row>40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4B49C2-5814-B945-8F43-FCFDBDBEF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0.09697</cdr:x>
      <cdr:y>0.43396</cdr:y>
    </cdr:from>
    <cdr:to>
      <cdr:x>0.17374</cdr:x>
      <cdr:y>0.43396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4A304FD2-F213-5C44-A9A5-CD30873AE336}"/>
            </a:ext>
          </a:extLst>
        </cdr:cNvPr>
        <cdr:cNvCxnSpPr/>
      </cdr:nvCxnSpPr>
      <cdr:spPr>
        <a:xfrm xmlns:a="http://schemas.openxmlformats.org/drawingml/2006/main" flipH="1">
          <a:off x="609604" y="1460500"/>
          <a:ext cx="482596" cy="4"/>
        </a:xfrm>
        <a:prstGeom xmlns:a="http://schemas.openxmlformats.org/drawingml/2006/main" prst="straightConnector1">
          <a:avLst/>
        </a:prstGeom>
        <a:ln xmlns:a="http://schemas.openxmlformats.org/drawingml/2006/main" w="22225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0.48485</cdr:x>
      <cdr:y>0.32453</cdr:y>
    </cdr:from>
    <cdr:to>
      <cdr:x>0.51919</cdr:x>
      <cdr:y>0.38113</cdr:y>
    </cdr:to>
    <cdr:sp macro="" textlink="">
      <cdr:nvSpPr>
        <cdr:cNvPr id="6" name="Oval 5">
          <a:extLst xmlns:a="http://schemas.openxmlformats.org/drawingml/2006/main">
            <a:ext uri="{FF2B5EF4-FFF2-40B4-BE49-F238E27FC236}">
              <a16:creationId xmlns:a16="http://schemas.microsoft.com/office/drawing/2014/main" id="{0C46495B-4704-CF45-B650-9E6EEC4B8808}"/>
            </a:ext>
          </a:extLst>
        </cdr:cNvPr>
        <cdr:cNvSpPr/>
      </cdr:nvSpPr>
      <cdr:spPr>
        <a:xfrm xmlns:a="http://schemas.openxmlformats.org/drawingml/2006/main">
          <a:off x="3048000" y="1092200"/>
          <a:ext cx="215900" cy="1905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0.17172</cdr:x>
      <cdr:y>0.40377</cdr:y>
    </cdr:from>
    <cdr:to>
      <cdr:x>0.20606</cdr:x>
      <cdr:y>0.46038</cdr:y>
    </cdr:to>
    <cdr:sp macro="" textlink="">
      <cdr:nvSpPr>
        <cdr:cNvPr id="7" name="Oval 6">
          <a:extLst xmlns:a="http://schemas.openxmlformats.org/drawingml/2006/main">
            <a:ext uri="{FF2B5EF4-FFF2-40B4-BE49-F238E27FC236}">
              <a16:creationId xmlns:a16="http://schemas.microsoft.com/office/drawing/2014/main" id="{8E71F5BB-D548-3F49-A276-03BC81A72777}"/>
            </a:ext>
          </a:extLst>
        </cdr:cNvPr>
        <cdr:cNvSpPr/>
      </cdr:nvSpPr>
      <cdr:spPr>
        <a:xfrm xmlns:a="http://schemas.openxmlformats.org/drawingml/2006/main">
          <a:off x="1079500" y="1358900"/>
          <a:ext cx="215900" cy="1905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0.94747</cdr:x>
      <cdr:y>0.27925</cdr:y>
    </cdr:from>
    <cdr:to>
      <cdr:x>0.98384</cdr:x>
      <cdr:y>0.77358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020EBA98-676D-EC40-8C36-D11D55DA4E45}"/>
            </a:ext>
          </a:extLst>
        </cdr:cNvPr>
        <cdr:cNvSpPr txBox="1"/>
      </cdr:nvSpPr>
      <cdr:spPr>
        <a:xfrm xmlns:a="http://schemas.openxmlformats.org/drawingml/2006/main" rot="16200000">
          <a:off x="5238750" y="1657350"/>
          <a:ext cx="16637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Path Length Change</a:t>
          </a:r>
          <a:r>
            <a:rPr lang="en-US" sz="1100" baseline="0"/>
            <a:t> </a:t>
          </a:r>
          <a:r>
            <a:rPr lang="en-US" sz="1100"/>
            <a:t>- km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508000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B8712-FFE9-CA48-9615-3EB54A26A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19</xdr:col>
      <xdr:colOff>508000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B70EC4-886A-984B-A9A1-59FECD11B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19</xdr:col>
      <xdr:colOff>546100</xdr:colOff>
      <xdr:row>56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152960-5BD0-FC43-A59C-E99B92549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0.09495</cdr:x>
      <cdr:y>0.34339</cdr:y>
    </cdr:from>
    <cdr:to>
      <cdr:x>0.4101</cdr:x>
      <cdr:y>0.34528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4A304FD2-F213-5C44-A9A5-CD30873AE336}"/>
            </a:ext>
          </a:extLst>
        </cdr:cNvPr>
        <cdr:cNvCxnSpPr>
          <a:stCxn xmlns:a="http://schemas.openxmlformats.org/drawingml/2006/main" id="7" idx="2"/>
        </cdr:cNvCxnSpPr>
      </cdr:nvCxnSpPr>
      <cdr:spPr>
        <a:xfrm xmlns:a="http://schemas.openxmlformats.org/drawingml/2006/main" flipH="1" flipV="1">
          <a:off x="596903" y="1155692"/>
          <a:ext cx="1981215" cy="6357"/>
        </a:xfrm>
        <a:prstGeom xmlns:a="http://schemas.openxmlformats.org/drawingml/2006/main" prst="straightConnector1">
          <a:avLst/>
        </a:prstGeom>
        <a:ln xmlns:a="http://schemas.openxmlformats.org/drawingml/2006/main" w="22225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0.48081</cdr:x>
      <cdr:y>0.31698</cdr:y>
    </cdr:from>
    <cdr:to>
      <cdr:x>0.51515</cdr:x>
      <cdr:y>0.37358</cdr:y>
    </cdr:to>
    <cdr:sp macro="" textlink="">
      <cdr:nvSpPr>
        <cdr:cNvPr id="6" name="Oval 5">
          <a:extLst xmlns:a="http://schemas.openxmlformats.org/drawingml/2006/main">
            <a:ext uri="{FF2B5EF4-FFF2-40B4-BE49-F238E27FC236}">
              <a16:creationId xmlns:a16="http://schemas.microsoft.com/office/drawing/2014/main" id="{0C46495B-4704-CF45-B650-9E6EEC4B8808}"/>
            </a:ext>
          </a:extLst>
        </cdr:cNvPr>
        <cdr:cNvSpPr/>
      </cdr:nvSpPr>
      <cdr:spPr>
        <a:xfrm xmlns:a="http://schemas.openxmlformats.org/drawingml/2006/main">
          <a:off x="3022610" y="1066806"/>
          <a:ext cx="215878" cy="190487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0.4101</cdr:x>
      <cdr:y>0.31698</cdr:y>
    </cdr:from>
    <cdr:to>
      <cdr:x>0.44444</cdr:x>
      <cdr:y>0.37359</cdr:y>
    </cdr:to>
    <cdr:sp macro="" textlink="">
      <cdr:nvSpPr>
        <cdr:cNvPr id="7" name="Oval 6">
          <a:extLst xmlns:a="http://schemas.openxmlformats.org/drawingml/2006/main">
            <a:ext uri="{FF2B5EF4-FFF2-40B4-BE49-F238E27FC236}">
              <a16:creationId xmlns:a16="http://schemas.microsoft.com/office/drawing/2014/main" id="{8E71F5BB-D548-3F49-A276-03BC81A72777}"/>
            </a:ext>
          </a:extLst>
        </cdr:cNvPr>
        <cdr:cNvSpPr/>
      </cdr:nvSpPr>
      <cdr:spPr>
        <a:xfrm xmlns:a="http://schemas.openxmlformats.org/drawingml/2006/main">
          <a:off x="2578118" y="1066788"/>
          <a:ext cx="215878" cy="190521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0.94747</cdr:x>
      <cdr:y>0.27925</cdr:y>
    </cdr:from>
    <cdr:to>
      <cdr:x>0.98384</cdr:x>
      <cdr:y>0.77358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020EBA98-676D-EC40-8C36-D11D55DA4E45}"/>
            </a:ext>
          </a:extLst>
        </cdr:cNvPr>
        <cdr:cNvSpPr txBox="1"/>
      </cdr:nvSpPr>
      <cdr:spPr>
        <a:xfrm xmlns:a="http://schemas.openxmlformats.org/drawingml/2006/main" rot="16200000">
          <a:off x="5238750" y="1657350"/>
          <a:ext cx="16637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Path Length Change</a:t>
          </a:r>
          <a:r>
            <a:rPr lang="en-US" sz="1100" baseline="0"/>
            <a:t> </a:t>
          </a:r>
          <a:r>
            <a:rPr lang="en-US" sz="1100"/>
            <a:t>- km</a:t>
          </a:r>
        </a:p>
      </cdr:txBody>
    </cdr:sp>
  </cdr:relSizeAnchor>
  <cdr:relSizeAnchor xmlns:cdr="http://schemas.openxmlformats.org/drawingml/2006/chartDrawing">
    <cdr:from>
      <cdr:x>0.51111</cdr:x>
      <cdr:y>0.3434</cdr:y>
    </cdr:from>
    <cdr:to>
      <cdr:x>0.89091</cdr:x>
      <cdr:y>0.3434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9CAFB51A-7AED-494C-9BDA-E045A1150305}"/>
            </a:ext>
          </a:extLst>
        </cdr:cNvPr>
        <cdr:cNvCxnSpPr/>
      </cdr:nvCxnSpPr>
      <cdr:spPr>
        <a:xfrm xmlns:a="http://schemas.openxmlformats.org/drawingml/2006/main">
          <a:off x="3213100" y="1155700"/>
          <a:ext cx="2387600" cy="0"/>
        </a:xfrm>
        <a:prstGeom xmlns:a="http://schemas.openxmlformats.org/drawingml/2006/main" prst="straightConnector1">
          <a:avLst/>
        </a:prstGeom>
        <a:ln xmlns:a="http://schemas.openxmlformats.org/drawingml/2006/main" w="22225">
          <a:solidFill>
            <a:schemeClr val="bg2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14</xdr:row>
      <xdr:rowOff>63500</xdr:rowOff>
    </xdr:from>
    <xdr:to>
      <xdr:col>13</xdr:col>
      <xdr:colOff>774700</xdr:colOff>
      <xdr:row>31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7EB9C1-0DEF-3C45-9CE4-6B0B8A65D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711200</xdr:colOff>
      <xdr:row>29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A2D92D-3EA9-1144-B01C-AB9A417B6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15200" cy="60198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17</xdr:col>
      <xdr:colOff>482600</xdr:colOff>
      <xdr:row>13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715468-300C-1348-9A14-83039A8B4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0"/>
          <a:ext cx="7086600" cy="271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4" zoomScale="85" zoomScaleNormal="85" workbookViewId="0">
      <selection activeCell="C35" sqref="C35"/>
    </sheetView>
  </sheetViews>
  <sheetFormatPr defaultColWidth="11" defaultRowHeight="15.75" x14ac:dyDescent="0.5"/>
  <cols>
    <col min="3" max="3" width="12.1875" customWidth="1"/>
    <col min="4" max="4" width="11.5" customWidth="1"/>
    <col min="5" max="5" width="12.6875" customWidth="1"/>
    <col min="6" max="6" width="12.1875" bestFit="1" customWidth="1"/>
    <col min="7" max="7" width="12.1875" customWidth="1"/>
    <col min="8" max="8" width="11.5" customWidth="1"/>
    <col min="9" max="10" width="11.8125" customWidth="1"/>
  </cols>
  <sheetData>
    <row r="1" spans="1:12" x14ac:dyDescent="0.5">
      <c r="A1" t="s">
        <v>10</v>
      </c>
      <c r="C1" t="s">
        <v>10</v>
      </c>
      <c r="E1" t="s">
        <v>14</v>
      </c>
      <c r="F1" t="s">
        <v>17</v>
      </c>
      <c r="G1" t="s">
        <v>15</v>
      </c>
      <c r="H1" t="s">
        <v>1</v>
      </c>
      <c r="I1" t="s">
        <v>1</v>
      </c>
      <c r="J1" t="s">
        <v>20</v>
      </c>
      <c r="K1" t="s">
        <v>3</v>
      </c>
      <c r="L1" t="s">
        <v>21</v>
      </c>
    </row>
    <row r="2" spans="1:12" x14ac:dyDescent="0.5">
      <c r="A2" t="s">
        <v>7</v>
      </c>
      <c r="B2" t="s">
        <v>8</v>
      </c>
      <c r="C2" t="s">
        <v>11</v>
      </c>
      <c r="D2" t="s">
        <v>12</v>
      </c>
      <c r="E2" t="s">
        <v>2</v>
      </c>
      <c r="F2" t="s">
        <v>18</v>
      </c>
      <c r="G2" t="s">
        <v>16</v>
      </c>
      <c r="H2" s="2" t="s">
        <v>6</v>
      </c>
      <c r="I2" s="2" t="s">
        <v>5</v>
      </c>
      <c r="J2" s="2" t="s">
        <v>19</v>
      </c>
      <c r="K2" t="s">
        <v>4</v>
      </c>
      <c r="L2" t="s">
        <v>22</v>
      </c>
    </row>
    <row r="3" spans="1:12" x14ac:dyDescent="0.5">
      <c r="A3">
        <v>3.62</v>
      </c>
      <c r="B3">
        <v>3.98</v>
      </c>
      <c r="C3">
        <f t="shared" ref="C3:C34" si="0">1.266*A3+5.417</f>
        <v>9.9999199999999995</v>
      </c>
      <c r="D3">
        <f>0.02+(3.183-0.851*B3)</f>
        <v>-0.18398000000000006</v>
      </c>
      <c r="E3" s="1">
        <f>-60*D3</f>
        <v>11.038800000000004</v>
      </c>
      <c r="F3" s="2">
        <v>0</v>
      </c>
      <c r="G3" s="3">
        <v>0</v>
      </c>
      <c r="H3">
        <v>0</v>
      </c>
      <c r="I3" s="4">
        <f>H3/1000</f>
        <v>0</v>
      </c>
      <c r="J3" s="3">
        <f>1477+I3</f>
        <v>1477</v>
      </c>
      <c r="K3" s="3">
        <f>0.5*SQRT(J3^2-1350^2)</f>
        <v>299.59514348533759</v>
      </c>
      <c r="L3" t="s">
        <v>23</v>
      </c>
    </row>
    <row r="4" spans="1:12" x14ac:dyDescent="0.5">
      <c r="A4">
        <v>3.67</v>
      </c>
      <c r="B4">
        <v>3.99</v>
      </c>
      <c r="C4">
        <f t="shared" si="0"/>
        <v>10.063219999999999</v>
      </c>
      <c r="D4">
        <f t="shared" ref="D4:D54" si="1">0.02+(3.183-0.851*B4)</f>
        <v>-0.1924900000000003</v>
      </c>
      <c r="E4" s="1">
        <f t="shared" ref="E4:E54" si="2">-60*D4</f>
        <v>11.549400000000018</v>
      </c>
      <c r="F4" s="3">
        <f>3600*(C4-C3)</f>
        <v>227.87999999999968</v>
      </c>
      <c r="G4" s="3">
        <f>F4*(E3+E4)/2</f>
        <v>2573.6995079999988</v>
      </c>
      <c r="H4" s="3">
        <f>G4+G3</f>
        <v>2573.6995079999988</v>
      </c>
      <c r="I4" s="4">
        <f t="shared" ref="I4:I54" si="3">H4/1000</f>
        <v>2.5736995079999989</v>
      </c>
      <c r="J4" s="3">
        <f t="shared" ref="J4:J54" si="4">1477+I4</f>
        <v>1479.5736995079999</v>
      </c>
      <c r="K4" s="3">
        <f t="shared" ref="K4:K54" si="5">0.5*SQRT(J4^2-1350^2)</f>
        <v>302.75333700712088</v>
      </c>
    </row>
    <row r="5" spans="1:12" x14ac:dyDescent="0.5">
      <c r="A5">
        <v>3.71</v>
      </c>
      <c r="B5">
        <v>3.93</v>
      </c>
      <c r="C5">
        <f t="shared" si="0"/>
        <v>10.113859999999999</v>
      </c>
      <c r="D5">
        <f t="shared" si="1"/>
        <v>-0.14143000000000019</v>
      </c>
      <c r="E5" s="1">
        <f t="shared" si="2"/>
        <v>8.4858000000000118</v>
      </c>
      <c r="F5" s="3">
        <f t="shared" ref="F5:F54" si="6">3600*(C5-C4)</f>
        <v>182.30399999999847</v>
      </c>
      <c r="G5" s="3">
        <f t="shared" ref="G5:G54" si="7">F5*(E4+E5)/2</f>
        <v>1826.2485503999876</v>
      </c>
      <c r="H5" s="3">
        <f>H4+G5</f>
        <v>4399.9480583999866</v>
      </c>
      <c r="I5" s="4">
        <f t="shared" si="3"/>
        <v>4.3999480583999864</v>
      </c>
      <c r="J5" s="3">
        <f t="shared" si="4"/>
        <v>1481.3999480584</v>
      </c>
      <c r="K5" s="3">
        <f t="shared" si="5"/>
        <v>304.97778857952517</v>
      </c>
    </row>
    <row r="6" spans="1:12" x14ac:dyDescent="0.5">
      <c r="A6">
        <v>3.81</v>
      </c>
      <c r="B6">
        <v>3.87</v>
      </c>
      <c r="C6">
        <f t="shared" si="0"/>
        <v>10.240459999999999</v>
      </c>
      <c r="D6">
        <f t="shared" si="1"/>
        <v>-9.0370000000000075E-2</v>
      </c>
      <c r="E6" s="1">
        <f t="shared" si="2"/>
        <v>5.4222000000000046</v>
      </c>
      <c r="F6" s="3">
        <f t="shared" si="6"/>
        <v>455.75999999999937</v>
      </c>
      <c r="G6" s="3">
        <f t="shared" si="7"/>
        <v>3169.355039999999</v>
      </c>
      <c r="H6" s="3">
        <f t="shared" ref="H6:H54" si="8">H5+G6</f>
        <v>7569.3030983999852</v>
      </c>
      <c r="I6" s="4">
        <f t="shared" si="3"/>
        <v>7.5693030983999856</v>
      </c>
      <c r="J6" s="3">
        <f t="shared" si="4"/>
        <v>1484.5693030984</v>
      </c>
      <c r="K6" s="3">
        <f t="shared" si="5"/>
        <v>308.80658012017381</v>
      </c>
    </row>
    <row r="7" spans="1:12" x14ac:dyDescent="0.5">
      <c r="A7">
        <v>3.88</v>
      </c>
      <c r="B7">
        <v>3.72</v>
      </c>
      <c r="C7">
        <f t="shared" si="0"/>
        <v>10.329079999999999</v>
      </c>
      <c r="D7">
        <f t="shared" si="1"/>
        <v>3.7279999999999966E-2</v>
      </c>
      <c r="E7" s="1">
        <f t="shared" si="2"/>
        <v>-2.2367999999999979</v>
      </c>
      <c r="F7" s="3">
        <f t="shared" si="6"/>
        <v>319.03200000000209</v>
      </c>
      <c r="G7" s="3">
        <f t="shared" si="7"/>
        <v>508.12226640000438</v>
      </c>
      <c r="H7" s="3">
        <f t="shared" si="8"/>
        <v>8077.4253647999894</v>
      </c>
      <c r="I7" s="4">
        <f t="shared" si="3"/>
        <v>8.0774253647999892</v>
      </c>
      <c r="J7" s="3">
        <f t="shared" si="4"/>
        <v>1485.0774253648001</v>
      </c>
      <c r="K7" s="3">
        <f t="shared" si="5"/>
        <v>309.41677367595287</v>
      </c>
    </row>
    <row r="8" spans="1:12" x14ac:dyDescent="0.5">
      <c r="A8">
        <v>3.93</v>
      </c>
      <c r="B8">
        <v>3.66</v>
      </c>
      <c r="C8">
        <f t="shared" si="0"/>
        <v>10.392379999999999</v>
      </c>
      <c r="D8">
        <f t="shared" si="1"/>
        <v>8.8339999999999627E-2</v>
      </c>
      <c r="E8" s="1">
        <f t="shared" si="2"/>
        <v>-5.3003999999999776</v>
      </c>
      <c r="F8" s="3">
        <f t="shared" si="6"/>
        <v>227.87999999999968</v>
      </c>
      <c r="G8" s="3">
        <f t="shared" si="7"/>
        <v>-858.78856799999596</v>
      </c>
      <c r="H8" s="3">
        <f t="shared" si="8"/>
        <v>7218.6367967999931</v>
      </c>
      <c r="I8" s="4">
        <f t="shared" si="3"/>
        <v>7.2186367967999931</v>
      </c>
      <c r="J8" s="3">
        <f t="shared" si="4"/>
        <v>1484.2186367968</v>
      </c>
      <c r="K8" s="3">
        <f t="shared" si="5"/>
        <v>308.3848901190488</v>
      </c>
    </row>
    <row r="9" spans="1:12" x14ac:dyDescent="0.5">
      <c r="A9">
        <v>3.97</v>
      </c>
      <c r="B9">
        <v>3.65</v>
      </c>
      <c r="C9">
        <f t="shared" si="0"/>
        <v>10.443020000000001</v>
      </c>
      <c r="D9">
        <f t="shared" si="1"/>
        <v>9.6849999999999867E-2</v>
      </c>
      <c r="E9" s="1">
        <f t="shared" si="2"/>
        <v>-5.8109999999999919</v>
      </c>
      <c r="F9" s="3">
        <f t="shared" si="6"/>
        <v>182.30400000000486</v>
      </c>
      <c r="G9" s="3">
        <f t="shared" si="7"/>
        <v>-1012.8263328000243</v>
      </c>
      <c r="H9" s="3">
        <f t="shared" si="8"/>
        <v>6205.8104639999692</v>
      </c>
      <c r="I9" s="4">
        <f t="shared" si="3"/>
        <v>6.2058104639999696</v>
      </c>
      <c r="J9" s="3">
        <f t="shared" si="4"/>
        <v>1483.205810464</v>
      </c>
      <c r="K9" s="3">
        <f t="shared" si="5"/>
        <v>307.16423790627516</v>
      </c>
    </row>
    <row r="10" spans="1:12" x14ac:dyDescent="0.5">
      <c r="A10">
        <v>4.0199999999999996</v>
      </c>
      <c r="B10">
        <v>3.69</v>
      </c>
      <c r="C10">
        <f t="shared" si="0"/>
        <v>10.506319999999999</v>
      </c>
      <c r="D10">
        <f t="shared" si="1"/>
        <v>6.2809999999999797E-2</v>
      </c>
      <c r="E10" s="1">
        <f t="shared" si="2"/>
        <v>-3.7685999999999877</v>
      </c>
      <c r="F10" s="3">
        <f t="shared" si="6"/>
        <v>227.87999999999329</v>
      </c>
      <c r="G10" s="3">
        <f t="shared" si="7"/>
        <v>-1091.4996239999655</v>
      </c>
      <c r="H10" s="3">
        <f t="shared" si="8"/>
        <v>5114.3108400000037</v>
      </c>
      <c r="I10" s="4">
        <f t="shared" si="3"/>
        <v>5.1143108400000035</v>
      </c>
      <c r="J10" s="3">
        <f t="shared" si="4"/>
        <v>1482.1143108399999</v>
      </c>
      <c r="K10" s="3">
        <f t="shared" si="5"/>
        <v>305.84425382730672</v>
      </c>
    </row>
    <row r="11" spans="1:12" x14ac:dyDescent="0.5">
      <c r="A11">
        <v>4.12</v>
      </c>
      <c r="B11">
        <v>3.81</v>
      </c>
      <c r="C11">
        <f t="shared" si="0"/>
        <v>10.63292</v>
      </c>
      <c r="D11">
        <f t="shared" si="1"/>
        <v>-3.930999999999997E-2</v>
      </c>
      <c r="E11" s="1">
        <f t="shared" si="2"/>
        <v>2.3585999999999983</v>
      </c>
      <c r="F11" s="3">
        <f t="shared" si="6"/>
        <v>455.76000000000579</v>
      </c>
      <c r="G11" s="3">
        <f t="shared" si="7"/>
        <v>-321.31080000000168</v>
      </c>
      <c r="H11" s="3">
        <f t="shared" si="8"/>
        <v>4793.0000400000017</v>
      </c>
      <c r="I11" s="4">
        <f t="shared" si="3"/>
        <v>4.7930000400000017</v>
      </c>
      <c r="J11" s="3">
        <f t="shared" si="4"/>
        <v>1481.7930000399999</v>
      </c>
      <c r="K11" s="3">
        <f t="shared" si="5"/>
        <v>305.4547818284824</v>
      </c>
    </row>
    <row r="12" spans="1:12" x14ac:dyDescent="0.5">
      <c r="A12">
        <v>4.18</v>
      </c>
      <c r="B12">
        <v>3.94</v>
      </c>
      <c r="C12">
        <f t="shared" si="0"/>
        <v>10.708880000000001</v>
      </c>
      <c r="D12">
        <f t="shared" si="1"/>
        <v>-0.14993999999999999</v>
      </c>
      <c r="E12" s="1">
        <f t="shared" si="2"/>
        <v>8.9963999999999995</v>
      </c>
      <c r="F12" s="3">
        <f t="shared" si="6"/>
        <v>273.45600000000093</v>
      </c>
      <c r="G12" s="3">
        <f t="shared" si="7"/>
        <v>1552.5464400000048</v>
      </c>
      <c r="H12" s="3">
        <f t="shared" si="8"/>
        <v>6345.5464800000063</v>
      </c>
      <c r="I12" s="4">
        <f t="shared" si="3"/>
        <v>6.3455464800000065</v>
      </c>
      <c r="J12" s="3">
        <f t="shared" si="4"/>
        <v>1483.3455464799999</v>
      </c>
      <c r="K12" s="3">
        <f t="shared" si="5"/>
        <v>307.33288559070996</v>
      </c>
    </row>
    <row r="13" spans="1:12" x14ac:dyDescent="0.5">
      <c r="A13">
        <v>4.22</v>
      </c>
      <c r="B13">
        <v>4.08</v>
      </c>
      <c r="C13">
        <f t="shared" si="0"/>
        <v>10.759519999999998</v>
      </c>
      <c r="D13">
        <f t="shared" si="1"/>
        <v>-0.26908000000000021</v>
      </c>
      <c r="E13" s="1">
        <f t="shared" si="2"/>
        <v>16.144800000000011</v>
      </c>
      <c r="F13" s="3">
        <f t="shared" si="6"/>
        <v>182.30399999999207</v>
      </c>
      <c r="G13" s="3">
        <f t="shared" si="7"/>
        <v>2291.6706623999016</v>
      </c>
      <c r="H13" s="3">
        <f t="shared" si="8"/>
        <v>8637.217142399908</v>
      </c>
      <c r="I13" s="4">
        <f t="shared" si="3"/>
        <v>8.6372171423999085</v>
      </c>
      <c r="J13" s="3">
        <f t="shared" si="4"/>
        <v>1485.6372171424</v>
      </c>
      <c r="K13" s="3">
        <f t="shared" si="5"/>
        <v>310.08786696620945</v>
      </c>
    </row>
    <row r="14" spans="1:12" x14ac:dyDescent="0.5">
      <c r="A14">
        <v>4.25</v>
      </c>
      <c r="B14">
        <v>4.09</v>
      </c>
      <c r="C14">
        <f t="shared" si="0"/>
        <v>10.797499999999999</v>
      </c>
      <c r="D14">
        <f t="shared" si="1"/>
        <v>-0.27759</v>
      </c>
      <c r="E14" s="1">
        <f t="shared" si="2"/>
        <v>16.6554</v>
      </c>
      <c r="F14" s="3">
        <f t="shared" si="6"/>
        <v>136.72800000000365</v>
      </c>
      <c r="G14" s="3">
        <f t="shared" si="7"/>
        <v>2242.3528728000606</v>
      </c>
      <c r="H14" s="3">
        <f t="shared" si="8"/>
        <v>10879.570015199968</v>
      </c>
      <c r="I14" s="4">
        <f t="shared" si="3"/>
        <v>10.879570015199969</v>
      </c>
      <c r="J14" s="3">
        <f t="shared" si="4"/>
        <v>1487.8795700152</v>
      </c>
      <c r="K14" s="3">
        <f t="shared" si="5"/>
        <v>312.76413432034377</v>
      </c>
    </row>
    <row r="15" spans="1:12" x14ac:dyDescent="0.5">
      <c r="A15">
        <v>4.29</v>
      </c>
      <c r="B15">
        <v>4.0599999999999996</v>
      </c>
      <c r="C15">
        <f t="shared" si="0"/>
        <v>10.848140000000001</v>
      </c>
      <c r="D15">
        <f t="shared" si="1"/>
        <v>-0.25205999999999973</v>
      </c>
      <c r="E15" s="1">
        <f t="shared" si="2"/>
        <v>15.123599999999984</v>
      </c>
      <c r="F15" s="3">
        <f t="shared" si="6"/>
        <v>182.30400000000486</v>
      </c>
      <c r="G15" s="3">
        <f t="shared" si="7"/>
        <v>2896.7194080000754</v>
      </c>
      <c r="H15" s="3">
        <f t="shared" si="8"/>
        <v>13776.289423200044</v>
      </c>
      <c r="I15" s="4">
        <f t="shared" si="3"/>
        <v>13.776289423200044</v>
      </c>
      <c r="J15" s="3">
        <f t="shared" si="4"/>
        <v>1490.7762894232001</v>
      </c>
      <c r="K15" s="3">
        <f t="shared" si="5"/>
        <v>316.1937480036587</v>
      </c>
    </row>
    <row r="16" spans="1:12" x14ac:dyDescent="0.5">
      <c r="A16">
        <v>4.3600000000000003</v>
      </c>
      <c r="B16">
        <v>3.83</v>
      </c>
      <c r="C16">
        <f t="shared" si="0"/>
        <v>10.93676</v>
      </c>
      <c r="D16">
        <f t="shared" si="1"/>
        <v>-5.6330000000000005E-2</v>
      </c>
      <c r="E16" s="1">
        <f t="shared" si="2"/>
        <v>3.3798000000000004</v>
      </c>
      <c r="F16" s="3">
        <f t="shared" si="6"/>
        <v>319.03199999999572</v>
      </c>
      <c r="G16" s="3">
        <f t="shared" si="7"/>
        <v>2951.588354399958</v>
      </c>
      <c r="H16" s="3">
        <f t="shared" si="8"/>
        <v>16727.877777600002</v>
      </c>
      <c r="I16" s="4">
        <f t="shared" si="3"/>
        <v>16.727877777600003</v>
      </c>
      <c r="J16" s="3">
        <f t="shared" si="4"/>
        <v>1493.7278777776</v>
      </c>
      <c r="K16" s="3">
        <f t="shared" si="5"/>
        <v>319.6572276869291</v>
      </c>
    </row>
    <row r="17" spans="1:11" x14ac:dyDescent="0.5">
      <c r="A17">
        <v>4.4000000000000004</v>
      </c>
      <c r="B17">
        <v>3.75</v>
      </c>
      <c r="C17">
        <f t="shared" si="0"/>
        <v>10.987400000000001</v>
      </c>
      <c r="D17">
        <f t="shared" si="1"/>
        <v>1.1749999999999688E-2</v>
      </c>
      <c r="E17" s="1">
        <f t="shared" si="2"/>
        <v>-0.70499999999998131</v>
      </c>
      <c r="F17" s="3">
        <f t="shared" si="6"/>
        <v>182.30400000000486</v>
      </c>
      <c r="G17" s="3">
        <f t="shared" si="7"/>
        <v>243.81336960000823</v>
      </c>
      <c r="H17" s="3">
        <f t="shared" si="8"/>
        <v>16971.69114720001</v>
      </c>
      <c r="I17" s="4">
        <f t="shared" si="3"/>
        <v>16.971691147200008</v>
      </c>
      <c r="J17" s="3">
        <f t="shared" si="4"/>
        <v>1493.9716911472001</v>
      </c>
      <c r="K17" s="3">
        <f t="shared" si="5"/>
        <v>319.94195330919996</v>
      </c>
    </row>
    <row r="18" spans="1:11" x14ac:dyDescent="0.5">
      <c r="A18">
        <v>4.43</v>
      </c>
      <c r="B18">
        <v>3.69</v>
      </c>
      <c r="C18">
        <f t="shared" si="0"/>
        <v>11.025379999999998</v>
      </c>
      <c r="D18">
        <f t="shared" si="1"/>
        <v>6.2809999999999797E-2</v>
      </c>
      <c r="E18" s="1">
        <f t="shared" si="2"/>
        <v>-3.7685999999999877</v>
      </c>
      <c r="F18" s="3">
        <f t="shared" si="6"/>
        <v>136.72799999999086</v>
      </c>
      <c r="G18" s="3">
        <f t="shared" si="7"/>
        <v>-305.83319039997747</v>
      </c>
      <c r="H18" s="3">
        <f t="shared" si="8"/>
        <v>16665.857956800031</v>
      </c>
      <c r="I18" s="4">
        <f t="shared" si="3"/>
        <v>16.665857956800032</v>
      </c>
      <c r="J18" s="3">
        <f t="shared" si="4"/>
        <v>1493.6658579568</v>
      </c>
      <c r="K18" s="3">
        <f t="shared" si="5"/>
        <v>319.58476779479935</v>
      </c>
    </row>
    <row r="19" spans="1:11" x14ac:dyDescent="0.5">
      <c r="A19">
        <v>4.4800000000000004</v>
      </c>
      <c r="B19">
        <v>3.66</v>
      </c>
      <c r="C19">
        <f t="shared" si="0"/>
        <v>11.08868</v>
      </c>
      <c r="D19">
        <f t="shared" si="1"/>
        <v>8.8339999999999627E-2</v>
      </c>
      <c r="E19" s="1">
        <f t="shared" si="2"/>
        <v>-5.3003999999999776</v>
      </c>
      <c r="F19" s="3">
        <f t="shared" si="6"/>
        <v>227.88000000000608</v>
      </c>
      <c r="G19" s="3">
        <f t="shared" si="7"/>
        <v>-1033.3218600000237</v>
      </c>
      <c r="H19" s="3">
        <f t="shared" si="8"/>
        <v>15632.536096800008</v>
      </c>
      <c r="I19" s="4">
        <f t="shared" si="3"/>
        <v>15.632536096800008</v>
      </c>
      <c r="J19" s="3">
        <f t="shared" si="4"/>
        <v>1492.6325360968001</v>
      </c>
      <c r="K19" s="3">
        <f t="shared" si="5"/>
        <v>318.37552034302405</v>
      </c>
    </row>
    <row r="20" spans="1:11" x14ac:dyDescent="0.5">
      <c r="A20">
        <v>4.51</v>
      </c>
      <c r="B20">
        <v>3.63</v>
      </c>
      <c r="C20">
        <f t="shared" si="0"/>
        <v>11.126659999999999</v>
      </c>
      <c r="D20">
        <f t="shared" si="1"/>
        <v>0.1138699999999999</v>
      </c>
      <c r="E20" s="1">
        <f t="shared" si="2"/>
        <v>-6.8321999999999941</v>
      </c>
      <c r="F20" s="3">
        <f t="shared" si="6"/>
        <v>136.72799999999725</v>
      </c>
      <c r="G20" s="3">
        <f t="shared" si="7"/>
        <v>-829.43306639998139</v>
      </c>
      <c r="H20" s="3">
        <f t="shared" si="8"/>
        <v>14803.103030400027</v>
      </c>
      <c r="I20" s="4">
        <f t="shared" si="3"/>
        <v>14.803103030400028</v>
      </c>
      <c r="J20" s="3">
        <f t="shared" si="4"/>
        <v>1491.8031030304001</v>
      </c>
      <c r="K20" s="3">
        <f t="shared" si="5"/>
        <v>317.40214957177375</v>
      </c>
    </row>
    <row r="21" spans="1:11" x14ac:dyDescent="0.5">
      <c r="A21">
        <v>4.5599999999999996</v>
      </c>
      <c r="B21">
        <v>3.67</v>
      </c>
      <c r="C21">
        <f t="shared" si="0"/>
        <v>11.189959999999999</v>
      </c>
      <c r="D21">
        <f t="shared" si="1"/>
        <v>7.9829999999999832E-2</v>
      </c>
      <c r="E21" s="1">
        <f t="shared" si="2"/>
        <v>-4.7897999999999898</v>
      </c>
      <c r="F21" s="3">
        <f t="shared" si="6"/>
        <v>227.87999999999968</v>
      </c>
      <c r="G21" s="3">
        <f t="shared" si="7"/>
        <v>-1324.2106799999963</v>
      </c>
      <c r="H21" s="3">
        <f t="shared" si="8"/>
        <v>13478.89235040003</v>
      </c>
      <c r="I21" s="4">
        <f t="shared" si="3"/>
        <v>13.478892350400031</v>
      </c>
      <c r="J21" s="3">
        <f t="shared" si="4"/>
        <v>1490.4788923504</v>
      </c>
      <c r="K21" s="3">
        <f t="shared" si="5"/>
        <v>315.84304984520202</v>
      </c>
    </row>
    <row r="22" spans="1:11" x14ac:dyDescent="0.5">
      <c r="A22">
        <v>4.62</v>
      </c>
      <c r="B22">
        <v>3.72</v>
      </c>
      <c r="C22">
        <f t="shared" si="0"/>
        <v>11.265920000000001</v>
      </c>
      <c r="D22">
        <f t="shared" si="1"/>
        <v>3.7279999999999966E-2</v>
      </c>
      <c r="E22" s="1">
        <f t="shared" si="2"/>
        <v>-2.2367999999999979</v>
      </c>
      <c r="F22" s="3">
        <f t="shared" si="6"/>
        <v>273.45600000000729</v>
      </c>
      <c r="G22" s="3">
        <f t="shared" si="7"/>
        <v>-960.73296480002398</v>
      </c>
      <c r="H22" s="3">
        <f t="shared" si="8"/>
        <v>12518.159385600007</v>
      </c>
      <c r="I22" s="4">
        <f t="shared" si="3"/>
        <v>12.518159385600008</v>
      </c>
      <c r="J22" s="3">
        <f t="shared" si="4"/>
        <v>1489.5181593856</v>
      </c>
      <c r="K22" s="3">
        <f t="shared" si="5"/>
        <v>314.70793886533335</v>
      </c>
    </row>
    <row r="23" spans="1:11" x14ac:dyDescent="0.5">
      <c r="A23">
        <v>4.7300000000000004</v>
      </c>
      <c r="B23">
        <v>3.8</v>
      </c>
      <c r="C23">
        <f t="shared" si="0"/>
        <v>11.405180000000001</v>
      </c>
      <c r="D23">
        <f t="shared" si="1"/>
        <v>-3.0799999999999734E-2</v>
      </c>
      <c r="E23" s="1">
        <f t="shared" si="2"/>
        <v>1.8479999999999841</v>
      </c>
      <c r="F23" s="3">
        <f t="shared" si="6"/>
        <v>501.33600000000058</v>
      </c>
      <c r="G23" s="3">
        <f t="shared" si="7"/>
        <v>-97.459718400003567</v>
      </c>
      <c r="H23" s="3">
        <f t="shared" si="8"/>
        <v>12420.699667200004</v>
      </c>
      <c r="I23" s="4">
        <f t="shared" si="3"/>
        <v>12.420699667200005</v>
      </c>
      <c r="J23" s="3">
        <f t="shared" si="4"/>
        <v>1489.4206996672001</v>
      </c>
      <c r="K23" s="3">
        <f t="shared" si="5"/>
        <v>314.59260186673652</v>
      </c>
    </row>
    <row r="24" spans="1:11" x14ac:dyDescent="0.5">
      <c r="A24">
        <v>4.8099999999999996</v>
      </c>
      <c r="B24">
        <v>3.8</v>
      </c>
      <c r="C24">
        <f t="shared" si="0"/>
        <v>11.506460000000001</v>
      </c>
      <c r="D24">
        <f t="shared" si="1"/>
        <v>-3.0799999999999734E-2</v>
      </c>
      <c r="E24" s="1">
        <f t="shared" si="2"/>
        <v>1.8479999999999841</v>
      </c>
      <c r="F24" s="3">
        <f t="shared" si="6"/>
        <v>364.60799999999693</v>
      </c>
      <c r="G24" s="3">
        <f t="shared" si="7"/>
        <v>673.79558399998859</v>
      </c>
      <c r="H24" s="3">
        <f t="shared" si="8"/>
        <v>13094.495251199993</v>
      </c>
      <c r="I24" s="4">
        <f t="shared" si="3"/>
        <v>13.094495251199993</v>
      </c>
      <c r="J24" s="3">
        <f t="shared" si="4"/>
        <v>1490.0944952512</v>
      </c>
      <c r="K24" s="3">
        <f t="shared" si="5"/>
        <v>315.38928516118318</v>
      </c>
    </row>
    <row r="25" spans="1:11" x14ac:dyDescent="0.5">
      <c r="A25">
        <v>4.8600000000000003</v>
      </c>
      <c r="B25">
        <v>3.9</v>
      </c>
      <c r="C25">
        <f t="shared" si="0"/>
        <v>11.56976</v>
      </c>
      <c r="D25">
        <f t="shared" si="1"/>
        <v>-0.11589999999999991</v>
      </c>
      <c r="E25" s="1">
        <f t="shared" si="2"/>
        <v>6.9539999999999944</v>
      </c>
      <c r="F25" s="3">
        <f t="shared" si="6"/>
        <v>227.87999999999968</v>
      </c>
      <c r="G25" s="3">
        <f t="shared" si="7"/>
        <v>1002.8998799999961</v>
      </c>
      <c r="H25" s="3">
        <f t="shared" si="8"/>
        <v>14097.395131199988</v>
      </c>
      <c r="I25" s="4">
        <f t="shared" si="3"/>
        <v>14.097395131199988</v>
      </c>
      <c r="J25" s="3">
        <f t="shared" si="4"/>
        <v>1491.0973951312001</v>
      </c>
      <c r="K25" s="3">
        <f t="shared" si="5"/>
        <v>316.57204621027836</v>
      </c>
    </row>
    <row r="26" spans="1:11" x14ac:dyDescent="0.5">
      <c r="A26">
        <v>4.92</v>
      </c>
      <c r="B26">
        <v>3.96</v>
      </c>
      <c r="C26">
        <f t="shared" si="0"/>
        <v>11.645720000000001</v>
      </c>
      <c r="D26">
        <f t="shared" si="1"/>
        <v>-0.16696000000000003</v>
      </c>
      <c r="E26" s="1">
        <f t="shared" si="2"/>
        <v>10.017600000000002</v>
      </c>
      <c r="F26" s="3">
        <f t="shared" si="6"/>
        <v>273.45600000000093</v>
      </c>
      <c r="G26" s="3">
        <f t="shared" si="7"/>
        <v>2320.4929248000071</v>
      </c>
      <c r="H26" s="3">
        <f t="shared" si="8"/>
        <v>16417.888055999996</v>
      </c>
      <c r="I26" s="4">
        <f t="shared" si="3"/>
        <v>16.417888055999995</v>
      </c>
      <c r="J26" s="3">
        <f t="shared" si="4"/>
        <v>1493.417888056</v>
      </c>
      <c r="K26" s="3">
        <f t="shared" si="5"/>
        <v>319.29492180648742</v>
      </c>
    </row>
    <row r="27" spans="1:11" x14ac:dyDescent="0.5">
      <c r="A27">
        <v>5</v>
      </c>
      <c r="B27">
        <v>3.9</v>
      </c>
      <c r="C27">
        <f t="shared" si="0"/>
        <v>11.747</v>
      </c>
      <c r="D27">
        <f t="shared" si="1"/>
        <v>-0.11589999999999991</v>
      </c>
      <c r="E27" s="1">
        <f t="shared" si="2"/>
        <v>6.9539999999999944</v>
      </c>
      <c r="F27" s="3">
        <f t="shared" si="6"/>
        <v>364.60799999999693</v>
      </c>
      <c r="G27" s="3">
        <f t="shared" si="7"/>
        <v>3093.990566399973</v>
      </c>
      <c r="H27" s="3">
        <f t="shared" si="8"/>
        <v>19511.87862239997</v>
      </c>
      <c r="I27" s="4">
        <f t="shared" si="3"/>
        <v>19.511878622399969</v>
      </c>
      <c r="J27" s="3">
        <f t="shared" si="4"/>
        <v>1496.5118786224</v>
      </c>
      <c r="K27" s="3">
        <f t="shared" si="5"/>
        <v>322.89619185503904</v>
      </c>
    </row>
    <row r="28" spans="1:11" x14ac:dyDescent="0.5">
      <c r="A28">
        <v>5.07</v>
      </c>
      <c r="B28">
        <v>3.9</v>
      </c>
      <c r="C28">
        <f t="shared" si="0"/>
        <v>11.83562</v>
      </c>
      <c r="D28">
        <f t="shared" si="1"/>
        <v>-0.11589999999999991</v>
      </c>
      <c r="E28" s="1">
        <f t="shared" si="2"/>
        <v>6.9539999999999944</v>
      </c>
      <c r="F28" s="3">
        <f t="shared" si="6"/>
        <v>319.03200000000209</v>
      </c>
      <c r="G28" s="3">
        <f t="shared" si="7"/>
        <v>2218.5485280000125</v>
      </c>
      <c r="H28" s="3">
        <f t="shared" si="8"/>
        <v>21730.427150399984</v>
      </c>
      <c r="I28" s="4">
        <f t="shared" si="3"/>
        <v>21.730427150399983</v>
      </c>
      <c r="J28" s="3">
        <f t="shared" si="4"/>
        <v>1498.7304271503999</v>
      </c>
      <c r="K28" s="3">
        <f t="shared" si="5"/>
        <v>325.45848170942645</v>
      </c>
    </row>
    <row r="29" spans="1:11" x14ac:dyDescent="0.5">
      <c r="A29">
        <v>5.12</v>
      </c>
      <c r="B29">
        <v>3.94</v>
      </c>
      <c r="C29">
        <f t="shared" si="0"/>
        <v>11.89892</v>
      </c>
      <c r="D29">
        <f t="shared" si="1"/>
        <v>-0.14993999999999999</v>
      </c>
      <c r="E29" s="1">
        <f t="shared" si="2"/>
        <v>8.9963999999999995</v>
      </c>
      <c r="F29" s="3">
        <f t="shared" si="6"/>
        <v>227.87999999999968</v>
      </c>
      <c r="G29" s="3">
        <f t="shared" si="7"/>
        <v>1817.3885759999969</v>
      </c>
      <c r="H29" s="3">
        <f t="shared" si="8"/>
        <v>23547.815726399982</v>
      </c>
      <c r="I29" s="4">
        <f t="shared" si="3"/>
        <v>23.547815726399982</v>
      </c>
      <c r="J29" s="3">
        <f t="shared" si="4"/>
        <v>1500.5478157263999</v>
      </c>
      <c r="K29" s="3">
        <f t="shared" si="5"/>
        <v>327.54532025403358</v>
      </c>
    </row>
    <row r="30" spans="1:11" x14ac:dyDescent="0.5">
      <c r="A30">
        <v>5.21</v>
      </c>
      <c r="B30">
        <v>3.83</v>
      </c>
      <c r="C30">
        <f t="shared" si="0"/>
        <v>12.01286</v>
      </c>
      <c r="D30">
        <f t="shared" si="1"/>
        <v>-5.6330000000000005E-2</v>
      </c>
      <c r="E30" s="1">
        <f t="shared" si="2"/>
        <v>3.3798000000000004</v>
      </c>
      <c r="F30" s="3">
        <f t="shared" si="6"/>
        <v>410.18399999999815</v>
      </c>
      <c r="G30" s="3">
        <f t="shared" si="7"/>
        <v>2538.2596103999886</v>
      </c>
      <c r="H30" s="3">
        <f t="shared" si="8"/>
        <v>26086.075336799971</v>
      </c>
      <c r="I30" s="4">
        <f t="shared" si="3"/>
        <v>26.086075336799972</v>
      </c>
      <c r="J30" s="3">
        <f t="shared" si="4"/>
        <v>1503.0860753367999</v>
      </c>
      <c r="K30" s="3">
        <f t="shared" si="5"/>
        <v>330.44203344587697</v>
      </c>
    </row>
    <row r="31" spans="1:11" x14ac:dyDescent="0.5">
      <c r="A31">
        <v>5.31</v>
      </c>
      <c r="B31">
        <v>3.65</v>
      </c>
      <c r="C31">
        <f t="shared" si="0"/>
        <v>12.13946</v>
      </c>
      <c r="D31">
        <f t="shared" si="1"/>
        <v>9.6849999999999867E-2</v>
      </c>
      <c r="E31" s="1">
        <f t="shared" si="2"/>
        <v>-5.8109999999999919</v>
      </c>
      <c r="F31" s="3">
        <f t="shared" si="6"/>
        <v>455.75999999999937</v>
      </c>
      <c r="G31" s="3">
        <f t="shared" si="7"/>
        <v>-554.02185599999734</v>
      </c>
      <c r="H31" s="3">
        <f t="shared" si="8"/>
        <v>25532.053480799976</v>
      </c>
      <c r="I31" s="4">
        <f t="shared" si="3"/>
        <v>25.532053480799977</v>
      </c>
      <c r="J31" s="3">
        <f t="shared" si="4"/>
        <v>1502.5320534808</v>
      </c>
      <c r="K31" s="3">
        <f t="shared" si="5"/>
        <v>329.81152638182209</v>
      </c>
    </row>
    <row r="32" spans="1:11" x14ac:dyDescent="0.5">
      <c r="A32">
        <v>5.38</v>
      </c>
      <c r="B32">
        <v>3.54</v>
      </c>
      <c r="C32">
        <f t="shared" si="0"/>
        <v>12.228079999999999</v>
      </c>
      <c r="D32">
        <f t="shared" si="1"/>
        <v>0.19045999999999982</v>
      </c>
      <c r="E32" s="1">
        <f t="shared" si="2"/>
        <v>-11.427599999999989</v>
      </c>
      <c r="F32" s="3">
        <f t="shared" si="6"/>
        <v>319.03199999999572</v>
      </c>
      <c r="G32" s="3">
        <f t="shared" si="7"/>
        <v>-2749.8325175999598</v>
      </c>
      <c r="H32" s="3">
        <f t="shared" si="8"/>
        <v>22782.220963200016</v>
      </c>
      <c r="I32" s="4">
        <f t="shared" si="3"/>
        <v>22.782220963200015</v>
      </c>
      <c r="J32" s="3">
        <f t="shared" si="4"/>
        <v>1499.7822209632</v>
      </c>
      <c r="K32" s="3">
        <f t="shared" si="5"/>
        <v>326.66753370870379</v>
      </c>
    </row>
    <row r="33" spans="1:11" x14ac:dyDescent="0.5">
      <c r="A33">
        <v>5.46</v>
      </c>
      <c r="B33">
        <v>3.38</v>
      </c>
      <c r="C33">
        <f t="shared" si="0"/>
        <v>12.329359999999999</v>
      </c>
      <c r="D33">
        <f t="shared" si="1"/>
        <v>0.32662000000000013</v>
      </c>
      <c r="E33" s="1">
        <f t="shared" si="2"/>
        <v>-19.597200000000008</v>
      </c>
      <c r="F33" s="3">
        <f t="shared" si="6"/>
        <v>364.60800000000336</v>
      </c>
      <c r="G33" s="3">
        <f t="shared" si="7"/>
        <v>-5655.9451392000519</v>
      </c>
      <c r="H33" s="3">
        <f t="shared" si="8"/>
        <v>17126.275823999964</v>
      </c>
      <c r="I33" s="4">
        <f t="shared" si="3"/>
        <v>17.126275823999965</v>
      </c>
      <c r="J33" s="3">
        <f t="shared" si="4"/>
        <v>1494.126275824</v>
      </c>
      <c r="K33" s="3">
        <f t="shared" si="5"/>
        <v>320.12237039439134</v>
      </c>
    </row>
    <row r="34" spans="1:11" x14ac:dyDescent="0.5">
      <c r="A34">
        <v>5.53</v>
      </c>
      <c r="B34">
        <v>3.35</v>
      </c>
      <c r="C34">
        <f t="shared" si="0"/>
        <v>12.41798</v>
      </c>
      <c r="D34">
        <f t="shared" si="1"/>
        <v>0.35214999999999996</v>
      </c>
      <c r="E34" s="1">
        <f t="shared" si="2"/>
        <v>-21.128999999999998</v>
      </c>
      <c r="F34" s="3">
        <f t="shared" si="6"/>
        <v>319.03200000000209</v>
      </c>
      <c r="G34" s="3">
        <f t="shared" si="7"/>
        <v>-6496.4805192000431</v>
      </c>
      <c r="H34" s="3">
        <f t="shared" si="8"/>
        <v>10629.795304799922</v>
      </c>
      <c r="I34" s="4">
        <f t="shared" si="3"/>
        <v>10.629795304799922</v>
      </c>
      <c r="J34" s="3">
        <f t="shared" si="4"/>
        <v>1487.6297953047999</v>
      </c>
      <c r="K34" s="3">
        <f t="shared" si="5"/>
        <v>312.46696140496238</v>
      </c>
    </row>
    <row r="35" spans="1:11" x14ac:dyDescent="0.5">
      <c r="A35">
        <v>5.65</v>
      </c>
      <c r="B35">
        <v>3.19</v>
      </c>
      <c r="C35">
        <f t="shared" ref="C35:C54" si="9">1.266*A35+5.417</f>
        <v>12.569900000000001</v>
      </c>
      <c r="D35">
        <f t="shared" si="1"/>
        <v>0.4883099999999998</v>
      </c>
      <c r="E35" s="1">
        <f t="shared" si="2"/>
        <v>-29.298599999999986</v>
      </c>
      <c r="F35" s="3">
        <f t="shared" si="6"/>
        <v>546.91200000000185</v>
      </c>
      <c r="G35" s="3">
        <f t="shared" si="7"/>
        <v>-13789.729785600042</v>
      </c>
      <c r="H35" s="3">
        <f t="shared" si="8"/>
        <v>-3159.9344808001206</v>
      </c>
      <c r="I35" s="4">
        <f t="shared" si="3"/>
        <v>-3.1599344808001204</v>
      </c>
      <c r="J35" s="3">
        <f t="shared" si="4"/>
        <v>1473.8400655191999</v>
      </c>
      <c r="K35" s="3">
        <f t="shared" si="5"/>
        <v>295.67910761907058</v>
      </c>
    </row>
    <row r="36" spans="1:11" x14ac:dyDescent="0.5">
      <c r="A36">
        <v>5.75</v>
      </c>
      <c r="B36">
        <v>3.21</v>
      </c>
      <c r="C36">
        <f t="shared" si="9"/>
        <v>12.6965</v>
      </c>
      <c r="D36">
        <f t="shared" si="1"/>
        <v>0.47128999999999976</v>
      </c>
      <c r="E36" s="1">
        <f t="shared" si="2"/>
        <v>-28.277399999999986</v>
      </c>
      <c r="F36" s="3">
        <f t="shared" si="6"/>
        <v>455.75999999999937</v>
      </c>
      <c r="G36" s="3">
        <f t="shared" si="7"/>
        <v>-13120.418879999976</v>
      </c>
      <c r="H36" s="3">
        <f t="shared" si="8"/>
        <v>-16280.353360800096</v>
      </c>
      <c r="I36" s="4">
        <f t="shared" si="3"/>
        <v>-16.280353360800095</v>
      </c>
      <c r="J36" s="3">
        <f t="shared" si="4"/>
        <v>1460.7196466391999</v>
      </c>
      <c r="K36" s="3">
        <f t="shared" si="5"/>
        <v>278.92735885788841</v>
      </c>
    </row>
    <row r="37" spans="1:11" x14ac:dyDescent="0.5">
      <c r="A37">
        <v>5.79</v>
      </c>
      <c r="B37">
        <v>3.23</v>
      </c>
      <c r="C37">
        <f t="shared" si="9"/>
        <v>12.74714</v>
      </c>
      <c r="D37">
        <f t="shared" si="1"/>
        <v>0.45426999999999973</v>
      </c>
      <c r="E37" s="1">
        <f t="shared" si="2"/>
        <v>-27.256199999999986</v>
      </c>
      <c r="F37" s="3">
        <f t="shared" si="6"/>
        <v>182.30399999999847</v>
      </c>
      <c r="G37" s="3">
        <f t="shared" si="7"/>
        <v>-5061.9987071999549</v>
      </c>
      <c r="H37" s="3">
        <f t="shared" si="8"/>
        <v>-21342.352068000051</v>
      </c>
      <c r="I37" s="4">
        <f t="shared" si="3"/>
        <v>-21.34235206800005</v>
      </c>
      <c r="J37" s="3">
        <f t="shared" si="4"/>
        <v>1455.6576479319999</v>
      </c>
      <c r="K37" s="3">
        <f t="shared" si="5"/>
        <v>272.23114626311701</v>
      </c>
    </row>
    <row r="38" spans="1:11" x14ac:dyDescent="0.5">
      <c r="A38">
        <v>6</v>
      </c>
      <c r="B38">
        <v>3.4</v>
      </c>
      <c r="C38">
        <f t="shared" si="9"/>
        <v>13.013</v>
      </c>
      <c r="D38">
        <f t="shared" si="1"/>
        <v>0.3096000000000001</v>
      </c>
      <c r="E38" s="1">
        <f t="shared" si="2"/>
        <v>-18.576000000000008</v>
      </c>
      <c r="F38" s="3">
        <f t="shared" si="6"/>
        <v>957.096</v>
      </c>
      <c r="G38" s="3">
        <f t="shared" si="7"/>
        <v>-21932.907645599997</v>
      </c>
      <c r="H38" s="3">
        <f t="shared" si="8"/>
        <v>-43275.259713600048</v>
      </c>
      <c r="I38" s="4">
        <f t="shared" si="3"/>
        <v>-43.27525971360005</v>
      </c>
      <c r="J38" s="3">
        <f t="shared" si="4"/>
        <v>1433.7247402864</v>
      </c>
      <c r="K38" s="3">
        <f t="shared" si="5"/>
        <v>241.38487468631141</v>
      </c>
    </row>
    <row r="39" spans="1:11" x14ac:dyDescent="0.5">
      <c r="A39">
        <v>6.03</v>
      </c>
      <c r="B39">
        <v>3.44</v>
      </c>
      <c r="C39">
        <f t="shared" si="9"/>
        <v>13.050979999999999</v>
      </c>
      <c r="D39">
        <f t="shared" si="1"/>
        <v>0.27556000000000003</v>
      </c>
      <c r="E39" s="1">
        <f t="shared" si="2"/>
        <v>-16.5336</v>
      </c>
      <c r="F39" s="3">
        <f t="shared" si="6"/>
        <v>136.72799999999725</v>
      </c>
      <c r="G39" s="3">
        <f t="shared" si="7"/>
        <v>-2400.2326943999524</v>
      </c>
      <c r="H39" s="3">
        <f t="shared" si="8"/>
        <v>-45675.492407999998</v>
      </c>
      <c r="I39" s="4">
        <f t="shared" si="3"/>
        <v>-45.675492407999997</v>
      </c>
      <c r="J39" s="3">
        <f t="shared" si="4"/>
        <v>1431.3245075919999</v>
      </c>
      <c r="K39" s="3">
        <f t="shared" si="5"/>
        <v>237.79710155586471</v>
      </c>
    </row>
    <row r="40" spans="1:11" x14ac:dyDescent="0.5">
      <c r="A40">
        <v>6.07</v>
      </c>
      <c r="B40">
        <v>3.43</v>
      </c>
      <c r="C40">
        <f t="shared" si="9"/>
        <v>13.10162</v>
      </c>
      <c r="D40">
        <f t="shared" si="1"/>
        <v>0.28406999999999982</v>
      </c>
      <c r="E40" s="1">
        <f t="shared" si="2"/>
        <v>-17.044199999999989</v>
      </c>
      <c r="F40" s="3">
        <f t="shared" si="6"/>
        <v>182.30400000000486</v>
      </c>
      <c r="G40" s="3">
        <f t="shared" si="7"/>
        <v>-3060.6836256000806</v>
      </c>
      <c r="H40" s="3">
        <f t="shared" si="8"/>
        <v>-48736.176033600081</v>
      </c>
      <c r="I40" s="4">
        <f t="shared" si="3"/>
        <v>-48.736176033600081</v>
      </c>
      <c r="J40" s="3">
        <f t="shared" si="4"/>
        <v>1428.2638239664</v>
      </c>
      <c r="K40" s="3">
        <f t="shared" si="5"/>
        <v>233.1509976662783</v>
      </c>
    </row>
    <row r="41" spans="1:11" x14ac:dyDescent="0.5">
      <c r="A41">
        <v>6.11</v>
      </c>
      <c r="B41">
        <v>3.47</v>
      </c>
      <c r="C41">
        <f t="shared" si="9"/>
        <v>13.15226</v>
      </c>
      <c r="D41">
        <f t="shared" si="1"/>
        <v>0.25002999999999975</v>
      </c>
      <c r="E41" s="1">
        <f t="shared" si="2"/>
        <v>-15.001799999999985</v>
      </c>
      <c r="F41" s="3">
        <f t="shared" si="6"/>
        <v>182.30399999999847</v>
      </c>
      <c r="G41" s="3">
        <f t="shared" si="7"/>
        <v>-2921.0569919999734</v>
      </c>
      <c r="H41" s="3">
        <f t="shared" si="8"/>
        <v>-51657.233025600057</v>
      </c>
      <c r="I41" s="4">
        <f t="shared" si="3"/>
        <v>-51.657233025600057</v>
      </c>
      <c r="J41" s="3">
        <f t="shared" si="4"/>
        <v>1425.3427669743999</v>
      </c>
      <c r="K41" s="3">
        <f t="shared" si="5"/>
        <v>228.63836257627372</v>
      </c>
    </row>
    <row r="42" spans="1:11" x14ac:dyDescent="0.5">
      <c r="A42">
        <v>6.16</v>
      </c>
      <c r="B42">
        <v>3.48</v>
      </c>
      <c r="C42">
        <f t="shared" si="9"/>
        <v>13.21556</v>
      </c>
      <c r="D42">
        <f t="shared" si="1"/>
        <v>0.24151999999999993</v>
      </c>
      <c r="E42" s="1">
        <f t="shared" si="2"/>
        <v>-14.491199999999996</v>
      </c>
      <c r="F42" s="3">
        <f t="shared" si="6"/>
        <v>227.87999999999968</v>
      </c>
      <c r="G42" s="3">
        <f t="shared" si="7"/>
        <v>-3360.4324199999933</v>
      </c>
      <c r="H42" s="3">
        <f t="shared" si="8"/>
        <v>-55017.665445600047</v>
      </c>
      <c r="I42" s="4">
        <f t="shared" si="3"/>
        <v>-55.017665445600045</v>
      </c>
      <c r="J42" s="3">
        <f t="shared" si="4"/>
        <v>1421.9823345544</v>
      </c>
      <c r="K42" s="3">
        <f t="shared" si="5"/>
        <v>223.34600947004941</v>
      </c>
    </row>
    <row r="43" spans="1:11" x14ac:dyDescent="0.5">
      <c r="A43">
        <v>6.22</v>
      </c>
      <c r="B43">
        <v>3.5</v>
      </c>
      <c r="C43">
        <f t="shared" si="9"/>
        <v>13.291519999999998</v>
      </c>
      <c r="D43">
        <f t="shared" si="1"/>
        <v>0.22449999999999989</v>
      </c>
      <c r="E43" s="1">
        <f t="shared" si="2"/>
        <v>-13.469999999999994</v>
      </c>
      <c r="F43" s="3">
        <f t="shared" si="6"/>
        <v>273.4559999999945</v>
      </c>
      <c r="G43" s="3">
        <f t="shared" si="7"/>
        <v>-3823.078953599922</v>
      </c>
      <c r="H43" s="3">
        <f t="shared" si="8"/>
        <v>-58840.744399199968</v>
      </c>
      <c r="I43" s="4">
        <f t="shared" si="3"/>
        <v>-58.84074439919997</v>
      </c>
      <c r="J43" s="3">
        <f t="shared" si="4"/>
        <v>1418.1592556008</v>
      </c>
      <c r="K43" s="3">
        <f t="shared" si="5"/>
        <v>217.184066085783</v>
      </c>
    </row>
    <row r="44" spans="1:11" x14ac:dyDescent="0.5">
      <c r="A44">
        <v>6.51</v>
      </c>
      <c r="B44">
        <v>3.54</v>
      </c>
      <c r="C44">
        <f t="shared" si="9"/>
        <v>13.658659999999999</v>
      </c>
      <c r="D44">
        <f t="shared" si="1"/>
        <v>0.19045999999999982</v>
      </c>
      <c r="E44" s="1">
        <f t="shared" si="2"/>
        <v>-11.427599999999989</v>
      </c>
      <c r="F44" s="3">
        <f t="shared" si="6"/>
        <v>1321.7040000000034</v>
      </c>
      <c r="G44" s="3">
        <f t="shared" si="7"/>
        <v>-16453.628755200032</v>
      </c>
      <c r="H44" s="3">
        <f t="shared" si="8"/>
        <v>-75294.373154400004</v>
      </c>
      <c r="I44" s="4">
        <f t="shared" si="3"/>
        <v>-75.294373154400006</v>
      </c>
      <c r="J44" s="3">
        <f t="shared" si="4"/>
        <v>1401.7056268455999</v>
      </c>
      <c r="K44" s="3">
        <f t="shared" si="5"/>
        <v>188.59922079015607</v>
      </c>
    </row>
    <row r="45" spans="1:11" x14ac:dyDescent="0.5">
      <c r="A45">
        <v>6.57</v>
      </c>
      <c r="B45">
        <v>3.56</v>
      </c>
      <c r="C45">
        <f t="shared" si="9"/>
        <v>13.73462</v>
      </c>
      <c r="D45">
        <f t="shared" si="1"/>
        <v>0.17343999999999979</v>
      </c>
      <c r="E45" s="1">
        <f t="shared" si="2"/>
        <v>-10.406399999999987</v>
      </c>
      <c r="F45" s="3">
        <f t="shared" si="6"/>
        <v>273.45600000000093</v>
      </c>
      <c r="G45" s="3">
        <f t="shared" si="7"/>
        <v>-2985.3191520000069</v>
      </c>
      <c r="H45" s="3">
        <f t="shared" si="8"/>
        <v>-78279.692306400015</v>
      </c>
      <c r="I45" s="4">
        <f t="shared" si="3"/>
        <v>-78.279692306400008</v>
      </c>
      <c r="J45" s="3">
        <f t="shared" si="4"/>
        <v>1398.7203076936</v>
      </c>
      <c r="K45" s="3">
        <f t="shared" si="5"/>
        <v>182.97438287536266</v>
      </c>
    </row>
    <row r="46" spans="1:11" x14ac:dyDescent="0.5">
      <c r="A46">
        <v>6.69</v>
      </c>
      <c r="B46">
        <v>3.55</v>
      </c>
      <c r="C46">
        <f t="shared" si="9"/>
        <v>13.88654</v>
      </c>
      <c r="D46">
        <f t="shared" si="1"/>
        <v>0.18195000000000003</v>
      </c>
      <c r="E46" s="1">
        <f t="shared" si="2"/>
        <v>-10.917000000000002</v>
      </c>
      <c r="F46" s="3">
        <f t="shared" si="6"/>
        <v>546.91200000000185</v>
      </c>
      <c r="G46" s="3">
        <f t="shared" si="7"/>
        <v>-5831.0116704000166</v>
      </c>
      <c r="H46" s="3">
        <f t="shared" si="8"/>
        <v>-84110.703976800025</v>
      </c>
      <c r="I46" s="4">
        <f t="shared" si="3"/>
        <v>-84.110703976800025</v>
      </c>
      <c r="J46" s="3">
        <f t="shared" si="4"/>
        <v>1392.8892960231999</v>
      </c>
      <c r="K46" s="3">
        <f t="shared" si="5"/>
        <v>171.49387086424213</v>
      </c>
    </row>
    <row r="47" spans="1:11" x14ac:dyDescent="0.5">
      <c r="A47">
        <v>6.82</v>
      </c>
      <c r="B47">
        <v>3.6</v>
      </c>
      <c r="C47">
        <f t="shared" si="9"/>
        <v>14.051120000000001</v>
      </c>
      <c r="D47">
        <f t="shared" si="1"/>
        <v>0.13939999999999972</v>
      </c>
      <c r="E47" s="1">
        <f t="shared" si="2"/>
        <v>-8.363999999999983</v>
      </c>
      <c r="F47" s="3">
        <f t="shared" si="6"/>
        <v>592.48800000000301</v>
      </c>
      <c r="G47" s="3">
        <f t="shared" si="7"/>
        <v>-5711.8805640000246</v>
      </c>
      <c r="H47" s="3">
        <f t="shared" si="8"/>
        <v>-89822.584540800046</v>
      </c>
      <c r="I47" s="4">
        <f t="shared" si="3"/>
        <v>-89.822584540800051</v>
      </c>
      <c r="J47" s="3">
        <f t="shared" si="4"/>
        <v>1387.1774154591999</v>
      </c>
      <c r="K47" s="3">
        <f t="shared" si="5"/>
        <v>159.50014260186856</v>
      </c>
    </row>
    <row r="48" spans="1:11" x14ac:dyDescent="0.5">
      <c r="A48">
        <v>6.92</v>
      </c>
      <c r="B48">
        <v>3.65</v>
      </c>
      <c r="C48">
        <f t="shared" si="9"/>
        <v>14.177719999999999</v>
      </c>
      <c r="D48">
        <f t="shared" si="1"/>
        <v>9.6849999999999867E-2</v>
      </c>
      <c r="E48" s="1">
        <f t="shared" si="2"/>
        <v>-5.8109999999999919</v>
      </c>
      <c r="F48" s="3">
        <f t="shared" si="6"/>
        <v>455.75999999999294</v>
      </c>
      <c r="G48" s="3">
        <f t="shared" si="7"/>
        <v>-3230.1989999999446</v>
      </c>
      <c r="H48" s="3">
        <f t="shared" si="8"/>
        <v>-93052.783540799996</v>
      </c>
      <c r="I48" s="4">
        <f t="shared" si="3"/>
        <v>-93.052783540799993</v>
      </c>
      <c r="J48" s="3">
        <f t="shared" si="4"/>
        <v>1383.9472164592</v>
      </c>
      <c r="K48" s="3">
        <f t="shared" si="5"/>
        <v>152.3235847998989</v>
      </c>
    </row>
    <row r="49" spans="1:11" x14ac:dyDescent="0.5">
      <c r="A49">
        <v>6.99</v>
      </c>
      <c r="B49">
        <v>3.68</v>
      </c>
      <c r="C49">
        <f t="shared" si="9"/>
        <v>14.26634</v>
      </c>
      <c r="D49">
        <f t="shared" si="1"/>
        <v>7.1319999999999592E-2</v>
      </c>
      <c r="E49" s="1">
        <f t="shared" si="2"/>
        <v>-4.2791999999999755</v>
      </c>
      <c r="F49" s="3">
        <f t="shared" si="6"/>
        <v>319.03200000000209</v>
      </c>
      <c r="G49" s="3">
        <f t="shared" si="7"/>
        <v>-1609.5483432000053</v>
      </c>
      <c r="H49" s="3">
        <f t="shared" si="8"/>
        <v>-94662.331883999999</v>
      </c>
      <c r="I49" s="4">
        <f t="shared" si="3"/>
        <v>-94.662331883999997</v>
      </c>
      <c r="J49" s="3">
        <f t="shared" si="4"/>
        <v>1382.337668116</v>
      </c>
      <c r="K49" s="3">
        <f t="shared" si="5"/>
        <v>148.62488746201009</v>
      </c>
    </row>
    <row r="50" spans="1:11" x14ac:dyDescent="0.5">
      <c r="A50">
        <v>7.06</v>
      </c>
      <c r="B50">
        <v>3.69</v>
      </c>
      <c r="C50">
        <f t="shared" si="9"/>
        <v>14.35496</v>
      </c>
      <c r="D50">
        <f t="shared" si="1"/>
        <v>6.2809999999999797E-2</v>
      </c>
      <c r="E50" s="1">
        <f t="shared" si="2"/>
        <v>-3.7685999999999877</v>
      </c>
      <c r="F50" s="3">
        <f t="shared" si="6"/>
        <v>319.03200000000209</v>
      </c>
      <c r="G50" s="3">
        <f t="shared" si="7"/>
        <v>-1283.7528648000025</v>
      </c>
      <c r="H50" s="3">
        <f t="shared" si="8"/>
        <v>-95946.0847488</v>
      </c>
      <c r="I50" s="4">
        <f t="shared" si="3"/>
        <v>-95.946084748800004</v>
      </c>
      <c r="J50" s="3">
        <f t="shared" si="4"/>
        <v>1381.0539152511999</v>
      </c>
      <c r="K50" s="3">
        <f t="shared" si="5"/>
        <v>145.61071117080334</v>
      </c>
    </row>
    <row r="51" spans="1:11" x14ac:dyDescent="0.5">
      <c r="A51">
        <v>7.26</v>
      </c>
      <c r="B51">
        <v>3.74</v>
      </c>
      <c r="C51">
        <f t="shared" si="9"/>
        <v>14.60816</v>
      </c>
      <c r="D51">
        <f t="shared" si="1"/>
        <v>2.0259999999999927E-2</v>
      </c>
      <c r="E51" s="1">
        <f t="shared" si="2"/>
        <v>-1.2155999999999956</v>
      </c>
      <c r="F51" s="3">
        <f t="shared" si="6"/>
        <v>911.51999999999873</v>
      </c>
      <c r="G51" s="3">
        <f t="shared" si="7"/>
        <v>-2271.5989919999893</v>
      </c>
      <c r="H51" s="3">
        <f t="shared" si="8"/>
        <v>-98217.683740799985</v>
      </c>
      <c r="I51" s="4">
        <f t="shared" si="3"/>
        <v>-98.217683740799984</v>
      </c>
      <c r="J51" s="3">
        <f t="shared" si="4"/>
        <v>1378.7823162592001</v>
      </c>
      <c r="K51" s="3">
        <f t="shared" si="5"/>
        <v>140.12554694726879</v>
      </c>
    </row>
    <row r="52" spans="1:11" x14ac:dyDescent="0.5">
      <c r="A52">
        <v>7.34</v>
      </c>
      <c r="B52">
        <v>3.76</v>
      </c>
      <c r="C52">
        <f t="shared" si="9"/>
        <v>14.709439999999999</v>
      </c>
      <c r="D52">
        <f t="shared" si="1"/>
        <v>3.2399999999998923E-3</v>
      </c>
      <c r="E52" s="1">
        <f t="shared" si="2"/>
        <v>-0.19439999999999352</v>
      </c>
      <c r="F52" s="3">
        <f t="shared" si="6"/>
        <v>364.60799999999693</v>
      </c>
      <c r="G52" s="3">
        <f t="shared" si="7"/>
        <v>-257.04863999999583</v>
      </c>
      <c r="H52" s="3">
        <f t="shared" si="8"/>
        <v>-98474.732380799978</v>
      </c>
      <c r="I52" s="4">
        <f t="shared" si="3"/>
        <v>-98.474732380799978</v>
      </c>
      <c r="J52" s="3">
        <f t="shared" si="4"/>
        <v>1378.5252676192001</v>
      </c>
      <c r="K52" s="3">
        <f t="shared" si="5"/>
        <v>139.49185770555519</v>
      </c>
    </row>
    <row r="53" spans="1:11" x14ac:dyDescent="0.5">
      <c r="A53">
        <v>7.45</v>
      </c>
      <c r="B53">
        <v>3.78</v>
      </c>
      <c r="C53">
        <f t="shared" si="9"/>
        <v>14.848700000000001</v>
      </c>
      <c r="D53">
        <f t="shared" si="1"/>
        <v>-1.3780000000000143E-2</v>
      </c>
      <c r="E53" s="1">
        <f t="shared" si="2"/>
        <v>0.82680000000000853</v>
      </c>
      <c r="F53" s="3">
        <f t="shared" si="6"/>
        <v>501.33600000000695</v>
      </c>
      <c r="G53" s="3">
        <f t="shared" si="7"/>
        <v>158.52244320000594</v>
      </c>
      <c r="H53" s="3">
        <f t="shared" si="8"/>
        <v>-98316.209937599968</v>
      </c>
      <c r="I53" s="4">
        <f t="shared" si="3"/>
        <v>-98.316209937599965</v>
      </c>
      <c r="J53" s="3">
        <f t="shared" si="4"/>
        <v>1378.6837900624</v>
      </c>
      <c r="K53" s="3">
        <f t="shared" si="5"/>
        <v>139.88298054161544</v>
      </c>
    </row>
    <row r="54" spans="1:11" x14ac:dyDescent="0.5">
      <c r="A54">
        <v>7.57</v>
      </c>
      <c r="B54">
        <v>3.79</v>
      </c>
      <c r="C54">
        <f t="shared" si="9"/>
        <v>15.00062</v>
      </c>
      <c r="D54">
        <f t="shared" si="1"/>
        <v>-2.2289999999999938E-2</v>
      </c>
      <c r="E54" s="1">
        <f t="shared" si="2"/>
        <v>1.3373999999999964</v>
      </c>
      <c r="F54" s="3">
        <f t="shared" si="6"/>
        <v>546.91199999999537</v>
      </c>
      <c r="G54" s="3">
        <f t="shared" si="7"/>
        <v>591.81347519999633</v>
      </c>
      <c r="H54" s="3">
        <f t="shared" si="8"/>
        <v>-97724.396462399978</v>
      </c>
      <c r="I54" s="4">
        <f t="shared" si="3"/>
        <v>-97.72439646239998</v>
      </c>
      <c r="J54" s="3">
        <f t="shared" si="4"/>
        <v>1379.2756035376001</v>
      </c>
      <c r="K54" s="3">
        <f t="shared" si="5"/>
        <v>141.33399318105594</v>
      </c>
    </row>
    <row r="55" spans="1:11" x14ac:dyDescent="0.5">
      <c r="G55" t="s"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F1" workbookViewId="0">
      <selection activeCell="K6" sqref="K6"/>
    </sheetView>
  </sheetViews>
  <sheetFormatPr defaultColWidth="11" defaultRowHeight="15.75" x14ac:dyDescent="0.5"/>
  <sheetData>
    <row r="1" spans="1:12" x14ac:dyDescent="0.5">
      <c r="A1" t="s">
        <v>9</v>
      </c>
      <c r="C1" t="s">
        <v>9</v>
      </c>
      <c r="E1" t="s">
        <v>14</v>
      </c>
      <c r="F1" t="s">
        <v>17</v>
      </c>
      <c r="G1" t="s">
        <v>15</v>
      </c>
      <c r="H1" t="s">
        <v>1</v>
      </c>
      <c r="I1" t="s">
        <v>1</v>
      </c>
      <c r="J1" t="s">
        <v>20</v>
      </c>
      <c r="K1" t="s">
        <v>3</v>
      </c>
      <c r="L1" t="s">
        <v>24</v>
      </c>
    </row>
    <row r="2" spans="1:12" x14ac:dyDescent="0.5">
      <c r="A2" t="s">
        <v>7</v>
      </c>
      <c r="B2" t="s">
        <v>8</v>
      </c>
      <c r="C2" t="s">
        <v>11</v>
      </c>
      <c r="D2" t="s">
        <v>12</v>
      </c>
      <c r="E2" t="s">
        <v>2</v>
      </c>
      <c r="F2" t="s">
        <v>18</v>
      </c>
      <c r="G2" t="s">
        <v>16</v>
      </c>
      <c r="H2" s="2" t="s">
        <v>6</v>
      </c>
      <c r="I2" s="2" t="s">
        <v>5</v>
      </c>
      <c r="J2" s="2" t="s">
        <v>25</v>
      </c>
      <c r="K2" t="s">
        <v>4</v>
      </c>
      <c r="L2" t="s">
        <v>22</v>
      </c>
    </row>
    <row r="3" spans="1:12" x14ac:dyDescent="0.5">
      <c r="A3">
        <v>5.25</v>
      </c>
      <c r="B3">
        <v>3.74</v>
      </c>
      <c r="C3">
        <f t="shared" ref="C3:C21" si="0">1.266*A3+5.417</f>
        <v>12.063499999999999</v>
      </c>
      <c r="D3">
        <f>3.183-0.851*B3</f>
        <v>2.5999999999992696E-4</v>
      </c>
      <c r="E3" s="1">
        <f>-60*D3</f>
        <v>-1.5599999999995617E-2</v>
      </c>
      <c r="F3" s="2">
        <v>0</v>
      </c>
      <c r="G3" s="3">
        <v>0</v>
      </c>
      <c r="H3">
        <v>0</v>
      </c>
      <c r="I3" s="4">
        <f>H3/1000</f>
        <v>0</v>
      </c>
      <c r="J3" s="3">
        <f>1806+I3</f>
        <v>1806</v>
      </c>
      <c r="K3" s="3">
        <f>0.25*SQRT(J3^2-1350^2)</f>
        <v>299.90998649594849</v>
      </c>
      <c r="L3" t="s">
        <v>23</v>
      </c>
    </row>
    <row r="4" spans="1:12" x14ac:dyDescent="0.5">
      <c r="A4">
        <v>5.3</v>
      </c>
      <c r="B4">
        <v>3.48</v>
      </c>
      <c r="C4">
        <f t="shared" si="0"/>
        <v>12.126799999999999</v>
      </c>
      <c r="D4">
        <f t="shared" ref="D4:D21" si="1">3.183-0.851*B4</f>
        <v>0.22151999999999994</v>
      </c>
      <c r="E4" s="1">
        <f t="shared" ref="E4:E21" si="2">-60*D4</f>
        <v>-13.291199999999996</v>
      </c>
      <c r="F4" s="3">
        <f>3600*(C4-C3)</f>
        <v>227.87999999999968</v>
      </c>
      <c r="G4" s="3">
        <f>F4*(E3+E4)/2</f>
        <v>-1516.176791999997</v>
      </c>
      <c r="H4" s="3">
        <f>G4+G3</f>
        <v>-1516.176791999997</v>
      </c>
      <c r="I4" s="4">
        <f t="shared" ref="I4:I21" si="3">H4/1000</f>
        <v>-1.5161767919999971</v>
      </c>
      <c r="J4" s="3">
        <f t="shared" ref="J4:J21" si="4">1806+I4</f>
        <v>1804.4838232080001</v>
      </c>
      <c r="K4" s="3">
        <f t="shared" ref="K4:K21" si="5">0.25*SQRT(J4^2-1350^2)</f>
        <v>299.33904984767702</v>
      </c>
    </row>
    <row r="5" spans="1:12" x14ac:dyDescent="0.5">
      <c r="A5">
        <v>5.35</v>
      </c>
      <c r="B5">
        <v>3.2</v>
      </c>
      <c r="C5">
        <f t="shared" si="0"/>
        <v>12.190099999999999</v>
      </c>
      <c r="D5">
        <f t="shared" si="1"/>
        <v>0.45979999999999954</v>
      </c>
      <c r="E5" s="1">
        <f t="shared" si="2"/>
        <v>-27.587999999999973</v>
      </c>
      <c r="F5" s="3">
        <f t="shared" ref="F5:F21" si="6">3600*(C5-C4)</f>
        <v>227.87999999999968</v>
      </c>
      <c r="G5" s="3">
        <f t="shared" ref="G5:G21" si="7">F5*(E4+E5)/2</f>
        <v>-4657.7760479999897</v>
      </c>
      <c r="H5" s="3">
        <f>H4+G5</f>
        <v>-6173.9528399999872</v>
      </c>
      <c r="I5" s="4">
        <f t="shared" si="3"/>
        <v>-6.1739528399999868</v>
      </c>
      <c r="J5" s="3">
        <f t="shared" si="4"/>
        <v>1799.8260471599999</v>
      </c>
      <c r="K5" s="3">
        <f t="shared" si="5"/>
        <v>297.58127041570407</v>
      </c>
    </row>
    <row r="6" spans="1:12" x14ac:dyDescent="0.5">
      <c r="A6">
        <v>5.45</v>
      </c>
      <c r="B6">
        <v>3.04</v>
      </c>
      <c r="C6">
        <f t="shared" si="0"/>
        <v>12.316700000000001</v>
      </c>
      <c r="D6">
        <f t="shared" si="1"/>
        <v>0.59595999999999982</v>
      </c>
      <c r="E6" s="1">
        <f t="shared" si="2"/>
        <v>-35.757599999999989</v>
      </c>
      <c r="F6" s="3">
        <f t="shared" si="6"/>
        <v>455.76000000000579</v>
      </c>
      <c r="G6" s="3">
        <f t="shared" si="7"/>
        <v>-14435.195328000174</v>
      </c>
      <c r="H6" s="3">
        <f t="shared" ref="H6:H21" si="8">H5+G6</f>
        <v>-20609.14816800016</v>
      </c>
      <c r="I6" s="4">
        <f t="shared" si="3"/>
        <v>-20.609148168000161</v>
      </c>
      <c r="J6" s="3">
        <f t="shared" si="4"/>
        <v>1785.390851832</v>
      </c>
      <c r="K6" s="3">
        <f t="shared" si="5"/>
        <v>292.09592750128706</v>
      </c>
    </row>
    <row r="7" spans="1:12" x14ac:dyDescent="0.5">
      <c r="A7">
        <v>5.57</v>
      </c>
      <c r="B7">
        <v>2.85</v>
      </c>
      <c r="C7">
        <f t="shared" si="0"/>
        <v>12.468620000000001</v>
      </c>
      <c r="D7">
        <f t="shared" si="1"/>
        <v>0.75764999999999993</v>
      </c>
      <c r="E7" s="1">
        <f t="shared" si="2"/>
        <v>-45.458999999999996</v>
      </c>
      <c r="F7" s="3">
        <f t="shared" si="6"/>
        <v>546.91200000000185</v>
      </c>
      <c r="G7" s="3">
        <f t="shared" si="7"/>
        <v>-22209.166569600071</v>
      </c>
      <c r="H7" s="3">
        <f t="shared" si="8"/>
        <v>-42818.314737600231</v>
      </c>
      <c r="I7" s="4">
        <f t="shared" si="3"/>
        <v>-42.818314737600232</v>
      </c>
      <c r="J7" s="3">
        <f t="shared" si="4"/>
        <v>1763.1816852623997</v>
      </c>
      <c r="K7" s="3">
        <f t="shared" si="5"/>
        <v>283.53898048204456</v>
      </c>
    </row>
    <row r="8" spans="1:12" x14ac:dyDescent="0.5">
      <c r="A8">
        <v>5.68</v>
      </c>
      <c r="B8">
        <v>2.74</v>
      </c>
      <c r="C8">
        <f t="shared" si="0"/>
        <v>12.60788</v>
      </c>
      <c r="D8">
        <f t="shared" si="1"/>
        <v>0.85125999999999991</v>
      </c>
      <c r="E8" s="1">
        <f t="shared" si="2"/>
        <v>-51.075599999999994</v>
      </c>
      <c r="F8" s="3">
        <f t="shared" si="6"/>
        <v>501.33599999999421</v>
      </c>
      <c r="G8" s="3">
        <f t="shared" si="7"/>
        <v>-24198.135112799715</v>
      </c>
      <c r="H8" s="3">
        <f t="shared" si="8"/>
        <v>-67016.449850399949</v>
      </c>
      <c r="I8" s="4">
        <f t="shared" si="3"/>
        <v>-67.016449850399951</v>
      </c>
      <c r="J8" s="3">
        <f t="shared" si="4"/>
        <v>1738.9835501496</v>
      </c>
      <c r="K8" s="3">
        <f t="shared" si="5"/>
        <v>274.03966269626306</v>
      </c>
    </row>
    <row r="9" spans="1:12" x14ac:dyDescent="0.5">
      <c r="A9">
        <v>5.78</v>
      </c>
      <c r="B9">
        <v>2.65</v>
      </c>
      <c r="C9">
        <f t="shared" si="0"/>
        <v>12.734480000000001</v>
      </c>
      <c r="D9">
        <f t="shared" si="1"/>
        <v>0.92784999999999984</v>
      </c>
      <c r="E9" s="1">
        <f t="shared" si="2"/>
        <v>-55.670999999999992</v>
      </c>
      <c r="F9" s="3">
        <f t="shared" si="6"/>
        <v>455.76000000000579</v>
      </c>
      <c r="G9" s="3">
        <f t="shared" si="7"/>
        <v>-24325.415208000304</v>
      </c>
      <c r="H9" s="3">
        <f t="shared" si="8"/>
        <v>-91341.865058400261</v>
      </c>
      <c r="I9" s="4">
        <f t="shared" si="3"/>
        <v>-91.341865058400259</v>
      </c>
      <c r="J9" s="3">
        <f t="shared" si="4"/>
        <v>1714.6581349415997</v>
      </c>
      <c r="K9" s="3">
        <f t="shared" si="5"/>
        <v>264.2858915693152</v>
      </c>
    </row>
    <row r="10" spans="1:12" x14ac:dyDescent="0.5">
      <c r="A10">
        <v>5.92</v>
      </c>
      <c r="B10">
        <v>2.6</v>
      </c>
      <c r="C10">
        <f t="shared" si="0"/>
        <v>12.911719999999999</v>
      </c>
      <c r="D10">
        <f t="shared" si="1"/>
        <v>0.97039999999999971</v>
      </c>
      <c r="E10" s="1">
        <f t="shared" si="2"/>
        <v>-58.223999999999982</v>
      </c>
      <c r="F10" s="3">
        <f t="shared" si="6"/>
        <v>638.06399999999144</v>
      </c>
      <c r="G10" s="3">
        <f t="shared" si="7"/>
        <v>-36336.149639999509</v>
      </c>
      <c r="H10" s="3">
        <f t="shared" si="8"/>
        <v>-127678.01469839977</v>
      </c>
      <c r="I10" s="4">
        <f t="shared" si="3"/>
        <v>-127.67801469839976</v>
      </c>
      <c r="J10" s="3">
        <f t="shared" si="4"/>
        <v>1678.3219853016003</v>
      </c>
      <c r="K10" s="3">
        <f t="shared" si="5"/>
        <v>249.28205490301357</v>
      </c>
    </row>
    <row r="11" spans="1:12" x14ac:dyDescent="0.5">
      <c r="A11">
        <v>6.1</v>
      </c>
      <c r="B11">
        <v>2.84</v>
      </c>
      <c r="C11">
        <f t="shared" si="0"/>
        <v>13.1396</v>
      </c>
      <c r="D11">
        <f t="shared" si="1"/>
        <v>0.76616000000000017</v>
      </c>
      <c r="E11" s="1">
        <f t="shared" si="2"/>
        <v>-45.969600000000014</v>
      </c>
      <c r="F11" s="3">
        <f t="shared" si="6"/>
        <v>820.36800000000267</v>
      </c>
      <c r="G11" s="3">
        <f t="shared" si="7"/>
        <v>-42738.54762240014</v>
      </c>
      <c r="H11" s="3">
        <f t="shared" si="8"/>
        <v>-170416.56232079992</v>
      </c>
      <c r="I11" s="4">
        <f t="shared" si="3"/>
        <v>-170.41656232079993</v>
      </c>
      <c r="J11" s="3">
        <f t="shared" si="4"/>
        <v>1635.5834376792</v>
      </c>
      <c r="K11" s="3">
        <f t="shared" si="5"/>
        <v>230.8453461750027</v>
      </c>
    </row>
    <row r="12" spans="1:12" x14ac:dyDescent="0.5">
      <c r="A12">
        <v>6.28</v>
      </c>
      <c r="B12">
        <v>3.05</v>
      </c>
      <c r="C12">
        <f t="shared" si="0"/>
        <v>13.36748</v>
      </c>
      <c r="D12">
        <f t="shared" si="1"/>
        <v>0.58745000000000003</v>
      </c>
      <c r="E12" s="1">
        <f t="shared" si="2"/>
        <v>-35.247</v>
      </c>
      <c r="F12" s="3">
        <f t="shared" si="6"/>
        <v>820.36800000000267</v>
      </c>
      <c r="G12" s="3">
        <f t="shared" si="7"/>
        <v>-33313.749854400114</v>
      </c>
      <c r="H12" s="3">
        <f t="shared" si="8"/>
        <v>-203730.31217520003</v>
      </c>
      <c r="I12" s="4">
        <f t="shared" si="3"/>
        <v>-203.73031217520003</v>
      </c>
      <c r="J12" s="3">
        <f t="shared" si="4"/>
        <v>1602.2696878248</v>
      </c>
      <c r="K12" s="3">
        <f t="shared" si="5"/>
        <v>215.74987724825334</v>
      </c>
    </row>
    <row r="13" spans="1:12" x14ac:dyDescent="0.5">
      <c r="A13">
        <v>6.47</v>
      </c>
      <c r="B13">
        <v>3.26</v>
      </c>
      <c r="C13">
        <f t="shared" si="0"/>
        <v>13.60802</v>
      </c>
      <c r="D13">
        <f t="shared" si="1"/>
        <v>0.40873999999999988</v>
      </c>
      <c r="E13" s="1">
        <f t="shared" si="2"/>
        <v>-24.524399999999993</v>
      </c>
      <c r="F13" s="3">
        <f t="shared" si="6"/>
        <v>865.94399999999746</v>
      </c>
      <c r="G13" s="3">
        <f t="shared" si="7"/>
        <v>-25879.342600799922</v>
      </c>
      <c r="H13" s="3">
        <f t="shared" si="8"/>
        <v>-229609.65477599995</v>
      </c>
      <c r="I13" s="4">
        <f t="shared" si="3"/>
        <v>-229.60965477599996</v>
      </c>
      <c r="J13" s="3">
        <f t="shared" si="4"/>
        <v>1576.3903452240002</v>
      </c>
      <c r="K13" s="3">
        <f t="shared" si="5"/>
        <v>203.48625882898125</v>
      </c>
    </row>
    <row r="14" spans="1:12" x14ac:dyDescent="0.5">
      <c r="A14">
        <v>6.6</v>
      </c>
      <c r="B14">
        <v>3.34</v>
      </c>
      <c r="C14">
        <f t="shared" si="0"/>
        <v>13.772599999999999</v>
      </c>
      <c r="D14">
        <f t="shared" si="1"/>
        <v>0.34066000000000018</v>
      </c>
      <c r="E14" s="1">
        <f t="shared" si="2"/>
        <v>-20.439600000000013</v>
      </c>
      <c r="F14" s="3">
        <f t="shared" si="6"/>
        <v>592.48799999999665</v>
      </c>
      <c r="G14" s="3">
        <f t="shared" si="7"/>
        <v>-13320.315215999926</v>
      </c>
      <c r="H14" s="3">
        <f t="shared" si="8"/>
        <v>-242929.96999199988</v>
      </c>
      <c r="I14" s="4">
        <f t="shared" si="3"/>
        <v>-242.92996999199988</v>
      </c>
      <c r="J14" s="3">
        <f t="shared" si="4"/>
        <v>1563.0700300080002</v>
      </c>
      <c r="K14" s="3">
        <f t="shared" si="5"/>
        <v>196.95937377877109</v>
      </c>
    </row>
    <row r="15" spans="1:12" x14ac:dyDescent="0.5">
      <c r="A15">
        <v>6.71</v>
      </c>
      <c r="B15">
        <v>3.41</v>
      </c>
      <c r="C15">
        <f t="shared" si="0"/>
        <v>13.911859999999999</v>
      </c>
      <c r="D15">
        <f t="shared" si="1"/>
        <v>0.28108999999999984</v>
      </c>
      <c r="E15" s="1">
        <f t="shared" si="2"/>
        <v>-16.86539999999999</v>
      </c>
      <c r="F15" s="3">
        <f t="shared" si="6"/>
        <v>501.33600000000058</v>
      </c>
      <c r="G15" s="3">
        <f t="shared" si="7"/>
        <v>-9351.1697400000121</v>
      </c>
      <c r="H15" s="3">
        <f t="shared" si="8"/>
        <v>-252281.13973199989</v>
      </c>
      <c r="I15" s="4">
        <f t="shared" si="3"/>
        <v>-252.2811397319999</v>
      </c>
      <c r="J15" s="3">
        <f t="shared" si="4"/>
        <v>1553.7188602680001</v>
      </c>
      <c r="K15" s="3">
        <f t="shared" si="5"/>
        <v>192.27946730483427</v>
      </c>
    </row>
    <row r="16" spans="1:12" x14ac:dyDescent="0.5">
      <c r="A16">
        <v>6.82</v>
      </c>
      <c r="B16">
        <v>3.42</v>
      </c>
      <c r="C16">
        <f t="shared" si="0"/>
        <v>14.051120000000001</v>
      </c>
      <c r="D16">
        <f t="shared" si="1"/>
        <v>0.27258000000000004</v>
      </c>
      <c r="E16" s="1">
        <f t="shared" si="2"/>
        <v>-16.354800000000004</v>
      </c>
      <c r="F16" s="3">
        <f t="shared" si="6"/>
        <v>501.33600000000695</v>
      </c>
      <c r="G16" s="3">
        <f t="shared" si="7"/>
        <v>-8327.2410936001124</v>
      </c>
      <c r="H16" s="3">
        <f t="shared" si="8"/>
        <v>-260608.3808256</v>
      </c>
      <c r="I16" s="4">
        <f t="shared" si="3"/>
        <v>-260.60838082560002</v>
      </c>
      <c r="J16" s="3">
        <f t="shared" si="4"/>
        <v>1545.3916191743999</v>
      </c>
      <c r="K16" s="3">
        <f t="shared" si="5"/>
        <v>188.03843633258759</v>
      </c>
    </row>
    <row r="17" spans="1:11" x14ac:dyDescent="0.5">
      <c r="A17">
        <v>6.89</v>
      </c>
      <c r="B17">
        <v>3.45</v>
      </c>
      <c r="C17">
        <f t="shared" si="0"/>
        <v>14.13974</v>
      </c>
      <c r="D17">
        <f t="shared" si="1"/>
        <v>0.24704999999999977</v>
      </c>
      <c r="E17" s="1">
        <f t="shared" si="2"/>
        <v>-14.822999999999986</v>
      </c>
      <c r="F17" s="3">
        <f t="shared" si="6"/>
        <v>319.03199999999572</v>
      </c>
      <c r="G17" s="3">
        <f t="shared" si="7"/>
        <v>-4973.3579447999318</v>
      </c>
      <c r="H17" s="3">
        <f t="shared" si="8"/>
        <v>-265581.73877039994</v>
      </c>
      <c r="I17" s="4">
        <f t="shared" si="3"/>
        <v>-265.58173877039997</v>
      </c>
      <c r="J17" s="3">
        <f t="shared" si="4"/>
        <v>1540.4182612295999</v>
      </c>
      <c r="K17" s="3">
        <f t="shared" si="5"/>
        <v>185.4704187211575</v>
      </c>
    </row>
    <row r="18" spans="1:11" x14ac:dyDescent="0.5">
      <c r="A18">
        <v>7.08</v>
      </c>
      <c r="B18">
        <v>3.52</v>
      </c>
      <c r="C18">
        <f t="shared" si="0"/>
        <v>14.380280000000001</v>
      </c>
      <c r="D18">
        <f t="shared" si="1"/>
        <v>0.18747999999999987</v>
      </c>
      <c r="E18" s="1">
        <f t="shared" si="2"/>
        <v>-11.248799999999992</v>
      </c>
      <c r="F18" s="3">
        <f t="shared" si="6"/>
        <v>865.94400000000394</v>
      </c>
      <c r="G18" s="3">
        <f t="shared" si="7"/>
        <v>-11288.359389600042</v>
      </c>
      <c r="H18" s="3">
        <f t="shared" si="8"/>
        <v>-276870.09815999999</v>
      </c>
      <c r="I18" s="4">
        <f t="shared" si="3"/>
        <v>-276.87009816</v>
      </c>
      <c r="J18" s="3">
        <f t="shared" si="4"/>
        <v>1529.12990184</v>
      </c>
      <c r="K18" s="3">
        <f t="shared" si="5"/>
        <v>179.53729708287779</v>
      </c>
    </row>
    <row r="19" spans="1:11" x14ac:dyDescent="0.5">
      <c r="A19">
        <v>7.23</v>
      </c>
      <c r="B19">
        <v>3.58</v>
      </c>
      <c r="C19">
        <f t="shared" si="0"/>
        <v>14.570180000000001</v>
      </c>
      <c r="D19">
        <f t="shared" si="1"/>
        <v>0.13641999999999976</v>
      </c>
      <c r="E19" s="1">
        <f t="shared" si="2"/>
        <v>-8.1851999999999858</v>
      </c>
      <c r="F19" s="3">
        <f t="shared" si="6"/>
        <v>683.63999999999908</v>
      </c>
      <c r="G19" s="3">
        <f t="shared" si="7"/>
        <v>-6642.9298799999833</v>
      </c>
      <c r="H19" s="3">
        <f t="shared" si="8"/>
        <v>-283513.02804</v>
      </c>
      <c r="I19" s="4">
        <f t="shared" si="3"/>
        <v>-283.51302803999999</v>
      </c>
      <c r="J19" s="3">
        <f t="shared" si="4"/>
        <v>1522.4869719600001</v>
      </c>
      <c r="K19" s="3">
        <f t="shared" si="5"/>
        <v>175.97346742263625</v>
      </c>
    </row>
    <row r="20" spans="1:11" x14ac:dyDescent="0.5">
      <c r="A20">
        <v>7.46</v>
      </c>
      <c r="B20">
        <v>3.63</v>
      </c>
      <c r="C20">
        <f t="shared" si="0"/>
        <v>14.861359999999999</v>
      </c>
      <c r="D20">
        <f t="shared" si="1"/>
        <v>9.3869999999999898E-2</v>
      </c>
      <c r="E20" s="1">
        <f t="shared" si="2"/>
        <v>-5.6321999999999939</v>
      </c>
      <c r="F20" s="3">
        <f t="shared" si="6"/>
        <v>1048.247999999996</v>
      </c>
      <c r="G20" s="3">
        <f t="shared" si="7"/>
        <v>-7242.0309575999618</v>
      </c>
      <c r="H20" s="3">
        <f t="shared" si="8"/>
        <v>-290755.05899759999</v>
      </c>
      <c r="I20" s="4">
        <f t="shared" si="3"/>
        <v>-290.75505899759997</v>
      </c>
      <c r="J20" s="3">
        <f t="shared" si="4"/>
        <v>1515.2449410024001</v>
      </c>
      <c r="K20" s="3">
        <f t="shared" si="5"/>
        <v>172.02238793856287</v>
      </c>
    </row>
    <row r="21" spans="1:11" x14ac:dyDescent="0.5">
      <c r="A21">
        <v>7.57</v>
      </c>
      <c r="B21">
        <v>3.65</v>
      </c>
      <c r="C21">
        <f t="shared" si="0"/>
        <v>15.00062</v>
      </c>
      <c r="D21">
        <f t="shared" si="1"/>
        <v>7.6849999999999863E-2</v>
      </c>
      <c r="E21" s="1">
        <f t="shared" si="2"/>
        <v>-4.6109999999999918</v>
      </c>
      <c r="F21" s="3">
        <f t="shared" si="6"/>
        <v>501.33600000000058</v>
      </c>
      <c r="G21" s="3">
        <f t="shared" si="7"/>
        <v>-2567.6424575999995</v>
      </c>
      <c r="H21" s="3">
        <f t="shared" si="8"/>
        <v>-293322.70145519997</v>
      </c>
      <c r="I21" s="4">
        <f t="shared" si="3"/>
        <v>-293.32270145519999</v>
      </c>
      <c r="J21" s="3">
        <f t="shared" si="4"/>
        <v>1512.6772985448001</v>
      </c>
      <c r="K21" s="3">
        <f t="shared" si="5"/>
        <v>170.60418545803515</v>
      </c>
    </row>
    <row r="22" spans="1:11" x14ac:dyDescent="0.5">
      <c r="E22" s="1"/>
      <c r="F22" s="3"/>
      <c r="G22" s="3"/>
      <c r="H22" s="3"/>
      <c r="I22" s="4"/>
      <c r="J22" s="3"/>
      <c r="K22" s="3"/>
    </row>
    <row r="23" spans="1:11" x14ac:dyDescent="0.5">
      <c r="E23" s="1"/>
      <c r="F23" s="3"/>
      <c r="G23" s="3"/>
      <c r="H23" s="3"/>
      <c r="I23" s="4"/>
      <c r="J23" s="3"/>
      <c r="K23" s="3"/>
    </row>
    <row r="24" spans="1:11" x14ac:dyDescent="0.5">
      <c r="E24" s="1"/>
      <c r="F24" s="3"/>
      <c r="G24" s="3"/>
      <c r="H24" s="3"/>
      <c r="I24" s="4"/>
      <c r="J24" s="3"/>
      <c r="K24" s="3"/>
    </row>
    <row r="25" spans="1:11" x14ac:dyDescent="0.5">
      <c r="E25" s="1"/>
      <c r="F25" s="3"/>
      <c r="G25" s="3"/>
      <c r="H25" s="3"/>
      <c r="I25" s="4"/>
      <c r="J25" s="3"/>
      <c r="K25" s="3"/>
    </row>
    <row r="26" spans="1:11" x14ac:dyDescent="0.5">
      <c r="E26" s="1"/>
      <c r="F26" s="3"/>
      <c r="G26" s="3"/>
      <c r="H26" s="3"/>
      <c r="I26" s="4"/>
      <c r="J26" s="3"/>
      <c r="K26" s="3"/>
    </row>
    <row r="27" spans="1:11" x14ac:dyDescent="0.5">
      <c r="E27" s="1"/>
      <c r="F27" s="3"/>
      <c r="G27" s="3"/>
      <c r="H27" s="3"/>
      <c r="I27" s="4"/>
      <c r="J27" s="3"/>
      <c r="K27" s="3"/>
    </row>
    <row r="28" spans="1:11" x14ac:dyDescent="0.5">
      <c r="E28" s="1"/>
      <c r="F28" s="3"/>
      <c r="G28" s="3"/>
      <c r="H28" s="3"/>
      <c r="I28" s="4"/>
      <c r="J28" s="3"/>
      <c r="K28" s="3"/>
    </row>
    <row r="29" spans="1:11" x14ac:dyDescent="0.5">
      <c r="E29" s="1"/>
      <c r="F29" s="3"/>
      <c r="G29" s="3"/>
      <c r="H29" s="3"/>
      <c r="I29" s="4"/>
      <c r="J29" s="3"/>
      <c r="K29" s="3"/>
    </row>
    <row r="30" spans="1:11" x14ac:dyDescent="0.5">
      <c r="E30" s="1"/>
      <c r="F30" s="3"/>
      <c r="G30" s="3"/>
      <c r="H30" s="3"/>
      <c r="I30" s="4"/>
      <c r="J30" s="3"/>
      <c r="K30" s="3"/>
    </row>
    <row r="31" spans="1:11" x14ac:dyDescent="0.5">
      <c r="E31" s="1"/>
      <c r="F31" s="3"/>
      <c r="G31" s="3"/>
      <c r="H31" s="3"/>
      <c r="I31" s="4"/>
      <c r="J31" s="3"/>
      <c r="K31" s="3"/>
    </row>
    <row r="32" spans="1:11" x14ac:dyDescent="0.5">
      <c r="E32" s="1"/>
      <c r="F32" s="3"/>
      <c r="G32" s="3"/>
      <c r="H32" s="3"/>
      <c r="I32" s="4"/>
      <c r="J32" s="3"/>
      <c r="K32" s="3"/>
    </row>
    <row r="33" spans="5:11" x14ac:dyDescent="0.5">
      <c r="E33" s="1"/>
      <c r="F33" s="3"/>
      <c r="G33" s="3"/>
      <c r="H33" s="3"/>
      <c r="I33" s="4"/>
      <c r="J33" s="3"/>
      <c r="K33" s="3"/>
    </row>
    <row r="34" spans="5:11" x14ac:dyDescent="0.5">
      <c r="E34" s="1"/>
      <c r="F34" s="3"/>
      <c r="G34" s="3"/>
      <c r="H34" s="3"/>
      <c r="I34" s="4"/>
      <c r="J34" s="3"/>
      <c r="K34" s="3"/>
    </row>
    <row r="35" spans="5:11" x14ac:dyDescent="0.5">
      <c r="E35" s="1"/>
      <c r="F35" s="3"/>
      <c r="G35" s="3"/>
      <c r="H35" s="3"/>
      <c r="I35" s="4"/>
      <c r="J35" s="3"/>
      <c r="K35" s="3"/>
    </row>
    <row r="36" spans="5:11" x14ac:dyDescent="0.5">
      <c r="E36" s="1"/>
      <c r="F36" s="3"/>
      <c r="G36" s="3"/>
      <c r="H36" s="3"/>
      <c r="I36" s="4"/>
      <c r="J36" s="3"/>
      <c r="K36" s="3"/>
    </row>
    <row r="37" spans="5:11" x14ac:dyDescent="0.5">
      <c r="E37" s="1"/>
      <c r="F37" s="3"/>
      <c r="G37" s="3"/>
      <c r="H37" s="3"/>
      <c r="I37" s="4"/>
      <c r="J37" s="3"/>
      <c r="K37" s="3"/>
    </row>
    <row r="38" spans="5:11" x14ac:dyDescent="0.5">
      <c r="E38" s="1"/>
      <c r="F38" s="3"/>
      <c r="G38" s="3"/>
      <c r="H38" s="3"/>
      <c r="I38" s="4"/>
      <c r="J38" s="3"/>
      <c r="K38" s="3"/>
    </row>
    <row r="39" spans="5:11" x14ac:dyDescent="0.5">
      <c r="E39" s="1"/>
      <c r="F39" s="3"/>
      <c r="G39" s="3"/>
      <c r="H39" s="3"/>
      <c r="I39" s="4"/>
      <c r="J39" s="3"/>
      <c r="K39" s="3"/>
    </row>
    <row r="40" spans="5:11" x14ac:dyDescent="0.5">
      <c r="E40" s="1"/>
      <c r="F40" s="3"/>
      <c r="G40" s="3"/>
      <c r="H40" s="3"/>
      <c r="I40" s="4"/>
      <c r="J40" s="3"/>
      <c r="K40" s="3"/>
    </row>
    <row r="41" spans="5:11" x14ac:dyDescent="0.5">
      <c r="E41" s="1"/>
      <c r="F41" s="3"/>
      <c r="G41" s="3"/>
      <c r="H41" s="3"/>
      <c r="I41" s="4"/>
      <c r="J41" s="3"/>
      <c r="K41" s="3"/>
    </row>
    <row r="42" spans="5:11" x14ac:dyDescent="0.5">
      <c r="E42" s="1"/>
      <c r="F42" s="3"/>
      <c r="G42" s="3"/>
      <c r="H42" s="3"/>
      <c r="I42" s="4"/>
      <c r="J42" s="3"/>
      <c r="K42" s="3"/>
    </row>
    <row r="43" spans="5:11" x14ac:dyDescent="0.5">
      <c r="E43" s="1"/>
      <c r="F43" s="3"/>
      <c r="G43" s="3"/>
      <c r="H43" s="3"/>
      <c r="I43" s="4"/>
      <c r="J43" s="3"/>
      <c r="K43" s="3"/>
    </row>
    <row r="44" spans="5:11" x14ac:dyDescent="0.5">
      <c r="E44" s="1"/>
      <c r="F44" s="3"/>
      <c r="G44" s="3"/>
      <c r="H44" s="3"/>
      <c r="I44" s="4"/>
      <c r="J44" s="3"/>
      <c r="K44" s="3"/>
    </row>
    <row r="45" spans="5:11" x14ac:dyDescent="0.5">
      <c r="E45" s="1"/>
      <c r="F45" s="3"/>
      <c r="G45" s="3"/>
      <c r="H45" s="3"/>
      <c r="I45" s="4"/>
      <c r="J45" s="3"/>
      <c r="K45" s="3"/>
    </row>
    <row r="46" spans="5:11" x14ac:dyDescent="0.5">
      <c r="E46" s="1"/>
      <c r="F46" s="3"/>
      <c r="G46" s="3"/>
      <c r="H46" s="3"/>
      <c r="I46" s="4"/>
      <c r="J46" s="3"/>
      <c r="K46" s="3"/>
    </row>
    <row r="47" spans="5:11" x14ac:dyDescent="0.5">
      <c r="E47" s="1"/>
      <c r="F47" s="3"/>
      <c r="G47" s="3"/>
      <c r="H47" s="3"/>
      <c r="I47" s="4"/>
      <c r="J47" s="3"/>
      <c r="K47" s="3"/>
    </row>
    <row r="48" spans="5:11" x14ac:dyDescent="0.5">
      <c r="E48" s="1"/>
      <c r="F48" s="3"/>
      <c r="G48" s="3"/>
      <c r="H48" s="3"/>
      <c r="I48" s="4"/>
      <c r="J48" s="3"/>
      <c r="K48" s="3"/>
    </row>
    <row r="49" spans="5:11" x14ac:dyDescent="0.5">
      <c r="E49" s="1"/>
      <c r="F49" s="3"/>
      <c r="G49" s="3"/>
      <c r="H49" s="3"/>
      <c r="I49" s="4"/>
      <c r="J49" s="3"/>
      <c r="K49" s="3"/>
    </row>
    <row r="50" spans="5:11" x14ac:dyDescent="0.5">
      <c r="E50" s="1"/>
      <c r="F50" s="3"/>
      <c r="G50" s="3"/>
      <c r="H50" s="3"/>
      <c r="I50" s="4"/>
      <c r="J50" s="3"/>
      <c r="K50" s="3"/>
    </row>
    <row r="51" spans="5:11" x14ac:dyDescent="0.5">
      <c r="E51" s="1"/>
      <c r="F51" s="3"/>
      <c r="G51" s="3"/>
      <c r="H51" s="3"/>
      <c r="I51" s="4"/>
      <c r="J51" s="3"/>
      <c r="K51" s="3"/>
    </row>
    <row r="52" spans="5:11" x14ac:dyDescent="0.5">
      <c r="E52" s="1"/>
      <c r="F52" s="3"/>
      <c r="G52" s="3"/>
      <c r="H52" s="3"/>
      <c r="I52" s="4"/>
      <c r="J52" s="3"/>
      <c r="K52" s="3"/>
    </row>
    <row r="53" spans="5:11" x14ac:dyDescent="0.5">
      <c r="E53" s="1"/>
      <c r="F53" s="3"/>
      <c r="G53" s="3"/>
      <c r="H53" s="3"/>
      <c r="I53" s="4"/>
      <c r="J53" s="3"/>
      <c r="K53" s="3"/>
    </row>
    <row r="54" spans="5:11" x14ac:dyDescent="0.5">
      <c r="E54" s="1"/>
      <c r="F54" s="3"/>
      <c r="G54" s="3"/>
      <c r="H54" s="3"/>
      <c r="I54" s="4"/>
      <c r="J54" s="3"/>
      <c r="K54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F3" sqref="F3"/>
    </sheetView>
  </sheetViews>
  <sheetFormatPr defaultColWidth="11" defaultRowHeight="15.75" x14ac:dyDescent="0.5"/>
  <sheetData>
    <row r="1" spans="1:12" x14ac:dyDescent="0.5">
      <c r="A1" t="s">
        <v>10</v>
      </c>
      <c r="C1" t="s">
        <v>10</v>
      </c>
      <c r="E1" t="s">
        <v>9</v>
      </c>
      <c r="G1" t="s">
        <v>9</v>
      </c>
      <c r="I1" t="s">
        <v>13</v>
      </c>
      <c r="K1" t="s">
        <v>13</v>
      </c>
    </row>
    <row r="2" spans="1:12" x14ac:dyDescent="0.5">
      <c r="A2" t="s">
        <v>7</v>
      </c>
      <c r="B2" t="s">
        <v>8</v>
      </c>
      <c r="C2" t="s">
        <v>11</v>
      </c>
      <c r="D2" t="s">
        <v>12</v>
      </c>
      <c r="E2" t="s">
        <v>7</v>
      </c>
      <c r="F2" t="s">
        <v>8</v>
      </c>
      <c r="G2" t="s">
        <v>11</v>
      </c>
      <c r="H2" t="s">
        <v>12</v>
      </c>
      <c r="I2" t="s">
        <v>7</v>
      </c>
      <c r="J2" t="s">
        <v>8</v>
      </c>
      <c r="K2" t="s">
        <v>11</v>
      </c>
      <c r="L2" t="s">
        <v>12</v>
      </c>
    </row>
    <row r="3" spans="1:12" x14ac:dyDescent="0.5">
      <c r="A3">
        <v>3.62</v>
      </c>
      <c r="B3">
        <v>3.98</v>
      </c>
      <c r="C3">
        <f t="shared" ref="C3:C34" si="0">1.266*A3+5.417</f>
        <v>9.9999199999999995</v>
      </c>
      <c r="D3">
        <f t="shared" ref="D3:D34" si="1">3.183-0.851*B3</f>
        <v>-0.20398000000000005</v>
      </c>
      <c r="E3">
        <v>5.25</v>
      </c>
      <c r="F3">
        <v>3.74</v>
      </c>
      <c r="G3">
        <f t="shared" ref="G3:G26" si="2">1.266*E3+5.417</f>
        <v>12.063499999999999</v>
      </c>
      <c r="H3">
        <f t="shared" ref="H3:H26" si="3">3.183-0.851*F3</f>
        <v>2.5999999999992696E-4</v>
      </c>
      <c r="I3">
        <v>5.74</v>
      </c>
      <c r="J3">
        <v>3.7</v>
      </c>
      <c r="K3">
        <f t="shared" ref="K3:K14" si="4">1.266*I3+5.417</f>
        <v>12.68384</v>
      </c>
      <c r="L3">
        <f t="shared" ref="L3:L14" si="5">3.183-0.851*J3</f>
        <v>3.4299999999999553E-2</v>
      </c>
    </row>
    <row r="4" spans="1:12" x14ac:dyDescent="0.5">
      <c r="A4">
        <v>3.67</v>
      </c>
      <c r="B4">
        <v>3.99</v>
      </c>
      <c r="C4">
        <f t="shared" si="0"/>
        <v>10.063219999999999</v>
      </c>
      <c r="D4">
        <f t="shared" si="1"/>
        <v>-0.21249000000000029</v>
      </c>
      <c r="E4">
        <v>5.3</v>
      </c>
      <c r="F4">
        <v>3.48</v>
      </c>
      <c r="G4">
        <f t="shared" si="2"/>
        <v>12.126799999999999</v>
      </c>
      <c r="H4">
        <f t="shared" si="3"/>
        <v>0.22151999999999994</v>
      </c>
      <c r="I4">
        <v>6.38</v>
      </c>
      <c r="J4">
        <v>3.76</v>
      </c>
      <c r="K4">
        <f t="shared" si="4"/>
        <v>13.49408</v>
      </c>
      <c r="L4">
        <f t="shared" si="5"/>
        <v>-1.6760000000000108E-2</v>
      </c>
    </row>
    <row r="5" spans="1:12" x14ac:dyDescent="0.5">
      <c r="A5">
        <v>3.71</v>
      </c>
      <c r="B5">
        <v>3.93</v>
      </c>
      <c r="C5">
        <f t="shared" si="0"/>
        <v>10.113859999999999</v>
      </c>
      <c r="D5">
        <f t="shared" si="1"/>
        <v>-0.16143000000000018</v>
      </c>
      <c r="E5">
        <v>5.35</v>
      </c>
      <c r="F5">
        <v>3.2</v>
      </c>
      <c r="G5">
        <f t="shared" si="2"/>
        <v>12.190099999999999</v>
      </c>
      <c r="H5">
        <f t="shared" si="3"/>
        <v>0.45979999999999954</v>
      </c>
      <c r="I5">
        <v>6.69</v>
      </c>
      <c r="J5">
        <v>3.78</v>
      </c>
      <c r="K5">
        <f t="shared" si="4"/>
        <v>13.88654</v>
      </c>
      <c r="L5">
        <f t="shared" si="5"/>
        <v>-3.3780000000000143E-2</v>
      </c>
    </row>
    <row r="6" spans="1:12" x14ac:dyDescent="0.5">
      <c r="A6">
        <v>3.81</v>
      </c>
      <c r="B6">
        <v>3.87</v>
      </c>
      <c r="C6">
        <f t="shared" si="0"/>
        <v>10.240459999999999</v>
      </c>
      <c r="D6">
        <f t="shared" si="1"/>
        <v>-0.11037000000000008</v>
      </c>
      <c r="E6">
        <v>5.45</v>
      </c>
      <c r="F6">
        <v>3.04</v>
      </c>
      <c r="G6">
        <f t="shared" si="2"/>
        <v>12.316700000000001</v>
      </c>
      <c r="H6">
        <f t="shared" si="3"/>
        <v>0.59595999999999982</v>
      </c>
      <c r="I6">
        <v>6.82</v>
      </c>
      <c r="J6">
        <v>3.8</v>
      </c>
      <c r="K6">
        <f t="shared" si="4"/>
        <v>14.051120000000001</v>
      </c>
      <c r="L6">
        <f t="shared" si="5"/>
        <v>-5.0799999999999734E-2</v>
      </c>
    </row>
    <row r="7" spans="1:12" x14ac:dyDescent="0.5">
      <c r="A7">
        <v>3.88</v>
      </c>
      <c r="B7">
        <v>3.72</v>
      </c>
      <c r="C7">
        <f t="shared" si="0"/>
        <v>10.329079999999999</v>
      </c>
      <c r="D7">
        <f t="shared" si="1"/>
        <v>1.7279999999999962E-2</v>
      </c>
      <c r="E7">
        <v>5.57</v>
      </c>
      <c r="F7">
        <v>2.85</v>
      </c>
      <c r="G7">
        <f t="shared" si="2"/>
        <v>12.468620000000001</v>
      </c>
      <c r="H7">
        <f t="shared" si="3"/>
        <v>0.75764999999999993</v>
      </c>
      <c r="I7">
        <v>7.03</v>
      </c>
      <c r="J7">
        <v>3.8</v>
      </c>
      <c r="K7">
        <f t="shared" si="4"/>
        <v>14.316980000000001</v>
      </c>
      <c r="L7">
        <f t="shared" si="5"/>
        <v>-5.0799999999999734E-2</v>
      </c>
    </row>
    <row r="8" spans="1:12" x14ac:dyDescent="0.5">
      <c r="A8">
        <v>3.93</v>
      </c>
      <c r="B8">
        <v>3.66</v>
      </c>
      <c r="C8">
        <f t="shared" si="0"/>
        <v>10.392379999999999</v>
      </c>
      <c r="D8">
        <f t="shared" si="1"/>
        <v>6.8339999999999623E-2</v>
      </c>
      <c r="E8">
        <v>5.68</v>
      </c>
      <c r="F8">
        <v>2.74</v>
      </c>
      <c r="G8">
        <f t="shared" si="2"/>
        <v>12.60788</v>
      </c>
      <c r="H8">
        <f t="shared" si="3"/>
        <v>0.85125999999999991</v>
      </c>
      <c r="I8">
        <v>7.23</v>
      </c>
      <c r="J8">
        <v>3.78</v>
      </c>
      <c r="K8">
        <f t="shared" si="4"/>
        <v>14.570180000000001</v>
      </c>
      <c r="L8">
        <f t="shared" si="5"/>
        <v>-3.3780000000000143E-2</v>
      </c>
    </row>
    <row r="9" spans="1:12" x14ac:dyDescent="0.5">
      <c r="A9">
        <v>3.97</v>
      </c>
      <c r="B9">
        <v>3.65</v>
      </c>
      <c r="C9">
        <f t="shared" si="0"/>
        <v>10.443020000000001</v>
      </c>
      <c r="D9">
        <f t="shared" si="1"/>
        <v>7.6849999999999863E-2</v>
      </c>
      <c r="E9">
        <v>5.78</v>
      </c>
      <c r="F9">
        <v>2.65</v>
      </c>
      <c r="G9">
        <f t="shared" si="2"/>
        <v>12.734480000000001</v>
      </c>
      <c r="H9">
        <f t="shared" si="3"/>
        <v>0.92784999999999984</v>
      </c>
      <c r="I9">
        <v>7.42</v>
      </c>
      <c r="J9">
        <v>3.79</v>
      </c>
      <c r="K9">
        <f t="shared" si="4"/>
        <v>14.81072</v>
      </c>
      <c r="L9">
        <f t="shared" si="5"/>
        <v>-4.2289999999999939E-2</v>
      </c>
    </row>
    <row r="10" spans="1:12" x14ac:dyDescent="0.5">
      <c r="A10">
        <v>4.0199999999999996</v>
      </c>
      <c r="B10">
        <v>3.69</v>
      </c>
      <c r="C10">
        <f t="shared" si="0"/>
        <v>10.506319999999999</v>
      </c>
      <c r="D10">
        <f t="shared" si="1"/>
        <v>4.2809999999999793E-2</v>
      </c>
      <c r="E10">
        <v>5.92</v>
      </c>
      <c r="F10">
        <v>2.6</v>
      </c>
      <c r="G10">
        <f t="shared" si="2"/>
        <v>12.911719999999999</v>
      </c>
      <c r="H10">
        <f t="shared" si="3"/>
        <v>0.97039999999999971</v>
      </c>
      <c r="I10">
        <v>7.48</v>
      </c>
      <c r="J10">
        <v>3.8</v>
      </c>
      <c r="K10">
        <f t="shared" si="4"/>
        <v>14.88668</v>
      </c>
      <c r="L10">
        <f t="shared" si="5"/>
        <v>-5.0799999999999734E-2</v>
      </c>
    </row>
    <row r="11" spans="1:12" x14ac:dyDescent="0.5">
      <c r="A11">
        <v>4.12</v>
      </c>
      <c r="B11">
        <v>3.81</v>
      </c>
      <c r="C11">
        <f t="shared" si="0"/>
        <v>10.63292</v>
      </c>
      <c r="D11">
        <f t="shared" si="1"/>
        <v>-5.9309999999999974E-2</v>
      </c>
      <c r="E11">
        <v>6.1</v>
      </c>
      <c r="F11">
        <v>2.84</v>
      </c>
      <c r="G11">
        <f t="shared" si="2"/>
        <v>13.1396</v>
      </c>
      <c r="H11">
        <f t="shared" si="3"/>
        <v>0.76616000000000017</v>
      </c>
      <c r="I11">
        <v>7.77</v>
      </c>
      <c r="J11">
        <v>3.81</v>
      </c>
      <c r="K11">
        <f t="shared" si="4"/>
        <v>15.253819999999999</v>
      </c>
      <c r="L11">
        <f t="shared" si="5"/>
        <v>-5.9309999999999974E-2</v>
      </c>
    </row>
    <row r="12" spans="1:12" x14ac:dyDescent="0.5">
      <c r="A12">
        <v>4.18</v>
      </c>
      <c r="B12">
        <v>3.94</v>
      </c>
      <c r="C12">
        <f t="shared" si="0"/>
        <v>10.708880000000001</v>
      </c>
      <c r="D12">
        <f t="shared" si="1"/>
        <v>-0.16993999999999998</v>
      </c>
      <c r="E12">
        <v>6.28</v>
      </c>
      <c r="F12">
        <v>3.05</v>
      </c>
      <c r="G12">
        <f t="shared" si="2"/>
        <v>13.36748</v>
      </c>
      <c r="H12">
        <f t="shared" si="3"/>
        <v>0.58745000000000003</v>
      </c>
      <c r="I12">
        <v>7.97</v>
      </c>
      <c r="J12">
        <v>3.79</v>
      </c>
      <c r="K12">
        <f t="shared" si="4"/>
        <v>15.507019999999999</v>
      </c>
      <c r="L12">
        <f t="shared" si="5"/>
        <v>-4.2289999999999939E-2</v>
      </c>
    </row>
    <row r="13" spans="1:12" x14ac:dyDescent="0.5">
      <c r="A13">
        <v>4.22</v>
      </c>
      <c r="B13">
        <v>4.08</v>
      </c>
      <c r="C13">
        <f t="shared" si="0"/>
        <v>10.759519999999998</v>
      </c>
      <c r="D13">
        <f t="shared" si="1"/>
        <v>-0.28908000000000023</v>
      </c>
      <c r="E13">
        <v>6.47</v>
      </c>
      <c r="F13">
        <v>3.26</v>
      </c>
      <c r="G13">
        <f t="shared" si="2"/>
        <v>13.60802</v>
      </c>
      <c r="H13">
        <f t="shared" si="3"/>
        <v>0.40873999999999988</v>
      </c>
      <c r="I13">
        <v>8.16</v>
      </c>
      <c r="J13">
        <v>3.78</v>
      </c>
      <c r="K13">
        <f t="shared" si="4"/>
        <v>15.74756</v>
      </c>
      <c r="L13">
        <f t="shared" si="5"/>
        <v>-3.3780000000000143E-2</v>
      </c>
    </row>
    <row r="14" spans="1:12" x14ac:dyDescent="0.5">
      <c r="A14">
        <v>4.25</v>
      </c>
      <c r="B14">
        <v>4.09</v>
      </c>
      <c r="C14">
        <f t="shared" si="0"/>
        <v>10.797499999999999</v>
      </c>
      <c r="D14">
        <f t="shared" si="1"/>
        <v>-0.29759000000000002</v>
      </c>
      <c r="E14">
        <v>6.6</v>
      </c>
      <c r="F14">
        <v>3.34</v>
      </c>
      <c r="G14">
        <f t="shared" si="2"/>
        <v>13.772599999999999</v>
      </c>
      <c r="H14">
        <f t="shared" si="3"/>
        <v>0.34066000000000018</v>
      </c>
      <c r="I14">
        <v>8.32</v>
      </c>
      <c r="J14">
        <v>3.78</v>
      </c>
      <c r="K14">
        <f t="shared" si="4"/>
        <v>15.95012</v>
      </c>
      <c r="L14">
        <f t="shared" si="5"/>
        <v>-3.3780000000000143E-2</v>
      </c>
    </row>
    <row r="15" spans="1:12" x14ac:dyDescent="0.5">
      <c r="A15">
        <v>4.29</v>
      </c>
      <c r="B15">
        <v>4.0599999999999996</v>
      </c>
      <c r="C15">
        <f t="shared" si="0"/>
        <v>10.848140000000001</v>
      </c>
      <c r="D15">
        <f t="shared" si="1"/>
        <v>-0.27205999999999975</v>
      </c>
      <c r="E15">
        <v>6.71</v>
      </c>
      <c r="F15">
        <v>3.41</v>
      </c>
      <c r="G15">
        <f t="shared" si="2"/>
        <v>13.911859999999999</v>
      </c>
      <c r="H15">
        <f t="shared" si="3"/>
        <v>0.28108999999999984</v>
      </c>
    </row>
    <row r="16" spans="1:12" x14ac:dyDescent="0.5">
      <c r="A16">
        <v>4.3600000000000003</v>
      </c>
      <c r="B16">
        <v>3.83</v>
      </c>
      <c r="C16">
        <f t="shared" si="0"/>
        <v>10.93676</v>
      </c>
      <c r="D16">
        <f t="shared" si="1"/>
        <v>-7.6330000000000009E-2</v>
      </c>
      <c r="E16">
        <v>6.82</v>
      </c>
      <c r="F16">
        <v>3.42</v>
      </c>
      <c r="G16">
        <f t="shared" si="2"/>
        <v>14.051120000000001</v>
      </c>
      <c r="H16">
        <f t="shared" si="3"/>
        <v>0.27258000000000004</v>
      </c>
    </row>
    <row r="17" spans="1:8" x14ac:dyDescent="0.5">
      <c r="A17">
        <v>4.4000000000000004</v>
      </c>
      <c r="B17">
        <v>3.75</v>
      </c>
      <c r="C17">
        <f t="shared" si="0"/>
        <v>10.987400000000001</v>
      </c>
      <c r="D17">
        <f t="shared" si="1"/>
        <v>-8.2500000000003126E-3</v>
      </c>
      <c r="E17">
        <v>6.89</v>
      </c>
      <c r="F17">
        <v>3.45</v>
      </c>
      <c r="G17">
        <f t="shared" si="2"/>
        <v>14.13974</v>
      </c>
      <c r="H17">
        <f t="shared" si="3"/>
        <v>0.24704999999999977</v>
      </c>
    </row>
    <row r="18" spans="1:8" x14ac:dyDescent="0.5">
      <c r="A18">
        <v>4.43</v>
      </c>
      <c r="B18">
        <v>3.69</v>
      </c>
      <c r="C18">
        <f t="shared" si="0"/>
        <v>11.025379999999998</v>
      </c>
      <c r="D18">
        <f t="shared" si="1"/>
        <v>4.2809999999999793E-2</v>
      </c>
      <c r="E18">
        <v>7.08</v>
      </c>
      <c r="F18">
        <v>3.52</v>
      </c>
      <c r="G18">
        <f t="shared" si="2"/>
        <v>14.380280000000001</v>
      </c>
      <c r="H18">
        <f t="shared" si="3"/>
        <v>0.18747999999999987</v>
      </c>
    </row>
    <row r="19" spans="1:8" x14ac:dyDescent="0.5">
      <c r="A19">
        <v>4.4800000000000004</v>
      </c>
      <c r="B19">
        <v>3.66</v>
      </c>
      <c r="C19">
        <f t="shared" si="0"/>
        <v>11.08868</v>
      </c>
      <c r="D19">
        <f t="shared" si="1"/>
        <v>6.8339999999999623E-2</v>
      </c>
      <c r="E19">
        <v>7.23</v>
      </c>
      <c r="F19">
        <v>3.58</v>
      </c>
      <c r="G19">
        <f t="shared" si="2"/>
        <v>14.570180000000001</v>
      </c>
      <c r="H19">
        <f t="shared" si="3"/>
        <v>0.13641999999999976</v>
      </c>
    </row>
    <row r="20" spans="1:8" x14ac:dyDescent="0.5">
      <c r="A20">
        <v>4.51</v>
      </c>
      <c r="B20">
        <v>3.63</v>
      </c>
      <c r="C20">
        <f t="shared" si="0"/>
        <v>11.126659999999999</v>
      </c>
      <c r="D20">
        <f t="shared" si="1"/>
        <v>9.3869999999999898E-2</v>
      </c>
      <c r="E20">
        <v>7.46</v>
      </c>
      <c r="F20">
        <v>3.63</v>
      </c>
      <c r="G20">
        <f t="shared" si="2"/>
        <v>14.861359999999999</v>
      </c>
      <c r="H20">
        <f t="shared" si="3"/>
        <v>9.3869999999999898E-2</v>
      </c>
    </row>
    <row r="21" spans="1:8" x14ac:dyDescent="0.5">
      <c r="A21">
        <v>4.5599999999999996</v>
      </c>
      <c r="B21">
        <v>3.67</v>
      </c>
      <c r="C21">
        <f t="shared" si="0"/>
        <v>11.189959999999999</v>
      </c>
      <c r="D21">
        <f t="shared" si="1"/>
        <v>5.9829999999999828E-2</v>
      </c>
      <c r="E21">
        <v>7.57</v>
      </c>
      <c r="F21">
        <v>3.65</v>
      </c>
      <c r="G21">
        <f t="shared" si="2"/>
        <v>15.00062</v>
      </c>
      <c r="H21">
        <f t="shared" si="3"/>
        <v>7.6849999999999863E-2</v>
      </c>
    </row>
    <row r="22" spans="1:8" x14ac:dyDescent="0.5">
      <c r="A22">
        <v>4.62</v>
      </c>
      <c r="B22">
        <v>3.72</v>
      </c>
      <c r="C22">
        <f t="shared" si="0"/>
        <v>11.265920000000001</v>
      </c>
      <c r="D22">
        <f t="shared" si="1"/>
        <v>1.7279999999999962E-2</v>
      </c>
      <c r="E22">
        <v>7.57</v>
      </c>
      <c r="F22">
        <v>3.65</v>
      </c>
      <c r="G22">
        <f t="shared" si="2"/>
        <v>15.00062</v>
      </c>
      <c r="H22">
        <f t="shared" si="3"/>
        <v>7.6849999999999863E-2</v>
      </c>
    </row>
    <row r="23" spans="1:8" x14ac:dyDescent="0.5">
      <c r="A23">
        <v>4.7300000000000004</v>
      </c>
      <c r="B23">
        <v>3.8</v>
      </c>
      <c r="C23">
        <f t="shared" si="0"/>
        <v>11.405180000000001</v>
      </c>
      <c r="D23">
        <f t="shared" si="1"/>
        <v>-5.0799999999999734E-2</v>
      </c>
      <c r="E23">
        <v>7.57</v>
      </c>
      <c r="F23">
        <v>3.65</v>
      </c>
      <c r="G23">
        <f t="shared" si="2"/>
        <v>15.00062</v>
      </c>
      <c r="H23">
        <f t="shared" si="3"/>
        <v>7.6849999999999863E-2</v>
      </c>
    </row>
    <row r="24" spans="1:8" x14ac:dyDescent="0.5">
      <c r="A24">
        <v>4.8099999999999996</v>
      </c>
      <c r="B24">
        <v>3.8</v>
      </c>
      <c r="C24">
        <f t="shared" si="0"/>
        <v>11.506460000000001</v>
      </c>
      <c r="D24">
        <f t="shared" si="1"/>
        <v>-5.0799999999999734E-2</v>
      </c>
      <c r="E24">
        <v>7.57</v>
      </c>
      <c r="F24">
        <v>3.65</v>
      </c>
      <c r="G24">
        <f t="shared" si="2"/>
        <v>15.00062</v>
      </c>
      <c r="H24">
        <f t="shared" si="3"/>
        <v>7.6849999999999863E-2</v>
      </c>
    </row>
    <row r="25" spans="1:8" x14ac:dyDescent="0.5">
      <c r="A25">
        <v>4.8600000000000003</v>
      </c>
      <c r="B25">
        <v>3.9</v>
      </c>
      <c r="C25">
        <f t="shared" si="0"/>
        <v>11.56976</v>
      </c>
      <c r="D25">
        <f t="shared" si="1"/>
        <v>-0.13589999999999991</v>
      </c>
      <c r="E25">
        <v>7.57</v>
      </c>
      <c r="F25">
        <v>3.65</v>
      </c>
      <c r="G25">
        <f t="shared" si="2"/>
        <v>15.00062</v>
      </c>
      <c r="H25">
        <f t="shared" si="3"/>
        <v>7.6849999999999863E-2</v>
      </c>
    </row>
    <row r="26" spans="1:8" x14ac:dyDescent="0.5">
      <c r="A26">
        <v>4.92</v>
      </c>
      <c r="B26">
        <v>3.96</v>
      </c>
      <c r="C26">
        <f t="shared" si="0"/>
        <v>11.645720000000001</v>
      </c>
      <c r="D26">
        <f t="shared" si="1"/>
        <v>-0.18696000000000002</v>
      </c>
      <c r="E26">
        <v>7.57</v>
      </c>
      <c r="F26">
        <v>3.65</v>
      </c>
      <c r="G26">
        <f t="shared" si="2"/>
        <v>15.00062</v>
      </c>
      <c r="H26">
        <f t="shared" si="3"/>
        <v>7.6849999999999863E-2</v>
      </c>
    </row>
    <row r="27" spans="1:8" x14ac:dyDescent="0.5">
      <c r="A27">
        <v>5</v>
      </c>
      <c r="B27">
        <v>3.9</v>
      </c>
      <c r="C27">
        <f t="shared" si="0"/>
        <v>11.747</v>
      </c>
      <c r="D27">
        <f t="shared" si="1"/>
        <v>-0.13589999999999991</v>
      </c>
    </row>
    <row r="28" spans="1:8" x14ac:dyDescent="0.5">
      <c r="A28">
        <v>5.07</v>
      </c>
      <c r="B28">
        <v>3.9</v>
      </c>
      <c r="C28">
        <f t="shared" si="0"/>
        <v>11.83562</v>
      </c>
      <c r="D28">
        <f t="shared" si="1"/>
        <v>-0.13589999999999991</v>
      </c>
    </row>
    <row r="29" spans="1:8" x14ac:dyDescent="0.5">
      <c r="A29">
        <v>5.12</v>
      </c>
      <c r="B29">
        <v>3.94</v>
      </c>
      <c r="C29">
        <f t="shared" si="0"/>
        <v>11.89892</v>
      </c>
      <c r="D29">
        <f t="shared" si="1"/>
        <v>-0.16993999999999998</v>
      </c>
    </row>
    <row r="30" spans="1:8" x14ac:dyDescent="0.5">
      <c r="A30">
        <v>5.21</v>
      </c>
      <c r="B30">
        <v>3.83</v>
      </c>
      <c r="C30">
        <f t="shared" si="0"/>
        <v>12.01286</v>
      </c>
      <c r="D30">
        <f t="shared" si="1"/>
        <v>-7.6330000000000009E-2</v>
      </c>
    </row>
    <row r="31" spans="1:8" x14ac:dyDescent="0.5">
      <c r="A31">
        <v>5.31</v>
      </c>
      <c r="B31">
        <v>3.65</v>
      </c>
      <c r="C31">
        <f t="shared" si="0"/>
        <v>12.13946</v>
      </c>
      <c r="D31">
        <f t="shared" si="1"/>
        <v>7.6849999999999863E-2</v>
      </c>
    </row>
    <row r="32" spans="1:8" x14ac:dyDescent="0.5">
      <c r="A32">
        <v>5.38</v>
      </c>
      <c r="B32">
        <v>3.54</v>
      </c>
      <c r="C32">
        <f t="shared" si="0"/>
        <v>12.228079999999999</v>
      </c>
      <c r="D32">
        <f t="shared" si="1"/>
        <v>0.17045999999999983</v>
      </c>
    </row>
    <row r="33" spans="1:4" x14ac:dyDescent="0.5">
      <c r="A33">
        <v>5.46</v>
      </c>
      <c r="B33">
        <v>3.38</v>
      </c>
      <c r="C33">
        <f t="shared" si="0"/>
        <v>12.329359999999999</v>
      </c>
      <c r="D33">
        <f t="shared" si="1"/>
        <v>0.30662000000000011</v>
      </c>
    </row>
    <row r="34" spans="1:4" x14ac:dyDescent="0.5">
      <c r="A34">
        <v>5.53</v>
      </c>
      <c r="B34">
        <v>3.35</v>
      </c>
      <c r="C34">
        <f t="shared" si="0"/>
        <v>12.41798</v>
      </c>
      <c r="D34">
        <f t="shared" si="1"/>
        <v>0.33214999999999995</v>
      </c>
    </row>
    <row r="35" spans="1:4" x14ac:dyDescent="0.5">
      <c r="A35">
        <v>5.65</v>
      </c>
      <c r="B35">
        <v>3.19</v>
      </c>
      <c r="C35">
        <f t="shared" ref="C35:C54" si="6">1.266*A35+5.417</f>
        <v>12.569900000000001</v>
      </c>
      <c r="D35">
        <f t="shared" ref="D35:D54" si="7">3.183-0.851*B35</f>
        <v>0.46830999999999978</v>
      </c>
    </row>
    <row r="36" spans="1:4" x14ac:dyDescent="0.5">
      <c r="A36">
        <v>5.75</v>
      </c>
      <c r="B36">
        <v>3.21</v>
      </c>
      <c r="C36">
        <f t="shared" si="6"/>
        <v>12.6965</v>
      </c>
      <c r="D36">
        <f t="shared" si="7"/>
        <v>0.45128999999999975</v>
      </c>
    </row>
    <row r="37" spans="1:4" x14ac:dyDescent="0.5">
      <c r="A37">
        <v>5.79</v>
      </c>
      <c r="B37">
        <v>3.23</v>
      </c>
      <c r="C37">
        <f t="shared" si="6"/>
        <v>12.74714</v>
      </c>
      <c r="D37">
        <f t="shared" si="7"/>
        <v>0.43426999999999971</v>
      </c>
    </row>
    <row r="38" spans="1:4" x14ac:dyDescent="0.5">
      <c r="A38">
        <v>6</v>
      </c>
      <c r="B38">
        <v>3.4</v>
      </c>
      <c r="C38">
        <f t="shared" si="6"/>
        <v>13.013</v>
      </c>
      <c r="D38">
        <f t="shared" si="7"/>
        <v>0.28960000000000008</v>
      </c>
    </row>
    <row r="39" spans="1:4" x14ac:dyDescent="0.5">
      <c r="A39">
        <v>6.03</v>
      </c>
      <c r="B39">
        <v>3.44</v>
      </c>
      <c r="C39">
        <f t="shared" si="6"/>
        <v>13.050979999999999</v>
      </c>
      <c r="D39">
        <f t="shared" si="7"/>
        <v>0.25556000000000001</v>
      </c>
    </row>
    <row r="40" spans="1:4" x14ac:dyDescent="0.5">
      <c r="A40">
        <v>6.07</v>
      </c>
      <c r="B40">
        <v>3.43</v>
      </c>
      <c r="C40">
        <f t="shared" si="6"/>
        <v>13.10162</v>
      </c>
      <c r="D40">
        <f t="shared" si="7"/>
        <v>0.2640699999999998</v>
      </c>
    </row>
    <row r="41" spans="1:4" x14ac:dyDescent="0.5">
      <c r="A41">
        <v>6.11</v>
      </c>
      <c r="B41">
        <v>3.47</v>
      </c>
      <c r="C41">
        <f t="shared" si="6"/>
        <v>13.15226</v>
      </c>
      <c r="D41">
        <f t="shared" si="7"/>
        <v>0.23002999999999973</v>
      </c>
    </row>
    <row r="42" spans="1:4" x14ac:dyDescent="0.5">
      <c r="A42">
        <v>6.16</v>
      </c>
      <c r="B42">
        <v>3.48</v>
      </c>
      <c r="C42">
        <f t="shared" si="6"/>
        <v>13.21556</v>
      </c>
      <c r="D42">
        <f t="shared" si="7"/>
        <v>0.22151999999999994</v>
      </c>
    </row>
    <row r="43" spans="1:4" x14ac:dyDescent="0.5">
      <c r="A43">
        <v>6.22</v>
      </c>
      <c r="B43">
        <v>3.5</v>
      </c>
      <c r="C43">
        <f t="shared" si="6"/>
        <v>13.291519999999998</v>
      </c>
      <c r="D43">
        <f t="shared" si="7"/>
        <v>0.2044999999999999</v>
      </c>
    </row>
    <row r="44" spans="1:4" x14ac:dyDescent="0.5">
      <c r="A44">
        <v>6.51</v>
      </c>
      <c r="B44">
        <v>3.54</v>
      </c>
      <c r="C44">
        <f t="shared" si="6"/>
        <v>13.658659999999999</v>
      </c>
      <c r="D44">
        <f t="shared" si="7"/>
        <v>0.17045999999999983</v>
      </c>
    </row>
    <row r="45" spans="1:4" x14ac:dyDescent="0.5">
      <c r="A45">
        <v>6.57</v>
      </c>
      <c r="B45">
        <v>3.56</v>
      </c>
      <c r="C45">
        <f t="shared" si="6"/>
        <v>13.73462</v>
      </c>
      <c r="D45">
        <f t="shared" si="7"/>
        <v>0.1534399999999998</v>
      </c>
    </row>
    <row r="46" spans="1:4" x14ac:dyDescent="0.5">
      <c r="A46">
        <v>6.69</v>
      </c>
      <c r="B46">
        <v>3.55</v>
      </c>
      <c r="C46">
        <f t="shared" si="6"/>
        <v>13.88654</v>
      </c>
      <c r="D46">
        <f t="shared" si="7"/>
        <v>0.16195000000000004</v>
      </c>
    </row>
    <row r="47" spans="1:4" x14ac:dyDescent="0.5">
      <c r="A47">
        <v>6.82</v>
      </c>
      <c r="B47">
        <v>3.6</v>
      </c>
      <c r="C47">
        <f t="shared" si="6"/>
        <v>14.051120000000001</v>
      </c>
      <c r="D47">
        <f t="shared" si="7"/>
        <v>0.11939999999999973</v>
      </c>
    </row>
    <row r="48" spans="1:4" x14ac:dyDescent="0.5">
      <c r="A48">
        <v>6.92</v>
      </c>
      <c r="B48">
        <v>3.65</v>
      </c>
      <c r="C48">
        <f t="shared" si="6"/>
        <v>14.177719999999999</v>
      </c>
      <c r="D48">
        <f t="shared" si="7"/>
        <v>7.6849999999999863E-2</v>
      </c>
    </row>
    <row r="49" spans="1:4" x14ac:dyDescent="0.5">
      <c r="A49">
        <v>6.99</v>
      </c>
      <c r="B49">
        <v>3.68</v>
      </c>
      <c r="C49">
        <f t="shared" si="6"/>
        <v>14.26634</v>
      </c>
      <c r="D49">
        <f t="shared" si="7"/>
        <v>5.1319999999999588E-2</v>
      </c>
    </row>
    <row r="50" spans="1:4" x14ac:dyDescent="0.5">
      <c r="A50">
        <v>7.06</v>
      </c>
      <c r="B50">
        <v>3.69</v>
      </c>
      <c r="C50">
        <f t="shared" si="6"/>
        <v>14.35496</v>
      </c>
      <c r="D50">
        <f t="shared" si="7"/>
        <v>4.2809999999999793E-2</v>
      </c>
    </row>
    <row r="51" spans="1:4" x14ac:dyDescent="0.5">
      <c r="A51">
        <v>7.26</v>
      </c>
      <c r="B51">
        <v>3.74</v>
      </c>
      <c r="C51">
        <f t="shared" si="6"/>
        <v>14.60816</v>
      </c>
      <c r="D51">
        <f t="shared" si="7"/>
        <v>2.5999999999992696E-4</v>
      </c>
    </row>
    <row r="52" spans="1:4" x14ac:dyDescent="0.5">
      <c r="A52">
        <v>7.34</v>
      </c>
      <c r="B52">
        <v>3.76</v>
      </c>
      <c r="C52">
        <f t="shared" si="6"/>
        <v>14.709439999999999</v>
      </c>
      <c r="D52">
        <f t="shared" si="7"/>
        <v>-1.6760000000000108E-2</v>
      </c>
    </row>
    <row r="53" spans="1:4" x14ac:dyDescent="0.5">
      <c r="A53">
        <v>7.45</v>
      </c>
      <c r="B53">
        <v>3.78</v>
      </c>
      <c r="C53">
        <f t="shared" si="6"/>
        <v>14.848700000000001</v>
      </c>
      <c r="D53">
        <f t="shared" si="7"/>
        <v>-3.3780000000000143E-2</v>
      </c>
    </row>
    <row r="54" spans="1:4" x14ac:dyDescent="0.5">
      <c r="A54">
        <v>7.57</v>
      </c>
      <c r="B54">
        <v>3.79</v>
      </c>
      <c r="C54">
        <f t="shared" si="6"/>
        <v>15.00062</v>
      </c>
      <c r="D54">
        <f t="shared" si="7"/>
        <v>-4.2289999999999939E-2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G1" workbookViewId="0">
      <selection activeCell="U10" sqref="U10"/>
    </sheetView>
  </sheetViews>
  <sheetFormatPr defaultColWidth="11" defaultRowHeight="15.75" x14ac:dyDescent="0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2 hop mode</vt:lpstr>
      <vt:lpstr>FFM Raw Data</vt:lpstr>
      <vt:lpstr>Spectrum Screenschots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CERWIN</dc:creator>
  <cp:lastModifiedBy>K. Collins</cp:lastModifiedBy>
  <dcterms:created xsi:type="dcterms:W3CDTF">2021-01-07T13:55:23Z</dcterms:created>
  <dcterms:modified xsi:type="dcterms:W3CDTF">2022-09-29T21:36:58Z</dcterms:modified>
</cp:coreProperties>
</file>