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58AB149D-2473-45D3-B9DB-EC9CEF882F6A}" xr6:coauthVersionLast="36" xr6:coauthVersionMax="36" xr10:uidLastSave="{00000000-0000-0000-0000-000000000000}"/>
  <bookViews>
    <workbookView xWindow="240" yWindow="105" windowWidth="10560" windowHeight="7560" xr2:uid="{00000000-000D-0000-FFFF-FFFF00000000}"/>
  </bookViews>
  <sheets>
    <sheet name="Sheet2" sheetId="11" r:id="rId1"/>
    <sheet name="変更履歴" sheetId="7" r:id="rId2"/>
    <sheet name="合計" sheetId="4" r:id="rId3"/>
    <sheet name="U値根拠" sheetId="10" r:id="rId4"/>
    <sheet name="方位係数" sheetId="12" r:id="rId5"/>
    <sheet name="不透明な部位" sheetId="1" r:id="rId6"/>
    <sheet name="透明な部位" sheetId="3" r:id="rId7"/>
    <sheet name="構造熱橋" sheetId="9" r:id="rId8"/>
    <sheet name="土間床" sheetId="2" r:id="rId9"/>
    <sheet name="参考情報" sheetId="8" r:id="rId10"/>
    <sheet name="(内部データ)日除け効果" sheetId="6" r:id="rId11"/>
    <sheet name="(内部データ)基準値" sheetId="5" r:id="rId12"/>
  </sheets>
  <definedNames>
    <definedName name="_xlnm._FilterDatabase" localSheetId="7" hidden="1">構造熱橋!$D$2:$D$208</definedName>
    <definedName name="_xlnm._FilterDatabase" localSheetId="5" hidden="1">不透明な部位!$D$2:$D$208</definedName>
    <definedName name="_xlnm.Print_Area" localSheetId="7">構造熱橋!$A$1:$S$208</definedName>
    <definedName name="_xlnm.Print_Area" localSheetId="2">合計!$A$1:$I$21</definedName>
    <definedName name="_xlnm.Print_Area" localSheetId="5">不透明な部位!$A$1:$W$213</definedName>
    <definedName name="構造熱橋方位">'(内部データ)日除け効果'!$C$3:$C$36</definedName>
    <definedName name="方位">'(内部データ)日除け効果'!$B$3:$B$12</definedName>
  </definedNames>
  <calcPr calcId="162913"/>
</workbook>
</file>

<file path=xl/calcChain.xml><?xml version="1.0" encoding="utf-8"?>
<calcChain xmlns="http://schemas.openxmlformats.org/spreadsheetml/2006/main">
  <c r="J4" i="11" l="1"/>
  <c r="J3" i="11"/>
  <c r="J6" i="11"/>
  <c r="J7" i="11"/>
  <c r="B2" i="12" l="1"/>
  <c r="B11" i="12"/>
  <c r="F7" i="11"/>
  <c r="F6" i="11"/>
  <c r="F4" i="11"/>
  <c r="F3" i="11"/>
  <c r="U6" i="1"/>
  <c r="U20" i="1"/>
  <c r="B10" i="12"/>
  <c r="B9" i="12"/>
  <c r="U24" i="1" s="1"/>
  <c r="B8" i="12"/>
  <c r="B7" i="12"/>
  <c r="W14" i="3" s="1"/>
  <c r="B6" i="12"/>
  <c r="B5" i="12"/>
  <c r="W8" i="3" s="1"/>
  <c r="B4" i="12"/>
  <c r="B3" i="12"/>
  <c r="W18" i="3" s="1"/>
  <c r="Q7" i="9"/>
  <c r="F7" i="3"/>
  <c r="F8" i="3"/>
  <c r="F9" i="3"/>
  <c r="F10" i="3"/>
  <c r="F11" i="3"/>
  <c r="F12" i="3"/>
  <c r="F13" i="3"/>
  <c r="F14" i="3"/>
  <c r="F15" i="3"/>
  <c r="F16" i="3"/>
  <c r="F17" i="3"/>
  <c r="F18" i="3"/>
  <c r="K7" i="3"/>
  <c r="K8" i="3"/>
  <c r="K9" i="3"/>
  <c r="K10" i="3"/>
  <c r="K11" i="3"/>
  <c r="K12" i="3"/>
  <c r="K13" i="3"/>
  <c r="K14" i="3"/>
  <c r="K15" i="3"/>
  <c r="K16" i="3"/>
  <c r="K17" i="3"/>
  <c r="K18" i="3"/>
  <c r="K6" i="3"/>
  <c r="F6" i="3"/>
  <c r="E18" i="3"/>
  <c r="E17" i="3"/>
  <c r="U16" i="3"/>
  <c r="J7" i="2"/>
  <c r="E15" i="3"/>
  <c r="U14" i="3"/>
  <c r="E14" i="3"/>
  <c r="E13" i="3"/>
  <c r="E12" i="3"/>
  <c r="J6" i="2"/>
  <c r="E11" i="3"/>
  <c r="E10" i="3"/>
  <c r="E9" i="3"/>
  <c r="E7" i="3"/>
  <c r="E6" i="3"/>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6" i="1"/>
  <c r="H35" i="1"/>
  <c r="H32" i="1"/>
  <c r="H33" i="1"/>
  <c r="H30" i="1"/>
  <c r="H28" i="1"/>
  <c r="H25" i="1"/>
  <c r="H24" i="1"/>
  <c r="H21" i="1"/>
  <c r="H20" i="1"/>
  <c r="H18" i="1"/>
  <c r="H15" i="1"/>
  <c r="H12" i="1"/>
  <c r="H11" i="1"/>
  <c r="H7" i="1"/>
  <c r="H8" i="1"/>
  <c r="L4" i="10"/>
  <c r="L3" i="10"/>
  <c r="D17" i="10"/>
  <c r="D19" i="10" s="1"/>
  <c r="F19" i="10" s="1"/>
  <c r="D11" i="10"/>
  <c r="D4" i="10"/>
  <c r="D16" i="10"/>
  <c r="D10" i="10"/>
  <c r="D13" i="10" s="1"/>
  <c r="F13" i="10" s="1"/>
  <c r="D3" i="10"/>
  <c r="U35" i="1" l="1"/>
  <c r="U31" i="1"/>
  <c r="U27" i="1"/>
  <c r="U23" i="1"/>
  <c r="U19" i="1"/>
  <c r="U15" i="1"/>
  <c r="U11" i="1"/>
  <c r="U7" i="1"/>
  <c r="W9" i="3"/>
  <c r="W17" i="3"/>
  <c r="W13" i="3"/>
  <c r="U34" i="1"/>
  <c r="U30" i="1"/>
  <c r="U26" i="1"/>
  <c r="U22" i="1"/>
  <c r="U18" i="1"/>
  <c r="U14" i="1"/>
  <c r="U10" i="1"/>
  <c r="W6" i="3"/>
  <c r="W10" i="3"/>
  <c r="W16" i="3"/>
  <c r="W12" i="3"/>
  <c r="U33" i="1"/>
  <c r="U29" i="1"/>
  <c r="U25" i="1"/>
  <c r="U21" i="1"/>
  <c r="U17" i="1"/>
  <c r="U13" i="1"/>
  <c r="U9" i="1"/>
  <c r="W7" i="3"/>
  <c r="W11" i="3"/>
  <c r="W15" i="3"/>
  <c r="Q6" i="9"/>
  <c r="U32" i="1"/>
  <c r="U28" i="1"/>
  <c r="U16" i="1"/>
  <c r="U12" i="1"/>
  <c r="U8" i="1"/>
  <c r="D6" i="10"/>
  <c r="F6" i="10" s="1"/>
  <c r="L6" i="10"/>
  <c r="N6" i="10" s="1"/>
  <c r="S37" i="8"/>
  <c r="S36" i="8"/>
  <c r="S35" i="8"/>
  <c r="S34" i="8"/>
  <c r="S33" i="8"/>
  <c r="S32" i="8"/>
  <c r="S31" i="8"/>
  <c r="S30" i="8"/>
  <c r="S29" i="8"/>
  <c r="S28" i="8"/>
  <c r="S27" i="8"/>
  <c r="S26" i="8"/>
  <c r="S25" i="8"/>
  <c r="S24" i="8"/>
  <c r="S23" i="8"/>
  <c r="S22" i="8"/>
  <c r="S21" i="8"/>
  <c r="S20" i="8"/>
  <c r="S19" i="8"/>
  <c r="S18" i="8"/>
  <c r="S17" i="8"/>
  <c r="S16" i="8"/>
  <c r="S15" i="8"/>
  <c r="S14" i="8"/>
  <c r="R37" i="8"/>
  <c r="R36" i="8"/>
  <c r="R35" i="8"/>
  <c r="R34" i="8"/>
  <c r="R33" i="8"/>
  <c r="R32" i="8"/>
  <c r="R31" i="8"/>
  <c r="R30" i="8"/>
  <c r="R29" i="8"/>
  <c r="R28" i="8"/>
  <c r="R27" i="8"/>
  <c r="R26" i="8"/>
  <c r="R25" i="8"/>
  <c r="R24" i="8"/>
  <c r="R23" i="8"/>
  <c r="R22" i="8"/>
  <c r="R21" i="8"/>
  <c r="R20" i="8"/>
  <c r="R19" i="8"/>
  <c r="R18" i="8"/>
  <c r="R17" i="8"/>
  <c r="R16" i="8"/>
  <c r="R15" i="8"/>
  <c r="R14" i="8"/>
  <c r="Q37" i="8"/>
  <c r="Q36" i="8"/>
  <c r="Q35" i="8"/>
  <c r="Q34" i="8"/>
  <c r="Q33" i="8"/>
  <c r="Q32" i="8"/>
  <c r="Q31" i="8"/>
  <c r="Q30" i="8"/>
  <c r="Q29" i="8"/>
  <c r="Q28" i="8"/>
  <c r="Q27" i="8"/>
  <c r="Q26" i="8"/>
  <c r="Q25" i="8"/>
  <c r="Q24" i="8"/>
  <c r="Q23" i="8"/>
  <c r="Q22" i="8"/>
  <c r="Q21" i="8"/>
  <c r="Q20" i="8"/>
  <c r="Q19" i="8"/>
  <c r="Q18" i="8"/>
  <c r="Q17" i="8"/>
  <c r="Q16" i="8"/>
  <c r="Q15" i="8"/>
  <c r="Q14" i="8"/>
  <c r="P37" i="8"/>
  <c r="P36" i="8"/>
  <c r="P35" i="8"/>
  <c r="P34" i="8"/>
  <c r="P33" i="8"/>
  <c r="P32" i="8"/>
  <c r="P31" i="8"/>
  <c r="P30" i="8"/>
  <c r="P29" i="8"/>
  <c r="P28" i="8"/>
  <c r="P27" i="8"/>
  <c r="P26" i="8"/>
  <c r="P25" i="8"/>
  <c r="P24" i="8"/>
  <c r="P23" i="8"/>
  <c r="P22" i="8"/>
  <c r="P21" i="8"/>
  <c r="P20" i="8"/>
  <c r="P19" i="8"/>
  <c r="P18" i="8"/>
  <c r="P17" i="8"/>
  <c r="P16" i="8"/>
  <c r="P15" i="8"/>
  <c r="P14" i="8"/>
  <c r="O37" i="8"/>
  <c r="O36" i="8"/>
  <c r="O35" i="8"/>
  <c r="O34" i="8"/>
  <c r="O33" i="8"/>
  <c r="O32" i="8"/>
  <c r="O31" i="8"/>
  <c r="O30" i="8"/>
  <c r="O29" i="8"/>
  <c r="O28" i="8"/>
  <c r="O27" i="8"/>
  <c r="O26" i="8"/>
  <c r="O25" i="8"/>
  <c r="O24" i="8"/>
  <c r="O23" i="8"/>
  <c r="O22" i="8"/>
  <c r="O21" i="8"/>
  <c r="O20" i="8"/>
  <c r="O19" i="8"/>
  <c r="O18" i="8"/>
  <c r="O17" i="8"/>
  <c r="O16" i="8"/>
  <c r="O15" i="8"/>
  <c r="O14" i="8"/>
  <c r="N37" i="8"/>
  <c r="N36" i="8"/>
  <c r="N35" i="8"/>
  <c r="N34" i="8"/>
  <c r="N33" i="8"/>
  <c r="N32" i="8"/>
  <c r="N31" i="8"/>
  <c r="N30" i="8"/>
  <c r="N29" i="8"/>
  <c r="N28" i="8"/>
  <c r="N27" i="8"/>
  <c r="N26" i="8"/>
  <c r="N25" i="8"/>
  <c r="N24" i="8"/>
  <c r="N23" i="8"/>
  <c r="N22" i="8"/>
  <c r="N21" i="8"/>
  <c r="N20" i="8"/>
  <c r="N19" i="8"/>
  <c r="N18" i="8"/>
  <c r="N17" i="8"/>
  <c r="N16" i="8"/>
  <c r="N15" i="8"/>
  <c r="N14" i="8"/>
  <c r="M37" i="8"/>
  <c r="M36" i="8"/>
  <c r="M35" i="8"/>
  <c r="M34" i="8"/>
  <c r="M33" i="8"/>
  <c r="M32" i="8"/>
  <c r="M31" i="8"/>
  <c r="M30" i="8"/>
  <c r="M29" i="8"/>
  <c r="M28" i="8"/>
  <c r="M27" i="8"/>
  <c r="M26" i="8"/>
  <c r="M25" i="8"/>
  <c r="M24" i="8"/>
  <c r="M23" i="8"/>
  <c r="M22" i="8"/>
  <c r="M21" i="8"/>
  <c r="M20" i="8"/>
  <c r="M19" i="8"/>
  <c r="M18" i="8"/>
  <c r="M17" i="8"/>
  <c r="M16" i="8"/>
  <c r="M15" i="8"/>
  <c r="M14" i="8"/>
  <c r="L37" i="8"/>
  <c r="L36" i="8"/>
  <c r="L35" i="8"/>
  <c r="L34" i="8"/>
  <c r="L33" i="8"/>
  <c r="L32" i="8"/>
  <c r="L31" i="8"/>
  <c r="L30" i="8"/>
  <c r="L29" i="8"/>
  <c r="L28" i="8"/>
  <c r="L27" i="8"/>
  <c r="L26" i="8"/>
  <c r="L25" i="8"/>
  <c r="L24" i="8"/>
  <c r="L23" i="8"/>
  <c r="L22" i="8"/>
  <c r="L21" i="8"/>
  <c r="L20" i="8"/>
  <c r="L19" i="8"/>
  <c r="L18" i="8"/>
  <c r="L17" i="8"/>
  <c r="L16" i="8"/>
  <c r="L15" i="8"/>
  <c r="L14" i="8"/>
  <c r="H37" i="8"/>
  <c r="H36" i="8"/>
  <c r="H35" i="8"/>
  <c r="H34" i="8"/>
  <c r="H33" i="8"/>
  <c r="H32" i="8"/>
  <c r="H31" i="8"/>
  <c r="H30" i="8"/>
  <c r="H29" i="8"/>
  <c r="H28" i="8"/>
  <c r="H27" i="8"/>
  <c r="H26" i="8"/>
  <c r="H25" i="8"/>
  <c r="H24" i="8"/>
  <c r="H23" i="8"/>
  <c r="H22" i="8"/>
  <c r="H21" i="8"/>
  <c r="H20" i="8"/>
  <c r="H19" i="8"/>
  <c r="H18" i="8"/>
  <c r="H17" i="8"/>
  <c r="H16" i="8"/>
  <c r="H15" i="8"/>
  <c r="H14" i="8"/>
  <c r="G37" i="8"/>
  <c r="G36" i="8"/>
  <c r="G35" i="8"/>
  <c r="G34" i="8"/>
  <c r="G33" i="8"/>
  <c r="G32" i="8"/>
  <c r="G31" i="8"/>
  <c r="G30" i="8"/>
  <c r="G29" i="8"/>
  <c r="G28" i="8"/>
  <c r="G27" i="8"/>
  <c r="G26" i="8"/>
  <c r="G25" i="8"/>
  <c r="G24" i="8"/>
  <c r="G23" i="8"/>
  <c r="G22" i="8"/>
  <c r="G21" i="8"/>
  <c r="G20" i="8"/>
  <c r="G19" i="8"/>
  <c r="G18" i="8"/>
  <c r="G17" i="8"/>
  <c r="G16" i="8"/>
  <c r="G15" i="8"/>
  <c r="G14" i="8"/>
  <c r="F37" i="8"/>
  <c r="F36" i="8"/>
  <c r="F35" i="8"/>
  <c r="F34" i="8"/>
  <c r="F33" i="8"/>
  <c r="F32" i="8"/>
  <c r="F31" i="8"/>
  <c r="F30" i="8"/>
  <c r="F29" i="8"/>
  <c r="F28" i="8"/>
  <c r="F27" i="8"/>
  <c r="F26" i="8"/>
  <c r="F25" i="8"/>
  <c r="F24" i="8"/>
  <c r="F23" i="8"/>
  <c r="F22" i="8"/>
  <c r="F21" i="8"/>
  <c r="F20" i="8"/>
  <c r="F19" i="8"/>
  <c r="F18" i="8"/>
  <c r="F17" i="8"/>
  <c r="F16" i="8"/>
  <c r="F15" i="8"/>
  <c r="F14" i="8"/>
  <c r="E37" i="8"/>
  <c r="E36" i="8"/>
  <c r="E35" i="8"/>
  <c r="E34" i="8"/>
  <c r="E33" i="8"/>
  <c r="E32" i="8"/>
  <c r="E31" i="8"/>
  <c r="E30" i="8"/>
  <c r="E29" i="8"/>
  <c r="E28" i="8"/>
  <c r="E27" i="8"/>
  <c r="E26" i="8"/>
  <c r="E25" i="8"/>
  <c r="E24" i="8"/>
  <c r="E23" i="8"/>
  <c r="E22" i="8"/>
  <c r="E21" i="8"/>
  <c r="E20" i="8"/>
  <c r="E19" i="8"/>
  <c r="E18" i="8"/>
  <c r="E17" i="8"/>
  <c r="E16" i="8"/>
  <c r="E15" i="8"/>
  <c r="E14" i="8"/>
  <c r="D37" i="8"/>
  <c r="D36" i="8"/>
  <c r="D35" i="8"/>
  <c r="D34" i="8"/>
  <c r="D33" i="8"/>
  <c r="D32" i="8"/>
  <c r="D31" i="8"/>
  <c r="D30" i="8"/>
  <c r="D29" i="8"/>
  <c r="D28" i="8"/>
  <c r="D27" i="8"/>
  <c r="D26" i="8"/>
  <c r="D25" i="8"/>
  <c r="D24" i="8"/>
  <c r="D23" i="8"/>
  <c r="D22" i="8"/>
  <c r="D21" i="8"/>
  <c r="D20" i="8"/>
  <c r="D19" i="8"/>
  <c r="D18" i="8"/>
  <c r="D17" i="8"/>
  <c r="D16" i="8"/>
  <c r="D15" i="8"/>
  <c r="D14" i="8"/>
  <c r="C37" i="8"/>
  <c r="C36" i="8"/>
  <c r="C35" i="8"/>
  <c r="C34" i="8"/>
  <c r="C33" i="8"/>
  <c r="C32" i="8"/>
  <c r="C31" i="8"/>
  <c r="C30" i="8"/>
  <c r="C29" i="8"/>
  <c r="C28" i="8"/>
  <c r="C27" i="8"/>
  <c r="C26" i="8"/>
  <c r="C25" i="8"/>
  <c r="C24" i="8"/>
  <c r="C23" i="8"/>
  <c r="C22" i="8"/>
  <c r="C21" i="8"/>
  <c r="C20" i="8"/>
  <c r="C19" i="8"/>
  <c r="C18" i="8"/>
  <c r="C17" i="8"/>
  <c r="C16" i="8"/>
  <c r="C15" i="8"/>
  <c r="C14" i="8"/>
  <c r="B37" i="8"/>
  <c r="B36" i="8"/>
  <c r="B35" i="8"/>
  <c r="B34" i="8"/>
  <c r="B33" i="8"/>
  <c r="B32" i="8"/>
  <c r="B31" i="8"/>
  <c r="B30" i="8"/>
  <c r="B29" i="8"/>
  <c r="B28" i="8"/>
  <c r="B27" i="8"/>
  <c r="B26" i="8"/>
  <c r="B25" i="8"/>
  <c r="B24" i="8"/>
  <c r="B23" i="8"/>
  <c r="B22" i="8"/>
  <c r="B21" i="8"/>
  <c r="B20" i="8"/>
  <c r="B19" i="8"/>
  <c r="B18" i="8"/>
  <c r="B17" i="8"/>
  <c r="B16" i="8"/>
  <c r="B15" i="8"/>
  <c r="B14" i="8"/>
  <c r="R104" i="9"/>
  <c r="R108" i="9"/>
  <c r="R112" i="9"/>
  <c r="R116" i="9"/>
  <c r="R120" i="9"/>
  <c r="R124" i="9"/>
  <c r="R128" i="9"/>
  <c r="R132" i="9"/>
  <c r="R136" i="9"/>
  <c r="R140" i="9"/>
  <c r="R144" i="9"/>
  <c r="R148" i="9"/>
  <c r="R152" i="9"/>
  <c r="R156" i="9"/>
  <c r="R160" i="9"/>
  <c r="R164" i="9"/>
  <c r="R168" i="9"/>
  <c r="R172" i="9"/>
  <c r="R176" i="9"/>
  <c r="R180" i="9"/>
  <c r="R184" i="9"/>
  <c r="R188" i="9"/>
  <c r="R192" i="9"/>
  <c r="R196" i="9"/>
  <c r="R200" i="9"/>
  <c r="R204" i="9"/>
  <c r="O104" i="9"/>
  <c r="O105" i="9"/>
  <c r="O106" i="9"/>
  <c r="R106" i="9" s="1"/>
  <c r="O107" i="9"/>
  <c r="R107" i="9" s="1"/>
  <c r="O108" i="9"/>
  <c r="O109" i="9"/>
  <c r="O110" i="9"/>
  <c r="R110" i="9" s="1"/>
  <c r="O111" i="9"/>
  <c r="R111" i="9" s="1"/>
  <c r="O112" i="9"/>
  <c r="O113" i="9"/>
  <c r="O114" i="9"/>
  <c r="R114" i="9" s="1"/>
  <c r="O115" i="9"/>
  <c r="R115" i="9" s="1"/>
  <c r="O116" i="9"/>
  <c r="O117" i="9"/>
  <c r="O118" i="9"/>
  <c r="R118" i="9" s="1"/>
  <c r="O119" i="9"/>
  <c r="R119" i="9" s="1"/>
  <c r="O120" i="9"/>
  <c r="O121" i="9"/>
  <c r="O122" i="9"/>
  <c r="R122" i="9" s="1"/>
  <c r="O123" i="9"/>
  <c r="R123" i="9" s="1"/>
  <c r="O124" i="9"/>
  <c r="O125" i="9"/>
  <c r="O126" i="9"/>
  <c r="R126" i="9" s="1"/>
  <c r="O127" i="9"/>
  <c r="R127" i="9" s="1"/>
  <c r="O128" i="9"/>
  <c r="O129" i="9"/>
  <c r="O130" i="9"/>
  <c r="R130" i="9" s="1"/>
  <c r="O131" i="9"/>
  <c r="R131" i="9" s="1"/>
  <c r="O132" i="9"/>
  <c r="O133" i="9"/>
  <c r="O134" i="9"/>
  <c r="R134" i="9" s="1"/>
  <c r="O135" i="9"/>
  <c r="R135" i="9" s="1"/>
  <c r="O136" i="9"/>
  <c r="O137" i="9"/>
  <c r="O138" i="9"/>
  <c r="R138" i="9" s="1"/>
  <c r="O139" i="9"/>
  <c r="R139" i="9" s="1"/>
  <c r="O140" i="9"/>
  <c r="O141" i="9"/>
  <c r="O142" i="9"/>
  <c r="R142" i="9" s="1"/>
  <c r="O143" i="9"/>
  <c r="R143" i="9" s="1"/>
  <c r="O144" i="9"/>
  <c r="O145" i="9"/>
  <c r="O146" i="9"/>
  <c r="R146" i="9" s="1"/>
  <c r="O147" i="9"/>
  <c r="R147" i="9" s="1"/>
  <c r="O148" i="9"/>
  <c r="O149" i="9"/>
  <c r="O150" i="9"/>
  <c r="R150" i="9" s="1"/>
  <c r="O151" i="9"/>
  <c r="R151" i="9" s="1"/>
  <c r="O152" i="9"/>
  <c r="O153" i="9"/>
  <c r="O154" i="9"/>
  <c r="R154" i="9" s="1"/>
  <c r="O155" i="9"/>
  <c r="R155" i="9" s="1"/>
  <c r="O156" i="9"/>
  <c r="O157" i="9"/>
  <c r="O158" i="9"/>
  <c r="R158" i="9" s="1"/>
  <c r="O159" i="9"/>
  <c r="R159" i="9" s="1"/>
  <c r="O160" i="9"/>
  <c r="O161" i="9"/>
  <c r="O162" i="9"/>
  <c r="R162" i="9" s="1"/>
  <c r="O163" i="9"/>
  <c r="R163" i="9" s="1"/>
  <c r="O164" i="9"/>
  <c r="O165" i="9"/>
  <c r="O166" i="9"/>
  <c r="R166" i="9" s="1"/>
  <c r="O167" i="9"/>
  <c r="R167" i="9" s="1"/>
  <c r="O168" i="9"/>
  <c r="O169" i="9"/>
  <c r="O170" i="9"/>
  <c r="R170" i="9" s="1"/>
  <c r="O171" i="9"/>
  <c r="R171" i="9" s="1"/>
  <c r="O172" i="9"/>
  <c r="O173" i="9"/>
  <c r="O174" i="9"/>
  <c r="R174" i="9" s="1"/>
  <c r="O175" i="9"/>
  <c r="R175" i="9" s="1"/>
  <c r="O176" i="9"/>
  <c r="O177" i="9"/>
  <c r="O178" i="9"/>
  <c r="R178" i="9" s="1"/>
  <c r="O179" i="9"/>
  <c r="R179" i="9" s="1"/>
  <c r="O180" i="9"/>
  <c r="O181" i="9"/>
  <c r="N169" i="9"/>
  <c r="N185" i="9"/>
  <c r="N201" i="9"/>
  <c r="O182" i="9"/>
  <c r="R182" i="9" s="1"/>
  <c r="O183" i="9"/>
  <c r="R183" i="9" s="1"/>
  <c r="O184" i="9"/>
  <c r="O185" i="9"/>
  <c r="O186" i="9"/>
  <c r="R186" i="9" s="1"/>
  <c r="O187" i="9"/>
  <c r="R187" i="9" s="1"/>
  <c r="O188" i="9"/>
  <c r="O189" i="9"/>
  <c r="O190" i="9"/>
  <c r="R190" i="9" s="1"/>
  <c r="O191" i="9"/>
  <c r="R191" i="9" s="1"/>
  <c r="O192" i="9"/>
  <c r="O193" i="9"/>
  <c r="O194" i="9"/>
  <c r="R194" i="9" s="1"/>
  <c r="O195" i="9"/>
  <c r="R195" i="9" s="1"/>
  <c r="O196" i="9"/>
  <c r="O197" i="9"/>
  <c r="O198" i="9"/>
  <c r="R198" i="9" s="1"/>
  <c r="O199" i="9"/>
  <c r="R199" i="9" s="1"/>
  <c r="O200" i="9"/>
  <c r="O201" i="9"/>
  <c r="O202" i="9"/>
  <c r="R202" i="9" s="1"/>
  <c r="O203" i="9"/>
  <c r="R203" i="9" s="1"/>
  <c r="O204" i="9"/>
  <c r="P8" i="9"/>
  <c r="P9" i="9"/>
  <c r="P10" i="9"/>
  <c r="P11" i="9"/>
  <c r="P12" i="9"/>
  <c r="P13" i="9"/>
  <c r="P14" i="9"/>
  <c r="P15" i="9"/>
  <c r="P16" i="9"/>
  <c r="P17" i="9"/>
  <c r="P18" i="9"/>
  <c r="P19" i="9"/>
  <c r="P20" i="9"/>
  <c r="P21" i="9"/>
  <c r="P22" i="9"/>
  <c r="P23" i="9"/>
  <c r="P24" i="9"/>
  <c r="P25" i="9"/>
  <c r="P26" i="9"/>
  <c r="P27" i="9"/>
  <c r="P28" i="9"/>
  <c r="P29"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7" i="9"/>
  <c r="P6" i="9"/>
  <c r="K104" i="9"/>
  <c r="N104" i="9" s="1"/>
  <c r="K105" i="9"/>
  <c r="K106" i="9"/>
  <c r="N106" i="9" s="1"/>
  <c r="K107" i="9"/>
  <c r="N107" i="9" s="1"/>
  <c r="K108" i="9"/>
  <c r="N108" i="9" s="1"/>
  <c r="K109" i="9"/>
  <c r="K110" i="9"/>
  <c r="N110" i="9" s="1"/>
  <c r="K111" i="9"/>
  <c r="N111" i="9" s="1"/>
  <c r="K112" i="9"/>
  <c r="N112" i="9" s="1"/>
  <c r="K113" i="9"/>
  <c r="K114" i="9"/>
  <c r="N114" i="9" s="1"/>
  <c r="K115" i="9"/>
  <c r="N115" i="9" s="1"/>
  <c r="K116" i="9"/>
  <c r="N116" i="9" s="1"/>
  <c r="K117" i="9"/>
  <c r="K118" i="9"/>
  <c r="N118" i="9" s="1"/>
  <c r="K119" i="9"/>
  <c r="N119" i="9" s="1"/>
  <c r="K120" i="9"/>
  <c r="N120" i="9" s="1"/>
  <c r="K121" i="9"/>
  <c r="K122" i="9"/>
  <c r="N122" i="9" s="1"/>
  <c r="K123" i="9"/>
  <c r="N123" i="9" s="1"/>
  <c r="K124" i="9"/>
  <c r="N124" i="9" s="1"/>
  <c r="K125" i="9"/>
  <c r="K126" i="9"/>
  <c r="N126" i="9" s="1"/>
  <c r="K127" i="9"/>
  <c r="N127" i="9" s="1"/>
  <c r="K128" i="9"/>
  <c r="N128" i="9" s="1"/>
  <c r="K129" i="9"/>
  <c r="K130" i="9"/>
  <c r="N130" i="9" s="1"/>
  <c r="K131" i="9"/>
  <c r="N131" i="9" s="1"/>
  <c r="K132" i="9"/>
  <c r="N132" i="9" s="1"/>
  <c r="K133" i="9"/>
  <c r="K134" i="9"/>
  <c r="N134" i="9" s="1"/>
  <c r="K135" i="9"/>
  <c r="N135" i="9" s="1"/>
  <c r="K136" i="9"/>
  <c r="N136" i="9" s="1"/>
  <c r="K137" i="9"/>
  <c r="K138" i="9"/>
  <c r="N138" i="9" s="1"/>
  <c r="K139" i="9"/>
  <c r="N139" i="9" s="1"/>
  <c r="K140" i="9"/>
  <c r="N140" i="9" s="1"/>
  <c r="K141" i="9"/>
  <c r="K142" i="9"/>
  <c r="N142" i="9" s="1"/>
  <c r="K143" i="9"/>
  <c r="N143" i="9" s="1"/>
  <c r="K144" i="9"/>
  <c r="N144" i="9" s="1"/>
  <c r="K145" i="9"/>
  <c r="K146" i="9"/>
  <c r="N146" i="9" s="1"/>
  <c r="K147" i="9"/>
  <c r="N147" i="9" s="1"/>
  <c r="K148" i="9"/>
  <c r="N148" i="9" s="1"/>
  <c r="K149" i="9"/>
  <c r="K150" i="9"/>
  <c r="N150" i="9" s="1"/>
  <c r="K151" i="9"/>
  <c r="N151" i="9" s="1"/>
  <c r="K152" i="9"/>
  <c r="N152" i="9" s="1"/>
  <c r="K153" i="9"/>
  <c r="K154" i="9"/>
  <c r="N154" i="9" s="1"/>
  <c r="K155" i="9"/>
  <c r="N155" i="9" s="1"/>
  <c r="K156" i="9"/>
  <c r="N156" i="9" s="1"/>
  <c r="K157" i="9"/>
  <c r="K158" i="9"/>
  <c r="N158" i="9" s="1"/>
  <c r="K159" i="9"/>
  <c r="N159" i="9" s="1"/>
  <c r="K160" i="9"/>
  <c r="N160" i="9" s="1"/>
  <c r="K161" i="9"/>
  <c r="K162" i="9"/>
  <c r="N162" i="9" s="1"/>
  <c r="K163" i="9"/>
  <c r="N163" i="9" s="1"/>
  <c r="K164" i="9"/>
  <c r="N164" i="9" s="1"/>
  <c r="K165" i="9"/>
  <c r="K166" i="9"/>
  <c r="N166" i="9" s="1"/>
  <c r="K167" i="9"/>
  <c r="N167" i="9" s="1"/>
  <c r="K168" i="9"/>
  <c r="N168" i="9" s="1"/>
  <c r="K169" i="9"/>
  <c r="K170" i="9"/>
  <c r="N170" i="9" s="1"/>
  <c r="K171" i="9"/>
  <c r="N171" i="9" s="1"/>
  <c r="K172" i="9"/>
  <c r="N172" i="9" s="1"/>
  <c r="K173" i="9"/>
  <c r="K174" i="9"/>
  <c r="N174" i="9" s="1"/>
  <c r="K175" i="9"/>
  <c r="N175" i="9" s="1"/>
  <c r="K176" i="9"/>
  <c r="N176" i="9" s="1"/>
  <c r="K177" i="9"/>
  <c r="K178" i="9"/>
  <c r="N178" i="9" s="1"/>
  <c r="K179" i="9"/>
  <c r="N179" i="9" s="1"/>
  <c r="K180" i="9"/>
  <c r="N180" i="9" s="1"/>
  <c r="K182" i="9"/>
  <c r="N182" i="9" s="1"/>
  <c r="K183" i="9"/>
  <c r="N183" i="9" s="1"/>
  <c r="K184" i="9"/>
  <c r="N184" i="9" s="1"/>
  <c r="K185" i="9"/>
  <c r="K186" i="9"/>
  <c r="N186" i="9" s="1"/>
  <c r="K187" i="9"/>
  <c r="N187" i="9" s="1"/>
  <c r="K188" i="9"/>
  <c r="N188" i="9" s="1"/>
  <c r="K189" i="9"/>
  <c r="K190" i="9"/>
  <c r="N190" i="9" s="1"/>
  <c r="K191" i="9"/>
  <c r="N191" i="9" s="1"/>
  <c r="K192" i="9"/>
  <c r="N192" i="9" s="1"/>
  <c r="K193" i="9"/>
  <c r="K194" i="9"/>
  <c r="N194" i="9" s="1"/>
  <c r="K195" i="9"/>
  <c r="N195" i="9" s="1"/>
  <c r="K196" i="9"/>
  <c r="N196" i="9" s="1"/>
  <c r="K197" i="9"/>
  <c r="K198" i="9"/>
  <c r="N198" i="9" s="1"/>
  <c r="K199" i="9"/>
  <c r="N199" i="9" s="1"/>
  <c r="K200" i="9"/>
  <c r="N200" i="9" s="1"/>
  <c r="K201" i="9"/>
  <c r="K202" i="9"/>
  <c r="N202" i="9" s="1"/>
  <c r="K203" i="9"/>
  <c r="N203" i="9" s="1"/>
  <c r="K204" i="9"/>
  <c r="N204" i="9" s="1"/>
  <c r="L205" i="9"/>
  <c r="L8" i="9"/>
  <c r="L9" i="9"/>
  <c r="L10" i="9"/>
  <c r="L11" i="9"/>
  <c r="L12" i="9"/>
  <c r="L13" i="9"/>
  <c r="L14" i="9"/>
  <c r="L15" i="9"/>
  <c r="L16" i="9"/>
  <c r="L17" i="9"/>
  <c r="L18" i="9"/>
  <c r="L19" i="9"/>
  <c r="L20" i="9"/>
  <c r="L21" i="9"/>
  <c r="L22" i="9"/>
  <c r="L23" i="9"/>
  <c r="L24" i="9"/>
  <c r="L25" i="9"/>
  <c r="L26" i="9"/>
  <c r="L27" i="9"/>
  <c r="L28" i="9"/>
  <c r="L29"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N89" i="9" s="1"/>
  <c r="L90" i="9"/>
  <c r="L91" i="9"/>
  <c r="L92" i="9"/>
  <c r="L93" i="9"/>
  <c r="L94" i="9"/>
  <c r="L95" i="9"/>
  <c r="L96" i="9"/>
  <c r="L97" i="9"/>
  <c r="L98" i="9"/>
  <c r="L99" i="9"/>
  <c r="L100" i="9"/>
  <c r="L101" i="9"/>
  <c r="L102" i="9"/>
  <c r="L103" i="9"/>
  <c r="L104" i="9"/>
  <c r="L105" i="9"/>
  <c r="N105" i="9" s="1"/>
  <c r="L106" i="9"/>
  <c r="L107" i="9"/>
  <c r="L108" i="9"/>
  <c r="L109" i="9"/>
  <c r="N109" i="9" s="1"/>
  <c r="L110" i="9"/>
  <c r="L111" i="9"/>
  <c r="L112" i="9"/>
  <c r="L113" i="9"/>
  <c r="N113" i="9" s="1"/>
  <c r="L114" i="9"/>
  <c r="L115" i="9"/>
  <c r="L116" i="9"/>
  <c r="L117" i="9"/>
  <c r="N117" i="9" s="1"/>
  <c r="L118" i="9"/>
  <c r="L119" i="9"/>
  <c r="L120" i="9"/>
  <c r="L121" i="9"/>
  <c r="N121" i="9" s="1"/>
  <c r="L122" i="9"/>
  <c r="L123" i="9"/>
  <c r="L124" i="9"/>
  <c r="L125" i="9"/>
  <c r="N125" i="9" s="1"/>
  <c r="L126" i="9"/>
  <c r="L127" i="9"/>
  <c r="L128" i="9"/>
  <c r="L129" i="9"/>
  <c r="N129" i="9" s="1"/>
  <c r="L130" i="9"/>
  <c r="L131" i="9"/>
  <c r="L132" i="9"/>
  <c r="L133" i="9"/>
  <c r="N133" i="9" s="1"/>
  <c r="L134" i="9"/>
  <c r="L135" i="9"/>
  <c r="L136" i="9"/>
  <c r="L137" i="9"/>
  <c r="N137" i="9" s="1"/>
  <c r="L138" i="9"/>
  <c r="L139" i="9"/>
  <c r="L140" i="9"/>
  <c r="L141" i="9"/>
  <c r="N141" i="9" s="1"/>
  <c r="L142" i="9"/>
  <c r="L143" i="9"/>
  <c r="L144" i="9"/>
  <c r="L145" i="9"/>
  <c r="N145" i="9" s="1"/>
  <c r="L146" i="9"/>
  <c r="L147" i="9"/>
  <c r="L148" i="9"/>
  <c r="L149" i="9"/>
  <c r="N149" i="9" s="1"/>
  <c r="L150" i="9"/>
  <c r="L151" i="9"/>
  <c r="L152" i="9"/>
  <c r="L153" i="9"/>
  <c r="N153" i="9" s="1"/>
  <c r="L154" i="9"/>
  <c r="L155" i="9"/>
  <c r="L156" i="9"/>
  <c r="L157" i="9"/>
  <c r="N157" i="9" s="1"/>
  <c r="L158" i="9"/>
  <c r="L159" i="9"/>
  <c r="L160" i="9"/>
  <c r="L161" i="9"/>
  <c r="N161" i="9" s="1"/>
  <c r="L162" i="9"/>
  <c r="L163" i="9"/>
  <c r="L164" i="9"/>
  <c r="L165" i="9"/>
  <c r="N165" i="9" s="1"/>
  <c r="L166" i="9"/>
  <c r="L167" i="9"/>
  <c r="L168" i="9"/>
  <c r="L169" i="9"/>
  <c r="L170" i="9"/>
  <c r="L171" i="9"/>
  <c r="L172" i="9"/>
  <c r="L173" i="9"/>
  <c r="N173" i="9" s="1"/>
  <c r="L174" i="9"/>
  <c r="L175" i="9"/>
  <c r="L176" i="9"/>
  <c r="L177" i="9"/>
  <c r="N177" i="9" s="1"/>
  <c r="L178" i="9"/>
  <c r="L179" i="9"/>
  <c r="L180" i="9"/>
  <c r="L181" i="9"/>
  <c r="N181" i="9" s="1"/>
  <c r="L182" i="9"/>
  <c r="L183" i="9"/>
  <c r="L184" i="9"/>
  <c r="L185" i="9"/>
  <c r="L186" i="9"/>
  <c r="L187" i="9"/>
  <c r="L188" i="9"/>
  <c r="L189" i="9"/>
  <c r="N189" i="9" s="1"/>
  <c r="L190" i="9"/>
  <c r="L191" i="9"/>
  <c r="L192" i="9"/>
  <c r="L193" i="9"/>
  <c r="N193" i="9" s="1"/>
  <c r="L194" i="9"/>
  <c r="L195" i="9"/>
  <c r="L196" i="9"/>
  <c r="L197" i="9"/>
  <c r="N197" i="9" s="1"/>
  <c r="L198" i="9"/>
  <c r="L199" i="9"/>
  <c r="L200" i="9"/>
  <c r="L201" i="9"/>
  <c r="L202" i="9"/>
  <c r="L203" i="9"/>
  <c r="L204" i="9"/>
  <c r="L7" i="9"/>
  <c r="L6" i="9"/>
  <c r="I101" i="9"/>
  <c r="I102" i="9"/>
  <c r="I105" i="9"/>
  <c r="I106" i="9"/>
  <c r="I109" i="9"/>
  <c r="I110" i="9"/>
  <c r="I113" i="9"/>
  <c r="I114" i="9"/>
  <c r="I117" i="9"/>
  <c r="I118" i="9"/>
  <c r="I121" i="9"/>
  <c r="I122" i="9"/>
  <c r="I125" i="9"/>
  <c r="I126" i="9"/>
  <c r="I129" i="9"/>
  <c r="I130" i="9"/>
  <c r="I133" i="9"/>
  <c r="I134" i="9"/>
  <c r="I137" i="9"/>
  <c r="I138" i="9"/>
  <c r="I141" i="9"/>
  <c r="I142" i="9"/>
  <c r="I145" i="9"/>
  <c r="I146" i="9"/>
  <c r="I149" i="9"/>
  <c r="I150" i="9"/>
  <c r="I153" i="9"/>
  <c r="I154" i="9"/>
  <c r="I157" i="9"/>
  <c r="I158" i="9"/>
  <c r="I161" i="9"/>
  <c r="I162" i="9"/>
  <c r="I165" i="9"/>
  <c r="I166" i="9"/>
  <c r="I169" i="9"/>
  <c r="I170" i="9"/>
  <c r="I173" i="9"/>
  <c r="I174" i="9"/>
  <c r="I177" i="9"/>
  <c r="I178" i="9"/>
  <c r="I181" i="9"/>
  <c r="I182" i="9"/>
  <c r="I185" i="9"/>
  <c r="I186" i="9"/>
  <c r="I189" i="9"/>
  <c r="I190" i="9"/>
  <c r="I193" i="9"/>
  <c r="I194" i="9"/>
  <c r="I197" i="9"/>
  <c r="I198" i="9"/>
  <c r="I201" i="9"/>
  <c r="I202" i="9"/>
  <c r="G205" i="9"/>
  <c r="G8" i="9"/>
  <c r="G9" i="9"/>
  <c r="G10" i="9"/>
  <c r="G11" i="9"/>
  <c r="G12" i="9"/>
  <c r="G13" i="9"/>
  <c r="G14" i="9"/>
  <c r="G15" i="9"/>
  <c r="I15" i="9" s="1"/>
  <c r="G16" i="9"/>
  <c r="G17" i="9"/>
  <c r="G18" i="9"/>
  <c r="G19" i="9"/>
  <c r="G20" i="9"/>
  <c r="G21" i="9"/>
  <c r="G22" i="9"/>
  <c r="G23" i="9"/>
  <c r="G24" i="9"/>
  <c r="G25" i="9"/>
  <c r="G26" i="9"/>
  <c r="G27" i="9"/>
  <c r="G28" i="9"/>
  <c r="G29" i="9"/>
  <c r="G31" i="9"/>
  <c r="G32" i="9"/>
  <c r="G33" i="9"/>
  <c r="G34" i="9"/>
  <c r="G35" i="9"/>
  <c r="G36" i="9"/>
  <c r="G37" i="9"/>
  <c r="G38" i="9"/>
  <c r="G39" i="9"/>
  <c r="G40" i="9"/>
  <c r="G41" i="9"/>
  <c r="G42" i="9"/>
  <c r="G43" i="9"/>
  <c r="G44" i="9"/>
  <c r="G45" i="9"/>
  <c r="G46" i="9"/>
  <c r="G47" i="9"/>
  <c r="G48" i="9"/>
  <c r="G49" i="9"/>
  <c r="G50" i="9"/>
  <c r="G51" i="9"/>
  <c r="G52" i="9"/>
  <c r="I52" i="9" s="1"/>
  <c r="G53" i="9"/>
  <c r="G54" i="9"/>
  <c r="G55" i="9"/>
  <c r="I55" i="9" s="1"/>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I100" i="9" s="1"/>
  <c r="G101" i="9"/>
  <c r="G102" i="9"/>
  <c r="G103" i="9"/>
  <c r="I103" i="9" s="1"/>
  <c r="G104" i="9"/>
  <c r="I104" i="9" s="1"/>
  <c r="G105" i="9"/>
  <c r="G106" i="9"/>
  <c r="G107" i="9"/>
  <c r="I107" i="9" s="1"/>
  <c r="G108" i="9"/>
  <c r="I108" i="9" s="1"/>
  <c r="G109" i="9"/>
  <c r="G110" i="9"/>
  <c r="G111" i="9"/>
  <c r="I111" i="9" s="1"/>
  <c r="G112" i="9"/>
  <c r="I112" i="9" s="1"/>
  <c r="G113" i="9"/>
  <c r="G114" i="9"/>
  <c r="G115" i="9"/>
  <c r="I115" i="9" s="1"/>
  <c r="G116" i="9"/>
  <c r="I116" i="9" s="1"/>
  <c r="G117" i="9"/>
  <c r="G118" i="9"/>
  <c r="G119" i="9"/>
  <c r="I119" i="9" s="1"/>
  <c r="G120" i="9"/>
  <c r="I120" i="9" s="1"/>
  <c r="G121" i="9"/>
  <c r="G122" i="9"/>
  <c r="G123" i="9"/>
  <c r="I123" i="9" s="1"/>
  <c r="G124" i="9"/>
  <c r="I124" i="9" s="1"/>
  <c r="G125" i="9"/>
  <c r="G126" i="9"/>
  <c r="G127" i="9"/>
  <c r="I127" i="9" s="1"/>
  <c r="G128" i="9"/>
  <c r="I128" i="9" s="1"/>
  <c r="G129" i="9"/>
  <c r="G130" i="9"/>
  <c r="G131" i="9"/>
  <c r="I131" i="9" s="1"/>
  <c r="G132" i="9"/>
  <c r="I132" i="9" s="1"/>
  <c r="G133" i="9"/>
  <c r="G134" i="9"/>
  <c r="G135" i="9"/>
  <c r="I135" i="9" s="1"/>
  <c r="G136" i="9"/>
  <c r="I136" i="9" s="1"/>
  <c r="G137" i="9"/>
  <c r="G138" i="9"/>
  <c r="G139" i="9"/>
  <c r="I139" i="9" s="1"/>
  <c r="G140" i="9"/>
  <c r="I140" i="9" s="1"/>
  <c r="G141" i="9"/>
  <c r="G142" i="9"/>
  <c r="G143" i="9"/>
  <c r="I143" i="9" s="1"/>
  <c r="G144" i="9"/>
  <c r="I144" i="9" s="1"/>
  <c r="G145" i="9"/>
  <c r="G146" i="9"/>
  <c r="G147" i="9"/>
  <c r="I147" i="9" s="1"/>
  <c r="G148" i="9"/>
  <c r="I148" i="9" s="1"/>
  <c r="G149" i="9"/>
  <c r="G150" i="9"/>
  <c r="G151" i="9"/>
  <c r="I151" i="9" s="1"/>
  <c r="G152" i="9"/>
  <c r="I152" i="9" s="1"/>
  <c r="G153" i="9"/>
  <c r="G154" i="9"/>
  <c r="G155" i="9"/>
  <c r="I155" i="9" s="1"/>
  <c r="G156" i="9"/>
  <c r="I156" i="9" s="1"/>
  <c r="G157" i="9"/>
  <c r="G158" i="9"/>
  <c r="G159" i="9"/>
  <c r="I159" i="9" s="1"/>
  <c r="G160" i="9"/>
  <c r="I160" i="9" s="1"/>
  <c r="G161" i="9"/>
  <c r="G162" i="9"/>
  <c r="G163" i="9"/>
  <c r="I163" i="9" s="1"/>
  <c r="G164" i="9"/>
  <c r="I164" i="9" s="1"/>
  <c r="G165" i="9"/>
  <c r="G166" i="9"/>
  <c r="G167" i="9"/>
  <c r="I167" i="9" s="1"/>
  <c r="G168" i="9"/>
  <c r="I168" i="9" s="1"/>
  <c r="G169" i="9"/>
  <c r="G170" i="9"/>
  <c r="G171" i="9"/>
  <c r="I171" i="9" s="1"/>
  <c r="G172" i="9"/>
  <c r="I172" i="9" s="1"/>
  <c r="G173" i="9"/>
  <c r="G174" i="9"/>
  <c r="G175" i="9"/>
  <c r="I175" i="9" s="1"/>
  <c r="G176" i="9"/>
  <c r="I176" i="9" s="1"/>
  <c r="G177" i="9"/>
  <c r="G178" i="9"/>
  <c r="G179" i="9"/>
  <c r="I179" i="9" s="1"/>
  <c r="G180" i="9"/>
  <c r="I180" i="9" s="1"/>
  <c r="G181" i="9"/>
  <c r="G182" i="9"/>
  <c r="G183" i="9"/>
  <c r="I183" i="9" s="1"/>
  <c r="G184" i="9"/>
  <c r="I184" i="9" s="1"/>
  <c r="G185" i="9"/>
  <c r="G186" i="9"/>
  <c r="G187" i="9"/>
  <c r="I187" i="9" s="1"/>
  <c r="G188" i="9"/>
  <c r="I188" i="9" s="1"/>
  <c r="G189" i="9"/>
  <c r="G190" i="9"/>
  <c r="G191" i="9"/>
  <c r="I191" i="9" s="1"/>
  <c r="G192" i="9"/>
  <c r="I192" i="9" s="1"/>
  <c r="G193" i="9"/>
  <c r="G194" i="9"/>
  <c r="G195" i="9"/>
  <c r="I195" i="9" s="1"/>
  <c r="G196" i="9"/>
  <c r="I196" i="9" s="1"/>
  <c r="G197" i="9"/>
  <c r="G198" i="9"/>
  <c r="G199" i="9"/>
  <c r="I199" i="9" s="1"/>
  <c r="G200" i="9"/>
  <c r="I200" i="9" s="1"/>
  <c r="G201" i="9"/>
  <c r="G202" i="9"/>
  <c r="G203" i="9"/>
  <c r="I203" i="9" s="1"/>
  <c r="G204" i="9"/>
  <c r="I204" i="9" s="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R104" i="1"/>
  <c r="S104" i="1"/>
  <c r="T104" i="1"/>
  <c r="R105" i="1"/>
  <c r="S105" i="1"/>
  <c r="T105" i="1"/>
  <c r="R106" i="1"/>
  <c r="S106" i="1"/>
  <c r="T106" i="1"/>
  <c r="R107" i="1"/>
  <c r="S107" i="1"/>
  <c r="T107" i="1"/>
  <c r="R108" i="1"/>
  <c r="S108" i="1"/>
  <c r="T108" i="1"/>
  <c r="R109" i="1"/>
  <c r="S109" i="1"/>
  <c r="T109" i="1"/>
  <c r="R110" i="1"/>
  <c r="S110" i="1"/>
  <c r="T110" i="1"/>
  <c r="R111" i="1"/>
  <c r="S111" i="1"/>
  <c r="T111" i="1"/>
  <c r="R112" i="1"/>
  <c r="S112" i="1"/>
  <c r="T112" i="1"/>
  <c r="R113" i="1"/>
  <c r="S113" i="1"/>
  <c r="T113" i="1"/>
  <c r="R114" i="1"/>
  <c r="S114" i="1"/>
  <c r="T114" i="1"/>
  <c r="R115" i="1"/>
  <c r="S115" i="1"/>
  <c r="T115" i="1"/>
  <c r="R116" i="1"/>
  <c r="S116" i="1"/>
  <c r="T116" i="1"/>
  <c r="R117" i="1"/>
  <c r="S117" i="1"/>
  <c r="T117" i="1"/>
  <c r="R118" i="1"/>
  <c r="S118" i="1"/>
  <c r="T118" i="1"/>
  <c r="R119" i="1"/>
  <c r="S119" i="1"/>
  <c r="T119" i="1"/>
  <c r="R120" i="1"/>
  <c r="S120" i="1"/>
  <c r="T120" i="1"/>
  <c r="R121" i="1"/>
  <c r="S121" i="1"/>
  <c r="T121" i="1"/>
  <c r="R122" i="1"/>
  <c r="S122" i="1"/>
  <c r="T122" i="1"/>
  <c r="R123" i="1"/>
  <c r="S123" i="1"/>
  <c r="T123" i="1"/>
  <c r="R124" i="1"/>
  <c r="S124" i="1"/>
  <c r="T124" i="1"/>
  <c r="R125" i="1"/>
  <c r="S125" i="1"/>
  <c r="T125" i="1"/>
  <c r="R126" i="1"/>
  <c r="S126" i="1"/>
  <c r="T126" i="1"/>
  <c r="R127" i="1"/>
  <c r="S127" i="1"/>
  <c r="T127" i="1"/>
  <c r="R128" i="1"/>
  <c r="S128" i="1"/>
  <c r="T128" i="1"/>
  <c r="R129" i="1"/>
  <c r="S129" i="1"/>
  <c r="T129" i="1"/>
  <c r="R130" i="1"/>
  <c r="S130" i="1"/>
  <c r="T130" i="1"/>
  <c r="R131" i="1"/>
  <c r="S131" i="1"/>
  <c r="T131" i="1"/>
  <c r="R132" i="1"/>
  <c r="S132" i="1"/>
  <c r="T132" i="1"/>
  <c r="R133" i="1"/>
  <c r="S133" i="1"/>
  <c r="T133" i="1"/>
  <c r="R134" i="1"/>
  <c r="S134" i="1"/>
  <c r="T134" i="1"/>
  <c r="R135" i="1"/>
  <c r="S135" i="1"/>
  <c r="T135" i="1"/>
  <c r="R136" i="1"/>
  <c r="S136" i="1"/>
  <c r="T136" i="1"/>
  <c r="R137" i="1"/>
  <c r="S137" i="1"/>
  <c r="T137" i="1"/>
  <c r="R138" i="1"/>
  <c r="S138" i="1"/>
  <c r="T138" i="1"/>
  <c r="R139" i="1"/>
  <c r="S139" i="1"/>
  <c r="T139" i="1"/>
  <c r="R140" i="1"/>
  <c r="S140" i="1"/>
  <c r="T140" i="1"/>
  <c r="R141" i="1"/>
  <c r="S141" i="1"/>
  <c r="T141" i="1"/>
  <c r="R142" i="1"/>
  <c r="S142" i="1"/>
  <c r="T142" i="1"/>
  <c r="R143" i="1"/>
  <c r="S143" i="1"/>
  <c r="T143" i="1"/>
  <c r="R144" i="1"/>
  <c r="S144" i="1"/>
  <c r="T144" i="1"/>
  <c r="R145" i="1"/>
  <c r="S145" i="1"/>
  <c r="T145" i="1"/>
  <c r="R146" i="1"/>
  <c r="S146" i="1"/>
  <c r="T146" i="1"/>
  <c r="R147" i="1"/>
  <c r="S147" i="1"/>
  <c r="T147" i="1"/>
  <c r="R148" i="1"/>
  <c r="S148" i="1"/>
  <c r="T148" i="1"/>
  <c r="R149" i="1"/>
  <c r="S149" i="1"/>
  <c r="T149" i="1"/>
  <c r="R150" i="1"/>
  <c r="S150" i="1"/>
  <c r="T150" i="1"/>
  <c r="R151" i="1"/>
  <c r="S151" i="1"/>
  <c r="T151" i="1"/>
  <c r="R152" i="1"/>
  <c r="S152" i="1"/>
  <c r="T152" i="1"/>
  <c r="R153" i="1"/>
  <c r="S153" i="1"/>
  <c r="T153" i="1"/>
  <c r="R154" i="1"/>
  <c r="S154" i="1"/>
  <c r="T154" i="1"/>
  <c r="R155" i="1"/>
  <c r="S155" i="1"/>
  <c r="T155" i="1"/>
  <c r="R156" i="1"/>
  <c r="S156" i="1"/>
  <c r="T156" i="1"/>
  <c r="R157" i="1"/>
  <c r="S157" i="1"/>
  <c r="T157" i="1"/>
  <c r="R158" i="1"/>
  <c r="S158" i="1"/>
  <c r="T158" i="1"/>
  <c r="R159" i="1"/>
  <c r="S159" i="1"/>
  <c r="T159" i="1"/>
  <c r="R160" i="1"/>
  <c r="S160" i="1"/>
  <c r="T160" i="1"/>
  <c r="R161" i="1"/>
  <c r="S161" i="1"/>
  <c r="T161" i="1"/>
  <c r="R162" i="1"/>
  <c r="S162" i="1"/>
  <c r="T162" i="1"/>
  <c r="R163" i="1"/>
  <c r="S163" i="1"/>
  <c r="T163" i="1"/>
  <c r="R164" i="1"/>
  <c r="S164" i="1"/>
  <c r="T164" i="1"/>
  <c r="R165" i="1"/>
  <c r="S165" i="1"/>
  <c r="T165" i="1"/>
  <c r="R166" i="1"/>
  <c r="S166" i="1"/>
  <c r="T166" i="1"/>
  <c r="R167" i="1"/>
  <c r="S167" i="1"/>
  <c r="T167" i="1"/>
  <c r="R168" i="1"/>
  <c r="S168" i="1"/>
  <c r="T168" i="1"/>
  <c r="R169" i="1"/>
  <c r="S169" i="1"/>
  <c r="T169" i="1"/>
  <c r="R170" i="1"/>
  <c r="S170" i="1"/>
  <c r="T170" i="1"/>
  <c r="R171" i="1"/>
  <c r="S171" i="1"/>
  <c r="T171" i="1"/>
  <c r="R172" i="1"/>
  <c r="S172" i="1"/>
  <c r="T172" i="1"/>
  <c r="R173" i="1"/>
  <c r="S173" i="1"/>
  <c r="T173" i="1"/>
  <c r="R174" i="1"/>
  <c r="S174" i="1"/>
  <c r="T174" i="1"/>
  <c r="R175" i="1"/>
  <c r="S175" i="1"/>
  <c r="T175" i="1"/>
  <c r="R176" i="1"/>
  <c r="S176" i="1"/>
  <c r="T176" i="1"/>
  <c r="R177" i="1"/>
  <c r="S177" i="1"/>
  <c r="T177" i="1"/>
  <c r="R178" i="1"/>
  <c r="S178" i="1"/>
  <c r="T178" i="1"/>
  <c r="R179" i="1"/>
  <c r="S179" i="1"/>
  <c r="T179" i="1"/>
  <c r="R180" i="1"/>
  <c r="S180" i="1"/>
  <c r="T180" i="1"/>
  <c r="R181" i="1"/>
  <c r="S181" i="1"/>
  <c r="T181" i="1"/>
  <c r="R182" i="1"/>
  <c r="S182" i="1"/>
  <c r="T182" i="1"/>
  <c r="R183" i="1"/>
  <c r="S183" i="1"/>
  <c r="T183" i="1"/>
  <c r="R184" i="1"/>
  <c r="S184" i="1"/>
  <c r="T184" i="1"/>
  <c r="R185" i="1"/>
  <c r="S185" i="1"/>
  <c r="T185" i="1"/>
  <c r="R186" i="1"/>
  <c r="S186" i="1"/>
  <c r="T186" i="1"/>
  <c r="R187" i="1"/>
  <c r="S187" i="1"/>
  <c r="T187" i="1"/>
  <c r="R188" i="1"/>
  <c r="S188" i="1"/>
  <c r="T188" i="1"/>
  <c r="R189" i="1"/>
  <c r="S189" i="1"/>
  <c r="T189" i="1"/>
  <c r="R190" i="1"/>
  <c r="S190" i="1"/>
  <c r="T190" i="1"/>
  <c r="R191" i="1"/>
  <c r="S191" i="1"/>
  <c r="T191" i="1"/>
  <c r="R192" i="1"/>
  <c r="S192" i="1"/>
  <c r="T192" i="1"/>
  <c r="R193" i="1"/>
  <c r="S193" i="1"/>
  <c r="T193" i="1"/>
  <c r="R194" i="1"/>
  <c r="S194" i="1"/>
  <c r="T194" i="1"/>
  <c r="R195" i="1"/>
  <c r="S195" i="1"/>
  <c r="T195" i="1"/>
  <c r="R196" i="1"/>
  <c r="S196" i="1"/>
  <c r="T196" i="1"/>
  <c r="R197" i="1"/>
  <c r="S197" i="1"/>
  <c r="T197" i="1"/>
  <c r="R198" i="1"/>
  <c r="S198" i="1"/>
  <c r="T198" i="1"/>
  <c r="R199" i="1"/>
  <c r="S199" i="1"/>
  <c r="T199" i="1"/>
  <c r="R200" i="1"/>
  <c r="S200" i="1"/>
  <c r="T200" i="1"/>
  <c r="R201" i="1"/>
  <c r="S201" i="1"/>
  <c r="T201" i="1"/>
  <c r="R202" i="1"/>
  <c r="S202" i="1"/>
  <c r="T202" i="1"/>
  <c r="R203" i="1"/>
  <c r="S203" i="1"/>
  <c r="T203" i="1"/>
  <c r="R204" i="1"/>
  <c r="S204" i="1"/>
  <c r="T204"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G7" i="9"/>
  <c r="G6" i="9"/>
  <c r="O205" i="9"/>
  <c r="K205" i="9"/>
  <c r="K181" i="9"/>
  <c r="O103" i="9"/>
  <c r="K103" i="9"/>
  <c r="O102" i="9"/>
  <c r="K102" i="9"/>
  <c r="O101" i="9"/>
  <c r="K101" i="9"/>
  <c r="O100" i="9"/>
  <c r="K100" i="9"/>
  <c r="O99" i="9"/>
  <c r="K99" i="9"/>
  <c r="O98" i="9"/>
  <c r="K98" i="9"/>
  <c r="O97" i="9"/>
  <c r="K97" i="9"/>
  <c r="O96" i="9"/>
  <c r="K96" i="9"/>
  <c r="O95" i="9"/>
  <c r="K95" i="9"/>
  <c r="O94" i="9"/>
  <c r="K94" i="9"/>
  <c r="O93" i="9"/>
  <c r="K93" i="9"/>
  <c r="N93" i="9" s="1"/>
  <c r="O92" i="9"/>
  <c r="K92" i="9"/>
  <c r="O91" i="9"/>
  <c r="K91" i="9"/>
  <c r="O90" i="9"/>
  <c r="K90" i="9"/>
  <c r="O89" i="9"/>
  <c r="K89" i="9"/>
  <c r="O88" i="9"/>
  <c r="K88" i="9"/>
  <c r="O87" i="9"/>
  <c r="K87" i="9"/>
  <c r="O86" i="9"/>
  <c r="K86" i="9"/>
  <c r="O85" i="9"/>
  <c r="K85" i="9"/>
  <c r="O84" i="9"/>
  <c r="K84" i="9"/>
  <c r="O83" i="9"/>
  <c r="K83" i="9"/>
  <c r="O82" i="9"/>
  <c r="K82" i="9"/>
  <c r="O81" i="9"/>
  <c r="K81" i="9"/>
  <c r="O80" i="9"/>
  <c r="K80" i="9"/>
  <c r="O79" i="9"/>
  <c r="K79" i="9"/>
  <c r="O78" i="9"/>
  <c r="K78" i="9"/>
  <c r="O77" i="9"/>
  <c r="K77" i="9"/>
  <c r="O76" i="9"/>
  <c r="K76" i="9"/>
  <c r="O75" i="9"/>
  <c r="K75" i="9"/>
  <c r="O74" i="9"/>
  <c r="K74" i="9"/>
  <c r="O73" i="9"/>
  <c r="K73" i="9"/>
  <c r="O72" i="9"/>
  <c r="K72" i="9"/>
  <c r="O71" i="9"/>
  <c r="K71" i="9"/>
  <c r="O70" i="9"/>
  <c r="K70" i="9"/>
  <c r="O69" i="9"/>
  <c r="K69" i="9"/>
  <c r="O68" i="9"/>
  <c r="K68" i="9"/>
  <c r="O67" i="9"/>
  <c r="K67" i="9"/>
  <c r="O66" i="9"/>
  <c r="K66" i="9"/>
  <c r="O65" i="9"/>
  <c r="K65" i="9"/>
  <c r="O64" i="9"/>
  <c r="K64" i="9"/>
  <c r="O63" i="9"/>
  <c r="K63" i="9"/>
  <c r="O62" i="9"/>
  <c r="K62" i="9"/>
  <c r="O61" i="9"/>
  <c r="K61" i="9"/>
  <c r="O60" i="9"/>
  <c r="K60" i="9"/>
  <c r="O59" i="9"/>
  <c r="K59" i="9"/>
  <c r="O58" i="9"/>
  <c r="K58" i="9"/>
  <c r="O57" i="9"/>
  <c r="K57" i="9"/>
  <c r="O56" i="9"/>
  <c r="K56" i="9"/>
  <c r="O55" i="9"/>
  <c r="K55" i="9"/>
  <c r="O54" i="9"/>
  <c r="K54" i="9"/>
  <c r="I54" i="9"/>
  <c r="O53" i="9"/>
  <c r="K53" i="9"/>
  <c r="O52" i="9"/>
  <c r="R52" i="9" s="1"/>
  <c r="K52" i="9"/>
  <c r="O51" i="9"/>
  <c r="K51" i="9"/>
  <c r="O50" i="9"/>
  <c r="K50" i="9"/>
  <c r="O49" i="9"/>
  <c r="K49" i="9"/>
  <c r="O48" i="9"/>
  <c r="K48" i="9"/>
  <c r="O47" i="9"/>
  <c r="K47" i="9"/>
  <c r="O46" i="9"/>
  <c r="K46" i="9"/>
  <c r="O45" i="9"/>
  <c r="K45" i="9"/>
  <c r="O44" i="9"/>
  <c r="K44" i="9"/>
  <c r="O43" i="9"/>
  <c r="K43" i="9"/>
  <c r="O42" i="9"/>
  <c r="K42" i="9"/>
  <c r="O41" i="9"/>
  <c r="K41" i="9"/>
  <c r="O40" i="9"/>
  <c r="K40" i="9"/>
  <c r="O39" i="9"/>
  <c r="K39" i="9"/>
  <c r="O38" i="9"/>
  <c r="K38" i="9"/>
  <c r="N38" i="9"/>
  <c r="O37" i="9"/>
  <c r="K37" i="9"/>
  <c r="O36" i="9"/>
  <c r="K36" i="9"/>
  <c r="O35" i="9"/>
  <c r="K35" i="9"/>
  <c r="O34" i="9"/>
  <c r="K34" i="9"/>
  <c r="O33" i="9"/>
  <c r="K33" i="9"/>
  <c r="O32" i="9"/>
  <c r="K32" i="9"/>
  <c r="O31" i="9"/>
  <c r="K31" i="9"/>
  <c r="O30" i="9"/>
  <c r="K30" i="9"/>
  <c r="P30" i="9"/>
  <c r="O29" i="9"/>
  <c r="K29" i="9"/>
  <c r="O28" i="9"/>
  <c r="K28" i="9"/>
  <c r="O27" i="9"/>
  <c r="K27" i="9"/>
  <c r="O26" i="9"/>
  <c r="K26" i="9"/>
  <c r="O25" i="9"/>
  <c r="K25" i="9"/>
  <c r="O24" i="9"/>
  <c r="K24" i="9"/>
  <c r="O23" i="9"/>
  <c r="K23" i="9"/>
  <c r="O22" i="9"/>
  <c r="K22" i="9"/>
  <c r="O21" i="9"/>
  <c r="K21" i="9"/>
  <c r="O20" i="9"/>
  <c r="K20" i="9"/>
  <c r="O19" i="9"/>
  <c r="K19" i="9"/>
  <c r="O18" i="9"/>
  <c r="K18" i="9"/>
  <c r="O17" i="9"/>
  <c r="K17" i="9"/>
  <c r="O16" i="9"/>
  <c r="K16" i="9"/>
  <c r="O15" i="9"/>
  <c r="K15" i="9"/>
  <c r="O14" i="9"/>
  <c r="K14" i="9"/>
  <c r="O13" i="9"/>
  <c r="K13" i="9"/>
  <c r="O12" i="9"/>
  <c r="K12" i="9"/>
  <c r="O11" i="9"/>
  <c r="K11" i="9"/>
  <c r="O10" i="9"/>
  <c r="K10" i="9"/>
  <c r="O9" i="9"/>
  <c r="K9" i="9"/>
  <c r="I9" i="9"/>
  <c r="O8" i="9"/>
  <c r="K8" i="9"/>
  <c r="N8" i="9" s="1"/>
  <c r="O7" i="9"/>
  <c r="K7" i="9"/>
  <c r="O6" i="9"/>
  <c r="K6" i="9"/>
  <c r="U35" i="3"/>
  <c r="U23" i="3"/>
  <c r="U24" i="3"/>
  <c r="U25" i="3"/>
  <c r="U26" i="3"/>
  <c r="U27" i="3"/>
  <c r="U28" i="3"/>
  <c r="U29" i="3"/>
  <c r="U30" i="3"/>
  <c r="U31" i="3"/>
  <c r="U32" i="3"/>
  <c r="U33" i="3"/>
  <c r="U34" i="3"/>
  <c r="P35" i="3"/>
  <c r="P23" i="3"/>
  <c r="P24" i="3"/>
  <c r="P25" i="3"/>
  <c r="P26" i="3"/>
  <c r="P27" i="3"/>
  <c r="P28" i="3"/>
  <c r="P29" i="3"/>
  <c r="P30" i="3"/>
  <c r="P31" i="3"/>
  <c r="P32" i="3"/>
  <c r="P33" i="3"/>
  <c r="P34" i="3"/>
  <c r="R197" i="9" l="1"/>
  <c r="R193" i="9"/>
  <c r="R185" i="9"/>
  <c r="R181" i="9"/>
  <c r="R173" i="9"/>
  <c r="R165" i="9"/>
  <c r="R157" i="9"/>
  <c r="R149" i="9"/>
  <c r="R141" i="9"/>
  <c r="R133" i="9"/>
  <c r="R125" i="9"/>
  <c r="R117" i="9"/>
  <c r="R109" i="9"/>
  <c r="R201" i="9"/>
  <c r="R189" i="9"/>
  <c r="R177" i="9"/>
  <c r="R169" i="9"/>
  <c r="R161" i="9"/>
  <c r="R153" i="9"/>
  <c r="R145" i="9"/>
  <c r="R137" i="9"/>
  <c r="R129" i="9"/>
  <c r="R121" i="9"/>
  <c r="R113" i="9"/>
  <c r="R105" i="9"/>
  <c r="G30" i="9"/>
  <c r="N11" i="9"/>
  <c r="L30" i="9"/>
  <c r="N30" i="9" s="1"/>
  <c r="N15" i="9"/>
  <c r="N87" i="9"/>
  <c r="N49" i="9"/>
  <c r="N55" i="9"/>
  <c r="N23" i="9"/>
  <c r="I49" i="9"/>
  <c r="R54" i="9"/>
  <c r="I23" i="9"/>
  <c r="R55" i="9"/>
  <c r="N57" i="9"/>
  <c r="N27" i="9"/>
  <c r="I27" i="9"/>
  <c r="N63" i="9"/>
  <c r="I63" i="9"/>
  <c r="R63" i="9"/>
  <c r="N19" i="9"/>
  <c r="I19" i="9"/>
  <c r="I26" i="9"/>
  <c r="I30" i="9"/>
  <c r="N42" i="9"/>
  <c r="I42" i="9"/>
  <c r="N67" i="9"/>
  <c r="I67" i="9"/>
  <c r="R67" i="9"/>
  <c r="N83" i="9"/>
  <c r="I83" i="9"/>
  <c r="R83" i="9"/>
  <c r="N37" i="9"/>
  <c r="I37" i="9"/>
  <c r="R37" i="9"/>
  <c r="N48" i="9"/>
  <c r="I48" i="9"/>
  <c r="R48" i="9"/>
  <c r="N79" i="9"/>
  <c r="I79" i="9"/>
  <c r="R79" i="9"/>
  <c r="N10" i="9"/>
  <c r="I10" i="9"/>
  <c r="N18" i="9"/>
  <c r="R18" i="9"/>
  <c r="I18" i="9"/>
  <c r="I22" i="9"/>
  <c r="R22" i="9"/>
  <c r="N45" i="9"/>
  <c r="I45" i="9"/>
  <c r="I71" i="9"/>
  <c r="I95" i="9"/>
  <c r="I53" i="9"/>
  <c r="N53" i="9"/>
  <c r="R53" i="9"/>
  <c r="I14" i="9"/>
  <c r="N34" i="9"/>
  <c r="I34" i="9"/>
  <c r="N59" i="9"/>
  <c r="I59" i="9"/>
  <c r="R59" i="9"/>
  <c r="I75" i="9"/>
  <c r="R75" i="9"/>
  <c r="I99" i="9"/>
  <c r="N103" i="9"/>
  <c r="N71" i="9"/>
  <c r="I6" i="9"/>
  <c r="I11" i="9"/>
  <c r="N13" i="9"/>
  <c r="N26" i="9"/>
  <c r="I33" i="9"/>
  <c r="I38" i="9"/>
  <c r="I41" i="9"/>
  <c r="R71" i="9"/>
  <c r="R6" i="9"/>
  <c r="R14" i="9"/>
  <c r="N75" i="9"/>
  <c r="N99" i="9"/>
  <c r="N6" i="9"/>
  <c r="R26" i="9"/>
  <c r="N41" i="9"/>
  <c r="N22" i="9"/>
  <c r="R41" i="9"/>
  <c r="N61" i="9"/>
  <c r="N65" i="9"/>
  <c r="N69" i="9"/>
  <c r="N73" i="9"/>
  <c r="N77" i="9"/>
  <c r="N81" i="9"/>
  <c r="N85" i="9"/>
  <c r="I87" i="9"/>
  <c r="I91" i="9"/>
  <c r="N7" i="9"/>
  <c r="R7" i="9"/>
  <c r="R9" i="9"/>
  <c r="N17" i="9"/>
  <c r="R21" i="9"/>
  <c r="I21" i="9"/>
  <c r="I7" i="9"/>
  <c r="N24" i="9"/>
  <c r="R24" i="9"/>
  <c r="I24" i="9"/>
  <c r="R25" i="9"/>
  <c r="I25" i="9"/>
  <c r="N43" i="9"/>
  <c r="R43" i="9"/>
  <c r="I43" i="9"/>
  <c r="R44" i="9"/>
  <c r="I44" i="9"/>
  <c r="N20" i="9"/>
  <c r="R20" i="9"/>
  <c r="I20" i="9"/>
  <c r="N36" i="9"/>
  <c r="N39" i="9"/>
  <c r="R39" i="9"/>
  <c r="I39" i="9"/>
  <c r="R40" i="9"/>
  <c r="I40" i="9"/>
  <c r="N51" i="9"/>
  <c r="N56" i="9"/>
  <c r="R56" i="9"/>
  <c r="I56" i="9"/>
  <c r="I58" i="9"/>
  <c r="R58" i="9"/>
  <c r="I62" i="9"/>
  <c r="R62" i="9"/>
  <c r="I66" i="9"/>
  <c r="N66" i="9"/>
  <c r="R66" i="9"/>
  <c r="I70" i="9"/>
  <c r="N70" i="9"/>
  <c r="R70" i="9"/>
  <c r="I74" i="9"/>
  <c r="N74" i="9"/>
  <c r="R74" i="9"/>
  <c r="I78" i="9"/>
  <c r="R78" i="9"/>
  <c r="I82" i="9"/>
  <c r="R82" i="9"/>
  <c r="I86" i="9"/>
  <c r="N86" i="9"/>
  <c r="R86" i="9"/>
  <c r="R8" i="9"/>
  <c r="I8" i="9"/>
  <c r="N9" i="9"/>
  <c r="R10" i="9"/>
  <c r="N12" i="9"/>
  <c r="R12" i="9"/>
  <c r="I12" i="9"/>
  <c r="R13" i="9"/>
  <c r="I13" i="9"/>
  <c r="N14" i="9"/>
  <c r="N21" i="9"/>
  <c r="N28" i="9"/>
  <c r="R28" i="9"/>
  <c r="I28" i="9"/>
  <c r="R29" i="9"/>
  <c r="I29" i="9"/>
  <c r="N31" i="9"/>
  <c r="R31" i="9"/>
  <c r="I31" i="9"/>
  <c r="R32" i="9"/>
  <c r="I32" i="9"/>
  <c r="N33" i="9"/>
  <c r="N40" i="9"/>
  <c r="R45" i="9"/>
  <c r="N46" i="9"/>
  <c r="R46" i="9"/>
  <c r="I46" i="9"/>
  <c r="R47" i="9"/>
  <c r="I47" i="9"/>
  <c r="N96" i="9"/>
  <c r="R96" i="9"/>
  <c r="I96" i="9"/>
  <c r="N16" i="9"/>
  <c r="R16" i="9"/>
  <c r="I16" i="9"/>
  <c r="R17" i="9"/>
  <c r="I17" i="9"/>
  <c r="N25" i="9"/>
  <c r="N29" i="9"/>
  <c r="N32" i="9"/>
  <c r="R33" i="9"/>
  <c r="N35" i="9"/>
  <c r="R35" i="9"/>
  <c r="I35" i="9"/>
  <c r="R36" i="9"/>
  <c r="I36" i="9"/>
  <c r="N44" i="9"/>
  <c r="N47" i="9"/>
  <c r="N50" i="9"/>
  <c r="R50" i="9"/>
  <c r="I50" i="9"/>
  <c r="R51" i="9"/>
  <c r="I51" i="9"/>
  <c r="R94" i="9"/>
  <c r="R11" i="9"/>
  <c r="R15" i="9"/>
  <c r="R19" i="9"/>
  <c r="R23" i="9"/>
  <c r="R27" i="9"/>
  <c r="R30" i="9"/>
  <c r="R34" i="9"/>
  <c r="R38" i="9"/>
  <c r="R42" i="9"/>
  <c r="R49" i="9"/>
  <c r="N52" i="9"/>
  <c r="N58" i="9"/>
  <c r="N62" i="9"/>
  <c r="N78" i="9"/>
  <c r="N82" i="9"/>
  <c r="R90" i="9"/>
  <c r="N92" i="9"/>
  <c r="R92" i="9"/>
  <c r="I92" i="9"/>
  <c r="R93" i="9"/>
  <c r="I93" i="9"/>
  <c r="N95" i="9"/>
  <c r="I98" i="9"/>
  <c r="N98" i="9"/>
  <c r="R97" i="9"/>
  <c r="I97" i="9"/>
  <c r="N101" i="9"/>
  <c r="N102" i="9"/>
  <c r="R57" i="9"/>
  <c r="I57" i="9"/>
  <c r="N88" i="9"/>
  <c r="R88" i="9"/>
  <c r="I88" i="9"/>
  <c r="R89" i="9"/>
  <c r="I89" i="9"/>
  <c r="N91" i="9"/>
  <c r="I94" i="9"/>
  <c r="N94" i="9"/>
  <c r="N97" i="9"/>
  <c r="P205" i="9"/>
  <c r="R205" i="9" s="1"/>
  <c r="I205" i="9"/>
  <c r="N54" i="9"/>
  <c r="N60" i="9"/>
  <c r="R60" i="9"/>
  <c r="I60" i="9"/>
  <c r="R61" i="9"/>
  <c r="I61" i="9"/>
  <c r="N64" i="9"/>
  <c r="R64" i="9"/>
  <c r="I64" i="9"/>
  <c r="R65" i="9"/>
  <c r="I65" i="9"/>
  <c r="N68" i="9"/>
  <c r="R68" i="9"/>
  <c r="I68" i="9"/>
  <c r="R69" i="9"/>
  <c r="I69" i="9"/>
  <c r="N72" i="9"/>
  <c r="R72" i="9"/>
  <c r="I72" i="9"/>
  <c r="R73" i="9"/>
  <c r="I73" i="9"/>
  <c r="N76" i="9"/>
  <c r="R76" i="9"/>
  <c r="I76" i="9"/>
  <c r="R77" i="9"/>
  <c r="I77" i="9"/>
  <c r="N80" i="9"/>
  <c r="R80" i="9"/>
  <c r="I80" i="9"/>
  <c r="R81" i="9"/>
  <c r="I81" i="9"/>
  <c r="N84" i="9"/>
  <c r="R84" i="9"/>
  <c r="I84" i="9"/>
  <c r="R85" i="9"/>
  <c r="I85" i="9"/>
  <c r="I90" i="9"/>
  <c r="N90" i="9"/>
  <c r="R98" i="9"/>
  <c r="N100" i="9"/>
  <c r="R100" i="9"/>
  <c r="R101" i="9"/>
  <c r="R102" i="9"/>
  <c r="N205" i="9"/>
  <c r="R87" i="9"/>
  <c r="R91" i="9"/>
  <c r="R95" i="9"/>
  <c r="R99" i="9"/>
  <c r="R103" i="9"/>
  <c r="Z7" i="3"/>
  <c r="AA7" i="3"/>
  <c r="P7" i="3" s="1"/>
  <c r="AB7" i="3"/>
  <c r="AC7" i="3"/>
  <c r="AD7" i="3"/>
  <c r="AE7" i="3"/>
  <c r="Z8" i="3"/>
  <c r="P8" i="3" s="1"/>
  <c r="AA8" i="3"/>
  <c r="AB8" i="3"/>
  <c r="U8" i="3" s="1"/>
  <c r="AC8" i="3"/>
  <c r="AD8" i="3"/>
  <c r="AE8" i="3"/>
  <c r="Z9" i="3"/>
  <c r="P9" i="3" s="1"/>
  <c r="AA9" i="3"/>
  <c r="AB9" i="3"/>
  <c r="AC9" i="3"/>
  <c r="AD9" i="3"/>
  <c r="AE9" i="3"/>
  <c r="Z10" i="3"/>
  <c r="AA10" i="3"/>
  <c r="P10" i="3" s="1"/>
  <c r="AB10" i="3"/>
  <c r="AC10" i="3"/>
  <c r="U10" i="3" s="1"/>
  <c r="AD10" i="3"/>
  <c r="AE10" i="3"/>
  <c r="Z11" i="3"/>
  <c r="AA11" i="3"/>
  <c r="P11" i="3" s="1"/>
  <c r="AB11" i="3"/>
  <c r="AC11" i="3"/>
  <c r="U11" i="3" s="1"/>
  <c r="AD11" i="3"/>
  <c r="AE11" i="3"/>
  <c r="Z12" i="3"/>
  <c r="AA12" i="3"/>
  <c r="AB12" i="3"/>
  <c r="AC12" i="3"/>
  <c r="U12" i="3" s="1"/>
  <c r="AD12" i="3"/>
  <c r="AE12" i="3"/>
  <c r="Z13" i="3"/>
  <c r="AA13" i="3"/>
  <c r="P13" i="3" s="1"/>
  <c r="AB13" i="3"/>
  <c r="AC13" i="3"/>
  <c r="U13" i="3" s="1"/>
  <c r="AD13" i="3"/>
  <c r="AE13" i="3"/>
  <c r="Z14" i="3"/>
  <c r="AA14" i="3"/>
  <c r="P14" i="3" s="1"/>
  <c r="AB14" i="3"/>
  <c r="AC14" i="3"/>
  <c r="AD14" i="3"/>
  <c r="AE14" i="3"/>
  <c r="Z15" i="3"/>
  <c r="AA15" i="3"/>
  <c r="P15" i="3" s="1"/>
  <c r="AB15" i="3"/>
  <c r="AC15" i="3"/>
  <c r="U15" i="3" s="1"/>
  <c r="AD15" i="3"/>
  <c r="AE15" i="3"/>
  <c r="Z16" i="3"/>
  <c r="AA16" i="3"/>
  <c r="AB16" i="3"/>
  <c r="AC16" i="3"/>
  <c r="AD16" i="3"/>
  <c r="AE16" i="3"/>
  <c r="Z17" i="3"/>
  <c r="P17" i="3" s="1"/>
  <c r="AA17" i="3"/>
  <c r="AB17" i="3"/>
  <c r="U17" i="3" s="1"/>
  <c r="AC17" i="3"/>
  <c r="AD17" i="3"/>
  <c r="AE17" i="3"/>
  <c r="Z18" i="3"/>
  <c r="AA18" i="3"/>
  <c r="P18" i="3" s="1"/>
  <c r="AB18" i="3"/>
  <c r="AC18" i="3"/>
  <c r="U18" i="3" s="1"/>
  <c r="AD18" i="3"/>
  <c r="AE18" i="3"/>
  <c r="Z19" i="3"/>
  <c r="AA19" i="3"/>
  <c r="AB19" i="3"/>
  <c r="U19" i="3" s="1"/>
  <c r="AC19" i="3"/>
  <c r="AD19" i="3"/>
  <c r="AE19" i="3"/>
  <c r="Z20" i="3"/>
  <c r="AA20" i="3"/>
  <c r="P20" i="3" s="1"/>
  <c r="AB20" i="3"/>
  <c r="AC20" i="3"/>
  <c r="U20" i="3" s="1"/>
  <c r="AD20" i="3"/>
  <c r="AE20" i="3"/>
  <c r="Z21" i="3"/>
  <c r="AA21" i="3"/>
  <c r="P21" i="3" s="1"/>
  <c r="AB21" i="3"/>
  <c r="AC21" i="3"/>
  <c r="U21" i="3" s="1"/>
  <c r="AD21" i="3"/>
  <c r="AE21" i="3"/>
  <c r="Z22" i="3"/>
  <c r="AA22" i="3"/>
  <c r="P22" i="3" s="1"/>
  <c r="AB22" i="3"/>
  <c r="AC22" i="3"/>
  <c r="U22" i="3" s="1"/>
  <c r="AD22" i="3"/>
  <c r="AE22" i="3"/>
  <c r="Z23" i="3"/>
  <c r="AA23" i="3"/>
  <c r="AB23" i="3"/>
  <c r="AC23" i="3"/>
  <c r="AD23" i="3"/>
  <c r="AE23" i="3"/>
  <c r="Z24" i="3"/>
  <c r="AA24" i="3"/>
  <c r="AB24" i="3"/>
  <c r="AC24" i="3"/>
  <c r="AD24" i="3"/>
  <c r="AE24" i="3"/>
  <c r="Z25" i="3"/>
  <c r="AA25" i="3"/>
  <c r="AB25" i="3"/>
  <c r="AC25" i="3"/>
  <c r="AD25" i="3"/>
  <c r="AE25" i="3"/>
  <c r="Z26" i="3"/>
  <c r="AA26" i="3"/>
  <c r="AB26" i="3"/>
  <c r="AC26" i="3"/>
  <c r="AD26" i="3"/>
  <c r="AE26" i="3"/>
  <c r="Z27" i="3"/>
  <c r="AA27" i="3"/>
  <c r="AB27" i="3"/>
  <c r="AC27" i="3"/>
  <c r="AD27" i="3"/>
  <c r="AE27" i="3"/>
  <c r="Z28" i="3"/>
  <c r="AA28" i="3"/>
  <c r="AB28" i="3"/>
  <c r="AC28" i="3"/>
  <c r="AD28" i="3"/>
  <c r="AE28" i="3"/>
  <c r="Z29" i="3"/>
  <c r="AA29" i="3"/>
  <c r="AB29" i="3"/>
  <c r="AC29" i="3"/>
  <c r="AD29" i="3"/>
  <c r="AE29" i="3"/>
  <c r="Z30" i="3"/>
  <c r="AA30" i="3"/>
  <c r="AB30" i="3"/>
  <c r="AC30" i="3"/>
  <c r="AD30" i="3"/>
  <c r="AE30" i="3"/>
  <c r="Z31" i="3"/>
  <c r="AA31" i="3"/>
  <c r="AB31" i="3"/>
  <c r="AC31" i="3"/>
  <c r="AD31" i="3"/>
  <c r="AE31" i="3"/>
  <c r="Z32" i="3"/>
  <c r="AA32" i="3"/>
  <c r="AB32" i="3"/>
  <c r="AC32" i="3"/>
  <c r="AD32" i="3"/>
  <c r="AE32" i="3"/>
  <c r="Z33" i="3"/>
  <c r="AA33" i="3"/>
  <c r="AB33" i="3"/>
  <c r="AC33" i="3"/>
  <c r="AD33" i="3"/>
  <c r="AE33" i="3"/>
  <c r="Z34" i="3"/>
  <c r="AA34" i="3"/>
  <c r="AB34" i="3"/>
  <c r="AC34" i="3"/>
  <c r="AD34" i="3"/>
  <c r="AE34" i="3"/>
  <c r="Z35" i="3"/>
  <c r="AA35" i="3"/>
  <c r="AB35" i="3"/>
  <c r="AC35" i="3"/>
  <c r="AD35" i="3"/>
  <c r="AE35" i="3"/>
  <c r="AE6" i="3"/>
  <c r="AC6" i="3"/>
  <c r="AD6" i="3"/>
  <c r="AB6" i="3"/>
  <c r="U6" i="3" s="1"/>
  <c r="AA6" i="3"/>
  <c r="Z6" i="3"/>
  <c r="P6" i="3" s="1"/>
  <c r="B20" i="4"/>
  <c r="V209" i="1"/>
  <c r="R209" i="1"/>
  <c r="M209" i="1"/>
  <c r="I209" i="1"/>
  <c r="G18" i="2"/>
  <c r="G17" i="2"/>
  <c r="G16" i="2"/>
  <c r="G15" i="2"/>
  <c r="G14" i="2"/>
  <c r="G13" i="2"/>
  <c r="G12" i="2"/>
  <c r="G11" i="2"/>
  <c r="G10" i="2"/>
  <c r="J20" i="2"/>
  <c r="P19" i="3" l="1"/>
  <c r="P16" i="3"/>
  <c r="P12" i="3"/>
  <c r="U7" i="3"/>
  <c r="N208" i="9"/>
  <c r="E14" i="4" s="1"/>
  <c r="R208" i="9"/>
  <c r="F14" i="4" s="1"/>
  <c r="I208" i="9"/>
  <c r="D14" i="4" s="1"/>
  <c r="L14" i="4" s="1"/>
  <c r="D20" i="4"/>
  <c r="F20" i="4"/>
  <c r="C13" i="4"/>
  <c r="N14" i="4" l="1"/>
  <c r="M14" i="4"/>
  <c r="O35" i="3"/>
  <c r="O8" i="3"/>
  <c r="O9" i="3"/>
  <c r="O10" i="3"/>
  <c r="O11" i="3"/>
  <c r="O12" i="3"/>
  <c r="O13" i="3"/>
  <c r="O14" i="3"/>
  <c r="O15" i="3"/>
  <c r="O16" i="3"/>
  <c r="O17" i="3"/>
  <c r="O18" i="3"/>
  <c r="O19" i="3"/>
  <c r="O20" i="3"/>
  <c r="O21" i="3"/>
  <c r="O22" i="3"/>
  <c r="O23" i="3"/>
  <c r="O24" i="3"/>
  <c r="O25" i="3"/>
  <c r="O26" i="3"/>
  <c r="O27" i="3"/>
  <c r="O28" i="3"/>
  <c r="O29" i="3"/>
  <c r="O30" i="3"/>
  <c r="O31" i="3"/>
  <c r="O32" i="3"/>
  <c r="O33" i="3"/>
  <c r="O34" i="3"/>
  <c r="N13" i="4" l="1"/>
  <c r="M13" i="4"/>
  <c r="S30" i="3" l="1"/>
  <c r="S34"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7" i="3"/>
  <c r="T6" i="3"/>
  <c r="Q16" i="3"/>
  <c r="S16" i="3" s="1"/>
  <c r="Q17" i="3"/>
  <c r="Q18" i="3"/>
  <c r="Q19" i="3"/>
  <c r="Q20" i="3"/>
  <c r="Q21" i="3"/>
  <c r="Q22" i="3"/>
  <c r="S22" i="3" s="1"/>
  <c r="Q23" i="3"/>
  <c r="Q24" i="3"/>
  <c r="Q25" i="3"/>
  <c r="Q26" i="3"/>
  <c r="Q27" i="3"/>
  <c r="Q28" i="3"/>
  <c r="Q29" i="3"/>
  <c r="Q30" i="3"/>
  <c r="Q31" i="3"/>
  <c r="Q32" i="3"/>
  <c r="Q33" i="3"/>
  <c r="Q34" i="3"/>
  <c r="Q35" i="3"/>
  <c r="O7" i="3"/>
  <c r="O6" i="3"/>
  <c r="S18" i="3"/>
  <c r="S20" i="3"/>
  <c r="S24" i="3"/>
  <c r="S26" i="3"/>
  <c r="S27" i="3"/>
  <c r="S28" i="3"/>
  <c r="S32" i="3"/>
  <c r="G16" i="3"/>
  <c r="I16" i="3" s="1"/>
  <c r="G17" i="3"/>
  <c r="I17" i="3" s="1"/>
  <c r="G18" i="3"/>
  <c r="I18" i="3" s="1"/>
  <c r="G19" i="3"/>
  <c r="I19" i="3" s="1"/>
  <c r="G20" i="3"/>
  <c r="I20" i="3" s="1"/>
  <c r="G21" i="3"/>
  <c r="I21" i="3" s="1"/>
  <c r="G22" i="3"/>
  <c r="I22" i="3" s="1"/>
  <c r="G23" i="3"/>
  <c r="I23" i="3" s="1"/>
  <c r="G24" i="3"/>
  <c r="I24" i="3" s="1"/>
  <c r="G25" i="3"/>
  <c r="I25" i="3" s="1"/>
  <c r="G26" i="3"/>
  <c r="I26" i="3" s="1"/>
  <c r="G27" i="3"/>
  <c r="I27" i="3" s="1"/>
  <c r="G28" i="3"/>
  <c r="I28" i="3" s="1"/>
  <c r="G29" i="3"/>
  <c r="I29" i="3" s="1"/>
  <c r="G30" i="3"/>
  <c r="I30" i="3" s="1"/>
  <c r="G31" i="3"/>
  <c r="I31" i="3" s="1"/>
  <c r="G32" i="3"/>
  <c r="I32" i="3" s="1"/>
  <c r="G33" i="3"/>
  <c r="I33" i="3" s="1"/>
  <c r="G34" i="3"/>
  <c r="I34" i="3" s="1"/>
  <c r="G35" i="3"/>
  <c r="I35" i="3" s="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205"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205" i="1"/>
  <c r="I63" i="1"/>
  <c r="K63" i="1" s="1"/>
  <c r="I64" i="1"/>
  <c r="K64" i="1" s="1"/>
  <c r="T64" i="1" s="1"/>
  <c r="I65" i="1"/>
  <c r="K65" i="1" s="1"/>
  <c r="I66" i="1"/>
  <c r="K66" i="1" s="1"/>
  <c r="I67" i="1"/>
  <c r="K67" i="1" s="1"/>
  <c r="I68" i="1"/>
  <c r="K68" i="1" s="1"/>
  <c r="T68" i="1" s="1"/>
  <c r="I69" i="1"/>
  <c r="K69" i="1" s="1"/>
  <c r="I70" i="1"/>
  <c r="K70" i="1" s="1"/>
  <c r="I71" i="1"/>
  <c r="K71" i="1" s="1"/>
  <c r="I72" i="1"/>
  <c r="K72" i="1" s="1"/>
  <c r="T72" i="1" s="1"/>
  <c r="I73" i="1"/>
  <c r="K73" i="1" s="1"/>
  <c r="I74" i="1"/>
  <c r="K74" i="1" s="1"/>
  <c r="I75" i="1"/>
  <c r="K75" i="1" s="1"/>
  <c r="I76" i="1"/>
  <c r="K76" i="1" s="1"/>
  <c r="T76" i="1" s="1"/>
  <c r="I77" i="1"/>
  <c r="K77" i="1" s="1"/>
  <c r="I78" i="1"/>
  <c r="K78" i="1" s="1"/>
  <c r="I79" i="1"/>
  <c r="K79" i="1" s="1"/>
  <c r="I80" i="1"/>
  <c r="K80" i="1" s="1"/>
  <c r="T80" i="1" s="1"/>
  <c r="I81" i="1"/>
  <c r="K81" i="1" s="1"/>
  <c r="I82" i="1"/>
  <c r="K82" i="1" s="1"/>
  <c r="I83" i="1"/>
  <c r="K83" i="1" s="1"/>
  <c r="T83" i="1" s="1"/>
  <c r="I84" i="1"/>
  <c r="K84" i="1" s="1"/>
  <c r="T84" i="1" s="1"/>
  <c r="I85" i="1"/>
  <c r="K85" i="1" s="1"/>
  <c r="I86" i="1"/>
  <c r="K86" i="1" s="1"/>
  <c r="I87" i="1"/>
  <c r="K87" i="1" s="1"/>
  <c r="I88" i="1"/>
  <c r="K88" i="1" s="1"/>
  <c r="T88" i="1" s="1"/>
  <c r="I89" i="1"/>
  <c r="K89" i="1" s="1"/>
  <c r="I90" i="1"/>
  <c r="K90" i="1" s="1"/>
  <c r="I91" i="1"/>
  <c r="K91" i="1" s="1"/>
  <c r="T91" i="1" s="1"/>
  <c r="I92" i="1"/>
  <c r="K92" i="1" s="1"/>
  <c r="T92" i="1" s="1"/>
  <c r="I93" i="1"/>
  <c r="K93" i="1" s="1"/>
  <c r="I94" i="1"/>
  <c r="K94" i="1" s="1"/>
  <c r="I95" i="1"/>
  <c r="K95" i="1" s="1"/>
  <c r="I96" i="1"/>
  <c r="K96" i="1" s="1"/>
  <c r="I97" i="1"/>
  <c r="K97" i="1" s="1"/>
  <c r="I98" i="1"/>
  <c r="K98" i="1" s="1"/>
  <c r="I99" i="1"/>
  <c r="K99" i="1" s="1"/>
  <c r="I100" i="1"/>
  <c r="K100" i="1" s="1"/>
  <c r="T100" i="1" s="1"/>
  <c r="I101" i="1"/>
  <c r="K101" i="1" s="1"/>
  <c r="I102" i="1"/>
  <c r="K102" i="1" s="1"/>
  <c r="I103" i="1"/>
  <c r="K103" i="1" s="1"/>
  <c r="I205" i="1"/>
  <c r="I62" i="1"/>
  <c r="K62" i="1" s="1"/>
  <c r="I61" i="1"/>
  <c r="K61" i="1" s="1"/>
  <c r="P61" i="1" s="1"/>
  <c r="I60" i="1"/>
  <c r="K60" i="1" s="1"/>
  <c r="T60" i="1" s="1"/>
  <c r="I59" i="1"/>
  <c r="K59" i="1" s="1"/>
  <c r="I58" i="1"/>
  <c r="K58" i="1" s="1"/>
  <c r="I57" i="1"/>
  <c r="K57" i="1" s="1"/>
  <c r="I56" i="1"/>
  <c r="K56" i="1" s="1"/>
  <c r="T56" i="1" s="1"/>
  <c r="I55" i="1"/>
  <c r="K55" i="1" s="1"/>
  <c r="I54" i="1"/>
  <c r="K54" i="1" s="1"/>
  <c r="I53" i="1"/>
  <c r="K53" i="1" s="1"/>
  <c r="P53" i="1" s="1"/>
  <c r="I52" i="1"/>
  <c r="K52" i="1" s="1"/>
  <c r="T52" i="1" s="1"/>
  <c r="K205" i="1" l="1"/>
  <c r="V33" i="3"/>
  <c r="X33" i="3" s="1"/>
  <c r="V29" i="3"/>
  <c r="X29" i="3" s="1"/>
  <c r="V25" i="3"/>
  <c r="X25" i="3" s="1"/>
  <c r="V21" i="3"/>
  <c r="X21" i="3" s="1"/>
  <c r="V17" i="3"/>
  <c r="X17" i="3" s="1"/>
  <c r="V32" i="3"/>
  <c r="X32" i="3" s="1"/>
  <c r="V28" i="3"/>
  <c r="X28" i="3" s="1"/>
  <c r="V24" i="3"/>
  <c r="X24" i="3" s="1"/>
  <c r="V20" i="3"/>
  <c r="X20" i="3" s="1"/>
  <c r="V16" i="3"/>
  <c r="X16" i="3" s="1"/>
  <c r="V35" i="3"/>
  <c r="X35" i="3" s="1"/>
  <c r="V31" i="3"/>
  <c r="X31" i="3" s="1"/>
  <c r="V27" i="3"/>
  <c r="X27" i="3" s="1"/>
  <c r="V23" i="3"/>
  <c r="X23" i="3" s="1"/>
  <c r="V19" i="3"/>
  <c r="X19" i="3" s="1"/>
  <c r="V34" i="3"/>
  <c r="X34" i="3" s="1"/>
  <c r="V30" i="3"/>
  <c r="X30" i="3" s="1"/>
  <c r="V26" i="3"/>
  <c r="X26" i="3" s="1"/>
  <c r="V22" i="3"/>
  <c r="X22" i="3" s="1"/>
  <c r="V18" i="3"/>
  <c r="X18" i="3" s="1"/>
  <c r="V84" i="1"/>
  <c r="V68" i="1"/>
  <c r="V64" i="1"/>
  <c r="V60" i="1"/>
  <c r="V56" i="1"/>
  <c r="V52" i="1"/>
  <c r="V88" i="1"/>
  <c r="V76" i="1"/>
  <c r="V72" i="1"/>
  <c r="M56" i="1"/>
  <c r="T96" i="1"/>
  <c r="P96" i="1"/>
  <c r="V80" i="1"/>
  <c r="P64" i="1"/>
  <c r="R64" i="1" s="1"/>
  <c r="M64" i="1"/>
  <c r="S33" i="3"/>
  <c r="S29" i="3"/>
  <c r="S25" i="3"/>
  <c r="S21" i="3"/>
  <c r="S17" i="3"/>
  <c r="S35" i="3"/>
  <c r="S31" i="3"/>
  <c r="S23" i="3"/>
  <c r="S19" i="3"/>
  <c r="M96" i="1"/>
  <c r="P56" i="1"/>
  <c r="R56" i="1" s="1"/>
  <c r="V91" i="1"/>
  <c r="M88" i="1"/>
  <c r="V83" i="1"/>
  <c r="R96" i="1"/>
  <c r="P88" i="1"/>
  <c r="R88" i="1" s="1"/>
  <c r="P67" i="1"/>
  <c r="R67" i="1" s="1"/>
  <c r="T67" i="1"/>
  <c r="V67" i="1" s="1"/>
  <c r="M80" i="1"/>
  <c r="R61" i="1"/>
  <c r="R53" i="1"/>
  <c r="P80" i="1"/>
  <c r="R80" i="1" s="1"/>
  <c r="M72" i="1"/>
  <c r="P72" i="1"/>
  <c r="R72" i="1" s="1"/>
  <c r="P58" i="1"/>
  <c r="R58" i="1" s="1"/>
  <c r="M58" i="1"/>
  <c r="T58" i="1"/>
  <c r="V58" i="1" s="1"/>
  <c r="P62" i="1"/>
  <c r="R62" i="1" s="1"/>
  <c r="M62" i="1"/>
  <c r="T62" i="1"/>
  <c r="V62" i="1" s="1"/>
  <c r="P94" i="1"/>
  <c r="R94" i="1" s="1"/>
  <c r="M94" i="1"/>
  <c r="T94" i="1"/>
  <c r="P82" i="1"/>
  <c r="R82" i="1" s="1"/>
  <c r="M82" i="1"/>
  <c r="T82" i="1"/>
  <c r="V82" i="1" s="1"/>
  <c r="P74" i="1"/>
  <c r="R74" i="1" s="1"/>
  <c r="M74" i="1"/>
  <c r="T74" i="1"/>
  <c r="V74" i="1" s="1"/>
  <c r="M205" i="1"/>
  <c r="T205" i="1"/>
  <c r="V205" i="1" s="1"/>
  <c r="P205" i="1"/>
  <c r="R205" i="1" s="1"/>
  <c r="M89" i="1"/>
  <c r="T89" i="1"/>
  <c r="V89" i="1" s="1"/>
  <c r="P89" i="1"/>
  <c r="R89" i="1" s="1"/>
  <c r="M73" i="1"/>
  <c r="T73" i="1"/>
  <c r="V73" i="1" s="1"/>
  <c r="P73" i="1"/>
  <c r="R73" i="1" s="1"/>
  <c r="P63" i="1"/>
  <c r="R63" i="1" s="1"/>
  <c r="T63" i="1"/>
  <c r="V63" i="1" s="1"/>
  <c r="M63" i="1"/>
  <c r="M65" i="1"/>
  <c r="T65" i="1"/>
  <c r="V65" i="1" s="1"/>
  <c r="P65" i="1"/>
  <c r="R65" i="1" s="1"/>
  <c r="P102" i="1"/>
  <c r="R102" i="1" s="1"/>
  <c r="M102" i="1"/>
  <c r="T102" i="1"/>
  <c r="P90" i="1"/>
  <c r="R90" i="1" s="1"/>
  <c r="M90" i="1"/>
  <c r="T90" i="1"/>
  <c r="V90" i="1" s="1"/>
  <c r="P78" i="1"/>
  <c r="R78" i="1" s="1"/>
  <c r="M78" i="1"/>
  <c r="T78" i="1"/>
  <c r="V78" i="1" s="1"/>
  <c r="P66" i="1"/>
  <c r="R66" i="1" s="1"/>
  <c r="M66" i="1"/>
  <c r="T66" i="1"/>
  <c r="V66" i="1" s="1"/>
  <c r="M81" i="1"/>
  <c r="T81" i="1"/>
  <c r="V81" i="1" s="1"/>
  <c r="P81" i="1"/>
  <c r="R81" i="1" s="1"/>
  <c r="P59" i="1"/>
  <c r="R59" i="1" s="1"/>
  <c r="M59" i="1"/>
  <c r="T59" i="1"/>
  <c r="V59" i="1" s="1"/>
  <c r="P55" i="1"/>
  <c r="R55" i="1" s="1"/>
  <c r="M55" i="1"/>
  <c r="T55" i="1"/>
  <c r="V55" i="1" s="1"/>
  <c r="M101" i="1"/>
  <c r="T101" i="1"/>
  <c r="P101" i="1"/>
  <c r="R101" i="1" s="1"/>
  <c r="M93" i="1"/>
  <c r="T93" i="1"/>
  <c r="P93" i="1"/>
  <c r="R93" i="1" s="1"/>
  <c r="M85" i="1"/>
  <c r="T85" i="1"/>
  <c r="V85" i="1" s="1"/>
  <c r="P85" i="1"/>
  <c r="R85" i="1" s="1"/>
  <c r="M77" i="1"/>
  <c r="T77" i="1"/>
  <c r="V77" i="1" s="1"/>
  <c r="P77" i="1"/>
  <c r="R77" i="1" s="1"/>
  <c r="M69" i="1"/>
  <c r="T69" i="1"/>
  <c r="V69" i="1" s="1"/>
  <c r="P69" i="1"/>
  <c r="R69" i="1" s="1"/>
  <c r="P54" i="1"/>
  <c r="R54" i="1" s="1"/>
  <c r="M54" i="1"/>
  <c r="T54" i="1"/>
  <c r="V54" i="1" s="1"/>
  <c r="P98" i="1"/>
  <c r="R98" i="1" s="1"/>
  <c r="M98" i="1"/>
  <c r="T98" i="1"/>
  <c r="P86" i="1"/>
  <c r="R86" i="1" s="1"/>
  <c r="M86" i="1"/>
  <c r="T86" i="1"/>
  <c r="V86" i="1" s="1"/>
  <c r="P70" i="1"/>
  <c r="R70" i="1" s="1"/>
  <c r="M70" i="1"/>
  <c r="T70" i="1"/>
  <c r="V70" i="1" s="1"/>
  <c r="M97" i="1"/>
  <c r="T97" i="1"/>
  <c r="P97" i="1"/>
  <c r="R97" i="1" s="1"/>
  <c r="P103" i="1"/>
  <c r="R103" i="1" s="1"/>
  <c r="T103" i="1"/>
  <c r="M103" i="1"/>
  <c r="P99" i="1"/>
  <c r="R99" i="1" s="1"/>
  <c r="M99" i="1"/>
  <c r="P95" i="1"/>
  <c r="R95" i="1" s="1"/>
  <c r="M95" i="1"/>
  <c r="T95" i="1"/>
  <c r="P91" i="1"/>
  <c r="R91" i="1" s="1"/>
  <c r="M91" i="1"/>
  <c r="P87" i="1"/>
  <c r="R87" i="1" s="1"/>
  <c r="T87" i="1"/>
  <c r="V87" i="1" s="1"/>
  <c r="M87" i="1"/>
  <c r="P83" i="1"/>
  <c r="R83" i="1" s="1"/>
  <c r="M83" i="1"/>
  <c r="P79" i="1"/>
  <c r="R79" i="1" s="1"/>
  <c r="M79" i="1"/>
  <c r="T79" i="1"/>
  <c r="V79" i="1" s="1"/>
  <c r="P75" i="1"/>
  <c r="R75" i="1" s="1"/>
  <c r="M75" i="1"/>
  <c r="T75" i="1"/>
  <c r="V75" i="1" s="1"/>
  <c r="P71" i="1"/>
  <c r="R71" i="1" s="1"/>
  <c r="T71" i="1"/>
  <c r="V71" i="1" s="1"/>
  <c r="M71" i="1"/>
  <c r="T99" i="1"/>
  <c r="M100" i="1"/>
  <c r="M92" i="1"/>
  <c r="M84" i="1"/>
  <c r="M76" i="1"/>
  <c r="M68" i="1"/>
  <c r="M60" i="1"/>
  <c r="M52" i="1"/>
  <c r="P100" i="1"/>
  <c r="R100" i="1" s="1"/>
  <c r="P92" i="1"/>
  <c r="R92" i="1" s="1"/>
  <c r="P84" i="1"/>
  <c r="R84" i="1" s="1"/>
  <c r="P76" i="1"/>
  <c r="R76" i="1" s="1"/>
  <c r="P68" i="1"/>
  <c r="R68" i="1" s="1"/>
  <c r="P60" i="1"/>
  <c r="R60" i="1" s="1"/>
  <c r="P52" i="1"/>
  <c r="R52" i="1" s="1"/>
  <c r="M53" i="1"/>
  <c r="T53" i="1"/>
  <c r="V53" i="1" s="1"/>
  <c r="M57" i="1"/>
  <c r="T57" i="1"/>
  <c r="V57" i="1" s="1"/>
  <c r="M61" i="1"/>
  <c r="T61" i="1"/>
  <c r="V61" i="1" s="1"/>
  <c r="M67" i="1"/>
  <c r="P57" i="1"/>
  <c r="R57" i="1" s="1"/>
  <c r="S50" i="1" l="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7" i="1"/>
  <c r="O6" i="1"/>
  <c r="G7" i="2" l="1"/>
  <c r="I20" i="1" l="1"/>
  <c r="K20" i="1" s="1"/>
  <c r="P20" i="1" s="1"/>
  <c r="M20" i="1" l="1"/>
  <c r="T20" i="1"/>
  <c r="V20" i="1" s="1"/>
  <c r="R20" i="1"/>
  <c r="G9" i="2" l="1"/>
  <c r="G8" i="2"/>
  <c r="G6" i="2"/>
  <c r="I51" i="1"/>
  <c r="K51" i="1" s="1"/>
  <c r="I49" i="1"/>
  <c r="K49" i="1" s="1"/>
  <c r="I48" i="1"/>
  <c r="K48" i="1" s="1"/>
  <c r="P48" i="1" s="1"/>
  <c r="I50" i="1"/>
  <c r="K50" i="1" s="1"/>
  <c r="I47" i="1"/>
  <c r="I46" i="1"/>
  <c r="I45" i="1"/>
  <c r="K45" i="1" s="1"/>
  <c r="P45" i="1" s="1"/>
  <c r="I43" i="1"/>
  <c r="K43" i="1" s="1"/>
  <c r="P43" i="1" s="1"/>
  <c r="I44" i="1"/>
  <c r="K44" i="1" s="1"/>
  <c r="P44" i="1" s="1"/>
  <c r="I41" i="1"/>
  <c r="K41" i="1" s="1"/>
  <c r="P41" i="1" s="1"/>
  <c r="I42" i="1"/>
  <c r="K42" i="1" s="1"/>
  <c r="P42" i="1" s="1"/>
  <c r="I40" i="1"/>
  <c r="I19" i="1"/>
  <c r="K19" i="1" s="1"/>
  <c r="P19" i="1" s="1"/>
  <c r="I21" i="1"/>
  <c r="K21" i="1" s="1"/>
  <c r="P21" i="1" s="1"/>
  <c r="I18" i="1"/>
  <c r="I212" i="1" s="1"/>
  <c r="C11" i="4" s="1"/>
  <c r="I39" i="1"/>
  <c r="K39" i="1" s="1"/>
  <c r="P39" i="1" s="1"/>
  <c r="I38" i="1"/>
  <c r="K38" i="1" s="1"/>
  <c r="P38" i="1" s="1"/>
  <c r="I37" i="1"/>
  <c r="I36" i="1"/>
  <c r="K36" i="1" s="1"/>
  <c r="P36" i="1" s="1"/>
  <c r="I35" i="1"/>
  <c r="K35" i="1" s="1"/>
  <c r="P35" i="1" s="1"/>
  <c r="I34" i="1"/>
  <c r="K34" i="1" s="1"/>
  <c r="P34" i="1" s="1"/>
  <c r="I33" i="1"/>
  <c r="K33" i="1" s="1"/>
  <c r="P33" i="1" s="1"/>
  <c r="I32" i="1"/>
  <c r="K32" i="1" s="1"/>
  <c r="P32" i="1" s="1"/>
  <c r="I28" i="1"/>
  <c r="K28" i="1" s="1"/>
  <c r="P28" i="1" s="1"/>
  <c r="I29" i="1"/>
  <c r="K29" i="1" s="1"/>
  <c r="P29" i="1" s="1"/>
  <c r="I30" i="1"/>
  <c r="K30" i="1" s="1"/>
  <c r="P30" i="1" s="1"/>
  <c r="I31" i="1"/>
  <c r="K31" i="1" s="1"/>
  <c r="P31" i="1" s="1"/>
  <c r="I27" i="1"/>
  <c r="K27" i="1" s="1"/>
  <c r="P27" i="1" s="1"/>
  <c r="I26" i="1"/>
  <c r="K26" i="1" s="1"/>
  <c r="P26" i="1" s="1"/>
  <c r="I25" i="1"/>
  <c r="K25" i="1" s="1"/>
  <c r="P25" i="1" s="1"/>
  <c r="I6" i="1"/>
  <c r="I8" i="1"/>
  <c r="K8" i="1" s="1"/>
  <c r="P8" i="1" s="1"/>
  <c r="I23" i="1"/>
  <c r="K23" i="1" s="1"/>
  <c r="P23" i="1" s="1"/>
  <c r="I22" i="1"/>
  <c r="K22" i="1" s="1"/>
  <c r="P22" i="1" s="1"/>
  <c r="I15" i="1"/>
  <c r="K15" i="1" s="1"/>
  <c r="P15" i="1" s="1"/>
  <c r="I14" i="1"/>
  <c r="K14" i="1" s="1"/>
  <c r="P14" i="1" s="1"/>
  <c r="I13" i="1"/>
  <c r="K13" i="1" s="1"/>
  <c r="P13" i="1" s="1"/>
  <c r="I12" i="1"/>
  <c r="K12" i="1" s="1"/>
  <c r="P12" i="1" s="1"/>
  <c r="I11" i="1"/>
  <c r="K11" i="1" s="1"/>
  <c r="P11" i="1" s="1"/>
  <c r="I10" i="1"/>
  <c r="I7" i="1"/>
  <c r="K7" i="1" s="1"/>
  <c r="P7" i="1" s="1"/>
  <c r="I9" i="1"/>
  <c r="K9" i="1" s="1"/>
  <c r="P9" i="1" s="1"/>
  <c r="G20" i="2" l="1"/>
  <c r="D13" i="4" s="1"/>
  <c r="K18" i="1"/>
  <c r="P18" i="1" s="1"/>
  <c r="R18" i="1" s="1"/>
  <c r="K10" i="1"/>
  <c r="P10" i="1" s="1"/>
  <c r="I17" i="1"/>
  <c r="K17" i="1" s="1"/>
  <c r="P17" i="1" s="1"/>
  <c r="R17" i="1" s="1"/>
  <c r="I24" i="1"/>
  <c r="K24" i="1" s="1"/>
  <c r="P24" i="1" s="1"/>
  <c r="R24" i="1" s="1"/>
  <c r="G12" i="3"/>
  <c r="V12" i="3" s="1"/>
  <c r="X12" i="3" s="1"/>
  <c r="Q12" i="3"/>
  <c r="S12" i="3" s="1"/>
  <c r="G9" i="3"/>
  <c r="I9" i="3" s="1"/>
  <c r="Q9" i="3"/>
  <c r="S9" i="3" s="1"/>
  <c r="G13" i="3"/>
  <c r="V13" i="3" s="1"/>
  <c r="X13" i="3" s="1"/>
  <c r="Q13" i="3"/>
  <c r="S13" i="3" s="1"/>
  <c r="G6" i="3"/>
  <c r="I6" i="3" s="1"/>
  <c r="Q6" i="3"/>
  <c r="S6" i="3" s="1"/>
  <c r="G10" i="3"/>
  <c r="I10" i="3" s="1"/>
  <c r="Q10" i="3"/>
  <c r="G14" i="3"/>
  <c r="V14" i="3" s="1"/>
  <c r="X14" i="3" s="1"/>
  <c r="Q14" i="3"/>
  <c r="S14" i="3" s="1"/>
  <c r="G8" i="3"/>
  <c r="I8" i="3" s="1"/>
  <c r="Q8" i="3"/>
  <c r="G7" i="3"/>
  <c r="I7" i="3" s="1"/>
  <c r="Q7" i="3"/>
  <c r="S7" i="3" s="1"/>
  <c r="G11" i="3"/>
  <c r="I11" i="3" s="1"/>
  <c r="Q11" i="3"/>
  <c r="S11" i="3" s="1"/>
  <c r="G15" i="3"/>
  <c r="I15" i="3" s="1"/>
  <c r="Q15" i="3"/>
  <c r="S15" i="3" s="1"/>
  <c r="V6" i="3"/>
  <c r="X6" i="3" s="1"/>
  <c r="V10" i="3"/>
  <c r="X10" i="3" s="1"/>
  <c r="S10" i="3"/>
  <c r="V8" i="3"/>
  <c r="X8" i="3" s="1"/>
  <c r="S8" i="3"/>
  <c r="K37" i="1"/>
  <c r="P37" i="1" s="1"/>
  <c r="C8" i="4"/>
  <c r="K40" i="1"/>
  <c r="P40" i="1" s="1"/>
  <c r="R40" i="1" s="1"/>
  <c r="K6" i="1"/>
  <c r="T6" i="1" s="1"/>
  <c r="V6" i="1" s="1"/>
  <c r="I16" i="1"/>
  <c r="K16" i="1" s="1"/>
  <c r="P16" i="1" s="1"/>
  <c r="R16" i="1" s="1"/>
  <c r="K46" i="1"/>
  <c r="P46" i="1" s="1"/>
  <c r="R46" i="1" s="1"/>
  <c r="P50" i="1"/>
  <c r="R50" i="1" s="1"/>
  <c r="M50" i="1"/>
  <c r="P51" i="1"/>
  <c r="R51" i="1" s="1"/>
  <c r="M51" i="1"/>
  <c r="T51" i="1"/>
  <c r="V51" i="1" s="1"/>
  <c r="M49" i="1"/>
  <c r="P49" i="1"/>
  <c r="R49" i="1" s="1"/>
  <c r="M22" i="1"/>
  <c r="R22" i="1"/>
  <c r="T22" i="1"/>
  <c r="V22" i="1" s="1"/>
  <c r="M45" i="1"/>
  <c r="T45" i="1"/>
  <c r="V45" i="1" s="1"/>
  <c r="R45" i="1"/>
  <c r="M26" i="1"/>
  <c r="R26" i="1"/>
  <c r="T26" i="1"/>
  <c r="V26" i="1" s="1"/>
  <c r="M36" i="1"/>
  <c r="T36" i="1"/>
  <c r="V36" i="1" s="1"/>
  <c r="R36" i="1"/>
  <c r="M15" i="1"/>
  <c r="T15" i="1"/>
  <c r="V15" i="1" s="1"/>
  <c r="R15" i="1"/>
  <c r="M12" i="1"/>
  <c r="T12" i="1"/>
  <c r="V12" i="1" s="1"/>
  <c r="R12" i="1"/>
  <c r="M29" i="1"/>
  <c r="T29" i="1"/>
  <c r="V29" i="1" s="1"/>
  <c r="R29" i="1"/>
  <c r="M32" i="1"/>
  <c r="T32" i="1"/>
  <c r="V32" i="1" s="1"/>
  <c r="R32" i="1"/>
  <c r="M38" i="1"/>
  <c r="R38" i="1"/>
  <c r="T38" i="1"/>
  <c r="V38" i="1" s="1"/>
  <c r="M21" i="1"/>
  <c r="T21" i="1"/>
  <c r="V21" i="1" s="1"/>
  <c r="R21" i="1"/>
  <c r="M42" i="1"/>
  <c r="R42" i="1"/>
  <c r="T42" i="1"/>
  <c r="V42" i="1" s="1"/>
  <c r="M14" i="1"/>
  <c r="R14" i="1"/>
  <c r="T14" i="1"/>
  <c r="V14" i="1" s="1"/>
  <c r="M7" i="1"/>
  <c r="T7" i="1"/>
  <c r="V7" i="1" s="1"/>
  <c r="R7" i="1"/>
  <c r="M13" i="1"/>
  <c r="T13" i="1"/>
  <c r="V13" i="1" s="1"/>
  <c r="R13" i="1"/>
  <c r="M27" i="1"/>
  <c r="T27" i="1"/>
  <c r="V27" i="1" s="1"/>
  <c r="R27" i="1"/>
  <c r="M28" i="1"/>
  <c r="T28" i="1"/>
  <c r="V28" i="1" s="1"/>
  <c r="R28" i="1"/>
  <c r="M19" i="1"/>
  <c r="T19" i="1"/>
  <c r="V19" i="1" s="1"/>
  <c r="R19" i="1"/>
  <c r="M41" i="1"/>
  <c r="T41" i="1"/>
  <c r="V41" i="1" s="1"/>
  <c r="R41" i="1"/>
  <c r="M9" i="1"/>
  <c r="T9" i="1"/>
  <c r="V9" i="1" s="1"/>
  <c r="R9" i="1"/>
  <c r="R10" i="1"/>
  <c r="T10" i="1"/>
  <c r="V10" i="1" s="1"/>
  <c r="M25" i="1"/>
  <c r="T25" i="1"/>
  <c r="V25" i="1" s="1"/>
  <c r="R25" i="1"/>
  <c r="M31" i="1"/>
  <c r="T31" i="1"/>
  <c r="V31" i="1" s="1"/>
  <c r="R31" i="1"/>
  <c r="M34" i="1"/>
  <c r="R34" i="1"/>
  <c r="T34" i="1"/>
  <c r="V34" i="1" s="1"/>
  <c r="M39" i="1"/>
  <c r="T39" i="1"/>
  <c r="V39" i="1" s="1"/>
  <c r="R39" i="1"/>
  <c r="M44" i="1"/>
  <c r="T44" i="1"/>
  <c r="V44" i="1" s="1"/>
  <c r="R44" i="1"/>
  <c r="M11" i="1"/>
  <c r="T11" i="1"/>
  <c r="V11" i="1" s="1"/>
  <c r="R11" i="1"/>
  <c r="M23" i="1"/>
  <c r="T23" i="1"/>
  <c r="V23" i="1" s="1"/>
  <c r="R23" i="1"/>
  <c r="M8" i="1"/>
  <c r="T8" i="1"/>
  <c r="V8" i="1" s="1"/>
  <c r="R8" i="1"/>
  <c r="M30" i="1"/>
  <c r="R30" i="1"/>
  <c r="T30" i="1"/>
  <c r="V30" i="1" s="1"/>
  <c r="M33" i="1"/>
  <c r="T33" i="1"/>
  <c r="V33" i="1" s="1"/>
  <c r="R33" i="1"/>
  <c r="M35" i="1"/>
  <c r="T35" i="1"/>
  <c r="V35" i="1" s="1"/>
  <c r="R35" i="1"/>
  <c r="T37" i="1"/>
  <c r="V37" i="1" s="1"/>
  <c r="R37" i="1"/>
  <c r="M18" i="1"/>
  <c r="M212" i="1" s="1"/>
  <c r="D11" i="4" s="1"/>
  <c r="L11" i="4" s="1"/>
  <c r="M43" i="1"/>
  <c r="T43" i="1"/>
  <c r="V43" i="1" s="1"/>
  <c r="R43" i="1"/>
  <c r="K47" i="1"/>
  <c r="P47" i="1" s="1"/>
  <c r="T49" i="1"/>
  <c r="V49" i="1" s="1"/>
  <c r="T50" i="1"/>
  <c r="V50" i="1" s="1"/>
  <c r="M48" i="1"/>
  <c r="T48" i="1"/>
  <c r="V48" i="1" s="1"/>
  <c r="R48" i="1"/>
  <c r="I14" i="3" l="1"/>
  <c r="V9" i="3"/>
  <c r="X9" i="3" s="1"/>
  <c r="V7" i="3"/>
  <c r="X7" i="3" s="1"/>
  <c r="M6" i="1"/>
  <c r="V15" i="3"/>
  <c r="X15" i="3" s="1"/>
  <c r="M10" i="1"/>
  <c r="I211" i="1"/>
  <c r="C10" i="4" s="1"/>
  <c r="I13" i="3"/>
  <c r="I12" i="3"/>
  <c r="V11" i="3"/>
  <c r="X11" i="3" s="1"/>
  <c r="H11" i="4"/>
  <c r="T18" i="1"/>
  <c r="V18" i="1" s="1"/>
  <c r="V212" i="1" s="1"/>
  <c r="F11" i="4" s="1"/>
  <c r="R212" i="1"/>
  <c r="E11" i="4" s="1"/>
  <c r="I210" i="1"/>
  <c r="C9" i="4" s="1"/>
  <c r="T24" i="1"/>
  <c r="V24" i="1" s="1"/>
  <c r="M24" i="1"/>
  <c r="T17" i="1"/>
  <c r="V17" i="1" s="1"/>
  <c r="M17" i="1"/>
  <c r="I208" i="1"/>
  <c r="P6" i="1"/>
  <c r="R6" i="1" s="1"/>
  <c r="R208" i="1" s="1"/>
  <c r="M37" i="1"/>
  <c r="D8" i="4"/>
  <c r="L8" i="4" s="1"/>
  <c r="G37" i="3"/>
  <c r="C12" i="4" s="1"/>
  <c r="H8" i="4"/>
  <c r="L13" i="4"/>
  <c r="T40" i="1"/>
  <c r="V40" i="1" s="1"/>
  <c r="E8" i="4"/>
  <c r="M8" i="4" s="1"/>
  <c r="M40" i="1"/>
  <c r="M46" i="1"/>
  <c r="S37" i="3"/>
  <c r="E12" i="4" s="1"/>
  <c r="F8" i="4"/>
  <c r="N8" i="4" s="1"/>
  <c r="T46" i="1"/>
  <c r="V46" i="1" s="1"/>
  <c r="T16" i="1"/>
  <c r="V16" i="1" s="1"/>
  <c r="M16" i="1"/>
  <c r="M47" i="1"/>
  <c r="R47" i="1"/>
  <c r="R210" i="1" s="1"/>
  <c r="T47" i="1"/>
  <c r="V47" i="1" s="1"/>
  <c r="V210" i="1" s="1"/>
  <c r="I37" i="3" l="1"/>
  <c r="D12" i="4" s="1"/>
  <c r="L12" i="4" s="1"/>
  <c r="R211" i="1"/>
  <c r="E10" i="4" s="1"/>
  <c r="M10" i="4" s="1"/>
  <c r="M210" i="1"/>
  <c r="D9" i="4" s="1"/>
  <c r="L9" i="4" s="1"/>
  <c r="X37" i="3"/>
  <c r="F12" i="4" s="1"/>
  <c r="N12" i="4" s="1"/>
  <c r="M208" i="1"/>
  <c r="D7" i="4" s="1"/>
  <c r="L7" i="4" s="1"/>
  <c r="V208" i="1"/>
  <c r="F7" i="4" s="1"/>
  <c r="V211" i="1"/>
  <c r="M211" i="1"/>
  <c r="D10" i="4" s="1"/>
  <c r="L10" i="4" s="1"/>
  <c r="I213" i="1"/>
  <c r="M11" i="4"/>
  <c r="I11" i="4"/>
  <c r="N11" i="4"/>
  <c r="J11" i="4"/>
  <c r="R213" i="1"/>
  <c r="C7" i="4"/>
  <c r="C15" i="4" s="1"/>
  <c r="E7" i="4"/>
  <c r="I8" i="4"/>
  <c r="I10" i="4"/>
  <c r="J8" i="4"/>
  <c r="M12" i="4"/>
  <c r="I12" i="4"/>
  <c r="F9" i="4"/>
  <c r="E9" i="4"/>
  <c r="H12" i="4" l="1"/>
  <c r="L15" i="4"/>
  <c r="M7" i="4"/>
  <c r="E15" i="4"/>
  <c r="E18" i="4" s="1"/>
  <c r="N7" i="4"/>
  <c r="J12" i="4"/>
  <c r="V213" i="1"/>
  <c r="F10" i="4"/>
  <c r="N10" i="4" s="1"/>
  <c r="M213" i="1"/>
  <c r="H9" i="4"/>
  <c r="J7" i="4"/>
  <c r="I7" i="4"/>
  <c r="H10" i="4"/>
  <c r="H7" i="4"/>
  <c r="D15" i="4"/>
  <c r="D18" i="4" s="1"/>
  <c r="M9" i="4"/>
  <c r="I9" i="4"/>
  <c r="N9" i="4"/>
  <c r="J9" i="4"/>
  <c r="F15" i="4" l="1"/>
  <c r="F18" i="4" s="1"/>
  <c r="N15" i="4"/>
  <c r="M15" i="4"/>
  <c r="J10" i="4"/>
</calcChain>
</file>

<file path=xl/sharedStrings.xml><?xml version="1.0" encoding="utf-8"?>
<sst xmlns="http://schemas.openxmlformats.org/spreadsheetml/2006/main" count="668" uniqueCount="316">
  <si>
    <t>方位</t>
    <rPh sb="0" eb="2">
      <t>ホウイ</t>
    </rPh>
    <phoneticPr fontId="2"/>
  </si>
  <si>
    <t>基礎・地盤の名称</t>
    <rPh sb="0" eb="2">
      <t>キソ</t>
    </rPh>
    <rPh sb="3" eb="5">
      <t>ジバン</t>
    </rPh>
    <rPh sb="6" eb="8">
      <t>メイショウ</t>
    </rPh>
    <phoneticPr fontId="2"/>
  </si>
  <si>
    <t>断熱構成の名称</t>
    <rPh sb="0" eb="2">
      <t>ダンネツ</t>
    </rPh>
    <rPh sb="2" eb="4">
      <t>コウセイ</t>
    </rPh>
    <rPh sb="5" eb="7">
      <t>メイショウ</t>
    </rPh>
    <phoneticPr fontId="2"/>
  </si>
  <si>
    <t>住宅・住戸名</t>
    <rPh sb="0" eb="2">
      <t>ジュウタク</t>
    </rPh>
    <rPh sb="3" eb="5">
      <t>ジュウコ</t>
    </rPh>
    <rPh sb="5" eb="6">
      <t>メイ</t>
    </rPh>
    <phoneticPr fontId="2"/>
  </si>
  <si>
    <t>全体</t>
    <rPh sb="0" eb="2">
      <t>ゼンタイ</t>
    </rPh>
    <phoneticPr fontId="2"/>
  </si>
  <si>
    <t>面積に関すること</t>
    <rPh sb="0" eb="2">
      <t>メンセキ</t>
    </rPh>
    <rPh sb="3" eb="4">
      <t>カン</t>
    </rPh>
    <phoneticPr fontId="2"/>
  </si>
  <si>
    <r>
      <t xml:space="preserve">①長さ１（ｍ）
</t>
    </r>
    <r>
      <rPr>
        <sz val="8"/>
        <color theme="1"/>
        <rFont val="Meiryo UI"/>
        <family val="3"/>
        <charset val="128"/>
      </rPr>
      <t>（壁の場合は水平方向）</t>
    </r>
    <rPh sb="1" eb="2">
      <t>ナガ</t>
    </rPh>
    <rPh sb="9" eb="10">
      <t>カベ</t>
    </rPh>
    <rPh sb="11" eb="13">
      <t>バアイ</t>
    </rPh>
    <rPh sb="14" eb="18">
      <t>スイヘイホウコウ</t>
    </rPh>
    <phoneticPr fontId="2"/>
  </si>
  <si>
    <r>
      <t xml:space="preserve">②長さ２（ｍ）
</t>
    </r>
    <r>
      <rPr>
        <sz val="8"/>
        <color theme="1"/>
        <rFont val="Meiryo UI"/>
        <family val="3"/>
        <charset val="128"/>
      </rPr>
      <t>（壁の場合は鉛直方向）</t>
    </r>
    <rPh sb="1" eb="2">
      <t>ナガ</t>
    </rPh>
    <rPh sb="9" eb="10">
      <t>カベ</t>
    </rPh>
    <rPh sb="11" eb="13">
      <t>バアイ</t>
    </rPh>
    <rPh sb="14" eb="16">
      <t>エンチョク</t>
    </rPh>
    <rPh sb="16" eb="18">
      <t>ホウコウ</t>
    </rPh>
    <phoneticPr fontId="2"/>
  </si>
  <si>
    <t>q値の計算に関すること</t>
    <rPh sb="1" eb="2">
      <t>アタイ</t>
    </rPh>
    <rPh sb="3" eb="5">
      <t>ケイサン</t>
    </rPh>
    <rPh sb="6" eb="7">
      <t>カン</t>
    </rPh>
    <phoneticPr fontId="2"/>
  </si>
  <si>
    <t>図面からひろう</t>
    <rPh sb="0" eb="2">
      <t>ズメン</t>
    </rPh>
    <phoneticPr fontId="2"/>
  </si>
  <si>
    <t>①×②－③</t>
    <phoneticPr fontId="2"/>
  </si>
  <si>
    <r>
      <t>④壁の面積
（m</t>
    </r>
    <r>
      <rPr>
        <vertAlign val="superscript"/>
        <sz val="11"/>
        <color theme="1"/>
        <rFont val="Meiryo UI"/>
        <family val="3"/>
        <charset val="128"/>
      </rPr>
      <t>2</t>
    </r>
    <r>
      <rPr>
        <sz val="11"/>
        <color theme="1"/>
        <rFont val="Meiryo UI"/>
        <family val="3"/>
        <charset val="128"/>
      </rPr>
      <t>）</t>
    </r>
    <rPh sb="1" eb="2">
      <t>カベ</t>
    </rPh>
    <rPh sb="3" eb="5">
      <t>メンセキ</t>
    </rPh>
    <phoneticPr fontId="2"/>
  </si>
  <si>
    <t>計算する</t>
    <rPh sb="0" eb="2">
      <t>ケイサン</t>
    </rPh>
    <phoneticPr fontId="2"/>
  </si>
  <si>
    <t>④</t>
    <phoneticPr fontId="2"/>
  </si>
  <si>
    <t>図面から</t>
    <rPh sb="0" eb="2">
      <t>ズメン</t>
    </rPh>
    <phoneticPr fontId="2"/>
  </si>
  <si>
    <t>⑧ｑ値
（W/K)</t>
    <rPh sb="2" eb="3">
      <t>アタイ</t>
    </rPh>
    <phoneticPr fontId="2"/>
  </si>
  <si>
    <t>⑤×⑥×⑦</t>
    <phoneticPr fontId="2"/>
  </si>
  <si>
    <t>mH値の計算に関すること</t>
    <rPh sb="2" eb="3">
      <t>アタイ</t>
    </rPh>
    <rPh sb="4" eb="6">
      <t>ケイサン</t>
    </rPh>
    <rPh sb="7" eb="8">
      <t>カン</t>
    </rPh>
    <phoneticPr fontId="2"/>
  </si>
  <si>
    <t>図面</t>
    <rPh sb="0" eb="2">
      <t>ズメン</t>
    </rPh>
    <phoneticPr fontId="2"/>
  </si>
  <si>
    <t>⑤×0.034</t>
    <phoneticPr fontId="2"/>
  </si>
  <si>
    <t>④</t>
    <phoneticPr fontId="2"/>
  </si>
  <si>
    <t>⑨η値</t>
    <rPh sb="2" eb="3">
      <t>チ</t>
    </rPh>
    <phoneticPr fontId="2"/>
  </si>
  <si>
    <t>⑪方位係数
（ν）</t>
    <rPh sb="1" eb="3">
      <t>ホウイ</t>
    </rPh>
    <rPh sb="3" eb="5">
      <t>ケイスウ</t>
    </rPh>
    <phoneticPr fontId="2"/>
  </si>
  <si>
    <t>⑨×⑩×⑪</t>
    <phoneticPr fontId="2"/>
  </si>
  <si>
    <t>mC値の計算に関すること</t>
    <rPh sb="2" eb="3">
      <t>アタイ</t>
    </rPh>
    <rPh sb="4" eb="6">
      <t>ケイサン</t>
    </rPh>
    <rPh sb="7" eb="8">
      <t>カン</t>
    </rPh>
    <phoneticPr fontId="2"/>
  </si>
  <si>
    <t>⑬η値</t>
    <rPh sb="2" eb="3">
      <t>チ</t>
    </rPh>
    <phoneticPr fontId="2"/>
  </si>
  <si>
    <t>⑮方位係数
（ν）</t>
    <rPh sb="1" eb="3">
      <t>ホウイ</t>
    </rPh>
    <rPh sb="3" eb="5">
      <t>ケイスウ</t>
    </rPh>
    <phoneticPr fontId="2"/>
  </si>
  <si>
    <t>④</t>
    <phoneticPr fontId="2"/>
  </si>
  <si>
    <t>方位から</t>
    <rPh sb="0" eb="2">
      <t>ホウイ</t>
    </rPh>
    <phoneticPr fontId="2"/>
  </si>
  <si>
    <t>⑬×⑭×⑮</t>
    <phoneticPr fontId="2"/>
  </si>
  <si>
    <t>面積に関すること</t>
    <rPh sb="0" eb="2">
      <t>メンセキ</t>
    </rPh>
    <rPh sb="3" eb="4">
      <t>カン</t>
    </rPh>
    <phoneticPr fontId="2"/>
  </si>
  <si>
    <t>ｑ値の計算に関すること</t>
    <rPh sb="1" eb="2">
      <t>アタイ</t>
    </rPh>
    <rPh sb="3" eb="5">
      <t>ケイサン</t>
    </rPh>
    <rPh sb="6" eb="7">
      <t>カン</t>
    </rPh>
    <phoneticPr fontId="2"/>
  </si>
  <si>
    <t>計算する</t>
    <rPh sb="0" eb="2">
      <t>ケイサン</t>
    </rPh>
    <phoneticPr fontId="2"/>
  </si>
  <si>
    <r>
      <t>①面積（m</t>
    </r>
    <r>
      <rPr>
        <vertAlign val="superscript"/>
        <sz val="11"/>
        <color theme="1"/>
        <rFont val="Meiryo UI"/>
        <family val="3"/>
        <charset val="128"/>
      </rPr>
      <t>2</t>
    </r>
    <r>
      <rPr>
        <sz val="11"/>
        <color theme="1"/>
        <rFont val="Meiryo UI"/>
        <family val="3"/>
        <charset val="128"/>
      </rPr>
      <t>）</t>
    </r>
    <rPh sb="1" eb="3">
      <t>メンセキ</t>
    </rPh>
    <phoneticPr fontId="2"/>
  </si>
  <si>
    <r>
      <t>②U値
（W/m</t>
    </r>
    <r>
      <rPr>
        <vertAlign val="superscript"/>
        <sz val="11"/>
        <color theme="1"/>
        <rFont val="Meiryo UI"/>
        <family val="3"/>
        <charset val="128"/>
      </rPr>
      <t>2</t>
    </r>
    <r>
      <rPr>
        <sz val="11"/>
        <color theme="1"/>
        <rFont val="Meiryo UI"/>
        <family val="3"/>
        <charset val="128"/>
      </rPr>
      <t>K）</t>
    </r>
    <rPh sb="2" eb="3">
      <t>チ</t>
    </rPh>
    <phoneticPr fontId="2"/>
  </si>
  <si>
    <r>
      <t>③面積
（ｍ</t>
    </r>
    <r>
      <rPr>
        <vertAlign val="superscript"/>
        <sz val="11"/>
        <color theme="1"/>
        <rFont val="Meiryo UI"/>
        <family val="3"/>
        <charset val="128"/>
      </rPr>
      <t>２</t>
    </r>
    <r>
      <rPr>
        <sz val="11"/>
        <color theme="1"/>
        <rFont val="Meiryo UI"/>
        <family val="3"/>
        <charset val="128"/>
      </rPr>
      <t>）</t>
    </r>
    <rPh sb="1" eb="3">
      <t>メンセキ</t>
    </rPh>
    <phoneticPr fontId="2"/>
  </si>
  <si>
    <t>①</t>
    <phoneticPr fontId="2"/>
  </si>
  <si>
    <t>図面から</t>
    <rPh sb="0" eb="2">
      <t>ズメン</t>
    </rPh>
    <phoneticPr fontId="2"/>
  </si>
  <si>
    <t>④温度差係数
（H）</t>
    <rPh sb="1" eb="4">
      <t>オンドサ</t>
    </rPh>
    <rPh sb="4" eb="6">
      <t>ケイスウ</t>
    </rPh>
    <phoneticPr fontId="2"/>
  </si>
  <si>
    <t>②×③×④</t>
    <phoneticPr fontId="2"/>
  </si>
  <si>
    <t>⑤ｑ値
（W/K)</t>
    <rPh sb="2" eb="3">
      <t>アタイ</t>
    </rPh>
    <phoneticPr fontId="2"/>
  </si>
  <si>
    <t>仕様から</t>
    <rPh sb="0" eb="2">
      <t>シヨウ</t>
    </rPh>
    <phoneticPr fontId="2"/>
  </si>
  <si>
    <t>⑥ηd値</t>
    <rPh sb="3" eb="4">
      <t>チ</t>
    </rPh>
    <phoneticPr fontId="2"/>
  </si>
  <si>
    <t>①</t>
    <phoneticPr fontId="2"/>
  </si>
  <si>
    <t>mC値の計算に関すること</t>
    <rPh sb="2" eb="3">
      <t>チ</t>
    </rPh>
    <rPh sb="4" eb="6">
      <t>ケイサン</t>
    </rPh>
    <rPh sb="7" eb="8">
      <t>カン</t>
    </rPh>
    <phoneticPr fontId="2"/>
  </si>
  <si>
    <t>全体</t>
    <rPh sb="0" eb="2">
      <t>ゼンタイ</t>
    </rPh>
    <phoneticPr fontId="2"/>
  </si>
  <si>
    <t>①ψ値
（W/ｍK）</t>
    <rPh sb="2" eb="3">
      <t>チ</t>
    </rPh>
    <phoneticPr fontId="2"/>
  </si>
  <si>
    <t>②長さ
（ｍ）</t>
    <rPh sb="1" eb="2">
      <t>ナガ</t>
    </rPh>
    <phoneticPr fontId="2"/>
  </si>
  <si>
    <t>④ｑ値
（W/K)</t>
    <rPh sb="2" eb="3">
      <t>アタイ</t>
    </rPh>
    <phoneticPr fontId="2"/>
  </si>
  <si>
    <t>③温度差係数
（H）</t>
    <rPh sb="1" eb="4">
      <t>オンドサ</t>
    </rPh>
    <rPh sb="4" eb="6">
      <t>ケイスウ</t>
    </rPh>
    <phoneticPr fontId="2"/>
  </si>
  <si>
    <t>①×②×③</t>
    <phoneticPr fontId="2"/>
  </si>
  <si>
    <t>合計</t>
    <rPh sb="0" eb="2">
      <t>ゴウケイ</t>
    </rPh>
    <phoneticPr fontId="2"/>
  </si>
  <si>
    <t>合計</t>
    <rPh sb="0" eb="2">
      <t>ゴウケイ</t>
    </rPh>
    <phoneticPr fontId="2"/>
  </si>
  <si>
    <r>
      <t>⑤U値
（W/m</t>
    </r>
    <r>
      <rPr>
        <vertAlign val="superscript"/>
        <sz val="11"/>
        <color theme="1"/>
        <rFont val="Meiryo UI"/>
        <family val="3"/>
        <charset val="128"/>
      </rPr>
      <t>2</t>
    </r>
    <r>
      <rPr>
        <sz val="11"/>
        <color theme="1"/>
        <rFont val="Meiryo UI"/>
        <family val="3"/>
        <charset val="128"/>
      </rPr>
      <t>K）</t>
    </r>
    <rPh sb="2" eb="3">
      <t>チ</t>
    </rPh>
    <phoneticPr fontId="2"/>
  </si>
  <si>
    <r>
      <t>⑥面積
（ｍ</t>
    </r>
    <r>
      <rPr>
        <vertAlign val="superscript"/>
        <sz val="11"/>
        <color theme="1"/>
        <rFont val="Meiryo UI"/>
        <family val="3"/>
        <charset val="128"/>
      </rPr>
      <t>２</t>
    </r>
    <r>
      <rPr>
        <sz val="11"/>
        <color theme="1"/>
        <rFont val="Meiryo UI"/>
        <family val="3"/>
        <charset val="128"/>
      </rPr>
      <t>）</t>
    </r>
    <rPh sb="1" eb="3">
      <t>メンセキ</t>
    </rPh>
    <phoneticPr fontId="2"/>
  </si>
  <si>
    <r>
      <t>⑩面積
（ｍ</t>
    </r>
    <r>
      <rPr>
        <vertAlign val="superscript"/>
        <sz val="11"/>
        <color theme="1"/>
        <rFont val="Meiryo UI"/>
        <family val="3"/>
        <charset val="128"/>
      </rPr>
      <t>２</t>
    </r>
    <r>
      <rPr>
        <sz val="11"/>
        <color theme="1"/>
        <rFont val="Meiryo UI"/>
        <family val="3"/>
        <charset val="128"/>
      </rPr>
      <t>）</t>
    </r>
    <rPh sb="1" eb="3">
      <t>メンセキ</t>
    </rPh>
    <phoneticPr fontId="2"/>
  </si>
  <si>
    <r>
      <t xml:space="preserve">⑫ｍ値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</si>
  <si>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r>
      <t>⑭面積
（ｍ</t>
    </r>
    <r>
      <rPr>
        <vertAlign val="superscript"/>
        <sz val="11"/>
        <color theme="1"/>
        <rFont val="Meiryo UI"/>
        <family val="3"/>
        <charset val="128"/>
      </rPr>
      <t>２</t>
    </r>
    <r>
      <rPr>
        <sz val="11"/>
        <color theme="1"/>
        <rFont val="Meiryo UI"/>
        <family val="3"/>
        <charset val="128"/>
      </rPr>
      <t>）</t>
    </r>
    <rPh sb="1" eb="3">
      <t>メンセキ</t>
    </rPh>
    <phoneticPr fontId="2"/>
  </si>
  <si>
    <r>
      <t xml:space="preserve">⑯ｍ値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</si>
  <si>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西</t>
    <rPh sb="0" eb="1">
      <t>ニシ</t>
    </rPh>
    <phoneticPr fontId="2"/>
  </si>
  <si>
    <t>北</t>
    <rPh sb="0" eb="1">
      <t>キタ</t>
    </rPh>
    <phoneticPr fontId="2"/>
  </si>
  <si>
    <t>東</t>
    <rPh sb="0" eb="1">
      <t>ヒガシ</t>
    </rPh>
    <phoneticPr fontId="2"/>
  </si>
  <si>
    <t>南</t>
    <rPh sb="0" eb="1">
      <t>ミナミ</t>
    </rPh>
    <phoneticPr fontId="2"/>
  </si>
  <si>
    <t>番号</t>
    <rPh sb="0" eb="2">
      <t>バンゴウ</t>
    </rPh>
    <phoneticPr fontId="2"/>
  </si>
  <si>
    <t>合計</t>
    <rPh sb="0" eb="2">
      <t>ゴウケイ</t>
    </rPh>
    <phoneticPr fontId="2"/>
  </si>
  <si>
    <t>番号</t>
    <rPh sb="0" eb="2">
      <t>バンゴウ</t>
    </rPh>
    <phoneticPr fontId="2"/>
  </si>
  <si>
    <t>m値の計算に関すること（mH値・mC値共通）</t>
    <rPh sb="1" eb="2">
      <t>アタイ</t>
    </rPh>
    <rPh sb="3" eb="5">
      <t>ケイサン</t>
    </rPh>
    <rPh sb="6" eb="7">
      <t>カン</t>
    </rPh>
    <rPh sb="14" eb="15">
      <t>アタイ</t>
    </rPh>
    <rPh sb="18" eb="19">
      <t>アタイ</t>
    </rPh>
    <rPh sb="19" eb="21">
      <t>キョウツウ</t>
    </rPh>
    <phoneticPr fontId="2"/>
  </si>
  <si>
    <t>mH値の計算に関すること</t>
    <phoneticPr fontId="2"/>
  </si>
  <si>
    <r>
      <t>⑦y</t>
    </r>
    <r>
      <rPr>
        <vertAlign val="subscript"/>
        <sz val="11"/>
        <color theme="1"/>
        <rFont val="Meiryo UI"/>
        <family val="3"/>
        <charset val="128"/>
      </rPr>
      <t>1</t>
    </r>
    <r>
      <rPr>
        <sz val="11"/>
        <color theme="1"/>
        <rFont val="Meiryo UI"/>
        <family val="3"/>
        <charset val="128"/>
      </rPr>
      <t>（mm）</t>
    </r>
    <phoneticPr fontId="2"/>
  </si>
  <si>
    <r>
      <t>⑧y</t>
    </r>
    <r>
      <rPr>
        <vertAlign val="subscript"/>
        <sz val="11"/>
        <color theme="1"/>
        <rFont val="Meiryo UI"/>
        <family val="3"/>
        <charset val="128"/>
      </rPr>
      <t>2</t>
    </r>
    <r>
      <rPr>
        <sz val="11"/>
        <color theme="1"/>
        <rFont val="Meiryo UI"/>
        <family val="3"/>
        <charset val="128"/>
      </rPr>
      <t>（mm）</t>
    </r>
    <phoneticPr fontId="2"/>
  </si>
  <si>
    <t>⑨z（mm）</t>
    <phoneticPr fontId="2"/>
  </si>
  <si>
    <t>⑩ηd値</t>
    <rPh sb="3" eb="4">
      <t>チ</t>
    </rPh>
    <phoneticPr fontId="2"/>
  </si>
  <si>
    <t>⑥</t>
    <phoneticPr fontId="2"/>
  </si>
  <si>
    <t>⑪日除け
（ｆ）</t>
    <rPh sb="1" eb="3">
      <t>ヒヨ</t>
    </rPh>
    <phoneticPr fontId="2"/>
  </si>
  <si>
    <r>
      <t>⑫面積
（ｍ</t>
    </r>
    <r>
      <rPr>
        <vertAlign val="superscript"/>
        <sz val="11"/>
        <color theme="1"/>
        <rFont val="Meiryo UI"/>
        <family val="3"/>
        <charset val="128"/>
      </rPr>
      <t>２</t>
    </r>
    <r>
      <rPr>
        <sz val="11"/>
        <color theme="1"/>
        <rFont val="Meiryo UI"/>
        <family val="3"/>
        <charset val="128"/>
      </rPr>
      <t>）</t>
    </r>
    <rPh sb="1" eb="3">
      <t>メンセキ</t>
    </rPh>
    <phoneticPr fontId="2"/>
  </si>
  <si>
    <t>⑬方位係数
（ν）</t>
    <rPh sb="1" eb="3">
      <t>ホウイ</t>
    </rPh>
    <rPh sb="3" eb="5">
      <t>ケイスウ</t>
    </rPh>
    <phoneticPr fontId="2"/>
  </si>
  <si>
    <r>
      <t>⑭ｍ値
（W/(W/m</t>
    </r>
    <r>
      <rPr>
        <vertAlign val="superscript"/>
        <sz val="11"/>
        <color theme="1"/>
        <rFont val="Meiryo UI"/>
        <family val="3"/>
        <charset val="128"/>
      </rPr>
      <t>2</t>
    </r>
    <r>
      <rPr>
        <sz val="11"/>
        <color theme="1"/>
        <rFont val="Meiryo UI"/>
        <family val="3"/>
        <charset val="128"/>
      </rPr>
      <t>))</t>
    </r>
    <rPh sb="2" eb="3">
      <t>アタイ</t>
    </rPh>
    <phoneticPr fontId="2"/>
  </si>
  <si>
    <t>⑩×⑪×⑫×⑬</t>
    <phoneticPr fontId="2"/>
  </si>
  <si>
    <t>⑮ηd値</t>
    <rPh sb="3" eb="4">
      <t>チ</t>
    </rPh>
    <phoneticPr fontId="2"/>
  </si>
  <si>
    <t>⑯日除け
（ｆ）</t>
    <rPh sb="1" eb="3">
      <t>ヒヨ</t>
    </rPh>
    <phoneticPr fontId="2"/>
  </si>
  <si>
    <r>
      <t>⑰面積
（ｍ</t>
    </r>
    <r>
      <rPr>
        <vertAlign val="superscript"/>
        <sz val="11"/>
        <color theme="1"/>
        <rFont val="Meiryo UI"/>
        <family val="3"/>
        <charset val="128"/>
      </rPr>
      <t>２</t>
    </r>
    <r>
      <rPr>
        <sz val="11"/>
        <color theme="1"/>
        <rFont val="Meiryo UI"/>
        <family val="3"/>
        <charset val="128"/>
      </rPr>
      <t>）</t>
    </r>
    <rPh sb="1" eb="3">
      <t>メンセキ</t>
    </rPh>
    <phoneticPr fontId="2"/>
  </si>
  <si>
    <t>⑱方位係数
（ν）</t>
    <rPh sb="1" eb="3">
      <t>ホウイ</t>
    </rPh>
    <rPh sb="3" eb="5">
      <t>ケイスウ</t>
    </rPh>
    <phoneticPr fontId="2"/>
  </si>
  <si>
    <r>
      <t>⑲ｍ値
（W/(W/m</t>
    </r>
    <r>
      <rPr>
        <vertAlign val="superscript"/>
        <sz val="11"/>
        <color theme="1"/>
        <rFont val="Meiryo UI"/>
        <family val="3"/>
        <charset val="128"/>
      </rPr>
      <t>2</t>
    </r>
    <r>
      <rPr>
        <sz val="11"/>
        <color theme="1"/>
        <rFont val="Meiryo UI"/>
        <family val="3"/>
        <charset val="128"/>
      </rPr>
      <t>))</t>
    </r>
    <rPh sb="2" eb="3">
      <t>アタイ</t>
    </rPh>
    <phoneticPr fontId="2"/>
  </si>
  <si>
    <t>⑮×⑯×⑰×⑱</t>
    <phoneticPr fontId="2"/>
  </si>
  <si>
    <t>－</t>
    <phoneticPr fontId="2"/>
  </si>
  <si>
    <t>壁</t>
    <rPh sb="0" eb="1">
      <t>ガッペキ</t>
    </rPh>
    <phoneticPr fontId="2"/>
  </si>
  <si>
    <t>屋根・天井</t>
    <rPh sb="0" eb="2">
      <t>ヤネ</t>
    </rPh>
    <rPh sb="3" eb="5">
      <t>テンジョウ</t>
    </rPh>
    <phoneticPr fontId="2"/>
  </si>
  <si>
    <t>床</t>
    <rPh sb="0" eb="1">
      <t>ユカ</t>
    </rPh>
    <phoneticPr fontId="2"/>
  </si>
  <si>
    <t>①面積
(m2)</t>
    <rPh sb="1" eb="3">
      <t>メンセキ</t>
    </rPh>
    <phoneticPr fontId="2"/>
  </si>
  <si>
    <t>②q値（合計）
(W/K)</t>
    <rPh sb="2" eb="3">
      <t>チ</t>
    </rPh>
    <rPh sb="4" eb="6">
      <t>ゴウケイ</t>
    </rPh>
    <phoneticPr fontId="2"/>
  </si>
  <si>
    <t>③mH値（合計）
(W/(W/m2))</t>
    <rPh sb="3" eb="4">
      <t>アタイ</t>
    </rPh>
    <rPh sb="5" eb="7">
      <t>ゴウケイ</t>
    </rPh>
    <phoneticPr fontId="2"/>
  </si>
  <si>
    <t>④mC値（合計）
(W/(W/m2))</t>
    <rPh sb="3" eb="4">
      <t>アタイ</t>
    </rPh>
    <rPh sb="5" eb="7">
      <t>ゴウケイ</t>
    </rPh>
    <phoneticPr fontId="2"/>
  </si>
  <si>
    <t>平均U値
(W/m2K)
（②÷①）</t>
    <rPh sb="0" eb="2">
      <t>ヘイキン</t>
    </rPh>
    <rPh sb="3" eb="4">
      <t>アタイ</t>
    </rPh>
    <phoneticPr fontId="2"/>
  </si>
  <si>
    <t>UA値
(W/m2K)
（②÷①）</t>
    <rPh sb="2" eb="3">
      <t>アタイ</t>
    </rPh>
    <phoneticPr fontId="2"/>
  </si>
  <si>
    <t>ηAH値
(%)
（③÷①✕100）</t>
    <rPh sb="3" eb="4">
      <t>アタイ</t>
    </rPh>
    <phoneticPr fontId="2"/>
  </si>
  <si>
    <t>ηAC値
(%)
（④÷①✕100）</t>
    <rPh sb="3" eb="4">
      <t>アタイ</t>
    </rPh>
    <phoneticPr fontId="2"/>
  </si>
  <si>
    <t>平均ηC値
(%)
（④÷①✕100）</t>
    <rPh sb="0" eb="2">
      <t>ヘイキン</t>
    </rPh>
    <rPh sb="4" eb="5">
      <t>アタイ</t>
    </rPh>
    <phoneticPr fontId="2"/>
  </si>
  <si>
    <t>平均ηH値
(%)
（③÷①✕100）</t>
    <rPh sb="0" eb="2">
      <t>ヘイキン</t>
    </rPh>
    <rPh sb="4" eb="5">
      <t>アタイ</t>
    </rPh>
    <phoneticPr fontId="2"/>
  </si>
  <si>
    <t>冬期日射による
取得熱量（W)
(③✕⑥)</t>
    <rPh sb="0" eb="2">
      <t>トウキ</t>
    </rPh>
    <rPh sb="2" eb="4">
      <t>ニッシャ</t>
    </rPh>
    <rPh sb="8" eb="10">
      <t>シュトク</t>
    </rPh>
    <rPh sb="10" eb="12">
      <t>ネツリョウ</t>
    </rPh>
    <phoneticPr fontId="2"/>
  </si>
  <si>
    <t>温度差による
損失熱量(W)
（②✕⑤）</t>
    <rPh sb="0" eb="3">
      <t>オンドサ</t>
    </rPh>
    <rPh sb="7" eb="9">
      <t>ソンシツ</t>
    </rPh>
    <rPh sb="9" eb="11">
      <t>ネツリョウ</t>
    </rPh>
    <phoneticPr fontId="2"/>
  </si>
  <si>
    <t>水平面全天日射量
（W/m2K)</t>
    <rPh sb="0" eb="3">
      <t>スイヘイメン</t>
    </rPh>
    <rPh sb="3" eb="5">
      <t>ゼンテン</t>
    </rPh>
    <rPh sb="5" eb="8">
      <t>ニッシャリョウ</t>
    </rPh>
    <phoneticPr fontId="2"/>
  </si>
  <si>
    <t>夏期日射による
取得熱量（W)
(③✕⑦)</t>
    <rPh sb="0" eb="2">
      <t>カキ</t>
    </rPh>
    <rPh sb="2" eb="4">
      <t>ニッシャ</t>
    </rPh>
    <rPh sb="8" eb="10">
      <t>シュトク</t>
    </rPh>
    <rPh sb="10" eb="12">
      <t>ネツリョウ</t>
    </rPh>
    <phoneticPr fontId="2"/>
  </si>
  <si>
    <t>⑤温度差（K）</t>
    <rPh sb="1" eb="4">
      <t>オンドサ</t>
    </rPh>
    <phoneticPr fontId="2"/>
  </si>
  <si>
    <t>⑥冬期</t>
    <rPh sb="1" eb="3">
      <t>トウキ</t>
    </rPh>
    <phoneticPr fontId="2"/>
  </si>
  <si>
    <t>⑦夏期</t>
    <rPh sb="1" eb="3">
      <t>カキ</t>
    </rPh>
    <phoneticPr fontId="2"/>
  </si>
  <si>
    <t>（基準値なし）</t>
    <rPh sb="1" eb="4">
      <t>キジュンチ</t>
    </rPh>
    <phoneticPr fontId="2"/>
  </si>
  <si>
    <t>地域</t>
    <rPh sb="0" eb="2">
      <t>チイキ</t>
    </rPh>
    <phoneticPr fontId="2"/>
  </si>
  <si>
    <t>全体</t>
    <rPh sb="0" eb="2">
      <t>ゼンタイ</t>
    </rPh>
    <phoneticPr fontId="2"/>
  </si>
  <si>
    <r>
      <t>面積
(m</t>
    </r>
    <r>
      <rPr>
        <vertAlign val="superscript"/>
        <sz val="11"/>
        <color theme="1"/>
        <rFont val="Meiryo UI"/>
        <family val="3"/>
        <charset val="128"/>
      </rPr>
      <t>2</t>
    </r>
    <r>
      <rPr>
        <sz val="11"/>
        <color theme="1"/>
        <rFont val="Meiryo UI"/>
        <family val="3"/>
        <charset val="128"/>
      </rPr>
      <t>)</t>
    </r>
    <rPh sb="0" eb="2">
      <t>メンセキ</t>
    </rPh>
    <phoneticPr fontId="2"/>
  </si>
  <si>
    <t>面積に関すること</t>
    <rPh sb="0" eb="2">
      <t>メンセキ</t>
    </rPh>
    <rPh sb="3" eb="4">
      <t>カン</t>
    </rPh>
    <phoneticPr fontId="2"/>
  </si>
  <si>
    <t>－</t>
    <phoneticPr fontId="2"/>
  </si>
  <si>
    <t>ηAC値</t>
    <rPh sb="3" eb="4">
      <t>アタイ</t>
    </rPh>
    <phoneticPr fontId="2"/>
  </si>
  <si>
    <t>UA値</t>
    <rPh sb="2" eb="3">
      <t>アタイ</t>
    </rPh>
    <phoneticPr fontId="2"/>
  </si>
  <si>
    <t>地域の区分</t>
    <rPh sb="0" eb="2">
      <t>チイキ</t>
    </rPh>
    <rPh sb="3" eb="5">
      <t>クブン</t>
    </rPh>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</si>
  <si>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</si>
  <si>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</si>
  <si>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</si>
  <si>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</si>
  <si>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m値の計算</t>
    <rPh sb="1" eb="2">
      <t>アタイ</t>
    </rPh>
    <rPh sb="3" eb="5">
      <t>ケイサン</t>
    </rPh>
    <phoneticPr fontId="2"/>
  </si>
  <si>
    <t>暖房の日除け効果係数</t>
    <rPh sb="0" eb="2">
      <t>ダンボウ</t>
    </rPh>
    <rPh sb="3" eb="5">
      <t>ヒヨ</t>
    </rPh>
    <rPh sb="6" eb="8">
      <t>コウカ</t>
    </rPh>
    <rPh sb="8" eb="10">
      <t>ケイスウ</t>
    </rPh>
    <phoneticPr fontId="2"/>
  </si>
  <si>
    <t>式</t>
    <rPh sb="0" eb="1">
      <t>シキ</t>
    </rPh>
    <phoneticPr fontId="2"/>
  </si>
  <si>
    <t>5a</t>
    <phoneticPr fontId="2"/>
  </si>
  <si>
    <t>5a</t>
    <phoneticPr fontId="2"/>
  </si>
  <si>
    <t>5a</t>
    <phoneticPr fontId="2"/>
  </si>
  <si>
    <t>5b</t>
    <phoneticPr fontId="2"/>
  </si>
  <si>
    <t>冷房の日除け効果係数(1～7地域)</t>
    <rPh sb="0" eb="2">
      <t>レイボウ</t>
    </rPh>
    <rPh sb="3" eb="5">
      <t>ヒヨ</t>
    </rPh>
    <rPh sb="6" eb="8">
      <t>コウカ</t>
    </rPh>
    <rPh sb="8" eb="10">
      <t>ケイスウ</t>
    </rPh>
    <rPh sb="14" eb="16">
      <t>チイキ</t>
    </rPh>
    <phoneticPr fontId="2"/>
  </si>
  <si>
    <t>冷房の日除け効果係数(8地域)</t>
    <rPh sb="0" eb="2">
      <t>レイボウ</t>
    </rPh>
    <rPh sb="3" eb="5">
      <t>ヒヨ</t>
    </rPh>
    <rPh sb="6" eb="8">
      <t>コウカ</t>
    </rPh>
    <rPh sb="8" eb="10">
      <t>ケイスウ</t>
    </rPh>
    <rPh sb="12" eb="14">
      <t>チイキ</t>
    </rPh>
    <phoneticPr fontId="2"/>
  </si>
  <si>
    <t>6c</t>
    <phoneticPr fontId="2"/>
  </si>
  <si>
    <t>6b</t>
    <phoneticPr fontId="2"/>
  </si>
  <si>
    <t>6a</t>
    <phoneticPr fontId="2"/>
  </si>
  <si>
    <t>6b</t>
    <phoneticPr fontId="2"/>
  </si>
  <si>
    <t>⑦温度差係数</t>
    <rPh sb="1" eb="4">
      <t>オンドサ</t>
    </rPh>
    <rPh sb="4" eb="6">
      <t>ケイスウ</t>
    </rPh>
    <phoneticPr fontId="2"/>
  </si>
  <si>
    <t>土間床の名称</t>
    <rPh sb="0" eb="2">
      <t>ドマ</t>
    </rPh>
    <rPh sb="2" eb="3">
      <t>ユカ</t>
    </rPh>
    <rPh sb="4" eb="6">
      <t>メイショウ</t>
    </rPh>
    <phoneticPr fontId="2"/>
  </si>
  <si>
    <t>土間床（地盤）（ペリメーター部）</t>
    <rPh sb="0" eb="2">
      <t>ドマ</t>
    </rPh>
    <rPh sb="2" eb="3">
      <t>ユカ</t>
    </rPh>
    <rPh sb="4" eb="6">
      <t>ジバン</t>
    </rPh>
    <rPh sb="14" eb="15">
      <t>ブ</t>
    </rPh>
    <phoneticPr fontId="2"/>
  </si>
  <si>
    <t>土間床（地盤）（中央部）</t>
    <rPh sb="0" eb="2">
      <t>ドマ</t>
    </rPh>
    <rPh sb="2" eb="3">
      <t>ユカ</t>
    </rPh>
    <rPh sb="4" eb="6">
      <t>ジバン</t>
    </rPh>
    <rPh sb="8" eb="11">
      <t>チュウオウブ</t>
    </rPh>
    <phoneticPr fontId="2"/>
  </si>
  <si>
    <t>不透明な部位（壁・界壁・界床・屋根・天井・床・不透明開口部（ドア・板窓等））</t>
    <rPh sb="0" eb="3">
      <t>フトウメイ</t>
    </rPh>
    <rPh sb="4" eb="6">
      <t>ブイ</t>
    </rPh>
    <rPh sb="7" eb="8">
      <t>カベ</t>
    </rPh>
    <rPh sb="9" eb="11">
      <t>カイヘキ</t>
    </rPh>
    <rPh sb="12" eb="13">
      <t>カイ</t>
    </rPh>
    <rPh sb="13" eb="14">
      <t>ユカ</t>
    </rPh>
    <rPh sb="15" eb="17">
      <t>ヤネ</t>
    </rPh>
    <rPh sb="18" eb="20">
      <t>テンジョウ</t>
    </rPh>
    <rPh sb="21" eb="22">
      <t>ユカ</t>
    </rPh>
    <rPh sb="23" eb="26">
      <t>フトウメイ</t>
    </rPh>
    <rPh sb="26" eb="29">
      <t>カイコウブ</t>
    </rPh>
    <rPh sb="33" eb="34">
      <t>イタ</t>
    </rPh>
    <rPh sb="34" eb="35">
      <t>マド</t>
    </rPh>
    <rPh sb="35" eb="36">
      <t>トウ</t>
    </rPh>
    <phoneticPr fontId="2"/>
  </si>
  <si>
    <t>壁</t>
  </si>
  <si>
    <t>壁</t>
    <rPh sb="0" eb="1">
      <t>カベ</t>
    </rPh>
    <phoneticPr fontId="2"/>
  </si>
  <si>
    <t>界壁・界床</t>
    <rPh sb="0" eb="2">
      <t>カイヘキ</t>
    </rPh>
    <rPh sb="3" eb="4">
      <t>カイ</t>
    </rPh>
    <rPh sb="4" eb="5">
      <t>ユカ</t>
    </rPh>
    <phoneticPr fontId="2"/>
  </si>
  <si>
    <t>不透明開口部</t>
    <rPh sb="0" eb="3">
      <t>フトウメイ</t>
    </rPh>
    <rPh sb="3" eb="6">
      <t>カイコウブ</t>
    </rPh>
    <phoneticPr fontId="2"/>
  </si>
  <si>
    <t>総計</t>
    <rPh sb="0" eb="2">
      <t>ソウケイ</t>
    </rPh>
    <phoneticPr fontId="2"/>
  </si>
  <si>
    <t>透明開口部（窓・框(ガラス)ドア等）</t>
    <rPh sb="0" eb="2">
      <t>トウメイ</t>
    </rPh>
    <rPh sb="2" eb="5">
      <t>カイコウブ</t>
    </rPh>
    <rPh sb="6" eb="7">
      <t>マド</t>
    </rPh>
    <rPh sb="8" eb="9">
      <t>カマチ</t>
    </rPh>
    <rPh sb="16" eb="17">
      <t>トウ</t>
    </rPh>
    <phoneticPr fontId="2"/>
  </si>
  <si>
    <t>部位構成の
名称</t>
    <rPh sb="0" eb="2">
      <t>ブイ</t>
    </rPh>
    <rPh sb="2" eb="4">
      <t>コウセイ</t>
    </rPh>
    <rPh sb="6" eb="8">
      <t>メイショウ</t>
    </rPh>
    <phoneticPr fontId="2"/>
  </si>
  <si>
    <t>種類</t>
    <rPh sb="0" eb="2">
      <t>シュルイ</t>
    </rPh>
    <phoneticPr fontId="2"/>
  </si>
  <si>
    <t>部位名称</t>
    <rPh sb="0" eb="2">
      <t>ブイ</t>
    </rPh>
    <rPh sb="2" eb="4">
      <t>メイショウ</t>
    </rPh>
    <phoneticPr fontId="2"/>
  </si>
  <si>
    <r>
      <t>③除く面積（m</t>
    </r>
    <r>
      <rPr>
        <vertAlign val="superscript"/>
        <sz val="11"/>
        <color theme="1"/>
        <rFont val="Meiryo UI"/>
        <family val="3"/>
        <charset val="128"/>
      </rPr>
      <t>2</t>
    </r>
    <r>
      <rPr>
        <sz val="11"/>
        <color theme="1"/>
        <rFont val="Meiryo UI"/>
        <family val="3"/>
        <charset val="128"/>
      </rPr>
      <t xml:space="preserve">）
</t>
    </r>
    <r>
      <rPr>
        <sz val="8"/>
        <color theme="1"/>
        <rFont val="Meiryo UI"/>
        <family val="3"/>
        <charset val="128"/>
      </rPr>
      <t>（窓・ドアなど）</t>
    </r>
    <rPh sb="1" eb="2">
      <t>ノゾ</t>
    </rPh>
    <rPh sb="3" eb="5">
      <t>メンセキ</t>
    </rPh>
    <rPh sb="11" eb="12">
      <t>マド</t>
    </rPh>
    <phoneticPr fontId="2"/>
  </si>
  <si>
    <t>面積合計</t>
    <rPh sb="0" eb="2">
      <t>メンセキ</t>
    </rPh>
    <rPh sb="2" eb="4">
      <t>ゴウケイ</t>
    </rPh>
    <phoneticPr fontId="2"/>
  </si>
  <si>
    <t>q値合計</t>
    <rPh sb="1" eb="2">
      <t>アタイ</t>
    </rPh>
    <rPh sb="2" eb="4">
      <t>ゴウケイ</t>
    </rPh>
    <phoneticPr fontId="2"/>
  </si>
  <si>
    <t>ｍH値合計</t>
    <rPh sb="2" eb="3">
      <t>アタイ</t>
    </rPh>
    <rPh sb="3" eb="5">
      <t>ゴウケイ</t>
    </rPh>
    <phoneticPr fontId="2"/>
  </si>
  <si>
    <t>ｍC値合計</t>
    <rPh sb="2" eb="3">
      <t>アタイ</t>
    </rPh>
    <rPh sb="3" eb="5">
      <t>ゴウケイ</t>
    </rPh>
    <phoneticPr fontId="2"/>
  </si>
  <si>
    <t>種類（枠・ガラス等）</t>
    <rPh sb="0" eb="2">
      <t>シュルイ</t>
    </rPh>
    <rPh sb="3" eb="4">
      <t>ワク</t>
    </rPh>
    <rPh sb="8" eb="9">
      <t>トウ</t>
    </rPh>
    <phoneticPr fontId="2"/>
  </si>
  <si>
    <t>上面</t>
    <rPh sb="0" eb="2">
      <t>ジョウメン</t>
    </rPh>
    <phoneticPr fontId="2"/>
  </si>
  <si>
    <t>下面</t>
    <rPh sb="0" eb="2">
      <t>カメン</t>
    </rPh>
    <phoneticPr fontId="2"/>
  </si>
  <si>
    <t>5a</t>
    <phoneticPr fontId="2"/>
  </si>
  <si>
    <t>5b</t>
    <phoneticPr fontId="2"/>
  </si>
  <si>
    <t>6a</t>
    <phoneticPr fontId="2"/>
  </si>
  <si>
    <t>6b</t>
    <phoneticPr fontId="2"/>
  </si>
  <si>
    <t>6c</t>
    <phoneticPr fontId="2"/>
  </si>
  <si>
    <t>1～7
南東・南・南西</t>
    <rPh sb="4" eb="6">
      <t>ナントウ</t>
    </rPh>
    <rPh sb="7" eb="8">
      <t>ミナミ</t>
    </rPh>
    <rPh sb="9" eb="11">
      <t>ナンセイ</t>
    </rPh>
    <phoneticPr fontId="2"/>
  </si>
  <si>
    <t>1～7
他</t>
    <rPh sb="4" eb="5">
      <t>ホカ</t>
    </rPh>
    <phoneticPr fontId="2"/>
  </si>
  <si>
    <t>1～7
南</t>
    <rPh sb="4" eb="5">
      <t>ミナミ</t>
    </rPh>
    <phoneticPr fontId="2"/>
  </si>
  <si>
    <t>8
南東・南・南西</t>
    <rPh sb="2" eb="4">
      <t>ナントウ</t>
    </rPh>
    <rPh sb="5" eb="6">
      <t>ミナミ</t>
    </rPh>
    <rPh sb="7" eb="9">
      <t>ナンセイ</t>
    </rPh>
    <phoneticPr fontId="2"/>
  </si>
  <si>
    <t>8
他</t>
    <rPh sb="2" eb="3">
      <t>ホカ</t>
    </rPh>
    <phoneticPr fontId="2"/>
  </si>
  <si>
    <t>垂直壁の場合の
日よけ効果係数（暖房期）</t>
    <rPh sb="0" eb="2">
      <t>スイチョク</t>
    </rPh>
    <rPh sb="2" eb="3">
      <t>カベ</t>
    </rPh>
    <rPh sb="4" eb="6">
      <t>バアイ</t>
    </rPh>
    <rPh sb="8" eb="9">
      <t>ヒ</t>
    </rPh>
    <rPh sb="11" eb="13">
      <t>コウカ</t>
    </rPh>
    <rPh sb="13" eb="15">
      <t>ケイスウ</t>
    </rPh>
    <rPh sb="16" eb="18">
      <t>ダンボウ</t>
    </rPh>
    <rPh sb="18" eb="19">
      <t>キ</t>
    </rPh>
    <phoneticPr fontId="2"/>
  </si>
  <si>
    <t>垂直壁の場合の
日よけ効果係数（冷房期）</t>
    <rPh sb="0" eb="2">
      <t>スイチョク</t>
    </rPh>
    <rPh sb="2" eb="3">
      <t>カベ</t>
    </rPh>
    <rPh sb="4" eb="6">
      <t>バアイ</t>
    </rPh>
    <rPh sb="8" eb="9">
      <t>ヒ</t>
    </rPh>
    <rPh sb="11" eb="13">
      <t>コウカ</t>
    </rPh>
    <rPh sb="13" eb="15">
      <t>ケイスウ</t>
    </rPh>
    <rPh sb="16" eb="18">
      <t>レイボウ</t>
    </rPh>
    <rPh sb="18" eb="19">
      <t>キ</t>
    </rPh>
    <phoneticPr fontId="2"/>
  </si>
  <si>
    <t>界壁・界床</t>
    <rPh sb="0" eb="1">
      <t>カイ</t>
    </rPh>
    <rPh sb="1" eb="2">
      <t>カベ</t>
    </rPh>
    <rPh sb="3" eb="4">
      <t>カイ</t>
    </rPh>
    <rPh sb="4" eb="5">
      <t>ユカ</t>
    </rPh>
    <phoneticPr fontId="2"/>
  </si>
  <si>
    <t>透明開口部</t>
    <rPh sb="0" eb="2">
      <t>トウメイ</t>
    </rPh>
    <rPh sb="2" eb="5">
      <t>カイコウブ</t>
    </rPh>
    <phoneticPr fontId="2"/>
  </si>
  <si>
    <t>土間床</t>
    <rPh sb="0" eb="2">
      <t>ドマ</t>
    </rPh>
    <rPh sb="2" eb="3">
      <t>ユカ</t>
    </rPh>
    <phoneticPr fontId="2"/>
  </si>
  <si>
    <t>日付</t>
    <rPh sb="0" eb="2">
      <t>ヒヅケ</t>
    </rPh>
    <phoneticPr fontId="2"/>
  </si>
  <si>
    <t>初版</t>
    <rPh sb="0" eb="2">
      <t>ショハン</t>
    </rPh>
    <phoneticPr fontId="2"/>
  </si>
  <si>
    <t>内容</t>
    <rPh sb="0" eb="2">
      <t>ナイヨウ</t>
    </rPh>
    <phoneticPr fontId="2"/>
  </si>
  <si>
    <t>不明</t>
    <rPh sb="0" eb="2">
      <t>フメイ</t>
    </rPh>
    <phoneticPr fontId="2"/>
  </si>
  <si>
    <t>和室床</t>
    <rPh sb="0" eb="2">
      <t>ワシツ</t>
    </rPh>
    <rPh sb="2" eb="3">
      <t>ユカ</t>
    </rPh>
    <phoneticPr fontId="2"/>
  </si>
  <si>
    <t>方位係数</t>
    <rPh sb="0" eb="2">
      <t>ホウイ</t>
    </rPh>
    <rPh sb="2" eb="4">
      <t>ケイスウ</t>
    </rPh>
    <phoneticPr fontId="2"/>
  </si>
  <si>
    <t>暖房期</t>
    <rPh sb="0" eb="2">
      <t>ダンボウ</t>
    </rPh>
    <rPh sb="2" eb="3">
      <t>キ</t>
    </rPh>
    <phoneticPr fontId="2"/>
  </si>
  <si>
    <t>上面</t>
    <phoneticPr fontId="2"/>
  </si>
  <si>
    <t>北</t>
  </si>
  <si>
    <t>北東</t>
  </si>
  <si>
    <t>東</t>
  </si>
  <si>
    <t>南東</t>
  </si>
  <si>
    <t>南</t>
  </si>
  <si>
    <t>南西</t>
  </si>
  <si>
    <t>西</t>
  </si>
  <si>
    <t>北西</t>
  </si>
  <si>
    <t>下面</t>
    <phoneticPr fontId="2"/>
  </si>
  <si>
    <t>ND</t>
    <phoneticPr fontId="2"/>
  </si>
  <si>
    <t>冷房期</t>
    <rPh sb="0" eb="2">
      <t>レイボウ</t>
    </rPh>
    <rPh sb="2" eb="3">
      <t>キ</t>
    </rPh>
    <phoneticPr fontId="2"/>
  </si>
  <si>
    <t>床</t>
  </si>
  <si>
    <t>外壁</t>
    <rPh sb="0" eb="2">
      <t>ガイヘキ</t>
    </rPh>
    <phoneticPr fontId="2"/>
  </si>
  <si>
    <t>壁</t>
    <phoneticPr fontId="2"/>
  </si>
  <si>
    <t>南</t>
    <rPh sb="0" eb="1">
      <t>ミナミ</t>
    </rPh>
    <phoneticPr fontId="2"/>
  </si>
  <si>
    <t>北</t>
    <rPh sb="0" eb="1">
      <t>キタ</t>
    </rPh>
    <phoneticPr fontId="2"/>
  </si>
  <si>
    <t>床</t>
    <rPh sb="0" eb="1">
      <t>ユカ</t>
    </rPh>
    <phoneticPr fontId="2"/>
  </si>
  <si>
    <t>床</t>
    <phoneticPr fontId="2"/>
  </si>
  <si>
    <t>下面</t>
    <rPh sb="0" eb="2">
      <t>カメン</t>
    </rPh>
    <phoneticPr fontId="2"/>
  </si>
  <si>
    <t>東</t>
    <rPh sb="0" eb="1">
      <t>ヒガシ</t>
    </rPh>
    <phoneticPr fontId="2"/>
  </si>
  <si>
    <t>浴室西側基礎</t>
    <rPh sb="0" eb="2">
      <t>ヨクシツ</t>
    </rPh>
    <rPh sb="2" eb="4">
      <t>ニシガワ</t>
    </rPh>
    <rPh sb="4" eb="6">
      <t>キソ</t>
    </rPh>
    <phoneticPr fontId="2"/>
  </si>
  <si>
    <t>浴室東側基礎</t>
    <rPh sb="0" eb="2">
      <t>ヨクシツ</t>
    </rPh>
    <rPh sb="2" eb="4">
      <t>ヒガシガワ</t>
    </rPh>
    <rPh sb="4" eb="6">
      <t>キソ</t>
    </rPh>
    <phoneticPr fontId="2"/>
  </si>
  <si>
    <t>浴室南側基礎</t>
    <rPh sb="0" eb="2">
      <t>ヨクシツ</t>
    </rPh>
    <rPh sb="2" eb="4">
      <t>ミナミガワ</t>
    </rPh>
    <rPh sb="4" eb="6">
      <t>キソ</t>
    </rPh>
    <phoneticPr fontId="2"/>
  </si>
  <si>
    <t>浴室北側基礎</t>
    <rPh sb="0" eb="2">
      <t>ヨクシツ</t>
    </rPh>
    <rPh sb="2" eb="4">
      <t>キタガワ</t>
    </rPh>
    <rPh sb="4" eb="6">
      <t>キソ</t>
    </rPh>
    <phoneticPr fontId="2"/>
  </si>
  <si>
    <t>外気に接する基礎</t>
    <rPh sb="0" eb="2">
      <t>ガイキ</t>
    </rPh>
    <rPh sb="3" eb="4">
      <t>セッ</t>
    </rPh>
    <rPh sb="6" eb="8">
      <t>キソ</t>
    </rPh>
    <phoneticPr fontId="2"/>
  </si>
  <si>
    <t>その他基礎</t>
    <rPh sb="2" eb="3">
      <t>ホカ</t>
    </rPh>
    <rPh sb="3" eb="5">
      <t>キソ</t>
    </rPh>
    <phoneticPr fontId="2"/>
  </si>
  <si>
    <t>屋根・天井</t>
    <phoneticPr fontId="2"/>
  </si>
  <si>
    <t>西</t>
    <rPh sb="0" eb="1">
      <t>ニシ</t>
    </rPh>
    <phoneticPr fontId="2"/>
  </si>
  <si>
    <t>上面</t>
    <rPh sb="0" eb="2">
      <t>ジョウメン</t>
    </rPh>
    <phoneticPr fontId="2"/>
  </si>
  <si>
    <t>和室南側窓</t>
    <rPh sb="0" eb="2">
      <t>ワシツ</t>
    </rPh>
    <rPh sb="2" eb="4">
      <t>ミナミガワ</t>
    </rPh>
    <rPh sb="4" eb="5">
      <t>マド</t>
    </rPh>
    <phoneticPr fontId="2"/>
  </si>
  <si>
    <t>金属普通複層6</t>
    <rPh sb="0" eb="2">
      <t>キンゾク</t>
    </rPh>
    <rPh sb="2" eb="4">
      <t>フツウ</t>
    </rPh>
    <rPh sb="4" eb="6">
      <t>フクソウ</t>
    </rPh>
    <phoneticPr fontId="2"/>
  </si>
  <si>
    <t>玄関東側基礎</t>
    <rPh sb="0" eb="2">
      <t>ゲンカン</t>
    </rPh>
    <rPh sb="2" eb="4">
      <t>ヒガシガワ</t>
    </rPh>
    <rPh sb="4" eb="6">
      <t>キソ</t>
    </rPh>
    <phoneticPr fontId="2"/>
  </si>
  <si>
    <t>玄関西側基礎</t>
    <rPh sb="0" eb="2">
      <t>ゲンカン</t>
    </rPh>
    <rPh sb="2" eb="4">
      <t>ニシガワ</t>
    </rPh>
    <rPh sb="4" eb="6">
      <t>キソ</t>
    </rPh>
    <phoneticPr fontId="2"/>
  </si>
  <si>
    <t>玄関南側基礎</t>
    <rPh sb="0" eb="2">
      <t>ゲンカン</t>
    </rPh>
    <rPh sb="2" eb="4">
      <t>ミナミガワ</t>
    </rPh>
    <rPh sb="4" eb="6">
      <t>キソ</t>
    </rPh>
    <phoneticPr fontId="2"/>
  </si>
  <si>
    <t>玄関北側基礎</t>
    <rPh sb="0" eb="2">
      <t>ゲンカン</t>
    </rPh>
    <rPh sb="2" eb="4">
      <t>キタガワ</t>
    </rPh>
    <rPh sb="4" eb="6">
      <t>キソ</t>
    </rPh>
    <phoneticPr fontId="2"/>
  </si>
  <si>
    <t>天井</t>
    <rPh sb="0" eb="2">
      <t>テンジョウ</t>
    </rPh>
    <phoneticPr fontId="2"/>
  </si>
  <si>
    <t>構造熱橋（RC・S造）　注意：地盤の熱損失はシート「土間床」に入力すること</t>
    <rPh sb="0" eb="2">
      <t>コウゾウ</t>
    </rPh>
    <rPh sb="2" eb="3">
      <t>ネツ</t>
    </rPh>
    <rPh sb="3" eb="4">
      <t>ハシ</t>
    </rPh>
    <rPh sb="9" eb="10">
      <t>ゾウ</t>
    </rPh>
    <rPh sb="12" eb="14">
      <t>チュウイ</t>
    </rPh>
    <rPh sb="15" eb="17">
      <t>ジバン</t>
    </rPh>
    <rPh sb="18" eb="21">
      <t>ネツソンシツ</t>
    </rPh>
    <rPh sb="26" eb="29">
      <t>ドマユカ</t>
    </rPh>
    <rPh sb="31" eb="33">
      <t>ニュウリョク</t>
    </rPh>
    <phoneticPr fontId="2"/>
  </si>
  <si>
    <t>長さに関すること</t>
    <rPh sb="0" eb="1">
      <t>ナガ</t>
    </rPh>
    <rPh sb="3" eb="4">
      <t>カン</t>
    </rPh>
    <phoneticPr fontId="2"/>
  </si>
  <si>
    <t>①長さ（ｍ）</t>
    <rPh sb="1" eb="2">
      <t>ナガ</t>
    </rPh>
    <phoneticPr fontId="2"/>
  </si>
  <si>
    <t>②ψ値
（W/mK）</t>
    <rPh sb="2" eb="3">
      <t>チ</t>
    </rPh>
    <phoneticPr fontId="2"/>
  </si>
  <si>
    <t>④温度差係数</t>
    <rPh sb="1" eb="4">
      <t>オンドサ</t>
    </rPh>
    <rPh sb="4" eb="6">
      <t>ケイスウ</t>
    </rPh>
    <phoneticPr fontId="2"/>
  </si>
  <si>
    <r>
      <t>③長さ
（ｍ</t>
    </r>
    <r>
      <rPr>
        <vertAlign val="superscript"/>
        <sz val="11"/>
        <color theme="1"/>
        <rFont val="Meiryo UI"/>
        <family val="3"/>
        <charset val="128"/>
      </rPr>
      <t>２</t>
    </r>
    <r>
      <rPr>
        <sz val="11"/>
        <color theme="1"/>
        <rFont val="Meiryo UI"/>
        <family val="3"/>
        <charset val="128"/>
      </rPr>
      <t>）</t>
    </r>
    <rPh sb="1" eb="2">
      <t>ナガ</t>
    </rPh>
    <phoneticPr fontId="2"/>
  </si>
  <si>
    <r>
      <t xml:space="preserve">⑥η値
</t>
    </r>
    <r>
      <rPr>
        <sz val="7"/>
        <color theme="1"/>
        <rFont val="Meiryo UI"/>
        <family val="3"/>
        <charset val="128"/>
      </rPr>
      <t>((W/K)/(W/m</t>
    </r>
    <r>
      <rPr>
        <vertAlign val="superscript"/>
        <sz val="7"/>
        <color theme="1"/>
        <rFont val="Meiryo UI"/>
        <family val="3"/>
        <charset val="128"/>
      </rPr>
      <t>2</t>
    </r>
    <r>
      <rPr>
        <sz val="7"/>
        <color theme="1"/>
        <rFont val="Meiryo UI"/>
        <family val="3"/>
        <charset val="128"/>
      </rPr>
      <t>K))</t>
    </r>
    <rPh sb="2" eb="3">
      <t>チ</t>
    </rPh>
    <phoneticPr fontId="2"/>
  </si>
  <si>
    <t>②×0.034</t>
    <phoneticPr fontId="2"/>
  </si>
  <si>
    <t>⑦長さ
（ｍ）</t>
    <rPh sb="1" eb="2">
      <t>ナガ</t>
    </rPh>
    <phoneticPr fontId="2"/>
  </si>
  <si>
    <t>⑧方位係数
（ν）</t>
    <rPh sb="1" eb="3">
      <t>ホウイ</t>
    </rPh>
    <rPh sb="3" eb="5">
      <t>ケイスウ</t>
    </rPh>
    <phoneticPr fontId="2"/>
  </si>
  <si>
    <r>
      <t xml:space="preserve">⑨ｍ値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</si>
  <si>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⑥×⑦×⑧</t>
    <phoneticPr fontId="2"/>
  </si>
  <si>
    <r>
      <t xml:space="preserve">⑩η値
</t>
    </r>
    <r>
      <rPr>
        <sz val="7"/>
        <color theme="1"/>
        <rFont val="Meiryo UI"/>
        <family val="3"/>
        <charset val="128"/>
      </rPr>
      <t>((W/K)/(W/m</t>
    </r>
    <r>
      <rPr>
        <vertAlign val="superscript"/>
        <sz val="7"/>
        <color theme="1"/>
        <rFont val="Meiryo UI"/>
        <family val="3"/>
        <charset val="128"/>
      </rPr>
      <t>2</t>
    </r>
    <r>
      <rPr>
        <sz val="7"/>
        <color theme="1"/>
        <rFont val="Meiryo UI"/>
        <family val="3"/>
        <charset val="128"/>
      </rPr>
      <t>K))</t>
    </r>
    <rPh sb="2" eb="3">
      <t>チ</t>
    </rPh>
    <phoneticPr fontId="2"/>
  </si>
  <si>
    <t>⑪長さ
（ｍ）</t>
    <rPh sb="1" eb="2">
      <t>ナガ</t>
    </rPh>
    <phoneticPr fontId="2"/>
  </si>
  <si>
    <t>⑫方位係数
（ν）</t>
    <rPh sb="1" eb="3">
      <t>ホウイ</t>
    </rPh>
    <rPh sb="3" eb="5">
      <t>ケイスウ</t>
    </rPh>
    <phoneticPr fontId="2"/>
  </si>
  <si>
    <r>
      <t xml:space="preserve">⑬ｍ値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</si>
  <si>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⑩×⑪×⑫</t>
    <phoneticPr fontId="2"/>
  </si>
  <si>
    <t>構造熱橋方位</t>
    <rPh sb="0" eb="2">
      <t>コウゾウ</t>
    </rPh>
    <rPh sb="2" eb="3">
      <t>ネツ</t>
    </rPh>
    <rPh sb="3" eb="4">
      <t>ハシ</t>
    </rPh>
    <rPh sb="4" eb="6">
      <t>ホウイ</t>
    </rPh>
    <phoneticPr fontId="2"/>
  </si>
  <si>
    <t>南-西</t>
    <rPh sb="0" eb="1">
      <t>ミナミ</t>
    </rPh>
    <rPh sb="2" eb="3">
      <t>ニシ</t>
    </rPh>
    <phoneticPr fontId="2"/>
  </si>
  <si>
    <t>南西-北西</t>
    <rPh sb="0" eb="2">
      <t>ナンセイ</t>
    </rPh>
    <rPh sb="3" eb="5">
      <t>ホクセイ</t>
    </rPh>
    <phoneticPr fontId="2"/>
  </si>
  <si>
    <t>西-北</t>
    <rPh sb="0" eb="1">
      <t>ニシ</t>
    </rPh>
    <rPh sb="2" eb="3">
      <t>キタ</t>
    </rPh>
    <phoneticPr fontId="2"/>
  </si>
  <si>
    <t>北西-北東</t>
    <rPh sb="0" eb="2">
      <t>ホクセイ</t>
    </rPh>
    <rPh sb="3" eb="5">
      <t>ホクトウ</t>
    </rPh>
    <phoneticPr fontId="2"/>
  </si>
  <si>
    <t>北-東</t>
    <rPh sb="0" eb="1">
      <t>キタ</t>
    </rPh>
    <rPh sb="2" eb="3">
      <t>ヒガシ</t>
    </rPh>
    <phoneticPr fontId="2"/>
  </si>
  <si>
    <t>北東-南東</t>
    <rPh sb="0" eb="2">
      <t>ホクトウ</t>
    </rPh>
    <rPh sb="3" eb="5">
      <t>ナントウ</t>
    </rPh>
    <phoneticPr fontId="2"/>
  </si>
  <si>
    <t>東-南</t>
    <rPh sb="0" eb="1">
      <t>ヒガシ</t>
    </rPh>
    <rPh sb="2" eb="3">
      <t>ミナミ</t>
    </rPh>
    <phoneticPr fontId="2"/>
  </si>
  <si>
    <t>南東-南西</t>
    <rPh sb="0" eb="2">
      <t>ナントウ</t>
    </rPh>
    <rPh sb="3" eb="5">
      <t>ナンセイ</t>
    </rPh>
    <phoneticPr fontId="2"/>
  </si>
  <si>
    <t>上面-南</t>
    <rPh sb="0" eb="2">
      <t>ジョウメン</t>
    </rPh>
    <rPh sb="3" eb="4">
      <t>ミナミ</t>
    </rPh>
    <phoneticPr fontId="2"/>
  </si>
  <si>
    <t>上面-南西</t>
    <rPh sb="0" eb="2">
      <t>ジョウメン</t>
    </rPh>
    <rPh sb="3" eb="5">
      <t>ナンセイ</t>
    </rPh>
    <phoneticPr fontId="2"/>
  </si>
  <si>
    <t>上面-西</t>
    <rPh sb="0" eb="2">
      <t>ジョウメン</t>
    </rPh>
    <rPh sb="3" eb="4">
      <t>ニシ</t>
    </rPh>
    <phoneticPr fontId="2"/>
  </si>
  <si>
    <t>上面-北西</t>
    <rPh sb="0" eb="2">
      <t>ジョウメン</t>
    </rPh>
    <rPh sb="3" eb="5">
      <t>ホクセイ</t>
    </rPh>
    <phoneticPr fontId="2"/>
  </si>
  <si>
    <t>上面-北</t>
    <rPh sb="0" eb="2">
      <t>ジョウメン</t>
    </rPh>
    <rPh sb="3" eb="4">
      <t>キタ</t>
    </rPh>
    <phoneticPr fontId="2"/>
  </si>
  <si>
    <t>上面-北東</t>
    <rPh sb="0" eb="2">
      <t>ジョウメン</t>
    </rPh>
    <rPh sb="3" eb="5">
      <t>ホクトウ</t>
    </rPh>
    <phoneticPr fontId="2"/>
  </si>
  <si>
    <t>上面-東</t>
    <rPh sb="0" eb="2">
      <t>ジョウメン</t>
    </rPh>
    <rPh sb="3" eb="4">
      <t>ヒガシ</t>
    </rPh>
    <phoneticPr fontId="2"/>
  </si>
  <si>
    <t>上面-南東</t>
    <rPh sb="0" eb="2">
      <t>ジョウメン</t>
    </rPh>
    <rPh sb="3" eb="5">
      <t>ナントウ</t>
    </rPh>
    <phoneticPr fontId="2"/>
  </si>
  <si>
    <t>下面-南</t>
    <rPh sb="0" eb="2">
      <t>カメン</t>
    </rPh>
    <rPh sb="3" eb="4">
      <t>ミナミ</t>
    </rPh>
    <phoneticPr fontId="2"/>
  </si>
  <si>
    <t>下面-南西</t>
    <rPh sb="0" eb="2">
      <t>カメン</t>
    </rPh>
    <rPh sb="3" eb="5">
      <t>ナンセイ</t>
    </rPh>
    <phoneticPr fontId="2"/>
  </si>
  <si>
    <t>下面-西</t>
    <rPh sb="0" eb="2">
      <t>カメン</t>
    </rPh>
    <rPh sb="3" eb="4">
      <t>ニシ</t>
    </rPh>
    <phoneticPr fontId="2"/>
  </si>
  <si>
    <t>下面-北西</t>
    <rPh sb="0" eb="2">
      <t>カメン</t>
    </rPh>
    <rPh sb="3" eb="5">
      <t>ホクセイ</t>
    </rPh>
    <phoneticPr fontId="2"/>
  </si>
  <si>
    <t>下面-北</t>
    <rPh sb="0" eb="2">
      <t>カメン</t>
    </rPh>
    <rPh sb="3" eb="4">
      <t>キタ</t>
    </rPh>
    <phoneticPr fontId="2"/>
  </si>
  <si>
    <t>下面-北東</t>
    <rPh sb="0" eb="2">
      <t>カメン</t>
    </rPh>
    <rPh sb="3" eb="5">
      <t>ホクトウ</t>
    </rPh>
    <phoneticPr fontId="2"/>
  </si>
  <si>
    <t>下面-東</t>
    <rPh sb="0" eb="2">
      <t>カメン</t>
    </rPh>
    <rPh sb="3" eb="4">
      <t>ヒガシ</t>
    </rPh>
    <phoneticPr fontId="2"/>
  </si>
  <si>
    <t>下面-南東</t>
    <rPh sb="0" eb="2">
      <t>カメン</t>
    </rPh>
    <rPh sb="3" eb="5">
      <t>ナントウ</t>
    </rPh>
    <phoneticPr fontId="2"/>
  </si>
  <si>
    <t>構造熱橋</t>
    <rPh sb="0" eb="2">
      <t>コウゾウ</t>
    </rPh>
    <rPh sb="2" eb="3">
      <t>ネツ</t>
    </rPh>
    <rPh sb="3" eb="4">
      <t>ハシ</t>
    </rPh>
    <phoneticPr fontId="2"/>
  </si>
  <si>
    <t>本シート名を「説明」から「変更履歴」に修正した。
シート「合計」に構造熱橋の計算結果を反映できるように修正した。
シート「不透明な部位」の入力行数を100から200に増やした。
シート「参考情報」を追加し、方位係数の表を追加した。
シート「透明な部位」のP列「⑩日除け」とU列「⑯日除け」の値はZ列～AE列の値を地域の区分や方位などに応じて転記することとしていたが、自動的に転記するように計算式を追加した。
シート「構造熱橋」を追加した。
シート「合計」以外のシートにおいて、罫線の種類を1種類に統一した。</t>
    <rPh sb="0" eb="1">
      <t>ホン</t>
    </rPh>
    <rPh sb="4" eb="5">
      <t>メイ</t>
    </rPh>
    <rPh sb="7" eb="9">
      <t>セツメイ</t>
    </rPh>
    <rPh sb="13" eb="17">
      <t>ヘンコウリレキ</t>
    </rPh>
    <rPh sb="19" eb="21">
      <t>シュウセイ</t>
    </rPh>
    <rPh sb="29" eb="31">
      <t>ゴウケイ</t>
    </rPh>
    <rPh sb="33" eb="35">
      <t>コウゾウ</t>
    </rPh>
    <rPh sb="35" eb="36">
      <t>ネツ</t>
    </rPh>
    <rPh sb="36" eb="37">
      <t>ハシ</t>
    </rPh>
    <rPh sb="38" eb="40">
      <t>ケイサン</t>
    </rPh>
    <rPh sb="40" eb="42">
      <t>ケッカ</t>
    </rPh>
    <rPh sb="43" eb="45">
      <t>ハンエイ</t>
    </rPh>
    <rPh sb="51" eb="53">
      <t>シュウセイ</t>
    </rPh>
    <rPh sb="61" eb="64">
      <t>フトウメイ</t>
    </rPh>
    <rPh sb="65" eb="67">
      <t>ブイ</t>
    </rPh>
    <rPh sb="69" eb="71">
      <t>ニュウリョク</t>
    </rPh>
    <rPh sb="71" eb="73">
      <t>ギョウスウ</t>
    </rPh>
    <rPh sb="83" eb="84">
      <t>フ</t>
    </rPh>
    <rPh sb="93" eb="97">
      <t>サンコウジョウホウ</t>
    </rPh>
    <rPh sb="99" eb="101">
      <t>ツイカ</t>
    </rPh>
    <rPh sb="103" eb="105">
      <t>ホウイ</t>
    </rPh>
    <rPh sb="105" eb="107">
      <t>ケイスウ</t>
    </rPh>
    <rPh sb="108" eb="109">
      <t>ヒョウ</t>
    </rPh>
    <rPh sb="110" eb="112">
      <t>ツイカ</t>
    </rPh>
    <rPh sb="120" eb="122">
      <t>トウメイ</t>
    </rPh>
    <rPh sb="123" eb="125">
      <t>ブイ</t>
    </rPh>
    <rPh sb="128" eb="129">
      <t>レツ</t>
    </rPh>
    <rPh sb="131" eb="133">
      <t>ヒヨ</t>
    </rPh>
    <rPh sb="137" eb="138">
      <t>レツ</t>
    </rPh>
    <rPh sb="140" eb="142">
      <t>ヒヨ</t>
    </rPh>
    <rPh sb="145" eb="146">
      <t>アタイ</t>
    </rPh>
    <rPh sb="148" eb="149">
      <t>レツ</t>
    </rPh>
    <rPh sb="152" eb="153">
      <t>レツ</t>
    </rPh>
    <rPh sb="154" eb="155">
      <t>アタイ</t>
    </rPh>
    <rPh sb="156" eb="158">
      <t>チイキ</t>
    </rPh>
    <rPh sb="159" eb="161">
      <t>クブン</t>
    </rPh>
    <rPh sb="162" eb="164">
      <t>ホウイ</t>
    </rPh>
    <rPh sb="167" eb="168">
      <t>オウ</t>
    </rPh>
    <rPh sb="170" eb="172">
      <t>テンキ</t>
    </rPh>
    <rPh sb="183" eb="186">
      <t>ジドウテキ</t>
    </rPh>
    <rPh sb="187" eb="189">
      <t>テンキ</t>
    </rPh>
    <rPh sb="194" eb="197">
      <t>ケイサンシキ</t>
    </rPh>
    <rPh sb="198" eb="200">
      <t>ツイカ</t>
    </rPh>
    <rPh sb="208" eb="210">
      <t>コウゾウ</t>
    </rPh>
    <rPh sb="210" eb="211">
      <t>ネツ</t>
    </rPh>
    <rPh sb="211" eb="212">
      <t>ハシ</t>
    </rPh>
    <rPh sb="214" eb="216">
      <t>ツイカ</t>
    </rPh>
    <rPh sb="224" eb="226">
      <t>ゴウケイ</t>
    </rPh>
    <rPh sb="227" eb="229">
      <t>イガイ</t>
    </rPh>
    <rPh sb="238" eb="240">
      <t>ケイセン</t>
    </rPh>
    <rPh sb="241" eb="243">
      <t>シュルイ</t>
    </rPh>
    <rPh sb="245" eb="247">
      <t>シュルイ</t>
    </rPh>
    <rPh sb="248" eb="250">
      <t>トウイツ</t>
    </rPh>
    <phoneticPr fontId="2"/>
  </si>
  <si>
    <t>屋根</t>
    <rPh sb="0" eb="2">
      <t>ヤネ</t>
    </rPh>
    <phoneticPr fontId="2"/>
  </si>
  <si>
    <t>押出法ポリスチレンフォーム 保温版 1種</t>
    <rPh sb="0" eb="3">
      <t>オシダシホウ</t>
    </rPh>
    <rPh sb="14" eb="16">
      <t>ホオン</t>
    </rPh>
    <rPh sb="16" eb="17">
      <t>バン</t>
    </rPh>
    <rPh sb="19" eb="20">
      <t>シュ</t>
    </rPh>
    <phoneticPr fontId="2"/>
  </si>
  <si>
    <t>和室東側壁</t>
    <rPh sb="0" eb="2">
      <t>ワシツ</t>
    </rPh>
    <rPh sb="2" eb="4">
      <t>ヒガシガワ</t>
    </rPh>
    <rPh sb="4" eb="5">
      <t>カベ</t>
    </rPh>
    <phoneticPr fontId="2"/>
  </si>
  <si>
    <t>和室南側壁</t>
    <rPh sb="0" eb="2">
      <t>ワシツ</t>
    </rPh>
    <rPh sb="2" eb="4">
      <t>ミナミガワ</t>
    </rPh>
    <rPh sb="4" eb="5">
      <t>カベ</t>
    </rPh>
    <phoneticPr fontId="2"/>
  </si>
  <si>
    <t>和室天井</t>
    <rPh sb="0" eb="2">
      <t>ワシツ</t>
    </rPh>
    <rPh sb="2" eb="4">
      <t>テンジョウ</t>
    </rPh>
    <phoneticPr fontId="2"/>
  </si>
  <si>
    <t>子供室床</t>
    <rPh sb="0" eb="3">
      <t>コドモシツ</t>
    </rPh>
    <rPh sb="3" eb="4">
      <t>ユカ</t>
    </rPh>
    <phoneticPr fontId="2"/>
  </si>
  <si>
    <t>子供室東側壁</t>
    <rPh sb="0" eb="3">
      <t>コドモシツ</t>
    </rPh>
    <rPh sb="3" eb="5">
      <t>ヒガシガワ</t>
    </rPh>
    <rPh sb="5" eb="6">
      <t>カベ</t>
    </rPh>
    <phoneticPr fontId="2"/>
  </si>
  <si>
    <t>子供室北側壁</t>
    <rPh sb="0" eb="3">
      <t>コドモシツ</t>
    </rPh>
    <rPh sb="3" eb="5">
      <t>キタガワ</t>
    </rPh>
    <rPh sb="5" eb="6">
      <t>カベ</t>
    </rPh>
    <phoneticPr fontId="2"/>
  </si>
  <si>
    <t>子供室天井</t>
    <rPh sb="0" eb="3">
      <t>コドモシツ</t>
    </rPh>
    <rPh sb="3" eb="5">
      <t>テンジョウ</t>
    </rPh>
    <phoneticPr fontId="2"/>
  </si>
  <si>
    <t>リビング床</t>
    <rPh sb="4" eb="5">
      <t>ユカ</t>
    </rPh>
    <phoneticPr fontId="2"/>
  </si>
  <si>
    <t>リビング南側壁</t>
    <rPh sb="4" eb="6">
      <t>ミナミガワ</t>
    </rPh>
    <rPh sb="6" eb="7">
      <t>カベ</t>
    </rPh>
    <phoneticPr fontId="2"/>
  </si>
  <si>
    <t>リビング天井</t>
    <rPh sb="4" eb="6">
      <t>テンジョウ</t>
    </rPh>
    <phoneticPr fontId="2"/>
  </si>
  <si>
    <t>DK床</t>
    <rPh sb="2" eb="3">
      <t>ユカ</t>
    </rPh>
    <phoneticPr fontId="2"/>
  </si>
  <si>
    <t>下面</t>
    <rPh sb="0" eb="2">
      <t>シタメン</t>
    </rPh>
    <phoneticPr fontId="2"/>
  </si>
  <si>
    <t>DK北側壁</t>
    <rPh sb="2" eb="4">
      <t>キタガワ</t>
    </rPh>
    <rPh sb="4" eb="5">
      <t>カベ</t>
    </rPh>
    <phoneticPr fontId="2"/>
  </si>
  <si>
    <t>DK天井</t>
    <rPh sb="2" eb="4">
      <t>テンジョウ</t>
    </rPh>
    <phoneticPr fontId="2"/>
  </si>
  <si>
    <t>ホール床</t>
    <rPh sb="3" eb="4">
      <t>ユカ</t>
    </rPh>
    <phoneticPr fontId="2"/>
  </si>
  <si>
    <t>ホール南側壁</t>
    <rPh sb="3" eb="5">
      <t>ミナミガワ</t>
    </rPh>
    <rPh sb="5" eb="6">
      <t>カベ</t>
    </rPh>
    <phoneticPr fontId="2"/>
  </si>
  <si>
    <t>ホール・玄関天井</t>
    <rPh sb="4" eb="6">
      <t>ゲンカン</t>
    </rPh>
    <rPh sb="6" eb="8">
      <t>テンジョウ</t>
    </rPh>
    <phoneticPr fontId="2"/>
  </si>
  <si>
    <t>主寝室床</t>
    <rPh sb="0" eb="3">
      <t>シュシンシツ</t>
    </rPh>
    <rPh sb="3" eb="4">
      <t>ユカ</t>
    </rPh>
    <phoneticPr fontId="2"/>
  </si>
  <si>
    <t>主寝室西</t>
    <rPh sb="0" eb="3">
      <t>シュシンシツ</t>
    </rPh>
    <rPh sb="3" eb="4">
      <t>ニシ</t>
    </rPh>
    <phoneticPr fontId="2"/>
  </si>
  <si>
    <t>主寝室南</t>
    <rPh sb="0" eb="3">
      <t>シュシンシツ</t>
    </rPh>
    <rPh sb="3" eb="4">
      <t>ミナミ</t>
    </rPh>
    <phoneticPr fontId="2"/>
  </si>
  <si>
    <t>主寝室天井</t>
    <rPh sb="0" eb="3">
      <t>シュシンシツ</t>
    </rPh>
    <rPh sb="3" eb="5">
      <t>テンジョウ</t>
    </rPh>
    <phoneticPr fontId="2"/>
  </si>
  <si>
    <t>洗面所物入床</t>
    <rPh sb="0" eb="3">
      <t>センメンジョ</t>
    </rPh>
    <rPh sb="3" eb="5">
      <t>モノイ</t>
    </rPh>
    <rPh sb="5" eb="6">
      <t>ユカ</t>
    </rPh>
    <phoneticPr fontId="2"/>
  </si>
  <si>
    <t>洗面所物入西側壁</t>
    <rPh sb="0" eb="3">
      <t>センメンジョ</t>
    </rPh>
    <rPh sb="3" eb="5">
      <t>モノイ</t>
    </rPh>
    <rPh sb="5" eb="7">
      <t>ニシガワ</t>
    </rPh>
    <rPh sb="7" eb="8">
      <t>カベ</t>
    </rPh>
    <phoneticPr fontId="2"/>
  </si>
  <si>
    <t>洗面所物入北側壁</t>
    <rPh sb="0" eb="3">
      <t>センメンジョ</t>
    </rPh>
    <rPh sb="3" eb="5">
      <t>モノイ</t>
    </rPh>
    <rPh sb="5" eb="7">
      <t>キタガワ</t>
    </rPh>
    <rPh sb="7" eb="8">
      <t>カベ</t>
    </rPh>
    <phoneticPr fontId="2"/>
  </si>
  <si>
    <t>洗面所物入天井</t>
    <rPh sb="0" eb="3">
      <t>センメンジョ</t>
    </rPh>
    <rPh sb="3" eb="5">
      <t>モノイ</t>
    </rPh>
    <rPh sb="5" eb="7">
      <t>テンジョウ</t>
    </rPh>
    <phoneticPr fontId="2"/>
  </si>
  <si>
    <t>廊下・便所床</t>
    <rPh sb="0" eb="2">
      <t>ロウカ</t>
    </rPh>
    <rPh sb="3" eb="5">
      <t>ベンジョ</t>
    </rPh>
    <rPh sb="5" eb="6">
      <t>ユカ</t>
    </rPh>
    <phoneticPr fontId="2"/>
  </si>
  <si>
    <t>廊下・便所西側壁</t>
    <rPh sb="0" eb="2">
      <t>ロウカ</t>
    </rPh>
    <rPh sb="3" eb="5">
      <t>ベンジョ</t>
    </rPh>
    <rPh sb="5" eb="7">
      <t>ニシガワ</t>
    </rPh>
    <rPh sb="7" eb="8">
      <t>カベ</t>
    </rPh>
    <phoneticPr fontId="2"/>
  </si>
  <si>
    <t>廊下・便所天井</t>
    <rPh sb="0" eb="2">
      <t>ロウカ</t>
    </rPh>
    <rPh sb="3" eb="5">
      <t>ベンジョ</t>
    </rPh>
    <rPh sb="5" eb="7">
      <t>テンジョウ</t>
    </rPh>
    <phoneticPr fontId="2"/>
  </si>
  <si>
    <t>浴室天井</t>
    <rPh sb="0" eb="2">
      <t>ヨクシツ</t>
    </rPh>
    <rPh sb="2" eb="4">
      <t>テンジョウ</t>
    </rPh>
    <phoneticPr fontId="2"/>
  </si>
  <si>
    <t>浴室北側壁</t>
    <rPh sb="0" eb="2">
      <t>ヨクシツ</t>
    </rPh>
    <rPh sb="2" eb="4">
      <t>キタガワ</t>
    </rPh>
    <rPh sb="4" eb="5">
      <t>カベ</t>
    </rPh>
    <phoneticPr fontId="2"/>
  </si>
  <si>
    <t>U値設定</t>
    <rPh sb="1" eb="2">
      <t>アタイ</t>
    </rPh>
    <rPh sb="2" eb="4">
      <t>セッテイ</t>
    </rPh>
    <phoneticPr fontId="2"/>
  </si>
  <si>
    <t>和室東側窓</t>
    <rPh sb="0" eb="2">
      <t>ワシツ</t>
    </rPh>
    <rPh sb="2" eb="4">
      <t>ヒガシガワ</t>
    </rPh>
    <rPh sb="4" eb="5">
      <t>マド</t>
    </rPh>
    <phoneticPr fontId="2"/>
  </si>
  <si>
    <t>子供室東側窓</t>
    <rPh sb="0" eb="3">
      <t>コドモシツ</t>
    </rPh>
    <rPh sb="3" eb="5">
      <t>ヒガシガワ</t>
    </rPh>
    <rPh sb="5" eb="6">
      <t>マド</t>
    </rPh>
    <phoneticPr fontId="2"/>
  </si>
  <si>
    <t>子供室北側窓</t>
    <rPh sb="0" eb="3">
      <t>コドモシツ</t>
    </rPh>
    <rPh sb="3" eb="5">
      <t>キタガワ</t>
    </rPh>
    <rPh sb="5" eb="6">
      <t>マド</t>
    </rPh>
    <phoneticPr fontId="2"/>
  </si>
  <si>
    <t>リビング南側窓</t>
    <rPh sb="4" eb="6">
      <t>ミナミガワ</t>
    </rPh>
    <rPh sb="6" eb="7">
      <t>マド</t>
    </rPh>
    <phoneticPr fontId="2"/>
  </si>
  <si>
    <t>DK北側窓</t>
    <rPh sb="2" eb="4">
      <t>キタガワ</t>
    </rPh>
    <rPh sb="4" eb="5">
      <t>マド</t>
    </rPh>
    <phoneticPr fontId="2"/>
  </si>
  <si>
    <t>玄関土間</t>
    <rPh sb="0" eb="4">
      <t>ゲンカンドマ</t>
    </rPh>
    <phoneticPr fontId="2"/>
  </si>
  <si>
    <t>玄関框ドア</t>
    <rPh sb="0" eb="2">
      <t>ゲンカン</t>
    </rPh>
    <rPh sb="2" eb="3">
      <t>カマチ</t>
    </rPh>
    <phoneticPr fontId="2"/>
  </si>
  <si>
    <t>主寝室西側窓</t>
    <rPh sb="0" eb="3">
      <t>シュシンシツ</t>
    </rPh>
    <rPh sb="3" eb="5">
      <t>ニシガワ</t>
    </rPh>
    <rPh sb="5" eb="6">
      <t>マド</t>
    </rPh>
    <phoneticPr fontId="2"/>
  </si>
  <si>
    <t>主寝室南側窓</t>
    <rPh sb="0" eb="3">
      <t>シュシンシツ</t>
    </rPh>
    <rPh sb="3" eb="5">
      <t>ミナミガワ</t>
    </rPh>
    <rPh sb="5" eb="6">
      <t>マド</t>
    </rPh>
    <phoneticPr fontId="2"/>
  </si>
  <si>
    <t>廊下・便所西側窓</t>
    <rPh sb="0" eb="2">
      <t>ロウカ</t>
    </rPh>
    <rPh sb="3" eb="5">
      <t>ベンジョ</t>
    </rPh>
    <rPh sb="5" eb="7">
      <t>ニシガワ</t>
    </rPh>
    <rPh sb="7" eb="8">
      <t>マド</t>
    </rPh>
    <phoneticPr fontId="2"/>
  </si>
  <si>
    <t>浴室土間</t>
    <rPh sb="0" eb="2">
      <t>ヨクシツ</t>
    </rPh>
    <rPh sb="2" eb="4">
      <t>ドマ</t>
    </rPh>
    <phoneticPr fontId="2"/>
  </si>
  <si>
    <t>洗面所物入北側窓</t>
    <rPh sb="0" eb="3">
      <t>センメンジョ</t>
    </rPh>
    <rPh sb="3" eb="5">
      <t>モノイ</t>
    </rPh>
    <rPh sb="5" eb="7">
      <t>キタガワ</t>
    </rPh>
    <rPh sb="7" eb="8">
      <t>マド</t>
    </rPh>
    <phoneticPr fontId="2"/>
  </si>
  <si>
    <t>洗面所物入西側框ドア</t>
    <rPh sb="7" eb="8">
      <t>カマチ</t>
    </rPh>
    <phoneticPr fontId="2"/>
  </si>
  <si>
    <t>浴室北側窓</t>
    <rPh sb="0" eb="2">
      <t>ヨクシツ</t>
    </rPh>
    <rPh sb="2" eb="4">
      <t>キタガワ</t>
    </rPh>
    <rPh sb="4" eb="5">
      <t>マド</t>
    </rPh>
    <phoneticPr fontId="2"/>
  </si>
  <si>
    <t>東西梁</t>
    <rPh sb="0" eb="2">
      <t>トウザイ</t>
    </rPh>
    <rPh sb="2" eb="3">
      <t>ハリ</t>
    </rPh>
    <phoneticPr fontId="2"/>
  </si>
  <si>
    <t>梁</t>
    <rPh sb="0" eb="1">
      <t>ハリ</t>
    </rPh>
    <phoneticPr fontId="2"/>
  </si>
  <si>
    <t>南北梁</t>
    <rPh sb="0" eb="2">
      <t>ナンボク</t>
    </rPh>
    <rPh sb="2" eb="3">
      <t>ハリ</t>
    </rPh>
    <phoneticPr fontId="2"/>
  </si>
  <si>
    <t>η値設定</t>
    <rPh sb="1" eb="2">
      <t>アタイ</t>
    </rPh>
    <rPh sb="2" eb="4">
      <t>セッテイ</t>
    </rPh>
    <phoneticPr fontId="2"/>
  </si>
  <si>
    <t>候補1</t>
    <rPh sb="0" eb="2">
      <t>コウホ</t>
    </rPh>
    <phoneticPr fontId="2"/>
  </si>
  <si>
    <t>候補2</t>
    <rPh sb="0" eb="2">
      <t>コウホ</t>
    </rPh>
    <phoneticPr fontId="2"/>
  </si>
  <si>
    <t>U値</t>
    <rPh sb="1" eb="2">
      <t>アタイ</t>
    </rPh>
    <phoneticPr fontId="2"/>
  </si>
  <si>
    <t>η値</t>
    <rPh sb="1" eb="2">
      <t>アタイ</t>
    </rPh>
    <phoneticPr fontId="2"/>
  </si>
  <si>
    <t>対策なし</t>
    <rPh sb="0" eb="2">
      <t>タイサク</t>
    </rPh>
    <phoneticPr fontId="2"/>
  </si>
  <si>
    <t>天井に断熱</t>
    <rPh sb="0" eb="2">
      <t>テンジョウ</t>
    </rPh>
    <rPh sb="3" eb="5">
      <t>ダンネツ</t>
    </rPh>
    <phoneticPr fontId="2"/>
  </si>
  <si>
    <t>窓Low-E化</t>
    <rPh sb="0" eb="1">
      <t>マド</t>
    </rPh>
    <rPh sb="6" eb="7">
      <t>カ</t>
    </rPh>
    <phoneticPr fontId="2"/>
  </si>
  <si>
    <t>隣棟遮蔽係数</t>
    <rPh sb="0" eb="1">
      <t>トナリ</t>
    </rPh>
    <rPh sb="1" eb="2">
      <t>トウ</t>
    </rPh>
    <rPh sb="2" eb="4">
      <t>シャヘイ</t>
    </rPh>
    <rPh sb="4" eb="6">
      <t>ケイスウ</t>
    </rPh>
    <phoneticPr fontId="2"/>
  </si>
  <si>
    <t>冷房E</t>
    <rPh sb="0" eb="2">
      <t>レイボウ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</si>
</sst>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_ "/>
    <numFmt numFmtId="177" formatCode="0.0_ "/>
    <numFmt numFmtId="178" formatCode="0.00_ "/>
    <numFmt numFmtId="179" formatCode="0_ "/>
  </numFmts>
  <fonts count="14" x14ac:knownFonts="1">
    <font>
      <sz val="11"/>
      <color theme="1"/>
      <name val="ＭＳ Ｐゴシック"/>
      <family val="2"/>
      <scheme val="minor"/>
    </font>
    <font>
      <sz val="11"/>
      <color theme="1"/>
      <name val="Meiryo UI"/>
      <family val="3"/>
      <charset val="128"/>
    </font>
    <font>
      <sz val="6"/>
      <name val="ＭＳ Ｐゴシック"/>
      <family val="3"/>
      <charset val="128"/>
      <scheme val="minor"/>
    </font>
    <font>
      <sz val="16"/>
      <color theme="1"/>
      <name val="Meiryo UI"/>
      <family val="3"/>
      <charset val="128"/>
    </font>
    <font>
      <sz val="11"/>
      <color theme="1"/>
      <name val="メイリオ"/>
      <family val="3"/>
      <charset val="128"/>
    </font>
    <font>
      <sz val="9"/>
      <color theme="1"/>
      <name val="メイリオ"/>
      <family val="3"/>
      <charset val="128"/>
    </font>
    <font>
      <sz val="9"/>
      <color theme="1"/>
      <name val="Meiryo UI"/>
      <family val="3"/>
      <charset val="128"/>
    </font>
    <font>
      <sz val="8"/>
      <color theme="1"/>
      <name val="Meiryo UI"/>
      <family val="3"/>
      <charset val="128"/>
    </font>
    <font>
      <vertAlign val="superscript"/>
      <sz val="11"/>
      <color theme="1"/>
      <name val="Meiryo UI"/>
      <family val="3"/>
      <charset val="128"/>
    </font>
    <font>
      <vertAlign val="superscript"/>
      <sz val="9"/>
      <color theme="1"/>
      <name val="Meiryo UI"/>
      <family val="3"/>
      <charset val="128"/>
    </font>
    <font>
      <vertAlign val="subscript"/>
      <sz val="11"/>
      <color theme="1"/>
      <name val="Meiryo UI"/>
      <family val="3"/>
      <charset val="128"/>
    </font>
    <font>
      <sz val="7"/>
      <color theme="1"/>
      <name val="Meiryo UI"/>
      <family val="3"/>
      <charset val="128"/>
    </font>
    <font>
      <vertAlign val="superscript"/>
      <sz val="7"/>
      <color theme="1"/>
      <name val="Meiryo UI"/>
      <family val="3"/>
      <charset val="128"/>
    </font>
    <font>
      <sz val="11"/>
      <color theme="1"/>
      <name val="HG丸ｺﾞｼｯｸM-PRO"/>
      <family val="3"/>
      <charset val="128"/>
    </font>
  </fonts>
  <fills count="6">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1">
    <xf numFmtId="0" fontId="0" fillId="0" borderId="0"/>
  </cellStyleXfs>
  <cellXfs count="106">
    <xf numFmtId="0" fontId="0" fillId="0" borderId="0" xfId="0"/>
    <xf numFmtId="0" fontId="4" fillId="0" borderId="0" xfId="0" applyFont="1"/>
    <xf numFmtId="0" fontId="1" fillId="3" borderId="0" xfId="0" applyFont="1" applyFill="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2" xfId="0" applyFont="1" applyFill="1" applyBorder="1" applyAlignment="1">
      <alignment horizontal="center" vertical="center"/>
    </xf>
    <xf numFmtId="0" fontId="3" fillId="3" borderId="0" xfId="0" applyFont="1" applyFill="1" applyAlignment="1">
      <alignment horizontal="left"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shrinkToFit="1"/>
    </xf>
    <xf numFmtId="0" fontId="1" fillId="0" borderId="1" xfId="0" applyFont="1" applyFill="1" applyBorder="1" applyAlignment="1">
      <alignment horizontal="center" vertical="center" shrinkToFit="1"/>
    </xf>
    <xf numFmtId="0" fontId="1" fillId="4" borderId="1" xfId="0" applyFont="1" applyFill="1" applyBorder="1" applyAlignment="1">
      <alignment horizontal="center" vertical="center"/>
    </xf>
    <xf numFmtId="0" fontId="1" fillId="3" borderId="0" xfId="0" applyFont="1" applyFill="1" applyBorder="1" applyAlignment="1">
      <alignment horizontal="center" vertical="center"/>
    </xf>
    <xf numFmtId="0" fontId="4" fillId="3" borderId="1" xfId="0" applyFont="1" applyFill="1" applyBorder="1"/>
    <xf numFmtId="0" fontId="4" fillId="3" borderId="0" xfId="0" applyFont="1" applyFill="1"/>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3" borderId="0" xfId="0" applyFont="1" applyFill="1"/>
    <xf numFmtId="0" fontId="4" fillId="3" borderId="25" xfId="0" applyFont="1" applyFill="1" applyBorder="1"/>
    <xf numFmtId="0" fontId="4" fillId="3" borderId="2" xfId="0" applyFont="1" applyFill="1" applyBorder="1"/>
    <xf numFmtId="0" fontId="4" fillId="3" borderId="8" xfId="0" applyFont="1" applyFill="1" applyBorder="1" applyAlignment="1">
      <alignment wrapText="1"/>
    </xf>
    <xf numFmtId="0" fontId="4" fillId="3" borderId="26" xfId="0" applyFont="1" applyFill="1" applyBorder="1"/>
    <xf numFmtId="0" fontId="4" fillId="3" borderId="0" xfId="0" applyFont="1" applyFill="1" applyBorder="1" applyAlignment="1"/>
    <xf numFmtId="0" fontId="0" fillId="3" borderId="0" xfId="0" applyFill="1" applyBorder="1" applyAlignment="1"/>
    <xf numFmtId="0" fontId="4" fillId="3" borderId="12" xfId="0" applyFont="1" applyFill="1" applyBorder="1" applyAlignment="1">
      <alignment wrapText="1"/>
    </xf>
    <xf numFmtId="0" fontId="4" fillId="3" borderId="27" xfId="0" applyFont="1" applyFill="1" applyBorder="1"/>
    <xf numFmtId="0" fontId="4" fillId="3" borderId="2" xfId="0" applyFont="1" applyFill="1" applyBorder="1" applyAlignment="1"/>
    <xf numFmtId="0" fontId="4" fillId="3" borderId="31"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29" xfId="0" applyFont="1" applyFill="1" applyBorder="1" applyAlignment="1">
      <alignment vertical="center" wrapText="1"/>
    </xf>
    <xf numFmtId="0" fontId="4" fillId="3" borderId="28" xfId="0" applyFont="1" applyFill="1" applyBorder="1" applyAlignment="1">
      <alignment vertical="center" wrapText="1"/>
    </xf>
    <xf numFmtId="0" fontId="4" fillId="3" borderId="30" xfId="0" applyFont="1" applyFill="1" applyBorder="1" applyAlignment="1">
      <alignment vertical="center" wrapText="1"/>
    </xf>
    <xf numFmtId="0" fontId="4" fillId="3" borderId="29" xfId="0" applyFont="1" applyFill="1" applyBorder="1" applyAlignment="1">
      <alignment wrapText="1"/>
    </xf>
    <xf numFmtId="0" fontId="4" fillId="3" borderId="28" xfId="0" applyFont="1" applyFill="1" applyBorder="1" applyAlignment="1">
      <alignment wrapText="1"/>
    </xf>
    <xf numFmtId="0" fontId="4" fillId="3" borderId="30" xfId="0" applyFont="1" applyFill="1" applyBorder="1" applyAlignment="1">
      <alignment wrapText="1"/>
    </xf>
    <xf numFmtId="177" fontId="4" fillId="3" borderId="22" xfId="0" applyNumberFormat="1" applyFont="1" applyFill="1" applyBorder="1"/>
    <xf numFmtId="177" fontId="4" fillId="3" borderId="15" xfId="0" applyNumberFormat="1" applyFont="1" applyFill="1" applyBorder="1"/>
    <xf numFmtId="178" fontId="4" fillId="3" borderId="15" xfId="0" applyNumberFormat="1" applyFont="1" applyFill="1" applyBorder="1"/>
    <xf numFmtId="178" fontId="4" fillId="3" borderId="16" xfId="0" applyNumberFormat="1" applyFont="1" applyFill="1" applyBorder="1"/>
    <xf numFmtId="178" fontId="4" fillId="3" borderId="14" xfId="0" applyNumberFormat="1" applyFont="1" applyFill="1" applyBorder="1"/>
    <xf numFmtId="177" fontId="4" fillId="3" borderId="16" xfId="0" applyNumberFormat="1" applyFont="1" applyFill="1" applyBorder="1"/>
    <xf numFmtId="179" fontId="4" fillId="3" borderId="14" xfId="0" applyNumberFormat="1" applyFont="1" applyFill="1" applyBorder="1"/>
    <xf numFmtId="179" fontId="4" fillId="3" borderId="15" xfId="0" applyNumberFormat="1" applyFont="1" applyFill="1" applyBorder="1"/>
    <xf numFmtId="179" fontId="4" fillId="3" borderId="16" xfId="0" applyNumberFormat="1" applyFont="1" applyFill="1" applyBorder="1"/>
    <xf numFmtId="177" fontId="4" fillId="3" borderId="21" xfId="0" applyNumberFormat="1" applyFont="1" applyFill="1" applyBorder="1"/>
    <xf numFmtId="177" fontId="4" fillId="3" borderId="1" xfId="0" applyNumberFormat="1" applyFont="1" applyFill="1" applyBorder="1"/>
    <xf numFmtId="178" fontId="4" fillId="3" borderId="1" xfId="0" applyNumberFormat="1" applyFont="1" applyFill="1" applyBorder="1"/>
    <xf numFmtId="178" fontId="4" fillId="3" borderId="8" xfId="0" applyNumberFormat="1" applyFont="1" applyFill="1" applyBorder="1"/>
    <xf numFmtId="179" fontId="4" fillId="3" borderId="7" xfId="0" applyNumberFormat="1" applyFont="1" applyFill="1" applyBorder="1"/>
    <xf numFmtId="179" fontId="4" fillId="3" borderId="1" xfId="0" applyNumberFormat="1" applyFont="1" applyFill="1" applyBorder="1"/>
    <xf numFmtId="179" fontId="4" fillId="3" borderId="8" xfId="0" applyNumberFormat="1" applyFont="1" applyFill="1" applyBorder="1"/>
    <xf numFmtId="177" fontId="4" fillId="3" borderId="31" xfId="0" applyNumberFormat="1" applyFont="1" applyFill="1" applyBorder="1"/>
    <xf numFmtId="177" fontId="4" fillId="3" borderId="28" xfId="0" applyNumberFormat="1" applyFont="1" applyFill="1" applyBorder="1"/>
    <xf numFmtId="178" fontId="4" fillId="3" borderId="28" xfId="0" applyNumberFormat="1" applyFont="1" applyFill="1" applyBorder="1"/>
    <xf numFmtId="178" fontId="4" fillId="3" borderId="30" xfId="0" applyNumberFormat="1" applyFont="1" applyFill="1" applyBorder="1"/>
    <xf numFmtId="179" fontId="4" fillId="3" borderId="29" xfId="0" applyNumberFormat="1" applyFont="1" applyFill="1" applyBorder="1"/>
    <xf numFmtId="179" fontId="4" fillId="3" borderId="28" xfId="0" applyNumberFormat="1" applyFont="1" applyFill="1" applyBorder="1"/>
    <xf numFmtId="179" fontId="4" fillId="3" borderId="30" xfId="0" applyNumberFormat="1" applyFont="1" applyFill="1" applyBorder="1"/>
    <xf numFmtId="178" fontId="4" fillId="3" borderId="19" xfId="0" applyNumberFormat="1" applyFont="1" applyFill="1" applyBorder="1"/>
    <xf numFmtId="177" fontId="4" fillId="3" borderId="24" xfId="0" applyNumberFormat="1" applyFont="1" applyFill="1" applyBorder="1"/>
    <xf numFmtId="177" fontId="4" fillId="3" borderId="20" xfId="0" applyNumberFormat="1" applyFont="1" applyFill="1" applyBorder="1"/>
    <xf numFmtId="0" fontId="4" fillId="3" borderId="31" xfId="0" applyFont="1" applyFill="1" applyBorder="1"/>
    <xf numFmtId="0" fontId="4" fillId="3" borderId="28" xfId="0" applyFont="1" applyFill="1" applyBorder="1"/>
    <xf numFmtId="0" fontId="4" fillId="3" borderId="30" xfId="0" applyFont="1" applyFill="1" applyBorder="1"/>
    <xf numFmtId="0" fontId="1" fillId="3" borderId="0" xfId="0" applyFont="1" applyFill="1"/>
    <xf numFmtId="0" fontId="1" fillId="3" borderId="1" xfId="0" applyFont="1" applyFill="1" applyBorder="1"/>
    <xf numFmtId="176" fontId="1" fillId="3" borderId="1" xfId="0" applyNumberFormat="1" applyFont="1" applyFill="1" applyBorder="1"/>
    <xf numFmtId="176" fontId="1" fillId="4" borderId="1" xfId="0" applyNumberFormat="1" applyFont="1" applyFill="1" applyBorder="1" applyAlignment="1">
      <alignment horizontal="center" vertical="center"/>
    </xf>
    <xf numFmtId="0" fontId="4" fillId="0" borderId="1" xfId="0" applyFont="1" applyBorder="1"/>
    <xf numFmtId="177" fontId="4" fillId="3" borderId="23" xfId="0" applyNumberFormat="1" applyFont="1" applyFill="1" applyBorder="1"/>
    <xf numFmtId="177" fontId="4" fillId="3" borderId="11" xfId="0" applyNumberFormat="1" applyFont="1" applyFill="1" applyBorder="1"/>
    <xf numFmtId="0" fontId="4" fillId="3" borderId="7" xfId="0" applyFont="1" applyFill="1" applyBorder="1"/>
    <xf numFmtId="0" fontId="4" fillId="3" borderId="8" xfId="0" applyFont="1" applyFill="1" applyBorder="1"/>
    <xf numFmtId="0" fontId="4" fillId="3" borderId="10" xfId="0" applyFont="1" applyFill="1" applyBorder="1"/>
    <xf numFmtId="0" fontId="4" fillId="3" borderId="11" xfId="0" applyFont="1" applyFill="1" applyBorder="1"/>
    <xf numFmtId="0" fontId="4" fillId="3" borderId="12" xfId="0" applyFont="1" applyFill="1" applyBorder="1"/>
    <xf numFmtId="0" fontId="1" fillId="2" borderId="1" xfId="0" applyFont="1" applyFill="1" applyBorder="1" applyAlignment="1">
      <alignment horizontal="center" vertical="center"/>
    </xf>
    <xf numFmtId="176" fontId="1" fillId="3"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5" fillId="3" borderId="1" xfId="0" applyFont="1" applyFill="1" applyBorder="1" applyAlignment="1">
      <alignment vertical="top"/>
    </xf>
    <xf numFmtId="14" fontId="5" fillId="3" borderId="1" xfId="0" applyNumberFormat="1" applyFont="1" applyFill="1" applyBorder="1" applyAlignment="1">
      <alignment vertical="top"/>
    </xf>
    <xf numFmtId="0" fontId="5" fillId="3" borderId="1" xfId="0" applyFont="1" applyFill="1" applyBorder="1" applyAlignment="1">
      <alignment vertical="top" wrapText="1"/>
    </xf>
    <xf numFmtId="0" fontId="5" fillId="3" borderId="0" xfId="0" applyFont="1" applyFill="1" applyAlignment="1">
      <alignment vertical="top"/>
    </xf>
    <xf numFmtId="0" fontId="0" fillId="5" borderId="0" xfId="0" applyFill="1"/>
    <xf numFmtId="0" fontId="1" fillId="0" borderId="0" xfId="0" applyFont="1"/>
    <xf numFmtId="0" fontId="13" fillId="0" borderId="0" xfId="0" applyFont="1"/>
    <xf numFmtId="0" fontId="4" fillId="3" borderId="29" xfId="0" applyFont="1" applyFill="1" applyBorder="1" applyAlignment="1"/>
    <xf numFmtId="0" fontId="0" fillId="3" borderId="30" xfId="0" applyFill="1" applyBorder="1" applyAlignment="1"/>
    <xf numFmtId="0" fontId="4" fillId="3" borderId="3" xfId="0" applyFont="1" applyFill="1" applyBorder="1" applyAlignment="1"/>
    <xf numFmtId="0" fontId="0" fillId="3" borderId="17" xfId="0" applyFill="1" applyBorder="1" applyAlignment="1"/>
    <xf numFmtId="0" fontId="0" fillId="3" borderId="18" xfId="0" applyFill="1" applyBorder="1" applyAlignment="1"/>
    <xf numFmtId="0" fontId="4" fillId="3" borderId="4" xfId="0" applyFont="1" applyFill="1" applyBorder="1" applyAlignment="1">
      <alignment wrapText="1"/>
    </xf>
    <xf numFmtId="0" fontId="0" fillId="3" borderId="5" xfId="0" applyFill="1" applyBorder="1" applyAlignment="1"/>
    <xf numFmtId="0" fontId="4" fillId="3" borderId="7" xfId="0" applyFont="1" applyFill="1" applyBorder="1" applyAlignment="1">
      <alignment wrapText="1"/>
    </xf>
    <xf numFmtId="0" fontId="0" fillId="3" borderId="10" xfId="0" applyFill="1" applyBorder="1" applyAlignment="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0296671939841"/>
          <c:y val="6.0724746090350924E-2"/>
          <c:w val="0.55317892948764114"/>
          <c:h val="0.69855785744064436"/>
        </c:manualLayout>
      </c:layout>
      <c:barChart>
        <c:barDir val="col"/>
        <c:grouping val="stacked"/>
        <c:varyColors val="0"/>
        <c:ser>
          <c:idx val="0"/>
          <c:order val="0"/>
          <c:tx>
            <c:strRef>
              <c:f>合計!$B$7</c:f>
              <c:strCache>
                <c:ptCount val="1"/>
                <c:pt idx="0">
                  <c:v>壁</c:v>
                </c:pt>
              </c:strCache>
            </c:strRef>
          </c:tx>
          <c:spPr>
            <a:solidFill>
              <a:schemeClr val="accent3">
                <a:lumMod val="75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0FD8-4B6E-A1BE-D459A2226331}"/>
              </c:ext>
            </c:extLst>
          </c:dPt>
          <c:cat>
            <c:strLit>
              <c:ptCount val="1"/>
              <c:pt idx="0">
                <c:v>温度差による熱損失量(kW)</c:v>
              </c:pt>
            </c:strLit>
          </c:cat>
          <c:val>
            <c:numRef>
              <c:f>合計!$L$7</c:f>
              <c:numCache>
                <c:formatCode>0_ </c:formatCode>
                <c:ptCount val="1"/>
                <c:pt idx="0">
                  <c:v>6362.4287999999997</c:v>
                </c:pt>
              </c:numCache>
            </c:numRef>
          </c:val>
          <c:extLst>
            <c:ext xmlns:c16="http://schemas.microsoft.com/office/drawing/2014/chart" uri="{C3380CC4-5D6E-409C-BE32-E72D297353CC}">
              <c16:uniqueId val="{00000002-0FD8-4B6E-A1BE-D459A2226331}"/>
            </c:ext>
          </c:extLst>
        </c:ser>
        <c:ser>
          <c:idx val="1"/>
          <c:order val="1"/>
          <c:tx>
            <c:strRef>
              <c:f>合計!$B$8</c:f>
              <c:strCache>
                <c:ptCount val="1"/>
                <c:pt idx="0">
                  <c:v>界壁・界床</c:v>
                </c:pt>
              </c:strCache>
            </c:strRef>
          </c:tx>
          <c:spPr>
            <a:solidFill>
              <a:schemeClr val="accent3">
                <a:lumMod val="40000"/>
                <a:lumOff val="60000"/>
              </a:schemeClr>
            </a:solidFill>
            <a:ln>
              <a:solidFill>
                <a:schemeClr val="tx1"/>
              </a:solidFill>
            </a:ln>
            <a:effectLst/>
          </c:spPr>
          <c:invertIfNegative val="0"/>
          <c:cat>
            <c:strLit>
              <c:ptCount val="1"/>
              <c:pt idx="0">
                <c:v>温度差による熱損失量(kW)</c:v>
              </c:pt>
            </c:strLit>
          </c:cat>
          <c:val>
            <c:numRef>
              <c:f>合計!$L$8</c:f>
              <c:numCache>
                <c:formatCode>0_ </c:formatCode>
                <c:ptCount val="1"/>
                <c:pt idx="0">
                  <c:v>0</c:v>
                </c:pt>
              </c:numCache>
            </c:numRef>
          </c:val>
          <c:extLst>
            <c:ext xmlns:c16="http://schemas.microsoft.com/office/drawing/2014/chart" uri="{C3380CC4-5D6E-409C-BE32-E72D297353CC}">
              <c16:uniqueId val="{00000003-0FD8-4B6E-A1BE-D459A2226331}"/>
            </c:ext>
          </c:extLst>
        </c:ser>
        <c:ser>
          <c:idx val="2"/>
          <c:order val="2"/>
          <c:tx>
            <c:strRef>
              <c:f>合計!$B$9</c:f>
              <c:strCache>
                <c:ptCount val="1"/>
                <c:pt idx="0">
                  <c:v>屋根・天井</c:v>
                </c:pt>
              </c:strCache>
            </c:strRef>
          </c:tx>
          <c:spPr>
            <a:solidFill>
              <a:srgbClr val="FF0000"/>
            </a:solidFill>
            <a:ln>
              <a:solidFill>
                <a:schemeClr val="tx1"/>
              </a:solidFill>
            </a:ln>
            <a:effectLst/>
          </c:spPr>
          <c:invertIfNegative val="0"/>
          <c:cat>
            <c:strLit>
              <c:ptCount val="1"/>
              <c:pt idx="0">
                <c:v>温度差による熱損失量(kW)</c:v>
              </c:pt>
            </c:strLit>
          </c:cat>
          <c:val>
            <c:numRef>
              <c:f>合計!$L$9</c:f>
              <c:numCache>
                <c:formatCode>0_ </c:formatCode>
                <c:ptCount val="1"/>
                <c:pt idx="0">
                  <c:v>6869.28</c:v>
                </c:pt>
              </c:numCache>
            </c:numRef>
          </c:val>
          <c:extLst>
            <c:ext xmlns:c16="http://schemas.microsoft.com/office/drawing/2014/chart" uri="{C3380CC4-5D6E-409C-BE32-E72D297353CC}">
              <c16:uniqueId val="{00000004-0FD8-4B6E-A1BE-D459A2226331}"/>
            </c:ext>
          </c:extLst>
        </c:ser>
        <c:ser>
          <c:idx val="3"/>
          <c:order val="3"/>
          <c:tx>
            <c:strRef>
              <c:f>合計!$B$10</c:f>
              <c:strCache>
                <c:ptCount val="1"/>
                <c:pt idx="0">
                  <c:v>床</c:v>
                </c:pt>
              </c:strCache>
            </c:strRef>
          </c:tx>
          <c:spPr>
            <a:solidFill>
              <a:srgbClr val="00B050"/>
            </a:solidFill>
            <a:ln>
              <a:solidFill>
                <a:schemeClr val="tx1"/>
              </a:solidFill>
            </a:ln>
            <a:effectLst/>
          </c:spPr>
          <c:invertIfNegative val="0"/>
          <c:cat>
            <c:strLit>
              <c:ptCount val="1"/>
              <c:pt idx="0">
                <c:v>温度差による熱損失量(kW)</c:v>
              </c:pt>
            </c:strLit>
          </c:cat>
          <c:val>
            <c:numRef>
              <c:f>合計!$L$10</c:f>
              <c:numCache>
                <c:formatCode>0_ </c:formatCode>
                <c:ptCount val="1"/>
                <c:pt idx="0">
                  <c:v>5480.4119999999984</c:v>
                </c:pt>
              </c:numCache>
            </c:numRef>
          </c:val>
          <c:extLst>
            <c:ext xmlns:c16="http://schemas.microsoft.com/office/drawing/2014/chart" uri="{C3380CC4-5D6E-409C-BE32-E72D297353CC}">
              <c16:uniqueId val="{00000005-0FD8-4B6E-A1BE-D459A2226331}"/>
            </c:ext>
          </c:extLst>
        </c:ser>
        <c:ser>
          <c:idx val="5"/>
          <c:order val="4"/>
          <c:tx>
            <c:strRef>
              <c:f>合計!$B$11</c:f>
              <c:strCache>
                <c:ptCount val="1"/>
                <c:pt idx="0">
                  <c:v>不透明開口部</c:v>
                </c:pt>
              </c:strCache>
            </c:strRef>
          </c:tx>
          <c:spPr>
            <a:solidFill>
              <a:schemeClr val="tx2"/>
            </a:solidFill>
            <a:ln>
              <a:solidFill>
                <a:schemeClr val="tx1"/>
              </a:solidFill>
            </a:ln>
            <a:effectLst/>
          </c:spPr>
          <c:invertIfNegative val="0"/>
          <c:cat>
            <c:strLit>
              <c:ptCount val="1"/>
              <c:pt idx="0">
                <c:v>温度差による熱損失量(kW)</c:v>
              </c:pt>
            </c:strLit>
          </c:cat>
          <c:val>
            <c:numRef>
              <c:f>合計!$L$11</c:f>
              <c:numCache>
                <c:formatCode>0_ </c:formatCode>
                <c:ptCount val="1"/>
                <c:pt idx="0">
                  <c:v>0</c:v>
                </c:pt>
              </c:numCache>
            </c:numRef>
          </c:val>
          <c:extLst>
            <c:ext xmlns:c16="http://schemas.microsoft.com/office/drawing/2014/chart" uri="{C3380CC4-5D6E-409C-BE32-E72D297353CC}">
              <c16:uniqueId val="{00000007-0FD8-4B6E-A1BE-D459A2226331}"/>
            </c:ext>
          </c:extLst>
        </c:ser>
        <c:ser>
          <c:idx val="6"/>
          <c:order val="5"/>
          <c:tx>
            <c:strRef>
              <c:f>合計!$B$12</c:f>
              <c:strCache>
                <c:ptCount val="1"/>
                <c:pt idx="0">
                  <c:v>透明開口部</c:v>
                </c:pt>
              </c:strCache>
            </c:strRef>
          </c:tx>
          <c:spPr>
            <a:solidFill>
              <a:schemeClr val="tx2">
                <a:lumMod val="60000"/>
                <a:lumOff val="40000"/>
              </a:schemeClr>
            </a:solidFill>
            <a:ln>
              <a:solidFill>
                <a:schemeClr val="tx1"/>
              </a:solidFill>
            </a:ln>
            <a:effectLst/>
          </c:spPr>
          <c:invertIfNegative val="0"/>
          <c:cat>
            <c:strLit>
              <c:ptCount val="1"/>
              <c:pt idx="0">
                <c:v>温度差による熱損失量(kW)</c:v>
              </c:pt>
            </c:strLit>
          </c:cat>
          <c:val>
            <c:numRef>
              <c:f>合計!$L$12</c:f>
              <c:numCache>
                <c:formatCode>0_ </c:formatCode>
                <c:ptCount val="1"/>
                <c:pt idx="0">
                  <c:v>1525.732</c:v>
                </c:pt>
              </c:numCache>
            </c:numRef>
          </c:val>
          <c:extLst>
            <c:ext xmlns:c16="http://schemas.microsoft.com/office/drawing/2014/chart" uri="{C3380CC4-5D6E-409C-BE32-E72D297353CC}">
              <c16:uniqueId val="{00000008-0FD8-4B6E-A1BE-D459A2226331}"/>
            </c:ext>
          </c:extLst>
        </c:ser>
        <c:ser>
          <c:idx val="7"/>
          <c:order val="6"/>
          <c:tx>
            <c:strRef>
              <c:f>合計!$B$13</c:f>
              <c:strCache>
                <c:ptCount val="1"/>
                <c:pt idx="0">
                  <c:v>土間床</c:v>
                </c:pt>
              </c:strCache>
            </c:strRef>
          </c:tx>
          <c:spPr>
            <a:solidFill>
              <a:schemeClr val="accent6">
                <a:lumMod val="50000"/>
              </a:schemeClr>
            </a:solidFill>
            <a:ln>
              <a:solidFill>
                <a:schemeClr val="tx1"/>
              </a:solidFill>
            </a:ln>
            <a:effectLst/>
          </c:spPr>
          <c:invertIfNegative val="0"/>
          <c:cat>
            <c:strLit>
              <c:ptCount val="1"/>
              <c:pt idx="0">
                <c:v>温度差による熱損失量(kW)</c:v>
              </c:pt>
            </c:strLit>
          </c:cat>
          <c:val>
            <c:numRef>
              <c:f>合計!$L$13</c:f>
              <c:numCache>
                <c:formatCode>0_ </c:formatCode>
                <c:ptCount val="1"/>
                <c:pt idx="0">
                  <c:v>255.60040000000001</c:v>
                </c:pt>
              </c:numCache>
            </c:numRef>
          </c:val>
          <c:extLst>
            <c:ext xmlns:c16="http://schemas.microsoft.com/office/drawing/2014/chart" uri="{C3380CC4-5D6E-409C-BE32-E72D297353CC}">
              <c16:uniqueId val="{00000009-0FD8-4B6E-A1BE-D459A2226331}"/>
            </c:ext>
          </c:extLst>
        </c:ser>
        <c:ser>
          <c:idx val="4"/>
          <c:order val="7"/>
          <c:tx>
            <c:strRef>
              <c:f>合計!$B$14</c:f>
              <c:strCache>
                <c:ptCount val="1"/>
                <c:pt idx="0">
                  <c:v>構造熱橋</c:v>
                </c:pt>
              </c:strCache>
            </c:strRef>
          </c:tx>
          <c:spPr>
            <a:solidFill>
              <a:schemeClr val="accent5"/>
            </a:solidFill>
            <a:ln>
              <a:solidFill>
                <a:schemeClr val="tx1"/>
              </a:solidFill>
            </a:ln>
            <a:effectLst/>
          </c:spPr>
          <c:invertIfNegative val="0"/>
          <c:val>
            <c:numRef>
              <c:f>合計!$L$14</c:f>
              <c:numCache>
                <c:formatCode>0_ </c:formatCode>
                <c:ptCount val="1"/>
                <c:pt idx="0">
                  <c:v>534.60000000000014</c:v>
                </c:pt>
              </c:numCache>
            </c:numRef>
          </c:val>
          <c:extLst>
            <c:ext xmlns:c16="http://schemas.microsoft.com/office/drawing/2014/chart" uri="{C3380CC4-5D6E-409C-BE32-E72D297353CC}">
              <c16:uniqueId val="{00000002-1EEE-43D0-AF38-A460A37BC5E6}"/>
            </c:ext>
          </c:extLst>
        </c:ser>
        <c:dLbls>
          <c:showLegendKey val="0"/>
          <c:showVal val="0"/>
          <c:showCatName val="0"/>
          <c:showSerName val="0"/>
          <c:showPercent val="0"/>
          <c:showBubbleSize val="0"/>
        </c:dLbls>
        <c:gapWidth val="150"/>
        <c:overlap val="100"/>
        <c:axId val="606770368"/>
        <c:axId val="606768192"/>
      </c:barChart>
      <c:catAx>
        <c:axId val="60677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6768192"/>
        <c:crosses val="autoZero"/>
        <c:auto val="1"/>
        <c:lblAlgn val="ctr"/>
        <c:lblOffset val="100"/>
        <c:noMultiLvlLbl val="0"/>
      </c:catAx>
      <c:valAx>
        <c:axId val="6067681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crossAx val="606770368"/>
        <c:crosses val="autoZero"/>
        <c:crossBetween val="between"/>
        <c:majorUnit val="1000"/>
        <c:dispUnits>
          <c:builtInUnit val="thousands"/>
        </c:dispUnits>
      </c:valAx>
      <c:spPr>
        <a:noFill/>
        <a:ln>
          <a:noFill/>
        </a:ln>
        <a:effectLst/>
      </c:spPr>
    </c:plotArea>
    <c:legend>
      <c:legendPos val="r"/>
      <c:layout>
        <c:manualLayout>
          <c:xMode val="edge"/>
          <c:yMode val="edge"/>
          <c:x val="0.66867684534323013"/>
          <c:y val="6.6853999169201067E-2"/>
          <c:w val="0.30679885117003736"/>
          <c:h val="0.799024520842658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sz="1400">
                <a:latin typeface="メイリオ" panose="020B0604030504040204" pitchFamily="50" charset="-128"/>
                <a:ea typeface="メイリオ" panose="020B0604030504040204" pitchFamily="50" charset="-128"/>
              </a:rPr>
              <a:t>日射による熱取得量</a:t>
            </a:r>
            <a:r>
              <a:rPr lang="en-US" altLang="ja-JP" sz="1400">
                <a:latin typeface="メイリオ" panose="020B0604030504040204" pitchFamily="50" charset="-128"/>
                <a:ea typeface="メイリオ" panose="020B0604030504040204" pitchFamily="50" charset="-128"/>
              </a:rPr>
              <a:t>(kW)</a:t>
            </a:r>
          </a:p>
        </c:rich>
      </c:tx>
      <c:layout>
        <c:manualLayout>
          <c:xMode val="edge"/>
          <c:yMode val="edge"/>
          <c:x val="0.14387001050694648"/>
          <c:y val="0.863907746366755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title>
    <c:autoTitleDeleted val="0"/>
    <c:plotArea>
      <c:layout>
        <c:manualLayout>
          <c:layoutTarget val="inner"/>
          <c:xMode val="edge"/>
          <c:yMode val="edge"/>
          <c:x val="0.11340277840058113"/>
          <c:y val="5.1249312076147996E-2"/>
          <c:w val="0.56268017701566575"/>
          <c:h val="0.68113410093691784"/>
        </c:manualLayout>
      </c:layout>
      <c:barChart>
        <c:barDir val="col"/>
        <c:grouping val="stacked"/>
        <c:varyColors val="0"/>
        <c:ser>
          <c:idx val="0"/>
          <c:order val="0"/>
          <c:tx>
            <c:strRef>
              <c:f>合計!$B$7</c:f>
              <c:strCache>
                <c:ptCount val="1"/>
                <c:pt idx="0">
                  <c:v>壁</c:v>
                </c:pt>
              </c:strCache>
            </c:strRef>
          </c:tx>
          <c:spPr>
            <a:solidFill>
              <a:schemeClr val="accent3">
                <a:lumMod val="75000"/>
              </a:schemeClr>
            </a:solidFill>
            <a:ln>
              <a:solidFill>
                <a:schemeClr val="tx1"/>
              </a:solidFill>
            </a:ln>
            <a:effectLst/>
          </c:spPr>
          <c:invertIfNegative val="0"/>
          <c:cat>
            <c:strLit>
              <c:ptCount val="2"/>
              <c:pt idx="0">
                <c:v>冬期</c:v>
              </c:pt>
              <c:pt idx="1">
                <c:v>夏期</c:v>
              </c:pt>
            </c:strLit>
          </c:cat>
          <c:val>
            <c:numRef>
              <c:f>合計!$M$7:$N$7</c:f>
              <c:numCache>
                <c:formatCode>0_ </c:formatCode>
                <c:ptCount val="2"/>
                <c:pt idx="0">
                  <c:v>0</c:v>
                </c:pt>
                <c:pt idx="1">
                  <c:v>2968.3215962400004</c:v>
                </c:pt>
              </c:numCache>
            </c:numRef>
          </c:val>
          <c:extLst>
            <c:ext xmlns:c16="http://schemas.microsoft.com/office/drawing/2014/chart" uri="{C3380CC4-5D6E-409C-BE32-E72D297353CC}">
              <c16:uniqueId val="{00000000-3CB0-4A76-942C-E29293B5EB80}"/>
            </c:ext>
          </c:extLst>
        </c:ser>
        <c:ser>
          <c:idx val="2"/>
          <c:order val="1"/>
          <c:tx>
            <c:strRef>
              <c:f>合計!$B$9</c:f>
              <c:strCache>
                <c:ptCount val="1"/>
                <c:pt idx="0">
                  <c:v>屋根・天井</c:v>
                </c:pt>
              </c:strCache>
            </c:strRef>
          </c:tx>
          <c:spPr>
            <a:solidFill>
              <a:srgbClr val="FF0000"/>
            </a:solidFill>
            <a:ln>
              <a:solidFill>
                <a:schemeClr val="tx1"/>
              </a:solidFill>
            </a:ln>
            <a:effectLst/>
          </c:spPr>
          <c:invertIfNegative val="0"/>
          <c:cat>
            <c:strLit>
              <c:ptCount val="2"/>
              <c:pt idx="0">
                <c:v>冬期</c:v>
              </c:pt>
              <c:pt idx="1">
                <c:v>夏期</c:v>
              </c:pt>
            </c:strLit>
          </c:cat>
          <c:val>
            <c:numRef>
              <c:f>合計!$M$9:$N$9</c:f>
              <c:numCache>
                <c:formatCode>0_ </c:formatCode>
                <c:ptCount val="2"/>
                <c:pt idx="0">
                  <c:v>0</c:v>
                </c:pt>
                <c:pt idx="1">
                  <c:v>8174.4432000000006</c:v>
                </c:pt>
              </c:numCache>
            </c:numRef>
          </c:val>
          <c:extLst>
            <c:ext xmlns:c16="http://schemas.microsoft.com/office/drawing/2014/chart" uri="{C3380CC4-5D6E-409C-BE32-E72D297353CC}">
              <c16:uniqueId val="{00000001-3CB0-4A76-942C-E29293B5EB80}"/>
            </c:ext>
          </c:extLst>
        </c:ser>
        <c:ser>
          <c:idx val="5"/>
          <c:order val="2"/>
          <c:tx>
            <c:strRef>
              <c:f>合計!$B$11</c:f>
              <c:strCache>
                <c:ptCount val="1"/>
                <c:pt idx="0">
                  <c:v>不透明開口部</c:v>
                </c:pt>
              </c:strCache>
            </c:strRef>
          </c:tx>
          <c:spPr>
            <a:solidFill>
              <a:schemeClr val="tx2"/>
            </a:solidFill>
            <a:ln>
              <a:solidFill>
                <a:schemeClr val="tx1"/>
              </a:solidFill>
            </a:ln>
            <a:effectLst/>
          </c:spPr>
          <c:invertIfNegative val="0"/>
          <c:cat>
            <c:strLit>
              <c:ptCount val="2"/>
              <c:pt idx="0">
                <c:v>冬期</c:v>
              </c:pt>
              <c:pt idx="1">
                <c:v>夏期</c:v>
              </c:pt>
            </c:strLit>
          </c:cat>
          <c:val>
            <c:numRef>
              <c:f>合計!$M$11:$N$11</c:f>
              <c:numCache>
                <c:formatCode>0_ </c:formatCode>
                <c:ptCount val="2"/>
                <c:pt idx="0">
                  <c:v>0</c:v>
                </c:pt>
                <c:pt idx="1">
                  <c:v>0</c:v>
                </c:pt>
              </c:numCache>
            </c:numRef>
          </c:val>
          <c:extLst>
            <c:ext xmlns:c16="http://schemas.microsoft.com/office/drawing/2014/chart" uri="{C3380CC4-5D6E-409C-BE32-E72D297353CC}">
              <c16:uniqueId val="{00000002-3CB0-4A76-942C-E29293B5EB80}"/>
            </c:ext>
          </c:extLst>
        </c:ser>
        <c:ser>
          <c:idx val="6"/>
          <c:order val="3"/>
          <c:tx>
            <c:strRef>
              <c:f>合計!$B$12</c:f>
              <c:strCache>
                <c:ptCount val="1"/>
                <c:pt idx="0">
                  <c:v>透明開口部</c:v>
                </c:pt>
              </c:strCache>
            </c:strRef>
          </c:tx>
          <c:spPr>
            <a:solidFill>
              <a:schemeClr val="tx2">
                <a:lumMod val="60000"/>
                <a:lumOff val="40000"/>
              </a:schemeClr>
            </a:solidFill>
            <a:ln>
              <a:solidFill>
                <a:schemeClr val="tx1"/>
              </a:solidFill>
            </a:ln>
            <a:effectLst/>
          </c:spPr>
          <c:invertIfNegative val="0"/>
          <c:cat>
            <c:strLit>
              <c:ptCount val="2"/>
              <c:pt idx="0">
                <c:v>冬期</c:v>
              </c:pt>
              <c:pt idx="1">
                <c:v>夏期</c:v>
              </c:pt>
            </c:strLit>
          </c:cat>
          <c:val>
            <c:numRef>
              <c:f>合計!$M$12:$N$12</c:f>
              <c:numCache>
                <c:formatCode>0_ </c:formatCode>
                <c:ptCount val="2"/>
                <c:pt idx="0">
                  <c:v>0</c:v>
                </c:pt>
                <c:pt idx="1">
                  <c:v>1866.622380709566</c:v>
                </c:pt>
              </c:numCache>
            </c:numRef>
          </c:val>
          <c:extLst>
            <c:ext xmlns:c16="http://schemas.microsoft.com/office/drawing/2014/chart" uri="{C3380CC4-5D6E-409C-BE32-E72D297353CC}">
              <c16:uniqueId val="{00000003-3CB0-4A76-942C-E29293B5EB80}"/>
            </c:ext>
          </c:extLst>
        </c:ser>
        <c:ser>
          <c:idx val="1"/>
          <c:order val="4"/>
          <c:tx>
            <c:strRef>
              <c:f>合計!$B$14</c:f>
              <c:strCache>
                <c:ptCount val="1"/>
                <c:pt idx="0">
                  <c:v>構造熱橋</c:v>
                </c:pt>
              </c:strCache>
            </c:strRef>
          </c:tx>
          <c:spPr>
            <a:solidFill>
              <a:schemeClr val="accent5"/>
            </a:solidFill>
            <a:ln>
              <a:solidFill>
                <a:schemeClr val="tx1"/>
              </a:solidFill>
            </a:ln>
            <a:effectLst/>
          </c:spPr>
          <c:invertIfNegative val="0"/>
          <c:val>
            <c:numRef>
              <c:f>合計!$M$14:$N$14</c:f>
              <c:numCache>
                <c:formatCode>0_ </c:formatCode>
                <c:ptCount val="2"/>
                <c:pt idx="0">
                  <c:v>0</c:v>
                </c:pt>
                <c:pt idx="1">
                  <c:v>636.17399999999998</c:v>
                </c:pt>
              </c:numCache>
            </c:numRef>
          </c:val>
          <c:extLst>
            <c:ext xmlns:c16="http://schemas.microsoft.com/office/drawing/2014/chart" uri="{C3380CC4-5D6E-409C-BE32-E72D297353CC}">
              <c16:uniqueId val="{00000000-2D91-4DE0-99C9-DCF13615E3BC}"/>
            </c:ext>
          </c:extLst>
        </c:ser>
        <c:dLbls>
          <c:showLegendKey val="0"/>
          <c:showVal val="0"/>
          <c:showCatName val="0"/>
          <c:showSerName val="0"/>
          <c:showPercent val="0"/>
          <c:showBubbleSize val="0"/>
        </c:dLbls>
        <c:gapWidth val="150"/>
        <c:overlap val="100"/>
        <c:axId val="606755680"/>
        <c:axId val="606758400"/>
      </c:barChart>
      <c:catAx>
        <c:axId val="6067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6758400"/>
        <c:crosses val="autoZero"/>
        <c:auto val="1"/>
        <c:lblAlgn val="ctr"/>
        <c:lblOffset val="100"/>
        <c:noMultiLvlLbl val="0"/>
      </c:catAx>
      <c:valAx>
        <c:axId val="6067584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crossAx val="606755680"/>
        <c:crosses val="autoZero"/>
        <c:crossBetween val="between"/>
        <c:majorUnit val="1000"/>
        <c:dispUnits>
          <c:builtInUnit val="thousands"/>
        </c:dispUnits>
      </c:valAx>
      <c:spPr>
        <a:noFill/>
        <a:ln>
          <a:noFill/>
        </a:ln>
        <a:effectLst/>
      </c:spPr>
    </c:plotArea>
    <c:legend>
      <c:legendPos val="r"/>
      <c:layout>
        <c:manualLayout>
          <c:xMode val="edge"/>
          <c:yMode val="edge"/>
          <c:x val="0.69225311029161374"/>
          <c:y val="0.11556658684706433"/>
          <c:w val="0.30569685578753136"/>
          <c:h val="0.499390325526661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62593</xdr:colOff>
      <xdr:row>16</xdr:row>
      <xdr:rowOff>73479</xdr:rowOff>
    </xdr:from>
    <xdr:to>
      <xdr:col>14</xdr:col>
      <xdr:colOff>389165</xdr:colOff>
      <xdr:row>25</xdr:row>
      <xdr:rowOff>204108</xdr:rowOff>
    </xdr:to>
    <xdr:graphicFrame macro="">
      <xdr:nvGraphicFramePr>
        <xdr:cNvPr id="3" name="グラフ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470807</xdr:colOff>
      <xdr:row>16</xdr:row>
      <xdr:rowOff>73479</xdr:rowOff>
    </xdr:from>
    <xdr:to>
      <xdr:col>20</xdr:col>
      <xdr:colOff>410937</xdr:colOff>
      <xdr:row>25</xdr:row>
      <xdr:rowOff>204108</xdr:rowOff>
    </xdr:to>
    <xdr:graphicFrame macro="">
      <xdr:nvGraphicFramePr>
        <xdr:cNvPr id="4" name="グラフ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AC906-BA2F-473C-8E71-B91C0E393856}">
  <dimension ref="B1:J7"/>
  <sheetViews>
    <sheetView tabSelected="1" workbookViewId="0">
      <selection activeCell="J3" sqref="J3:J4"/>
    </sheetView>
  </sheetViews>
  <sheetFormatPr defaultRowHeight="12.75" x14ac:dyDescent="0.25"/>
  <cols>
    <col min="1" max="1" width="9.06640625" style="88"/>
    <col min="2" max="2" width="12" style="88" bestFit="1" customWidth="1"/>
    <col min="3" max="3" width="7.19921875" style="88" bestFit="1" customWidth="1"/>
    <col min="4" max="4" width="5.73046875" style="88" bestFit="1" customWidth="1"/>
    <col min="5" max="5" width="9.06640625" style="88"/>
    <col min="6" max="6" width="17.9296875" style="88" bestFit="1" customWidth="1"/>
    <col min="7" max="16384" width="9.06640625" style="88"/>
  </cols>
  <sheetData>
    <row r="1" spans="2:10" x14ac:dyDescent="0.25">
      <c r="C1" s="88" t="s">
        <v>309</v>
      </c>
      <c r="D1" s="88" t="s">
        <v>310</v>
      </c>
      <c r="H1" s="88" t="s">
        <v>315</v>
      </c>
    </row>
    <row r="2" spans="2:10" x14ac:dyDescent="0.25">
      <c r="B2" s="88" t="s">
        <v>311</v>
      </c>
      <c r="C2" s="88">
        <v>2.98</v>
      </c>
      <c r="D2" s="88">
        <v>6.4</v>
      </c>
      <c r="H2" s="88">
        <v>11.1</v>
      </c>
      <c r="I2" s="88">
        <v>10.9</v>
      </c>
    </row>
    <row r="3" spans="2:10" x14ac:dyDescent="0.25">
      <c r="B3" s="88" t="s">
        <v>312</v>
      </c>
      <c r="C3" s="88">
        <v>2.29</v>
      </c>
      <c r="D3" s="88">
        <v>4</v>
      </c>
      <c r="F3" s="88">
        <f>D3/D2</f>
        <v>0.625</v>
      </c>
      <c r="H3" s="88">
        <v>10.4</v>
      </c>
      <c r="I3" s="88">
        <v>10</v>
      </c>
      <c r="J3" s="88">
        <f>I3/I2</f>
        <v>0.9174311926605504</v>
      </c>
    </row>
    <row r="4" spans="2:10" x14ac:dyDescent="0.25">
      <c r="B4" s="88" t="s">
        <v>313</v>
      </c>
      <c r="C4" s="88">
        <v>2.72</v>
      </c>
      <c r="D4" s="88">
        <v>5.4</v>
      </c>
      <c r="F4" s="88">
        <f>D4/D2</f>
        <v>0.84375</v>
      </c>
      <c r="H4" s="88">
        <v>11.3</v>
      </c>
      <c r="I4" s="88">
        <v>10.9</v>
      </c>
      <c r="J4" s="88">
        <f>I4/I2</f>
        <v>1</v>
      </c>
    </row>
    <row r="5" spans="2:10" x14ac:dyDescent="0.25">
      <c r="B5" s="88" t="s">
        <v>311</v>
      </c>
      <c r="C5" s="88">
        <v>2.98</v>
      </c>
      <c r="D5" s="88">
        <v>6</v>
      </c>
      <c r="H5" s="88">
        <v>10.199999999999999</v>
      </c>
      <c r="I5" s="88">
        <v>10</v>
      </c>
    </row>
    <row r="6" spans="2:10" x14ac:dyDescent="0.25">
      <c r="B6" s="88" t="s">
        <v>312</v>
      </c>
      <c r="C6" s="88">
        <v>2.29</v>
      </c>
      <c r="D6" s="88">
        <v>3.7</v>
      </c>
      <c r="F6" s="88">
        <f>D6/D5</f>
        <v>0.6166666666666667</v>
      </c>
      <c r="H6" s="88">
        <v>9.8000000000000007</v>
      </c>
      <c r="I6" s="88">
        <v>9.5</v>
      </c>
      <c r="J6" s="88">
        <f>I6/I5</f>
        <v>0.95</v>
      </c>
    </row>
    <row r="7" spans="2:10" x14ac:dyDescent="0.25">
      <c r="B7" s="88" t="s">
        <v>313</v>
      </c>
      <c r="C7" s="88">
        <v>2.72</v>
      </c>
      <c r="D7" s="88">
        <v>5.2</v>
      </c>
      <c r="F7" s="88">
        <f>D7/D5</f>
        <v>0.8666666666666667</v>
      </c>
      <c r="H7" s="88">
        <v>10.9</v>
      </c>
      <c r="I7" s="88">
        <v>10.5</v>
      </c>
      <c r="J7" s="88">
        <f>I7/I5</f>
        <v>1.05</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9D17B-936D-4CD8-AE32-3F219E8D926F}">
  <dimension ref="A1:S37"/>
  <sheetViews>
    <sheetView zoomScale="60" zoomScaleNormal="60" workbookViewId="0">
      <selection activeCell="K3" sqref="K3:S13"/>
    </sheetView>
  </sheetViews>
  <sheetFormatPr defaultRowHeight="15" x14ac:dyDescent="0.45"/>
  <cols>
    <col min="1" max="1" width="10.3984375" style="67" bestFit="1" customWidth="1"/>
    <col min="2" max="10" width="9.06640625" style="67"/>
    <col min="11" max="11" width="10.3984375" style="67" bestFit="1" customWidth="1"/>
    <col min="12" max="16384" width="9.06640625" style="67"/>
  </cols>
  <sheetData>
    <row r="1" spans="1:19" x14ac:dyDescent="0.45">
      <c r="A1" s="67" t="s">
        <v>173</v>
      </c>
    </row>
    <row r="2" spans="1:19" x14ac:dyDescent="0.45">
      <c r="A2" s="67" t="s">
        <v>174</v>
      </c>
      <c r="K2" s="67" t="s">
        <v>186</v>
      </c>
    </row>
    <row r="3" spans="1:19" x14ac:dyDescent="0.45">
      <c r="A3" s="68"/>
      <c r="B3" s="68">
        <v>1</v>
      </c>
      <c r="C3" s="68">
        <v>2</v>
      </c>
      <c r="D3" s="68">
        <v>3</v>
      </c>
      <c r="E3" s="68">
        <v>4</v>
      </c>
      <c r="F3" s="68">
        <v>5</v>
      </c>
      <c r="G3" s="68">
        <v>6</v>
      </c>
      <c r="H3" s="68">
        <v>7</v>
      </c>
      <c r="I3" s="68">
        <v>8</v>
      </c>
      <c r="K3" s="68"/>
      <c r="L3" s="68">
        <v>1</v>
      </c>
      <c r="M3" s="68">
        <v>2</v>
      </c>
      <c r="N3" s="68">
        <v>3</v>
      </c>
      <c r="O3" s="68">
        <v>4</v>
      </c>
      <c r="P3" s="68">
        <v>5</v>
      </c>
      <c r="Q3" s="68">
        <v>6</v>
      </c>
      <c r="R3" s="68">
        <v>7</v>
      </c>
      <c r="S3" s="68">
        <v>8</v>
      </c>
    </row>
    <row r="4" spans="1:19" x14ac:dyDescent="0.45">
      <c r="A4" s="68" t="s">
        <v>175</v>
      </c>
      <c r="B4" s="69">
        <v>1</v>
      </c>
      <c r="C4" s="69">
        <v>1</v>
      </c>
      <c r="D4" s="69">
        <v>1</v>
      </c>
      <c r="E4" s="69">
        <v>1</v>
      </c>
      <c r="F4" s="69">
        <v>1</v>
      </c>
      <c r="G4" s="69">
        <v>1</v>
      </c>
      <c r="H4" s="69">
        <v>1</v>
      </c>
      <c r="I4" s="69" t="s">
        <v>185</v>
      </c>
      <c r="K4" s="68" t="s">
        <v>175</v>
      </c>
      <c r="L4" s="69">
        <v>1</v>
      </c>
      <c r="M4" s="69">
        <v>1</v>
      </c>
      <c r="N4" s="69">
        <v>1</v>
      </c>
      <c r="O4" s="69">
        <v>1</v>
      </c>
      <c r="P4" s="69">
        <v>1</v>
      </c>
      <c r="Q4" s="69">
        <v>1</v>
      </c>
      <c r="R4" s="69">
        <v>1</v>
      </c>
      <c r="S4" s="69">
        <v>1</v>
      </c>
    </row>
    <row r="5" spans="1:19" x14ac:dyDescent="0.45">
      <c r="A5" s="68" t="s">
        <v>176</v>
      </c>
      <c r="B5" s="69">
        <v>0.26</v>
      </c>
      <c r="C5" s="69">
        <v>0.26300000000000001</v>
      </c>
      <c r="D5" s="69">
        <v>0.28399999999999997</v>
      </c>
      <c r="E5" s="69">
        <v>0.25600000000000001</v>
      </c>
      <c r="F5" s="69">
        <v>0.23799999999999999</v>
      </c>
      <c r="G5" s="69">
        <v>0.26100000000000001</v>
      </c>
      <c r="H5" s="69">
        <v>0.22700000000000001</v>
      </c>
      <c r="I5" s="69" t="s">
        <v>185</v>
      </c>
      <c r="K5" s="68" t="s">
        <v>176</v>
      </c>
      <c r="L5" s="69">
        <v>0.32900000000000001</v>
      </c>
      <c r="M5" s="69">
        <v>0.34100000000000003</v>
      </c>
      <c r="N5" s="69">
        <v>0.33500000000000002</v>
      </c>
      <c r="O5" s="69">
        <v>0.32200000000000001</v>
      </c>
      <c r="P5" s="69">
        <v>0.373</v>
      </c>
      <c r="Q5" s="69">
        <v>0.34100000000000003</v>
      </c>
      <c r="R5" s="69">
        <v>0.307</v>
      </c>
      <c r="S5" s="69">
        <v>0.32500000000000001</v>
      </c>
    </row>
    <row r="6" spans="1:19" x14ac:dyDescent="0.45">
      <c r="A6" s="68" t="s">
        <v>177</v>
      </c>
      <c r="B6" s="69">
        <v>0.33300000000000002</v>
      </c>
      <c r="C6" s="69">
        <v>0.34100000000000003</v>
      </c>
      <c r="D6" s="69">
        <v>0.34799999999999998</v>
      </c>
      <c r="E6" s="69">
        <v>0.33</v>
      </c>
      <c r="F6" s="69">
        <v>0.31</v>
      </c>
      <c r="G6" s="69">
        <v>0.32500000000000001</v>
      </c>
      <c r="H6" s="69">
        <v>0.28100000000000003</v>
      </c>
      <c r="I6" s="69" t="s">
        <v>185</v>
      </c>
      <c r="K6" s="68" t="s">
        <v>177</v>
      </c>
      <c r="L6" s="69">
        <v>0.43</v>
      </c>
      <c r="M6" s="69">
        <v>0.41199999999999998</v>
      </c>
      <c r="N6" s="69">
        <v>0.39</v>
      </c>
      <c r="O6" s="69">
        <v>0.42599999999999999</v>
      </c>
      <c r="P6" s="69">
        <v>0.437</v>
      </c>
      <c r="Q6" s="69">
        <v>0.43099999999999999</v>
      </c>
      <c r="R6" s="69">
        <v>0.41499999999999998</v>
      </c>
      <c r="S6" s="69">
        <v>0.41399999999999998</v>
      </c>
    </row>
    <row r="7" spans="1:19" x14ac:dyDescent="0.45">
      <c r="A7" s="68" t="s">
        <v>178</v>
      </c>
      <c r="B7" s="69">
        <v>0.56399999999999995</v>
      </c>
      <c r="C7" s="69">
        <v>0.55400000000000005</v>
      </c>
      <c r="D7" s="69">
        <v>0.54</v>
      </c>
      <c r="E7" s="69">
        <v>0.53100000000000003</v>
      </c>
      <c r="F7" s="69">
        <v>0.56799999999999995</v>
      </c>
      <c r="G7" s="69">
        <v>0.57899999999999996</v>
      </c>
      <c r="H7" s="69">
        <v>0.54300000000000004</v>
      </c>
      <c r="I7" s="69" t="s">
        <v>185</v>
      </c>
      <c r="K7" s="68" t="s">
        <v>178</v>
      </c>
      <c r="L7" s="69">
        <v>0.54500000000000004</v>
      </c>
      <c r="M7" s="69">
        <v>0.503</v>
      </c>
      <c r="N7" s="69">
        <v>0.46800000000000003</v>
      </c>
      <c r="O7" s="69">
        <v>0.51800000000000002</v>
      </c>
      <c r="P7" s="69">
        <v>0.5</v>
      </c>
      <c r="Q7" s="69">
        <v>0.51200000000000001</v>
      </c>
      <c r="R7" s="69">
        <v>0.50900000000000001</v>
      </c>
      <c r="S7" s="69">
        <v>0.51500000000000001</v>
      </c>
    </row>
    <row r="8" spans="1:19" x14ac:dyDescent="0.45">
      <c r="A8" s="68" t="s">
        <v>179</v>
      </c>
      <c r="B8" s="69">
        <v>0.82299999999999995</v>
      </c>
      <c r="C8" s="69">
        <v>0.76600000000000001</v>
      </c>
      <c r="D8" s="69">
        <v>0.751</v>
      </c>
      <c r="E8" s="69">
        <v>0.72399999999999998</v>
      </c>
      <c r="F8" s="69">
        <v>0.84599999999999997</v>
      </c>
      <c r="G8" s="69">
        <v>0.83299999999999996</v>
      </c>
      <c r="H8" s="69">
        <v>0.84299999999999997</v>
      </c>
      <c r="I8" s="69" t="s">
        <v>185</v>
      </c>
      <c r="K8" s="68" t="s">
        <v>179</v>
      </c>
      <c r="L8" s="69">
        <v>0.56000000000000005</v>
      </c>
      <c r="M8" s="69">
        <v>0.52700000000000002</v>
      </c>
      <c r="N8" s="69">
        <v>0.48699999999999999</v>
      </c>
      <c r="O8" s="69">
        <v>0.50800000000000001</v>
      </c>
      <c r="P8" s="69">
        <v>0.5</v>
      </c>
      <c r="Q8" s="69">
        <v>0.498</v>
      </c>
      <c r="R8" s="69">
        <v>0.49</v>
      </c>
      <c r="S8" s="69">
        <v>0.52800000000000002</v>
      </c>
    </row>
    <row r="9" spans="1:19" x14ac:dyDescent="0.45">
      <c r="A9" s="68" t="s">
        <v>180</v>
      </c>
      <c r="B9" s="69">
        <v>0.93500000000000005</v>
      </c>
      <c r="C9" s="69">
        <v>0.85599999999999998</v>
      </c>
      <c r="D9" s="69">
        <v>0.85099999999999998</v>
      </c>
      <c r="E9" s="69">
        <v>0.81499999999999995</v>
      </c>
      <c r="F9" s="69">
        <v>0.98299999999999998</v>
      </c>
      <c r="G9" s="69">
        <v>0.93600000000000005</v>
      </c>
      <c r="H9" s="69">
        <v>1.0229999999999999</v>
      </c>
      <c r="I9" s="69" t="s">
        <v>185</v>
      </c>
      <c r="K9" s="68" t="s">
        <v>180</v>
      </c>
      <c r="L9" s="69">
        <v>0.502</v>
      </c>
      <c r="M9" s="69">
        <v>0.50700000000000001</v>
      </c>
      <c r="N9" s="69">
        <v>0.47599999999999998</v>
      </c>
      <c r="O9" s="69">
        <v>0.437</v>
      </c>
      <c r="P9" s="69">
        <v>0.47199999999999998</v>
      </c>
      <c r="Q9" s="69">
        <v>0.434</v>
      </c>
      <c r="R9" s="69">
        <v>0.41199999999999998</v>
      </c>
      <c r="S9" s="69">
        <v>0.48</v>
      </c>
    </row>
    <row r="10" spans="1:19" x14ac:dyDescent="0.45">
      <c r="A10" s="68" t="s">
        <v>181</v>
      </c>
      <c r="B10" s="69">
        <v>0.79</v>
      </c>
      <c r="C10" s="69">
        <v>0.753</v>
      </c>
      <c r="D10" s="69">
        <v>0.75</v>
      </c>
      <c r="E10" s="69">
        <v>0.72299999999999998</v>
      </c>
      <c r="F10" s="69">
        <v>0.81499999999999995</v>
      </c>
      <c r="G10" s="69">
        <v>0.76300000000000001</v>
      </c>
      <c r="H10" s="69">
        <v>0.84799999999999998</v>
      </c>
      <c r="I10" s="69" t="s">
        <v>185</v>
      </c>
      <c r="K10" s="68" t="s">
        <v>181</v>
      </c>
      <c r="L10" s="69">
        <v>0.52600000000000002</v>
      </c>
      <c r="M10" s="69">
        <v>0.54800000000000004</v>
      </c>
      <c r="N10" s="69">
        <v>0.55000000000000004</v>
      </c>
      <c r="O10" s="69">
        <v>0.48099999999999998</v>
      </c>
      <c r="P10" s="69">
        <v>0.52</v>
      </c>
      <c r="Q10" s="69">
        <v>0.49099999999999999</v>
      </c>
      <c r="R10" s="69">
        <v>0.47899999999999998</v>
      </c>
      <c r="S10" s="69">
        <v>0.51700000000000002</v>
      </c>
    </row>
    <row r="11" spans="1:19" x14ac:dyDescent="0.45">
      <c r="A11" s="68" t="s">
        <v>182</v>
      </c>
      <c r="B11" s="69">
        <v>0.53500000000000003</v>
      </c>
      <c r="C11" s="69">
        <v>0.54400000000000004</v>
      </c>
      <c r="D11" s="69">
        <v>0.54200000000000004</v>
      </c>
      <c r="E11" s="69">
        <v>0.52700000000000002</v>
      </c>
      <c r="F11" s="69">
        <v>0.53800000000000003</v>
      </c>
      <c r="G11" s="69">
        <v>0.52300000000000002</v>
      </c>
      <c r="H11" s="69">
        <v>0.54800000000000004</v>
      </c>
      <c r="I11" s="69" t="s">
        <v>185</v>
      </c>
      <c r="K11" s="68" t="s">
        <v>182</v>
      </c>
      <c r="L11" s="69">
        <v>0.50800000000000001</v>
      </c>
      <c r="M11" s="69">
        <v>0.52900000000000003</v>
      </c>
      <c r="N11" s="69">
        <v>0.55300000000000005</v>
      </c>
      <c r="O11" s="69">
        <v>0.48099999999999998</v>
      </c>
      <c r="P11" s="69">
        <v>0.51800000000000002</v>
      </c>
      <c r="Q11" s="69">
        <v>0.504</v>
      </c>
      <c r="R11" s="69">
        <v>0.495</v>
      </c>
      <c r="S11" s="69">
        <v>0.505</v>
      </c>
    </row>
    <row r="12" spans="1:19" x14ac:dyDescent="0.45">
      <c r="A12" s="68" t="s">
        <v>183</v>
      </c>
      <c r="B12" s="69">
        <v>0.32500000000000001</v>
      </c>
      <c r="C12" s="69">
        <v>0.34100000000000003</v>
      </c>
      <c r="D12" s="69">
        <v>0.35099999999999998</v>
      </c>
      <c r="E12" s="69">
        <v>0.32600000000000001</v>
      </c>
      <c r="F12" s="69">
        <v>0.29699999999999999</v>
      </c>
      <c r="G12" s="69">
        <v>0.317</v>
      </c>
      <c r="H12" s="69">
        <v>0.28399999999999997</v>
      </c>
      <c r="I12" s="69" t="s">
        <v>185</v>
      </c>
      <c r="K12" s="68" t="s">
        <v>183</v>
      </c>
      <c r="L12" s="69">
        <v>0.41099999999999998</v>
      </c>
      <c r="M12" s="69">
        <v>0.42799999999999999</v>
      </c>
      <c r="N12" s="69">
        <v>0.44700000000000001</v>
      </c>
      <c r="O12" s="69">
        <v>0.40100000000000002</v>
      </c>
      <c r="P12" s="69">
        <v>0.442</v>
      </c>
      <c r="Q12" s="69">
        <v>0.42699999999999999</v>
      </c>
      <c r="R12" s="69">
        <v>0.40600000000000003</v>
      </c>
      <c r="S12" s="69">
        <v>0.41099999999999998</v>
      </c>
    </row>
    <row r="13" spans="1:19" x14ac:dyDescent="0.45">
      <c r="A13" s="68" t="s">
        <v>184</v>
      </c>
      <c r="B13" s="69">
        <v>0</v>
      </c>
      <c r="C13" s="69">
        <v>0</v>
      </c>
      <c r="D13" s="69">
        <v>0</v>
      </c>
      <c r="E13" s="69">
        <v>0</v>
      </c>
      <c r="F13" s="69">
        <v>0</v>
      </c>
      <c r="G13" s="69">
        <v>0</v>
      </c>
      <c r="H13" s="69">
        <v>0</v>
      </c>
      <c r="I13" s="69" t="s">
        <v>185</v>
      </c>
      <c r="K13" s="68" t="s">
        <v>184</v>
      </c>
      <c r="L13" s="69">
        <v>0</v>
      </c>
      <c r="M13" s="69">
        <v>0</v>
      </c>
      <c r="N13" s="69">
        <v>0</v>
      </c>
      <c r="O13" s="69">
        <v>0</v>
      </c>
      <c r="P13" s="69">
        <v>0</v>
      </c>
      <c r="Q13" s="69">
        <v>0</v>
      </c>
      <c r="R13" s="69">
        <v>0</v>
      </c>
      <c r="S13" s="69">
        <v>0</v>
      </c>
    </row>
    <row r="14" spans="1:19" ht="17.649999999999999" x14ac:dyDescent="0.8">
      <c r="A14" s="71" t="s">
        <v>230</v>
      </c>
      <c r="B14" s="69">
        <f t="shared" ref="B14:H16" si="0">AVERAGE(B9,B11)</f>
        <v>0.7350000000000001</v>
      </c>
      <c r="C14" s="69">
        <f t="shared" si="0"/>
        <v>0.7</v>
      </c>
      <c r="D14" s="69">
        <f t="shared" si="0"/>
        <v>0.69650000000000001</v>
      </c>
      <c r="E14" s="69">
        <f t="shared" si="0"/>
        <v>0.67100000000000004</v>
      </c>
      <c r="F14" s="69">
        <f t="shared" si="0"/>
        <v>0.76049999999999995</v>
      </c>
      <c r="G14" s="69">
        <f t="shared" si="0"/>
        <v>0.72950000000000004</v>
      </c>
      <c r="H14" s="69">
        <f t="shared" si="0"/>
        <v>0.78549999999999998</v>
      </c>
      <c r="I14" s="69" t="s">
        <v>185</v>
      </c>
      <c r="K14" s="71" t="s">
        <v>230</v>
      </c>
      <c r="L14" s="69">
        <f t="shared" ref="L14:S16" si="1">AVERAGE(L9,L11)</f>
        <v>0.505</v>
      </c>
      <c r="M14" s="69">
        <f t="shared" si="1"/>
        <v>0.51800000000000002</v>
      </c>
      <c r="N14" s="69">
        <f t="shared" si="1"/>
        <v>0.51449999999999996</v>
      </c>
      <c r="O14" s="69">
        <f t="shared" si="1"/>
        <v>0.45899999999999996</v>
      </c>
      <c r="P14" s="69">
        <f t="shared" si="1"/>
        <v>0.495</v>
      </c>
      <c r="Q14" s="69">
        <f t="shared" si="1"/>
        <v>0.46899999999999997</v>
      </c>
      <c r="R14" s="69">
        <f t="shared" si="1"/>
        <v>0.45350000000000001</v>
      </c>
      <c r="S14" s="69">
        <f t="shared" si="1"/>
        <v>0.49249999999999999</v>
      </c>
    </row>
    <row r="15" spans="1:19" ht="17.649999999999999" x14ac:dyDescent="0.8">
      <c r="A15" s="71" t="s">
        <v>231</v>
      </c>
      <c r="B15" s="69">
        <f t="shared" si="0"/>
        <v>0.5575</v>
      </c>
      <c r="C15" s="69">
        <f t="shared" si="0"/>
        <v>0.54700000000000004</v>
      </c>
      <c r="D15" s="69">
        <f t="shared" si="0"/>
        <v>0.55049999999999999</v>
      </c>
      <c r="E15" s="69">
        <f t="shared" si="0"/>
        <v>0.52449999999999997</v>
      </c>
      <c r="F15" s="69">
        <f t="shared" si="0"/>
        <v>0.55599999999999994</v>
      </c>
      <c r="G15" s="69">
        <f t="shared" si="0"/>
        <v>0.54</v>
      </c>
      <c r="H15" s="69">
        <f t="shared" si="0"/>
        <v>0.56599999999999995</v>
      </c>
      <c r="I15" s="69" t="s">
        <v>185</v>
      </c>
      <c r="K15" s="71" t="s">
        <v>231</v>
      </c>
      <c r="L15" s="69">
        <f t="shared" si="1"/>
        <v>0.46850000000000003</v>
      </c>
      <c r="M15" s="69">
        <f t="shared" si="1"/>
        <v>0.48799999999999999</v>
      </c>
      <c r="N15" s="69">
        <f t="shared" si="1"/>
        <v>0.49850000000000005</v>
      </c>
      <c r="O15" s="69">
        <f t="shared" si="1"/>
        <v>0.441</v>
      </c>
      <c r="P15" s="69">
        <f t="shared" si="1"/>
        <v>0.48099999999999998</v>
      </c>
      <c r="Q15" s="69">
        <f t="shared" si="1"/>
        <v>0.45899999999999996</v>
      </c>
      <c r="R15" s="69">
        <f t="shared" si="1"/>
        <v>0.4425</v>
      </c>
      <c r="S15" s="69">
        <f t="shared" si="1"/>
        <v>0.46399999999999997</v>
      </c>
    </row>
    <row r="16" spans="1:19" ht="17.649999999999999" x14ac:dyDescent="0.8">
      <c r="A16" s="71" t="s">
        <v>232</v>
      </c>
      <c r="B16" s="69">
        <f t="shared" si="0"/>
        <v>0.26750000000000002</v>
      </c>
      <c r="C16" s="69">
        <f t="shared" si="0"/>
        <v>0.27200000000000002</v>
      </c>
      <c r="D16" s="69">
        <f t="shared" si="0"/>
        <v>0.27100000000000002</v>
      </c>
      <c r="E16" s="69">
        <f t="shared" si="0"/>
        <v>0.26350000000000001</v>
      </c>
      <c r="F16" s="69">
        <f t="shared" si="0"/>
        <v>0.26900000000000002</v>
      </c>
      <c r="G16" s="69">
        <f t="shared" si="0"/>
        <v>0.26150000000000001</v>
      </c>
      <c r="H16" s="69">
        <f t="shared" si="0"/>
        <v>0.27400000000000002</v>
      </c>
      <c r="I16" s="69" t="s">
        <v>185</v>
      </c>
      <c r="K16" s="71" t="s">
        <v>232</v>
      </c>
      <c r="L16" s="69">
        <f t="shared" si="1"/>
        <v>0.254</v>
      </c>
      <c r="M16" s="69">
        <f t="shared" si="1"/>
        <v>0.26450000000000001</v>
      </c>
      <c r="N16" s="69">
        <f t="shared" si="1"/>
        <v>0.27650000000000002</v>
      </c>
      <c r="O16" s="69">
        <f t="shared" si="1"/>
        <v>0.24049999999999999</v>
      </c>
      <c r="P16" s="69">
        <f t="shared" si="1"/>
        <v>0.25900000000000001</v>
      </c>
      <c r="Q16" s="69">
        <f t="shared" si="1"/>
        <v>0.252</v>
      </c>
      <c r="R16" s="69">
        <f t="shared" si="1"/>
        <v>0.2475</v>
      </c>
      <c r="S16" s="69">
        <f t="shared" si="1"/>
        <v>0.2525</v>
      </c>
    </row>
    <row r="17" spans="1:19" ht="17.649999999999999" x14ac:dyDescent="0.8">
      <c r="A17" s="71" t="s">
        <v>233</v>
      </c>
      <c r="B17" s="69">
        <f t="shared" ref="B17:H17" si="2">AVERAGE(B12,B6)</f>
        <v>0.32900000000000001</v>
      </c>
      <c r="C17" s="69">
        <f t="shared" si="2"/>
        <v>0.34100000000000003</v>
      </c>
      <c r="D17" s="69">
        <f t="shared" si="2"/>
        <v>0.34949999999999998</v>
      </c>
      <c r="E17" s="69">
        <f t="shared" si="2"/>
        <v>0.32800000000000001</v>
      </c>
      <c r="F17" s="69">
        <f t="shared" si="2"/>
        <v>0.30349999999999999</v>
      </c>
      <c r="G17" s="69">
        <f t="shared" si="2"/>
        <v>0.32100000000000001</v>
      </c>
      <c r="H17" s="69">
        <f t="shared" si="2"/>
        <v>0.28249999999999997</v>
      </c>
      <c r="I17" s="69" t="s">
        <v>185</v>
      </c>
      <c r="K17" s="71" t="s">
        <v>233</v>
      </c>
      <c r="L17" s="69">
        <f t="shared" ref="L17:S17" si="3">AVERAGE(L12,L6)</f>
        <v>0.42049999999999998</v>
      </c>
      <c r="M17" s="69">
        <f t="shared" si="3"/>
        <v>0.42</v>
      </c>
      <c r="N17" s="69">
        <f t="shared" si="3"/>
        <v>0.41849999999999998</v>
      </c>
      <c r="O17" s="69">
        <f t="shared" si="3"/>
        <v>0.41349999999999998</v>
      </c>
      <c r="P17" s="69">
        <f t="shared" si="3"/>
        <v>0.4395</v>
      </c>
      <c r="Q17" s="69">
        <f t="shared" si="3"/>
        <v>0.42899999999999999</v>
      </c>
      <c r="R17" s="69">
        <f t="shared" si="3"/>
        <v>0.41049999999999998</v>
      </c>
      <c r="S17" s="69">
        <f t="shared" si="3"/>
        <v>0.41249999999999998</v>
      </c>
    </row>
    <row r="18" spans="1:19" ht="17.649999999999999" x14ac:dyDescent="0.8">
      <c r="A18" s="71" t="s">
        <v>234</v>
      </c>
      <c r="B18" s="69">
        <f t="shared" ref="B18:H21" si="4">AVERAGE(B5,B7)</f>
        <v>0.41199999999999998</v>
      </c>
      <c r="C18" s="69">
        <f t="shared" si="4"/>
        <v>0.40850000000000003</v>
      </c>
      <c r="D18" s="69">
        <f t="shared" si="4"/>
        <v>0.41200000000000003</v>
      </c>
      <c r="E18" s="69">
        <f t="shared" si="4"/>
        <v>0.39350000000000002</v>
      </c>
      <c r="F18" s="69">
        <f t="shared" si="4"/>
        <v>0.40299999999999997</v>
      </c>
      <c r="G18" s="69">
        <f t="shared" si="4"/>
        <v>0.42</v>
      </c>
      <c r="H18" s="69">
        <f t="shared" si="4"/>
        <v>0.38500000000000001</v>
      </c>
      <c r="I18" s="69" t="s">
        <v>185</v>
      </c>
      <c r="K18" s="71" t="s">
        <v>234</v>
      </c>
      <c r="L18" s="69">
        <f t="shared" ref="L18:S21" si="5">AVERAGE(L5,L7)</f>
        <v>0.43700000000000006</v>
      </c>
      <c r="M18" s="69">
        <f t="shared" si="5"/>
        <v>0.42200000000000004</v>
      </c>
      <c r="N18" s="69">
        <f t="shared" si="5"/>
        <v>0.40150000000000002</v>
      </c>
      <c r="O18" s="69">
        <f t="shared" si="5"/>
        <v>0.42000000000000004</v>
      </c>
      <c r="P18" s="69">
        <f t="shared" si="5"/>
        <v>0.4365</v>
      </c>
      <c r="Q18" s="69">
        <f t="shared" si="5"/>
        <v>0.42649999999999999</v>
      </c>
      <c r="R18" s="69">
        <f t="shared" si="5"/>
        <v>0.40800000000000003</v>
      </c>
      <c r="S18" s="69">
        <f t="shared" si="5"/>
        <v>0.42000000000000004</v>
      </c>
    </row>
    <row r="19" spans="1:19" ht="17.649999999999999" x14ac:dyDescent="0.8">
      <c r="A19" s="71" t="s">
        <v>235</v>
      </c>
      <c r="B19" s="69">
        <f t="shared" si="4"/>
        <v>0.57799999999999996</v>
      </c>
      <c r="C19" s="69">
        <f t="shared" si="4"/>
        <v>0.55349999999999999</v>
      </c>
      <c r="D19" s="69">
        <f t="shared" si="4"/>
        <v>0.54949999999999999</v>
      </c>
      <c r="E19" s="69">
        <f t="shared" si="4"/>
        <v>0.52700000000000002</v>
      </c>
      <c r="F19" s="69">
        <f t="shared" si="4"/>
        <v>0.57799999999999996</v>
      </c>
      <c r="G19" s="69">
        <f t="shared" si="4"/>
        <v>0.57899999999999996</v>
      </c>
      <c r="H19" s="69">
        <f t="shared" si="4"/>
        <v>0.56200000000000006</v>
      </c>
      <c r="I19" s="69" t="s">
        <v>185</v>
      </c>
      <c r="K19" s="71" t="s">
        <v>235</v>
      </c>
      <c r="L19" s="69">
        <f t="shared" si="5"/>
        <v>0.495</v>
      </c>
      <c r="M19" s="69">
        <f t="shared" si="5"/>
        <v>0.46950000000000003</v>
      </c>
      <c r="N19" s="69">
        <f t="shared" si="5"/>
        <v>0.4385</v>
      </c>
      <c r="O19" s="69">
        <f t="shared" si="5"/>
        <v>0.46699999999999997</v>
      </c>
      <c r="P19" s="69">
        <f t="shared" si="5"/>
        <v>0.46850000000000003</v>
      </c>
      <c r="Q19" s="69">
        <f t="shared" si="5"/>
        <v>0.46450000000000002</v>
      </c>
      <c r="R19" s="69">
        <f t="shared" si="5"/>
        <v>0.45250000000000001</v>
      </c>
      <c r="S19" s="69">
        <f t="shared" si="5"/>
        <v>0.47099999999999997</v>
      </c>
    </row>
    <row r="20" spans="1:19" ht="17.649999999999999" x14ac:dyDescent="0.8">
      <c r="A20" s="71" t="s">
        <v>236</v>
      </c>
      <c r="B20" s="69">
        <f t="shared" si="4"/>
        <v>0.74950000000000006</v>
      </c>
      <c r="C20" s="69">
        <f t="shared" si="4"/>
        <v>0.70500000000000007</v>
      </c>
      <c r="D20" s="69">
        <f t="shared" si="4"/>
        <v>0.69550000000000001</v>
      </c>
      <c r="E20" s="69">
        <f t="shared" si="4"/>
        <v>0.67300000000000004</v>
      </c>
      <c r="F20" s="69">
        <f t="shared" si="4"/>
        <v>0.77549999999999997</v>
      </c>
      <c r="G20" s="69">
        <f t="shared" si="4"/>
        <v>0.75750000000000006</v>
      </c>
      <c r="H20" s="69">
        <f t="shared" si="4"/>
        <v>0.78299999999999992</v>
      </c>
      <c r="I20" s="69" t="s">
        <v>185</v>
      </c>
      <c r="K20" s="71" t="s">
        <v>236</v>
      </c>
      <c r="L20" s="69">
        <f t="shared" si="5"/>
        <v>0.52350000000000008</v>
      </c>
      <c r="M20" s="69">
        <f t="shared" si="5"/>
        <v>0.505</v>
      </c>
      <c r="N20" s="69">
        <f t="shared" si="5"/>
        <v>0.47199999999999998</v>
      </c>
      <c r="O20" s="69">
        <f t="shared" si="5"/>
        <v>0.47750000000000004</v>
      </c>
      <c r="P20" s="69">
        <f t="shared" si="5"/>
        <v>0.48599999999999999</v>
      </c>
      <c r="Q20" s="69">
        <f t="shared" si="5"/>
        <v>0.47299999999999998</v>
      </c>
      <c r="R20" s="69">
        <f t="shared" si="5"/>
        <v>0.46050000000000002</v>
      </c>
      <c r="S20" s="69">
        <f t="shared" si="5"/>
        <v>0.4975</v>
      </c>
    </row>
    <row r="21" spans="1:19" ht="17.649999999999999" x14ac:dyDescent="0.8">
      <c r="A21" s="71" t="s">
        <v>237</v>
      </c>
      <c r="B21" s="69">
        <f t="shared" si="4"/>
        <v>0.80649999999999999</v>
      </c>
      <c r="C21" s="69">
        <f t="shared" si="4"/>
        <v>0.75950000000000006</v>
      </c>
      <c r="D21" s="69">
        <f t="shared" si="4"/>
        <v>0.75049999999999994</v>
      </c>
      <c r="E21" s="69">
        <f t="shared" si="4"/>
        <v>0.72350000000000003</v>
      </c>
      <c r="F21" s="69">
        <f t="shared" si="4"/>
        <v>0.83050000000000002</v>
      </c>
      <c r="G21" s="69">
        <f t="shared" si="4"/>
        <v>0.79800000000000004</v>
      </c>
      <c r="H21" s="69">
        <f t="shared" si="4"/>
        <v>0.84549999999999992</v>
      </c>
      <c r="I21" s="69" t="s">
        <v>185</v>
      </c>
      <c r="K21" s="71" t="s">
        <v>237</v>
      </c>
      <c r="L21" s="69">
        <f t="shared" si="5"/>
        <v>0.54300000000000004</v>
      </c>
      <c r="M21" s="69">
        <f t="shared" si="5"/>
        <v>0.53750000000000009</v>
      </c>
      <c r="N21" s="69">
        <f t="shared" si="5"/>
        <v>0.51849999999999996</v>
      </c>
      <c r="O21" s="69">
        <f t="shared" si="5"/>
        <v>0.4945</v>
      </c>
      <c r="P21" s="69">
        <f t="shared" si="5"/>
        <v>0.51</v>
      </c>
      <c r="Q21" s="69">
        <f t="shared" si="5"/>
        <v>0.4945</v>
      </c>
      <c r="R21" s="69">
        <f t="shared" si="5"/>
        <v>0.48449999999999999</v>
      </c>
      <c r="S21" s="69">
        <f t="shared" si="5"/>
        <v>0.52249999999999996</v>
      </c>
    </row>
    <row r="22" spans="1:19" ht="17.649999999999999" x14ac:dyDescent="0.8">
      <c r="A22" s="71" t="s">
        <v>238</v>
      </c>
      <c r="B22" s="69">
        <f t="shared" ref="B22:H25" si="6">AVERAGE(B$4,B9)</f>
        <v>0.96750000000000003</v>
      </c>
      <c r="C22" s="69">
        <f t="shared" si="6"/>
        <v>0.92799999999999994</v>
      </c>
      <c r="D22" s="69">
        <f t="shared" si="6"/>
        <v>0.92549999999999999</v>
      </c>
      <c r="E22" s="69">
        <f t="shared" si="6"/>
        <v>0.90749999999999997</v>
      </c>
      <c r="F22" s="69">
        <f t="shared" si="6"/>
        <v>0.99150000000000005</v>
      </c>
      <c r="G22" s="69">
        <f t="shared" si="6"/>
        <v>0.96799999999999997</v>
      </c>
      <c r="H22" s="69">
        <f t="shared" si="6"/>
        <v>1.0114999999999998</v>
      </c>
      <c r="I22" s="69" t="s">
        <v>185</v>
      </c>
      <c r="K22" s="71" t="s">
        <v>238</v>
      </c>
      <c r="L22" s="69">
        <f t="shared" ref="L22:S25" si="7">AVERAGE(L$4,L9)</f>
        <v>0.751</v>
      </c>
      <c r="M22" s="69">
        <f t="shared" si="7"/>
        <v>0.75350000000000006</v>
      </c>
      <c r="N22" s="69">
        <f t="shared" si="7"/>
        <v>0.73799999999999999</v>
      </c>
      <c r="O22" s="69">
        <f t="shared" si="7"/>
        <v>0.71850000000000003</v>
      </c>
      <c r="P22" s="69">
        <f t="shared" si="7"/>
        <v>0.73599999999999999</v>
      </c>
      <c r="Q22" s="69">
        <f t="shared" si="7"/>
        <v>0.71699999999999997</v>
      </c>
      <c r="R22" s="69">
        <f t="shared" si="7"/>
        <v>0.70599999999999996</v>
      </c>
      <c r="S22" s="69">
        <f t="shared" si="7"/>
        <v>0.74</v>
      </c>
    </row>
    <row r="23" spans="1:19" ht="17.649999999999999" x14ac:dyDescent="0.8">
      <c r="A23" s="71" t="s">
        <v>239</v>
      </c>
      <c r="B23" s="69">
        <f t="shared" si="6"/>
        <v>0.89500000000000002</v>
      </c>
      <c r="C23" s="69">
        <f t="shared" si="6"/>
        <v>0.87650000000000006</v>
      </c>
      <c r="D23" s="69">
        <f t="shared" si="6"/>
        <v>0.875</v>
      </c>
      <c r="E23" s="69">
        <f t="shared" si="6"/>
        <v>0.86149999999999993</v>
      </c>
      <c r="F23" s="69">
        <f t="shared" si="6"/>
        <v>0.90749999999999997</v>
      </c>
      <c r="G23" s="69">
        <f t="shared" si="6"/>
        <v>0.88149999999999995</v>
      </c>
      <c r="H23" s="69">
        <f t="shared" si="6"/>
        <v>0.92399999999999993</v>
      </c>
      <c r="I23" s="69" t="s">
        <v>185</v>
      </c>
      <c r="K23" s="71" t="s">
        <v>239</v>
      </c>
      <c r="L23" s="69">
        <f t="shared" si="7"/>
        <v>0.76300000000000001</v>
      </c>
      <c r="M23" s="69">
        <f t="shared" si="7"/>
        <v>0.77400000000000002</v>
      </c>
      <c r="N23" s="69">
        <f t="shared" si="7"/>
        <v>0.77500000000000002</v>
      </c>
      <c r="O23" s="69">
        <f t="shared" si="7"/>
        <v>0.74049999999999994</v>
      </c>
      <c r="P23" s="69">
        <f t="shared" si="7"/>
        <v>0.76</v>
      </c>
      <c r="Q23" s="69">
        <f t="shared" si="7"/>
        <v>0.74550000000000005</v>
      </c>
      <c r="R23" s="69">
        <f t="shared" si="7"/>
        <v>0.73950000000000005</v>
      </c>
      <c r="S23" s="69">
        <f t="shared" si="7"/>
        <v>0.75849999999999995</v>
      </c>
    </row>
    <row r="24" spans="1:19" ht="17.649999999999999" x14ac:dyDescent="0.8">
      <c r="A24" s="71" t="s">
        <v>240</v>
      </c>
      <c r="B24" s="69">
        <f t="shared" si="6"/>
        <v>0.76750000000000007</v>
      </c>
      <c r="C24" s="69">
        <f t="shared" si="6"/>
        <v>0.77200000000000002</v>
      </c>
      <c r="D24" s="69">
        <f t="shared" si="6"/>
        <v>0.77100000000000002</v>
      </c>
      <c r="E24" s="69">
        <f t="shared" si="6"/>
        <v>0.76350000000000007</v>
      </c>
      <c r="F24" s="69">
        <f t="shared" si="6"/>
        <v>0.76900000000000002</v>
      </c>
      <c r="G24" s="69">
        <f t="shared" si="6"/>
        <v>0.76150000000000007</v>
      </c>
      <c r="H24" s="69">
        <f t="shared" si="6"/>
        <v>0.77400000000000002</v>
      </c>
      <c r="I24" s="69" t="s">
        <v>185</v>
      </c>
      <c r="K24" s="71" t="s">
        <v>240</v>
      </c>
      <c r="L24" s="69">
        <f t="shared" si="7"/>
        <v>0.754</v>
      </c>
      <c r="M24" s="69">
        <f t="shared" si="7"/>
        <v>0.76449999999999996</v>
      </c>
      <c r="N24" s="69">
        <f t="shared" si="7"/>
        <v>0.77649999999999997</v>
      </c>
      <c r="O24" s="69">
        <f t="shared" si="7"/>
        <v>0.74049999999999994</v>
      </c>
      <c r="P24" s="69">
        <f t="shared" si="7"/>
        <v>0.75900000000000001</v>
      </c>
      <c r="Q24" s="69">
        <f t="shared" si="7"/>
        <v>0.752</v>
      </c>
      <c r="R24" s="69">
        <f t="shared" si="7"/>
        <v>0.74750000000000005</v>
      </c>
      <c r="S24" s="69">
        <f t="shared" si="7"/>
        <v>0.75249999999999995</v>
      </c>
    </row>
    <row r="25" spans="1:19" ht="17.649999999999999" x14ac:dyDescent="0.8">
      <c r="A25" s="71" t="s">
        <v>241</v>
      </c>
      <c r="B25" s="69">
        <f t="shared" si="6"/>
        <v>0.66249999999999998</v>
      </c>
      <c r="C25" s="69">
        <f t="shared" si="6"/>
        <v>0.67049999999999998</v>
      </c>
      <c r="D25" s="69">
        <f t="shared" si="6"/>
        <v>0.67549999999999999</v>
      </c>
      <c r="E25" s="69">
        <f t="shared" si="6"/>
        <v>0.66300000000000003</v>
      </c>
      <c r="F25" s="69">
        <f t="shared" si="6"/>
        <v>0.64849999999999997</v>
      </c>
      <c r="G25" s="69">
        <f t="shared" si="6"/>
        <v>0.65849999999999997</v>
      </c>
      <c r="H25" s="69">
        <f t="shared" si="6"/>
        <v>0.64200000000000002</v>
      </c>
      <c r="I25" s="69" t="s">
        <v>185</v>
      </c>
      <c r="K25" s="71" t="s">
        <v>241</v>
      </c>
      <c r="L25" s="69">
        <f t="shared" si="7"/>
        <v>0.70550000000000002</v>
      </c>
      <c r="M25" s="69">
        <f t="shared" si="7"/>
        <v>0.71399999999999997</v>
      </c>
      <c r="N25" s="69">
        <f t="shared" si="7"/>
        <v>0.72350000000000003</v>
      </c>
      <c r="O25" s="69">
        <f t="shared" si="7"/>
        <v>0.70050000000000001</v>
      </c>
      <c r="P25" s="69">
        <f t="shared" si="7"/>
        <v>0.72099999999999997</v>
      </c>
      <c r="Q25" s="69">
        <f t="shared" si="7"/>
        <v>0.71350000000000002</v>
      </c>
      <c r="R25" s="69">
        <f t="shared" si="7"/>
        <v>0.70300000000000007</v>
      </c>
      <c r="S25" s="69">
        <f t="shared" si="7"/>
        <v>0.70550000000000002</v>
      </c>
    </row>
    <row r="26" spans="1:19" ht="17.649999999999999" x14ac:dyDescent="0.8">
      <c r="A26" s="71" t="s">
        <v>242</v>
      </c>
      <c r="B26" s="69">
        <f t="shared" ref="B26:H29" si="8">AVERAGE(B$4,B5)</f>
        <v>0.63</v>
      </c>
      <c r="C26" s="69">
        <f t="shared" si="8"/>
        <v>0.63149999999999995</v>
      </c>
      <c r="D26" s="69">
        <f t="shared" si="8"/>
        <v>0.64200000000000002</v>
      </c>
      <c r="E26" s="69">
        <f t="shared" si="8"/>
        <v>0.628</v>
      </c>
      <c r="F26" s="69">
        <f t="shared" si="8"/>
        <v>0.61899999999999999</v>
      </c>
      <c r="G26" s="69">
        <f t="shared" si="8"/>
        <v>0.63050000000000006</v>
      </c>
      <c r="H26" s="69">
        <f t="shared" si="8"/>
        <v>0.61350000000000005</v>
      </c>
      <c r="I26" s="69" t="s">
        <v>185</v>
      </c>
      <c r="K26" s="71" t="s">
        <v>242</v>
      </c>
      <c r="L26" s="69">
        <f t="shared" ref="L26:S29" si="9">AVERAGE(L$4,L5)</f>
        <v>0.66449999999999998</v>
      </c>
      <c r="M26" s="69">
        <f t="shared" si="9"/>
        <v>0.67049999999999998</v>
      </c>
      <c r="N26" s="69">
        <f t="shared" si="9"/>
        <v>0.66749999999999998</v>
      </c>
      <c r="O26" s="69">
        <f t="shared" si="9"/>
        <v>0.66100000000000003</v>
      </c>
      <c r="P26" s="69">
        <f t="shared" si="9"/>
        <v>0.6865</v>
      </c>
      <c r="Q26" s="69">
        <f t="shared" si="9"/>
        <v>0.67049999999999998</v>
      </c>
      <c r="R26" s="69">
        <f t="shared" si="9"/>
        <v>0.65349999999999997</v>
      </c>
      <c r="S26" s="69">
        <f t="shared" si="9"/>
        <v>0.66249999999999998</v>
      </c>
    </row>
    <row r="27" spans="1:19" ht="17.649999999999999" x14ac:dyDescent="0.8">
      <c r="A27" s="71" t="s">
        <v>243</v>
      </c>
      <c r="B27" s="69">
        <f t="shared" si="8"/>
        <v>0.66649999999999998</v>
      </c>
      <c r="C27" s="69">
        <f t="shared" si="8"/>
        <v>0.67049999999999998</v>
      </c>
      <c r="D27" s="69">
        <f t="shared" si="8"/>
        <v>0.67399999999999993</v>
      </c>
      <c r="E27" s="69">
        <f t="shared" si="8"/>
        <v>0.66500000000000004</v>
      </c>
      <c r="F27" s="69">
        <f t="shared" si="8"/>
        <v>0.65500000000000003</v>
      </c>
      <c r="G27" s="69">
        <f t="shared" si="8"/>
        <v>0.66249999999999998</v>
      </c>
      <c r="H27" s="69">
        <f t="shared" si="8"/>
        <v>0.64050000000000007</v>
      </c>
      <c r="I27" s="69" t="s">
        <v>185</v>
      </c>
      <c r="K27" s="71" t="s">
        <v>243</v>
      </c>
      <c r="L27" s="69">
        <f t="shared" si="9"/>
        <v>0.71499999999999997</v>
      </c>
      <c r="M27" s="69">
        <f t="shared" si="9"/>
        <v>0.70599999999999996</v>
      </c>
      <c r="N27" s="69">
        <f t="shared" si="9"/>
        <v>0.69500000000000006</v>
      </c>
      <c r="O27" s="69">
        <f t="shared" si="9"/>
        <v>0.71299999999999997</v>
      </c>
      <c r="P27" s="69">
        <f t="shared" si="9"/>
        <v>0.71850000000000003</v>
      </c>
      <c r="Q27" s="69">
        <f t="shared" si="9"/>
        <v>0.71550000000000002</v>
      </c>
      <c r="R27" s="69">
        <f t="shared" si="9"/>
        <v>0.70750000000000002</v>
      </c>
      <c r="S27" s="69">
        <f t="shared" si="9"/>
        <v>0.70699999999999996</v>
      </c>
    </row>
    <row r="28" spans="1:19" ht="17.649999999999999" x14ac:dyDescent="0.8">
      <c r="A28" s="71" t="s">
        <v>244</v>
      </c>
      <c r="B28" s="69">
        <f t="shared" si="8"/>
        <v>0.78200000000000003</v>
      </c>
      <c r="C28" s="69">
        <f t="shared" si="8"/>
        <v>0.77700000000000002</v>
      </c>
      <c r="D28" s="69">
        <f t="shared" si="8"/>
        <v>0.77</v>
      </c>
      <c r="E28" s="69">
        <f t="shared" si="8"/>
        <v>0.76550000000000007</v>
      </c>
      <c r="F28" s="69">
        <f t="shared" si="8"/>
        <v>0.78400000000000003</v>
      </c>
      <c r="G28" s="69">
        <f t="shared" si="8"/>
        <v>0.78949999999999998</v>
      </c>
      <c r="H28" s="69">
        <f t="shared" si="8"/>
        <v>0.77150000000000007</v>
      </c>
      <c r="I28" s="69" t="s">
        <v>185</v>
      </c>
      <c r="K28" s="71" t="s">
        <v>244</v>
      </c>
      <c r="L28" s="69">
        <f t="shared" si="9"/>
        <v>0.77249999999999996</v>
      </c>
      <c r="M28" s="69">
        <f t="shared" si="9"/>
        <v>0.75150000000000006</v>
      </c>
      <c r="N28" s="69">
        <f t="shared" si="9"/>
        <v>0.73399999999999999</v>
      </c>
      <c r="O28" s="69">
        <f t="shared" si="9"/>
        <v>0.75900000000000001</v>
      </c>
      <c r="P28" s="69">
        <f t="shared" si="9"/>
        <v>0.75</v>
      </c>
      <c r="Q28" s="69">
        <f t="shared" si="9"/>
        <v>0.75600000000000001</v>
      </c>
      <c r="R28" s="69">
        <f t="shared" si="9"/>
        <v>0.75449999999999995</v>
      </c>
      <c r="S28" s="69">
        <f t="shared" si="9"/>
        <v>0.75750000000000006</v>
      </c>
    </row>
    <row r="29" spans="1:19" ht="17.649999999999999" x14ac:dyDescent="0.8">
      <c r="A29" s="71" t="s">
        <v>245</v>
      </c>
      <c r="B29" s="69">
        <f t="shared" si="8"/>
        <v>0.91149999999999998</v>
      </c>
      <c r="C29" s="69">
        <f t="shared" si="8"/>
        <v>0.88300000000000001</v>
      </c>
      <c r="D29" s="69">
        <f t="shared" si="8"/>
        <v>0.87549999999999994</v>
      </c>
      <c r="E29" s="69">
        <f t="shared" si="8"/>
        <v>0.86199999999999999</v>
      </c>
      <c r="F29" s="69">
        <f t="shared" si="8"/>
        <v>0.92300000000000004</v>
      </c>
      <c r="G29" s="69">
        <f t="shared" si="8"/>
        <v>0.91649999999999998</v>
      </c>
      <c r="H29" s="69">
        <f t="shared" si="8"/>
        <v>0.92149999999999999</v>
      </c>
      <c r="I29" s="69" t="s">
        <v>185</v>
      </c>
      <c r="K29" s="71" t="s">
        <v>245</v>
      </c>
      <c r="L29" s="69">
        <f t="shared" si="9"/>
        <v>0.78</v>
      </c>
      <c r="M29" s="69">
        <f t="shared" si="9"/>
        <v>0.76350000000000007</v>
      </c>
      <c r="N29" s="69">
        <f t="shared" si="9"/>
        <v>0.74350000000000005</v>
      </c>
      <c r="O29" s="69">
        <f t="shared" si="9"/>
        <v>0.754</v>
      </c>
      <c r="P29" s="69">
        <f t="shared" si="9"/>
        <v>0.75</v>
      </c>
      <c r="Q29" s="69">
        <f t="shared" si="9"/>
        <v>0.749</v>
      </c>
      <c r="R29" s="69">
        <f t="shared" si="9"/>
        <v>0.745</v>
      </c>
      <c r="S29" s="69">
        <f t="shared" si="9"/>
        <v>0.76400000000000001</v>
      </c>
    </row>
    <row r="30" spans="1:19" ht="17.649999999999999" x14ac:dyDescent="0.8">
      <c r="A30" s="71" t="s">
        <v>246</v>
      </c>
      <c r="B30" s="69">
        <f t="shared" ref="B30:H33" si="10">AVERAGE(B$13,B9)</f>
        <v>0.46750000000000003</v>
      </c>
      <c r="C30" s="69">
        <f t="shared" si="10"/>
        <v>0.42799999999999999</v>
      </c>
      <c r="D30" s="69">
        <f t="shared" si="10"/>
        <v>0.42549999999999999</v>
      </c>
      <c r="E30" s="69">
        <f t="shared" si="10"/>
        <v>0.40749999999999997</v>
      </c>
      <c r="F30" s="69">
        <f t="shared" si="10"/>
        <v>0.49149999999999999</v>
      </c>
      <c r="G30" s="69">
        <f t="shared" si="10"/>
        <v>0.46800000000000003</v>
      </c>
      <c r="H30" s="69">
        <f t="shared" si="10"/>
        <v>0.51149999999999995</v>
      </c>
      <c r="I30" s="69" t="s">
        <v>185</v>
      </c>
      <c r="K30" s="71" t="s">
        <v>246</v>
      </c>
      <c r="L30" s="69">
        <f t="shared" ref="L30:S33" si="11">AVERAGE(L$13,L9)</f>
        <v>0.251</v>
      </c>
      <c r="M30" s="69">
        <f t="shared" si="11"/>
        <v>0.2535</v>
      </c>
      <c r="N30" s="69">
        <f t="shared" si="11"/>
        <v>0.23799999999999999</v>
      </c>
      <c r="O30" s="69">
        <f t="shared" si="11"/>
        <v>0.2185</v>
      </c>
      <c r="P30" s="69">
        <f t="shared" si="11"/>
        <v>0.23599999999999999</v>
      </c>
      <c r="Q30" s="69">
        <f t="shared" si="11"/>
        <v>0.217</v>
      </c>
      <c r="R30" s="69">
        <f t="shared" si="11"/>
        <v>0.20599999999999999</v>
      </c>
      <c r="S30" s="69">
        <f t="shared" si="11"/>
        <v>0.24</v>
      </c>
    </row>
    <row r="31" spans="1:19" ht="17.649999999999999" x14ac:dyDescent="0.8">
      <c r="A31" s="71" t="s">
        <v>247</v>
      </c>
      <c r="B31" s="69">
        <f t="shared" si="10"/>
        <v>0.39500000000000002</v>
      </c>
      <c r="C31" s="69">
        <f t="shared" si="10"/>
        <v>0.3765</v>
      </c>
      <c r="D31" s="69">
        <f t="shared" si="10"/>
        <v>0.375</v>
      </c>
      <c r="E31" s="69">
        <f t="shared" si="10"/>
        <v>0.36149999999999999</v>
      </c>
      <c r="F31" s="69">
        <f t="shared" si="10"/>
        <v>0.40749999999999997</v>
      </c>
      <c r="G31" s="69">
        <f t="shared" si="10"/>
        <v>0.38150000000000001</v>
      </c>
      <c r="H31" s="69">
        <f t="shared" si="10"/>
        <v>0.42399999999999999</v>
      </c>
      <c r="I31" s="69" t="s">
        <v>185</v>
      </c>
      <c r="K31" s="71" t="s">
        <v>247</v>
      </c>
      <c r="L31" s="69">
        <f t="shared" si="11"/>
        <v>0.26300000000000001</v>
      </c>
      <c r="M31" s="69">
        <f t="shared" si="11"/>
        <v>0.27400000000000002</v>
      </c>
      <c r="N31" s="69">
        <f t="shared" si="11"/>
        <v>0.27500000000000002</v>
      </c>
      <c r="O31" s="69">
        <f t="shared" si="11"/>
        <v>0.24049999999999999</v>
      </c>
      <c r="P31" s="69">
        <f t="shared" si="11"/>
        <v>0.26</v>
      </c>
      <c r="Q31" s="69">
        <f t="shared" si="11"/>
        <v>0.2455</v>
      </c>
      <c r="R31" s="69">
        <f t="shared" si="11"/>
        <v>0.23949999999999999</v>
      </c>
      <c r="S31" s="69">
        <f t="shared" si="11"/>
        <v>0.25850000000000001</v>
      </c>
    </row>
    <row r="32" spans="1:19" ht="17.649999999999999" x14ac:dyDescent="0.8">
      <c r="A32" s="71" t="s">
        <v>248</v>
      </c>
      <c r="B32" s="69">
        <f t="shared" si="10"/>
        <v>0.26750000000000002</v>
      </c>
      <c r="C32" s="69">
        <f t="shared" si="10"/>
        <v>0.27200000000000002</v>
      </c>
      <c r="D32" s="69">
        <f t="shared" si="10"/>
        <v>0.27100000000000002</v>
      </c>
      <c r="E32" s="69">
        <f t="shared" si="10"/>
        <v>0.26350000000000001</v>
      </c>
      <c r="F32" s="69">
        <f t="shared" si="10"/>
        <v>0.26900000000000002</v>
      </c>
      <c r="G32" s="69">
        <f t="shared" si="10"/>
        <v>0.26150000000000001</v>
      </c>
      <c r="H32" s="69">
        <f t="shared" si="10"/>
        <v>0.27400000000000002</v>
      </c>
      <c r="I32" s="69" t="s">
        <v>185</v>
      </c>
      <c r="K32" s="71" t="s">
        <v>248</v>
      </c>
      <c r="L32" s="69">
        <f t="shared" si="11"/>
        <v>0.254</v>
      </c>
      <c r="M32" s="69">
        <f t="shared" si="11"/>
        <v>0.26450000000000001</v>
      </c>
      <c r="N32" s="69">
        <f t="shared" si="11"/>
        <v>0.27650000000000002</v>
      </c>
      <c r="O32" s="69">
        <f t="shared" si="11"/>
        <v>0.24049999999999999</v>
      </c>
      <c r="P32" s="69">
        <f t="shared" si="11"/>
        <v>0.25900000000000001</v>
      </c>
      <c r="Q32" s="69">
        <f t="shared" si="11"/>
        <v>0.252</v>
      </c>
      <c r="R32" s="69">
        <f t="shared" si="11"/>
        <v>0.2475</v>
      </c>
      <c r="S32" s="69">
        <f t="shared" si="11"/>
        <v>0.2525</v>
      </c>
    </row>
    <row r="33" spans="1:19" ht="17.649999999999999" x14ac:dyDescent="0.8">
      <c r="A33" s="71" t="s">
        <v>249</v>
      </c>
      <c r="B33" s="69">
        <f t="shared" si="10"/>
        <v>0.16250000000000001</v>
      </c>
      <c r="C33" s="69">
        <f t="shared" si="10"/>
        <v>0.17050000000000001</v>
      </c>
      <c r="D33" s="69">
        <f t="shared" si="10"/>
        <v>0.17549999999999999</v>
      </c>
      <c r="E33" s="69">
        <f t="shared" si="10"/>
        <v>0.16300000000000001</v>
      </c>
      <c r="F33" s="69">
        <f t="shared" si="10"/>
        <v>0.14849999999999999</v>
      </c>
      <c r="G33" s="69">
        <f t="shared" si="10"/>
        <v>0.1585</v>
      </c>
      <c r="H33" s="69">
        <f t="shared" si="10"/>
        <v>0.14199999999999999</v>
      </c>
      <c r="I33" s="69" t="s">
        <v>185</v>
      </c>
      <c r="K33" s="71" t="s">
        <v>249</v>
      </c>
      <c r="L33" s="69">
        <f t="shared" si="11"/>
        <v>0.20549999999999999</v>
      </c>
      <c r="M33" s="69">
        <f t="shared" si="11"/>
        <v>0.214</v>
      </c>
      <c r="N33" s="69">
        <f t="shared" si="11"/>
        <v>0.2235</v>
      </c>
      <c r="O33" s="69">
        <f t="shared" si="11"/>
        <v>0.20050000000000001</v>
      </c>
      <c r="P33" s="69">
        <f t="shared" si="11"/>
        <v>0.221</v>
      </c>
      <c r="Q33" s="69">
        <f t="shared" si="11"/>
        <v>0.2135</v>
      </c>
      <c r="R33" s="69">
        <f t="shared" si="11"/>
        <v>0.20300000000000001</v>
      </c>
      <c r="S33" s="69">
        <f t="shared" si="11"/>
        <v>0.20549999999999999</v>
      </c>
    </row>
    <row r="34" spans="1:19" ht="17.649999999999999" x14ac:dyDescent="0.8">
      <c r="A34" s="71" t="s">
        <v>250</v>
      </c>
      <c r="B34" s="69">
        <f t="shared" ref="B34:H37" si="12">AVERAGE(B$13,B5)</f>
        <v>0.13</v>
      </c>
      <c r="C34" s="69">
        <f t="shared" si="12"/>
        <v>0.13150000000000001</v>
      </c>
      <c r="D34" s="69">
        <f t="shared" si="12"/>
        <v>0.14199999999999999</v>
      </c>
      <c r="E34" s="69">
        <f t="shared" si="12"/>
        <v>0.128</v>
      </c>
      <c r="F34" s="69">
        <f t="shared" si="12"/>
        <v>0.11899999999999999</v>
      </c>
      <c r="G34" s="69">
        <f t="shared" si="12"/>
        <v>0.1305</v>
      </c>
      <c r="H34" s="69">
        <f t="shared" si="12"/>
        <v>0.1135</v>
      </c>
      <c r="I34" s="69" t="s">
        <v>185</v>
      </c>
      <c r="K34" s="71" t="s">
        <v>250</v>
      </c>
      <c r="L34" s="69">
        <f t="shared" ref="L34:S37" si="13">AVERAGE(L$13,L5)</f>
        <v>0.16450000000000001</v>
      </c>
      <c r="M34" s="69">
        <f t="shared" si="13"/>
        <v>0.17050000000000001</v>
      </c>
      <c r="N34" s="69">
        <f t="shared" si="13"/>
        <v>0.16750000000000001</v>
      </c>
      <c r="O34" s="69">
        <f t="shared" si="13"/>
        <v>0.161</v>
      </c>
      <c r="P34" s="69">
        <f t="shared" si="13"/>
        <v>0.1865</v>
      </c>
      <c r="Q34" s="69">
        <f t="shared" si="13"/>
        <v>0.17050000000000001</v>
      </c>
      <c r="R34" s="69">
        <f t="shared" si="13"/>
        <v>0.1535</v>
      </c>
      <c r="S34" s="69">
        <f t="shared" si="13"/>
        <v>0.16250000000000001</v>
      </c>
    </row>
    <row r="35" spans="1:19" ht="17.649999999999999" x14ac:dyDescent="0.8">
      <c r="A35" s="71" t="s">
        <v>251</v>
      </c>
      <c r="B35" s="69">
        <f t="shared" si="12"/>
        <v>0.16650000000000001</v>
      </c>
      <c r="C35" s="69">
        <f t="shared" si="12"/>
        <v>0.17050000000000001</v>
      </c>
      <c r="D35" s="69">
        <f t="shared" si="12"/>
        <v>0.17399999999999999</v>
      </c>
      <c r="E35" s="69">
        <f t="shared" si="12"/>
        <v>0.16500000000000001</v>
      </c>
      <c r="F35" s="69">
        <f t="shared" si="12"/>
        <v>0.155</v>
      </c>
      <c r="G35" s="69">
        <f t="shared" si="12"/>
        <v>0.16250000000000001</v>
      </c>
      <c r="H35" s="69">
        <f t="shared" si="12"/>
        <v>0.14050000000000001</v>
      </c>
      <c r="I35" s="69" t="s">
        <v>185</v>
      </c>
      <c r="K35" s="71" t="s">
        <v>251</v>
      </c>
      <c r="L35" s="69">
        <f t="shared" si="13"/>
        <v>0.215</v>
      </c>
      <c r="M35" s="69">
        <f t="shared" si="13"/>
        <v>0.20599999999999999</v>
      </c>
      <c r="N35" s="69">
        <f t="shared" si="13"/>
        <v>0.19500000000000001</v>
      </c>
      <c r="O35" s="69">
        <f t="shared" si="13"/>
        <v>0.21299999999999999</v>
      </c>
      <c r="P35" s="69">
        <f t="shared" si="13"/>
        <v>0.2185</v>
      </c>
      <c r="Q35" s="69">
        <f t="shared" si="13"/>
        <v>0.2155</v>
      </c>
      <c r="R35" s="69">
        <f t="shared" si="13"/>
        <v>0.20749999999999999</v>
      </c>
      <c r="S35" s="69">
        <f t="shared" si="13"/>
        <v>0.20699999999999999</v>
      </c>
    </row>
    <row r="36" spans="1:19" ht="17.649999999999999" x14ac:dyDescent="0.8">
      <c r="A36" s="71" t="s">
        <v>252</v>
      </c>
      <c r="B36" s="69">
        <f t="shared" si="12"/>
        <v>0.28199999999999997</v>
      </c>
      <c r="C36" s="69">
        <f t="shared" si="12"/>
        <v>0.27700000000000002</v>
      </c>
      <c r="D36" s="69">
        <f t="shared" si="12"/>
        <v>0.27</v>
      </c>
      <c r="E36" s="69">
        <f t="shared" si="12"/>
        <v>0.26550000000000001</v>
      </c>
      <c r="F36" s="69">
        <f t="shared" si="12"/>
        <v>0.28399999999999997</v>
      </c>
      <c r="G36" s="69">
        <f t="shared" si="12"/>
        <v>0.28949999999999998</v>
      </c>
      <c r="H36" s="69">
        <f t="shared" si="12"/>
        <v>0.27150000000000002</v>
      </c>
      <c r="I36" s="69" t="s">
        <v>185</v>
      </c>
      <c r="K36" s="71" t="s">
        <v>252</v>
      </c>
      <c r="L36" s="69">
        <f t="shared" si="13"/>
        <v>0.27250000000000002</v>
      </c>
      <c r="M36" s="69">
        <f t="shared" si="13"/>
        <v>0.2515</v>
      </c>
      <c r="N36" s="69">
        <f t="shared" si="13"/>
        <v>0.23400000000000001</v>
      </c>
      <c r="O36" s="69">
        <f t="shared" si="13"/>
        <v>0.25900000000000001</v>
      </c>
      <c r="P36" s="69">
        <f t="shared" si="13"/>
        <v>0.25</v>
      </c>
      <c r="Q36" s="69">
        <f t="shared" si="13"/>
        <v>0.25600000000000001</v>
      </c>
      <c r="R36" s="69">
        <f t="shared" si="13"/>
        <v>0.2545</v>
      </c>
      <c r="S36" s="69">
        <f t="shared" si="13"/>
        <v>0.25750000000000001</v>
      </c>
    </row>
    <row r="37" spans="1:19" ht="17.649999999999999" x14ac:dyDescent="0.8">
      <c r="A37" s="71" t="s">
        <v>253</v>
      </c>
      <c r="B37" s="69">
        <f t="shared" si="12"/>
        <v>0.41149999999999998</v>
      </c>
      <c r="C37" s="69">
        <f t="shared" si="12"/>
        <v>0.38300000000000001</v>
      </c>
      <c r="D37" s="69">
        <f t="shared" si="12"/>
        <v>0.3755</v>
      </c>
      <c r="E37" s="69">
        <f t="shared" si="12"/>
        <v>0.36199999999999999</v>
      </c>
      <c r="F37" s="69">
        <f t="shared" si="12"/>
        <v>0.42299999999999999</v>
      </c>
      <c r="G37" s="69">
        <f t="shared" si="12"/>
        <v>0.41649999999999998</v>
      </c>
      <c r="H37" s="69">
        <f t="shared" si="12"/>
        <v>0.42149999999999999</v>
      </c>
      <c r="I37" s="69" t="s">
        <v>185</v>
      </c>
      <c r="K37" s="71" t="s">
        <v>253</v>
      </c>
      <c r="L37" s="69">
        <f t="shared" si="13"/>
        <v>0.28000000000000003</v>
      </c>
      <c r="M37" s="69">
        <f t="shared" si="13"/>
        <v>0.26350000000000001</v>
      </c>
      <c r="N37" s="69">
        <f t="shared" si="13"/>
        <v>0.24349999999999999</v>
      </c>
      <c r="O37" s="69">
        <f t="shared" si="13"/>
        <v>0.254</v>
      </c>
      <c r="P37" s="69">
        <f t="shared" si="13"/>
        <v>0.25</v>
      </c>
      <c r="Q37" s="69">
        <f t="shared" si="13"/>
        <v>0.249</v>
      </c>
      <c r="R37" s="69">
        <f t="shared" si="13"/>
        <v>0.245</v>
      </c>
      <c r="S37" s="69">
        <f t="shared" si="13"/>
        <v>0.26400000000000001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36"/>
  <sheetViews>
    <sheetView topLeftCell="A22" workbookViewId="0">
      <selection activeCell="C13" sqref="C13:C36"/>
    </sheetView>
  </sheetViews>
  <sheetFormatPr defaultColWidth="9" defaultRowHeight="17.649999999999999" x14ac:dyDescent="0.8"/>
  <cols>
    <col min="1" max="1" width="9.06640625" style="1" customWidth="1"/>
    <col min="2" max="2" width="5.06640625" style="1" bestFit="1" customWidth="1"/>
    <col min="3" max="3" width="13" style="1" bestFit="1" customWidth="1"/>
    <col min="4" max="16384" width="9" style="1"/>
  </cols>
  <sheetData>
    <row r="1" spans="2:15" x14ac:dyDescent="0.8">
      <c r="E1" s="1" t="s">
        <v>119</v>
      </c>
      <c r="I1" s="1" t="s">
        <v>125</v>
      </c>
      <c r="M1" s="1" t="s">
        <v>126</v>
      </c>
    </row>
    <row r="2" spans="2:15" x14ac:dyDescent="0.8">
      <c r="B2" s="1" t="s">
        <v>0</v>
      </c>
      <c r="C2" s="1" t="s">
        <v>229</v>
      </c>
      <c r="E2" s="1" t="s">
        <v>0</v>
      </c>
      <c r="F2" s="1" t="s">
        <v>63</v>
      </c>
      <c r="G2" s="1" t="s">
        <v>120</v>
      </c>
      <c r="I2" s="1" t="s">
        <v>0</v>
      </c>
      <c r="J2" s="1" t="s">
        <v>63</v>
      </c>
      <c r="K2" s="1" t="s">
        <v>120</v>
      </c>
      <c r="M2" s="1" t="s">
        <v>0</v>
      </c>
      <c r="N2" s="1" t="s">
        <v>63</v>
      </c>
      <c r="O2" s="1" t="s">
        <v>120</v>
      </c>
    </row>
    <row r="3" spans="2:15" x14ac:dyDescent="0.8">
      <c r="B3" s="1" t="s">
        <v>62</v>
      </c>
      <c r="C3" s="1" t="s">
        <v>62</v>
      </c>
      <c r="E3" s="1" t="s">
        <v>62</v>
      </c>
      <c r="F3" s="1">
        <v>1</v>
      </c>
      <c r="G3" s="1" t="s">
        <v>121</v>
      </c>
      <c r="I3" s="1" t="s">
        <v>62</v>
      </c>
      <c r="J3" s="1">
        <v>1</v>
      </c>
      <c r="K3" s="1" t="s">
        <v>129</v>
      </c>
      <c r="M3" s="1" t="s">
        <v>62</v>
      </c>
      <c r="N3" s="1">
        <v>3</v>
      </c>
      <c r="O3" s="1" t="s">
        <v>127</v>
      </c>
    </row>
    <row r="4" spans="2:15" x14ac:dyDescent="0.8">
      <c r="B4" s="1" t="s">
        <v>114</v>
      </c>
      <c r="C4" s="1" t="s">
        <v>114</v>
      </c>
      <c r="E4" s="1" t="s">
        <v>114</v>
      </c>
      <c r="F4" s="1">
        <v>1</v>
      </c>
      <c r="G4" s="1" t="s">
        <v>122</v>
      </c>
      <c r="I4" s="1" t="s">
        <v>114</v>
      </c>
      <c r="J4" s="1">
        <v>2</v>
      </c>
      <c r="K4" s="1" t="s">
        <v>130</v>
      </c>
      <c r="M4" s="1" t="s">
        <v>114</v>
      </c>
      <c r="N4" s="1">
        <v>3</v>
      </c>
      <c r="O4" s="1" t="s">
        <v>127</v>
      </c>
    </row>
    <row r="5" spans="2:15" x14ac:dyDescent="0.8">
      <c r="B5" s="1" t="s">
        <v>59</v>
      </c>
      <c r="C5" s="1" t="s">
        <v>59</v>
      </c>
      <c r="E5" s="1" t="s">
        <v>59</v>
      </c>
      <c r="F5" s="1">
        <v>2</v>
      </c>
      <c r="G5" s="1" t="s">
        <v>124</v>
      </c>
      <c r="I5" s="1" t="s">
        <v>59</v>
      </c>
      <c r="J5" s="1">
        <v>2</v>
      </c>
      <c r="K5" s="1" t="s">
        <v>130</v>
      </c>
      <c r="M5" s="1" t="s">
        <v>59</v>
      </c>
      <c r="N5" s="1">
        <v>2</v>
      </c>
      <c r="O5" s="1" t="s">
        <v>128</v>
      </c>
    </row>
    <row r="6" spans="2:15" x14ac:dyDescent="0.8">
      <c r="B6" s="1" t="s">
        <v>115</v>
      </c>
      <c r="C6" s="1" t="s">
        <v>115</v>
      </c>
      <c r="E6" s="1" t="s">
        <v>115</v>
      </c>
      <c r="F6" s="1">
        <v>2</v>
      </c>
      <c r="G6" s="1" t="s">
        <v>124</v>
      </c>
      <c r="I6" s="1" t="s">
        <v>115</v>
      </c>
      <c r="J6" s="1">
        <v>2</v>
      </c>
      <c r="K6" s="1" t="s">
        <v>130</v>
      </c>
      <c r="M6" s="1" t="s">
        <v>115</v>
      </c>
      <c r="N6" s="1">
        <v>2</v>
      </c>
      <c r="O6" s="1" t="s">
        <v>128</v>
      </c>
    </row>
    <row r="7" spans="2:15" x14ac:dyDescent="0.8">
      <c r="B7" s="1" t="s">
        <v>60</v>
      </c>
      <c r="C7" s="1" t="s">
        <v>60</v>
      </c>
      <c r="E7" s="1" t="s">
        <v>60</v>
      </c>
      <c r="F7" s="1">
        <v>2</v>
      </c>
      <c r="G7" s="1" t="s">
        <v>124</v>
      </c>
      <c r="I7" s="1" t="s">
        <v>60</v>
      </c>
      <c r="J7" s="1">
        <v>2</v>
      </c>
      <c r="K7" s="1" t="s">
        <v>130</v>
      </c>
      <c r="M7" s="1" t="s">
        <v>60</v>
      </c>
      <c r="N7" s="1">
        <v>2</v>
      </c>
      <c r="O7" s="1" t="s">
        <v>128</v>
      </c>
    </row>
    <row r="8" spans="2:15" x14ac:dyDescent="0.8">
      <c r="B8" s="1" t="s">
        <v>116</v>
      </c>
      <c r="C8" s="1" t="s">
        <v>116</v>
      </c>
      <c r="E8" s="1" t="s">
        <v>116</v>
      </c>
      <c r="F8" s="1">
        <v>2</v>
      </c>
      <c r="G8" s="1" t="s">
        <v>124</v>
      </c>
      <c r="I8" s="1" t="s">
        <v>116</v>
      </c>
      <c r="J8" s="1">
        <v>2</v>
      </c>
      <c r="K8" s="1" t="s">
        <v>130</v>
      </c>
      <c r="M8" s="1" t="s">
        <v>116</v>
      </c>
      <c r="N8" s="1">
        <v>2</v>
      </c>
      <c r="O8" s="1" t="s">
        <v>128</v>
      </c>
    </row>
    <row r="9" spans="2:15" x14ac:dyDescent="0.8">
      <c r="B9" s="1" t="s">
        <v>61</v>
      </c>
      <c r="C9" s="1" t="s">
        <v>61</v>
      </c>
      <c r="E9" s="1" t="s">
        <v>61</v>
      </c>
      <c r="F9" s="1">
        <v>2</v>
      </c>
      <c r="G9" s="1" t="s">
        <v>124</v>
      </c>
      <c r="I9" s="1" t="s">
        <v>61</v>
      </c>
      <c r="J9" s="1">
        <v>2</v>
      </c>
      <c r="K9" s="1" t="s">
        <v>130</v>
      </c>
      <c r="M9" s="1" t="s">
        <v>61</v>
      </c>
      <c r="N9" s="1">
        <v>2</v>
      </c>
      <c r="O9" s="1" t="s">
        <v>128</v>
      </c>
    </row>
    <row r="10" spans="2:15" x14ac:dyDescent="0.8">
      <c r="B10" s="1" t="s">
        <v>117</v>
      </c>
      <c r="C10" s="1" t="s">
        <v>117</v>
      </c>
      <c r="E10" s="1" t="s">
        <v>117</v>
      </c>
      <c r="F10" s="1">
        <v>1</v>
      </c>
      <c r="G10" s="1" t="s">
        <v>123</v>
      </c>
      <c r="I10" s="1" t="s">
        <v>117</v>
      </c>
      <c r="J10" s="1">
        <v>2</v>
      </c>
      <c r="K10" s="1" t="s">
        <v>130</v>
      </c>
      <c r="M10" s="1" t="s">
        <v>117</v>
      </c>
      <c r="N10" s="1">
        <v>3</v>
      </c>
      <c r="O10" s="1" t="s">
        <v>127</v>
      </c>
    </row>
    <row r="11" spans="2:15" x14ac:dyDescent="0.8">
      <c r="B11" s="1" t="s">
        <v>151</v>
      </c>
      <c r="C11" s="1" t="s">
        <v>151</v>
      </c>
      <c r="E11" s="1" t="s">
        <v>151</v>
      </c>
      <c r="I11" s="1" t="s">
        <v>151</v>
      </c>
      <c r="M11" s="1" t="s">
        <v>151</v>
      </c>
    </row>
    <row r="12" spans="2:15" x14ac:dyDescent="0.8">
      <c r="B12" s="1" t="s">
        <v>152</v>
      </c>
      <c r="C12" s="1" t="s">
        <v>152</v>
      </c>
      <c r="E12" s="1" t="s">
        <v>152</v>
      </c>
      <c r="I12" s="1" t="s">
        <v>152</v>
      </c>
      <c r="M12" s="1" t="s">
        <v>152</v>
      </c>
    </row>
    <row r="13" spans="2:15" x14ac:dyDescent="0.8">
      <c r="C13" s="1" t="s">
        <v>230</v>
      </c>
    </row>
    <row r="14" spans="2:15" x14ac:dyDescent="0.8">
      <c r="C14" s="1" t="s">
        <v>231</v>
      </c>
    </row>
    <row r="15" spans="2:15" x14ac:dyDescent="0.8">
      <c r="C15" s="1" t="s">
        <v>232</v>
      </c>
    </row>
    <row r="16" spans="2:15" x14ac:dyDescent="0.8">
      <c r="C16" s="1" t="s">
        <v>233</v>
      </c>
    </row>
    <row r="17" spans="3:3" x14ac:dyDescent="0.8">
      <c r="C17" s="1" t="s">
        <v>234</v>
      </c>
    </row>
    <row r="18" spans="3:3" x14ac:dyDescent="0.8">
      <c r="C18" s="1" t="s">
        <v>235</v>
      </c>
    </row>
    <row r="19" spans="3:3" x14ac:dyDescent="0.8">
      <c r="C19" s="1" t="s">
        <v>236</v>
      </c>
    </row>
    <row r="20" spans="3:3" x14ac:dyDescent="0.8">
      <c r="C20" s="1" t="s">
        <v>237</v>
      </c>
    </row>
    <row r="21" spans="3:3" x14ac:dyDescent="0.8">
      <c r="C21" s="1" t="s">
        <v>238</v>
      </c>
    </row>
    <row r="22" spans="3:3" x14ac:dyDescent="0.8">
      <c r="C22" s="1" t="s">
        <v>239</v>
      </c>
    </row>
    <row r="23" spans="3:3" x14ac:dyDescent="0.8">
      <c r="C23" s="1" t="s">
        <v>240</v>
      </c>
    </row>
    <row r="24" spans="3:3" x14ac:dyDescent="0.8">
      <c r="C24" s="1" t="s">
        <v>241</v>
      </c>
    </row>
    <row r="25" spans="3:3" x14ac:dyDescent="0.8">
      <c r="C25" s="1" t="s">
        <v>242</v>
      </c>
    </row>
    <row r="26" spans="3:3" x14ac:dyDescent="0.8">
      <c r="C26" s="1" t="s">
        <v>243</v>
      </c>
    </row>
    <row r="27" spans="3:3" x14ac:dyDescent="0.8">
      <c r="C27" s="1" t="s">
        <v>244</v>
      </c>
    </row>
    <row r="28" spans="3:3" x14ac:dyDescent="0.8">
      <c r="C28" s="1" t="s">
        <v>245</v>
      </c>
    </row>
    <row r="29" spans="3:3" x14ac:dyDescent="0.8">
      <c r="C29" s="1" t="s">
        <v>246</v>
      </c>
    </row>
    <row r="30" spans="3:3" x14ac:dyDescent="0.8">
      <c r="C30" s="1" t="s">
        <v>247</v>
      </c>
    </row>
    <row r="31" spans="3:3" x14ac:dyDescent="0.8">
      <c r="C31" s="1" t="s">
        <v>248</v>
      </c>
    </row>
    <row r="32" spans="3:3" x14ac:dyDescent="0.8">
      <c r="C32" s="1" t="s">
        <v>249</v>
      </c>
    </row>
    <row r="33" spans="3:3" x14ac:dyDescent="0.8">
      <c r="C33" s="1" t="s">
        <v>250</v>
      </c>
    </row>
    <row r="34" spans="3:3" x14ac:dyDescent="0.8">
      <c r="C34" s="1" t="s">
        <v>251</v>
      </c>
    </row>
    <row r="35" spans="3:3" x14ac:dyDescent="0.8">
      <c r="C35" s="1" t="s">
        <v>252</v>
      </c>
    </row>
    <row r="36" spans="3:3" x14ac:dyDescent="0.8">
      <c r="C36" s="1" t="s">
        <v>253</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0"/>
  <sheetViews>
    <sheetView workbookViewId="0">
      <selection activeCell="I19" sqref="I19"/>
    </sheetView>
  </sheetViews>
  <sheetFormatPr defaultColWidth="9" defaultRowHeight="17.649999999999999" x14ac:dyDescent="0.8"/>
  <cols>
    <col min="1" max="1" width="9.06640625" style="15" customWidth="1"/>
    <col min="2" max="2" width="11.265625" style="15" bestFit="1" customWidth="1"/>
    <col min="3" max="16384" width="9" style="15"/>
  </cols>
  <sheetData>
    <row r="2" spans="2:4" x14ac:dyDescent="0.8">
      <c r="B2" s="14" t="s">
        <v>113</v>
      </c>
      <c r="C2" s="14" t="s">
        <v>112</v>
      </c>
      <c r="D2" s="14" t="s">
        <v>111</v>
      </c>
    </row>
    <row r="3" spans="2:4" x14ac:dyDescent="0.8">
      <c r="B3" s="14">
        <v>1</v>
      </c>
      <c r="C3" s="14">
        <v>0.46</v>
      </c>
      <c r="D3" s="14" t="s">
        <v>110</v>
      </c>
    </row>
    <row r="4" spans="2:4" x14ac:dyDescent="0.8">
      <c r="B4" s="14">
        <v>2</v>
      </c>
      <c r="C4" s="14">
        <v>0.46</v>
      </c>
      <c r="D4" s="14" t="s">
        <v>110</v>
      </c>
    </row>
    <row r="5" spans="2:4" x14ac:dyDescent="0.8">
      <c r="B5" s="14">
        <v>3</v>
      </c>
      <c r="C5" s="14">
        <v>0.56000000000000005</v>
      </c>
      <c r="D5" s="14" t="s">
        <v>110</v>
      </c>
    </row>
    <row r="6" spans="2:4" x14ac:dyDescent="0.8">
      <c r="B6" s="14">
        <v>4</v>
      </c>
      <c r="C6" s="14">
        <v>0.75</v>
      </c>
      <c r="D6" s="14" t="s">
        <v>110</v>
      </c>
    </row>
    <row r="7" spans="2:4" x14ac:dyDescent="0.8">
      <c r="B7" s="14">
        <v>5</v>
      </c>
      <c r="C7" s="14">
        <v>0.87</v>
      </c>
      <c r="D7" s="14">
        <v>3</v>
      </c>
    </row>
    <row r="8" spans="2:4" x14ac:dyDescent="0.8">
      <c r="B8" s="14">
        <v>6</v>
      </c>
      <c r="C8" s="14">
        <v>0.87</v>
      </c>
      <c r="D8" s="14">
        <v>2.8</v>
      </c>
    </row>
    <row r="9" spans="2:4" x14ac:dyDescent="0.8">
      <c r="B9" s="14">
        <v>7</v>
      </c>
      <c r="C9" s="14">
        <v>0.87</v>
      </c>
      <c r="D9" s="14">
        <v>2.7</v>
      </c>
    </row>
    <row r="10" spans="2:4" x14ac:dyDescent="0.8">
      <c r="B10" s="14">
        <v>8</v>
      </c>
      <c r="C10" s="14" t="s">
        <v>110</v>
      </c>
      <c r="D10" s="14">
        <v>3.2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0" sqref="B10"/>
    </sheetView>
  </sheetViews>
  <sheetFormatPr defaultRowHeight="14.25" x14ac:dyDescent="0.65"/>
  <cols>
    <col min="1" max="1" width="11.3984375" style="85" bestFit="1" customWidth="1"/>
    <col min="2" max="2" width="146.53125" style="85" customWidth="1"/>
    <col min="3" max="16384" width="9.06640625" style="19"/>
  </cols>
  <sheetData>
    <row r="1" spans="1:2" x14ac:dyDescent="0.65">
      <c r="A1" s="82" t="s">
        <v>168</v>
      </c>
      <c r="B1" s="82" t="s">
        <v>170</v>
      </c>
    </row>
    <row r="2" spans="1:2" x14ac:dyDescent="0.65">
      <c r="A2" s="83">
        <v>42126</v>
      </c>
      <c r="B2" s="82" t="s">
        <v>169</v>
      </c>
    </row>
    <row r="3" spans="1:2" x14ac:dyDescent="0.65">
      <c r="A3" s="83">
        <v>42205</v>
      </c>
      <c r="B3" s="82" t="s">
        <v>171</v>
      </c>
    </row>
    <row r="4" spans="1:2" x14ac:dyDescent="0.65">
      <c r="A4" s="83">
        <v>42579</v>
      </c>
      <c r="B4" s="82" t="s">
        <v>171</v>
      </c>
    </row>
    <row r="5" spans="1:2" x14ac:dyDescent="0.65">
      <c r="A5" s="83">
        <v>42752</v>
      </c>
      <c r="B5" s="82" t="s">
        <v>171</v>
      </c>
    </row>
    <row r="6" spans="1:2" ht="99.75" x14ac:dyDescent="0.65">
      <c r="A6" s="83">
        <v>43364</v>
      </c>
      <c r="B6" s="84" t="s">
        <v>255</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20"/>
  <sheetViews>
    <sheetView topLeftCell="D1" zoomScale="75" zoomScaleNormal="75" zoomScaleSheetLayoutView="120" workbookViewId="0">
      <selection activeCell="S13" sqref="S13"/>
    </sheetView>
  </sheetViews>
  <sheetFormatPr defaultColWidth="9" defaultRowHeight="17.649999999999999" x14ac:dyDescent="0.8"/>
  <cols>
    <col min="1" max="1" width="1.59765625" style="15" customWidth="1"/>
    <col min="2" max="2" width="13.265625" style="15" bestFit="1" customWidth="1"/>
    <col min="3" max="3" width="11" style="15" customWidth="1"/>
    <col min="4" max="4" width="14.46484375" style="15" bestFit="1" customWidth="1"/>
    <col min="5" max="5" width="16.73046875" style="15" bestFit="1" customWidth="1"/>
    <col min="6" max="6" width="16.59765625" style="15" bestFit="1" customWidth="1"/>
    <col min="7" max="7" width="2" style="15" customWidth="1"/>
    <col min="8" max="8" width="10.73046875" style="15" bestFit="1" customWidth="1"/>
    <col min="9" max="9" width="16.265625" style="15" bestFit="1" customWidth="1"/>
    <col min="10" max="10" width="16.265625" style="19" bestFit="1" customWidth="1"/>
    <col min="11" max="11" width="9" style="15"/>
    <col min="12" max="12" width="17.46484375" style="15" bestFit="1" customWidth="1"/>
    <col min="13" max="14" width="15.3984375" style="15" bestFit="1" customWidth="1"/>
    <col min="15" max="16384" width="9" style="15"/>
  </cols>
  <sheetData>
    <row r="1" spans="2:21" ht="18" thickBot="1" x14ac:dyDescent="0.85"/>
    <row r="2" spans="2:21" ht="18" thickBot="1" x14ac:dyDescent="0.85">
      <c r="B2" s="15" t="s">
        <v>3</v>
      </c>
      <c r="F2" s="15" t="s">
        <v>106</v>
      </c>
      <c r="L2" s="94" t="s">
        <v>102</v>
      </c>
      <c r="M2" s="95"/>
      <c r="N2" s="20">
        <v>20</v>
      </c>
    </row>
    <row r="3" spans="2:21" ht="18" thickBot="1" x14ac:dyDescent="0.85">
      <c r="B3" s="91"/>
      <c r="C3" s="92"/>
      <c r="D3" s="93"/>
      <c r="F3" s="21">
        <v>8</v>
      </c>
      <c r="L3" s="96" t="s">
        <v>100</v>
      </c>
      <c r="M3" s="22" t="s">
        <v>103</v>
      </c>
      <c r="N3" s="23">
        <v>700</v>
      </c>
    </row>
    <row r="4" spans="2:21" ht="18" thickBot="1" x14ac:dyDescent="0.85">
      <c r="B4" s="24"/>
      <c r="C4" s="25"/>
      <c r="D4" s="25"/>
      <c r="L4" s="97"/>
      <c r="M4" s="26" t="s">
        <v>104</v>
      </c>
      <c r="N4" s="27">
        <v>700</v>
      </c>
    </row>
    <row r="5" spans="2:21" ht="18" thickBot="1" x14ac:dyDescent="0.85"/>
    <row r="6" spans="2:21" ht="53.25" thickBot="1" x14ac:dyDescent="0.85">
      <c r="B6" s="28"/>
      <c r="C6" s="29" t="s">
        <v>88</v>
      </c>
      <c r="D6" s="30" t="s">
        <v>89</v>
      </c>
      <c r="E6" s="30" t="s">
        <v>90</v>
      </c>
      <c r="F6" s="31" t="s">
        <v>91</v>
      </c>
      <c r="H6" s="32" t="s">
        <v>92</v>
      </c>
      <c r="I6" s="33" t="s">
        <v>97</v>
      </c>
      <c r="J6" s="34" t="s">
        <v>96</v>
      </c>
      <c r="L6" s="35" t="s">
        <v>99</v>
      </c>
      <c r="M6" s="36" t="s">
        <v>98</v>
      </c>
      <c r="N6" s="37" t="s">
        <v>101</v>
      </c>
      <c r="P6" s="14" t="s">
        <v>288</v>
      </c>
      <c r="Q6" s="14" t="s">
        <v>307</v>
      </c>
      <c r="R6" s="14" t="s">
        <v>308</v>
      </c>
      <c r="S6" s="14" t="s">
        <v>306</v>
      </c>
      <c r="T6" s="14" t="s">
        <v>307</v>
      </c>
      <c r="U6" s="14" t="s">
        <v>308</v>
      </c>
    </row>
    <row r="7" spans="2:21" x14ac:dyDescent="0.8">
      <c r="B7" s="3" t="s">
        <v>85</v>
      </c>
      <c r="C7" s="38">
        <f>不透明な部位!I208</f>
        <v>87.396000000000001</v>
      </c>
      <c r="D7" s="39">
        <f>不透明な部位!M208</f>
        <v>318.12144000000001</v>
      </c>
      <c r="E7" s="40">
        <f>不透明な部位!R208</f>
        <v>0</v>
      </c>
      <c r="F7" s="41">
        <f>不透明な部位!V208</f>
        <v>4.2404594232000008</v>
      </c>
      <c r="H7" s="42">
        <f>IF($C7=0,0,D7/$C7)</f>
        <v>3.64</v>
      </c>
      <c r="I7" s="39">
        <f>IF($C7=0,0,E7/$C7)*100</f>
        <v>0</v>
      </c>
      <c r="J7" s="43">
        <f>IF($C7=0,0,F7/$C7)*100</f>
        <v>4.8520062968556923</v>
      </c>
      <c r="L7" s="44">
        <f t="shared" ref="L7:L13" si="0">D7*$N$2</f>
        <v>6362.4287999999997</v>
      </c>
      <c r="M7" s="45">
        <f t="shared" ref="M7:M13" si="1">E7*$N$3</f>
        <v>0</v>
      </c>
      <c r="N7" s="46">
        <f t="shared" ref="N7:N13" si="2">F7*$N$4</f>
        <v>2968.3215962400004</v>
      </c>
      <c r="P7" s="14">
        <v>3.64</v>
      </c>
      <c r="Q7" s="14"/>
      <c r="R7" s="14"/>
      <c r="S7" s="14"/>
      <c r="T7" s="14"/>
      <c r="U7" s="14"/>
    </row>
    <row r="8" spans="2:21" x14ac:dyDescent="0.8">
      <c r="B8" s="5" t="s">
        <v>165</v>
      </c>
      <c r="C8" s="47">
        <f>不透明な部位!I209</f>
        <v>0</v>
      </c>
      <c r="D8" s="48">
        <f>不透明な部位!M209</f>
        <v>0</v>
      </c>
      <c r="E8" s="49">
        <f>不透明な部位!R209</f>
        <v>0</v>
      </c>
      <c r="F8" s="50">
        <f>不透明な部位!V209</f>
        <v>0</v>
      </c>
      <c r="H8" s="42">
        <f t="shared" ref="H8:H12" si="3">IF($C8=0,0,D8/$C8)</f>
        <v>0</v>
      </c>
      <c r="I8" s="39">
        <f t="shared" ref="I8:I12" si="4">IF($C8=0,0,E8/$C8)*100</f>
        <v>0</v>
      </c>
      <c r="J8" s="43">
        <f t="shared" ref="J8:J12" si="5">IF($C8=0,0,F8/$C8)*100</f>
        <v>0</v>
      </c>
      <c r="L8" s="51">
        <f t="shared" si="0"/>
        <v>0</v>
      </c>
      <c r="M8" s="52">
        <f t="shared" si="1"/>
        <v>0</v>
      </c>
      <c r="N8" s="53">
        <f t="shared" si="2"/>
        <v>0</v>
      </c>
      <c r="P8" s="14">
        <v>0</v>
      </c>
      <c r="Q8" s="14"/>
      <c r="R8" s="14"/>
      <c r="S8" s="14"/>
      <c r="T8" s="14"/>
      <c r="U8" s="14"/>
    </row>
    <row r="9" spans="2:21" x14ac:dyDescent="0.8">
      <c r="B9" s="5" t="s">
        <v>86</v>
      </c>
      <c r="C9" s="47">
        <f>不透明な部位!I210</f>
        <v>130.10000000000002</v>
      </c>
      <c r="D9" s="48">
        <f>不透明な部位!M210</f>
        <v>343.464</v>
      </c>
      <c r="E9" s="49">
        <f>不透明な部位!R210</f>
        <v>0</v>
      </c>
      <c r="F9" s="50">
        <f>不透明な部位!V210</f>
        <v>11.677776000000001</v>
      </c>
      <c r="H9" s="42">
        <f t="shared" si="3"/>
        <v>2.6399999999999997</v>
      </c>
      <c r="I9" s="39">
        <f t="shared" si="4"/>
        <v>0</v>
      </c>
      <c r="J9" s="43">
        <f t="shared" si="5"/>
        <v>8.9759999999999991</v>
      </c>
      <c r="L9" s="51">
        <f t="shared" si="0"/>
        <v>6869.28</v>
      </c>
      <c r="M9" s="52">
        <f t="shared" si="1"/>
        <v>0</v>
      </c>
      <c r="N9" s="53">
        <f t="shared" si="2"/>
        <v>8174.4432000000006</v>
      </c>
      <c r="P9" s="14">
        <v>2.64</v>
      </c>
      <c r="Q9" s="14">
        <v>2.64</v>
      </c>
      <c r="R9" s="14">
        <v>0.62</v>
      </c>
      <c r="S9" s="14"/>
      <c r="T9" s="14"/>
      <c r="U9" s="14"/>
    </row>
    <row r="10" spans="2:21" x14ac:dyDescent="0.8">
      <c r="B10" s="5" t="s">
        <v>87</v>
      </c>
      <c r="C10" s="47">
        <f>不透明な部位!I211</f>
        <v>123.10000000000001</v>
      </c>
      <c r="D10" s="48">
        <f>不透明な部位!M211</f>
        <v>274.02059999999994</v>
      </c>
      <c r="E10" s="49">
        <f>不透明な部位!R211</f>
        <v>0</v>
      </c>
      <c r="F10" s="50">
        <f>不透明な部位!V211</f>
        <v>0</v>
      </c>
      <c r="H10" s="42">
        <f t="shared" si="3"/>
        <v>2.2259999999999995</v>
      </c>
      <c r="I10" s="39">
        <f t="shared" si="4"/>
        <v>0</v>
      </c>
      <c r="J10" s="43">
        <f t="shared" si="5"/>
        <v>0</v>
      </c>
      <c r="L10" s="51">
        <f t="shared" si="0"/>
        <v>5480.4119999999984</v>
      </c>
      <c r="M10" s="52">
        <f t="shared" si="1"/>
        <v>0</v>
      </c>
      <c r="N10" s="53">
        <f t="shared" si="2"/>
        <v>0</v>
      </c>
      <c r="P10" s="14">
        <v>3.18</v>
      </c>
      <c r="Q10" s="14"/>
      <c r="R10" s="14"/>
      <c r="S10" s="14"/>
      <c r="T10" s="14"/>
      <c r="U10" s="14"/>
    </row>
    <row r="11" spans="2:21" x14ac:dyDescent="0.8">
      <c r="B11" s="5" t="s">
        <v>139</v>
      </c>
      <c r="C11" s="47">
        <f>不透明な部位!I212</f>
        <v>0</v>
      </c>
      <c r="D11" s="48">
        <f>不透明な部位!M212</f>
        <v>0</v>
      </c>
      <c r="E11" s="49">
        <f>不透明な部位!R212</f>
        <v>0</v>
      </c>
      <c r="F11" s="50">
        <f>不透明な部位!V212</f>
        <v>0</v>
      </c>
      <c r="H11" s="42">
        <f t="shared" si="3"/>
        <v>0</v>
      </c>
      <c r="I11" s="39">
        <f t="shared" si="4"/>
        <v>0</v>
      </c>
      <c r="J11" s="43">
        <f t="shared" si="5"/>
        <v>0</v>
      </c>
      <c r="L11" s="51">
        <f t="shared" si="0"/>
        <v>0</v>
      </c>
      <c r="M11" s="52">
        <f t="shared" si="1"/>
        <v>0</v>
      </c>
      <c r="N11" s="53">
        <f t="shared" si="2"/>
        <v>0</v>
      </c>
      <c r="P11" s="14"/>
      <c r="Q11" s="14"/>
      <c r="R11" s="14"/>
      <c r="S11" s="14"/>
      <c r="T11" s="14"/>
      <c r="U11" s="14"/>
    </row>
    <row r="12" spans="2:21" x14ac:dyDescent="0.8">
      <c r="B12" s="5" t="s">
        <v>166</v>
      </c>
      <c r="C12" s="47">
        <f>透明な部位!G37</f>
        <v>29.341000000000001</v>
      </c>
      <c r="D12" s="48">
        <f>透明な部位!I37</f>
        <v>76.286599999999993</v>
      </c>
      <c r="E12" s="49">
        <f>透明な部位!S37</f>
        <v>0</v>
      </c>
      <c r="F12" s="50">
        <f>透明な部位!X37</f>
        <v>2.6666034010136657</v>
      </c>
      <c r="H12" s="42">
        <f t="shared" si="3"/>
        <v>2.5999999999999996</v>
      </c>
      <c r="I12" s="39">
        <f t="shared" si="4"/>
        <v>0</v>
      </c>
      <c r="J12" s="43">
        <f t="shared" si="5"/>
        <v>9.088318056690861</v>
      </c>
      <c r="L12" s="51">
        <f t="shared" si="0"/>
        <v>1525.732</v>
      </c>
      <c r="M12" s="52">
        <f t="shared" si="1"/>
        <v>0</v>
      </c>
      <c r="N12" s="53">
        <f t="shared" si="2"/>
        <v>1866.622380709566</v>
      </c>
      <c r="P12" s="14">
        <v>2.6</v>
      </c>
      <c r="Q12" s="14">
        <v>6</v>
      </c>
      <c r="R12" s="14">
        <v>2.6</v>
      </c>
      <c r="S12" s="14">
        <v>0.4</v>
      </c>
      <c r="T12" s="14">
        <v>0.88</v>
      </c>
      <c r="U12" s="14">
        <v>0.4</v>
      </c>
    </row>
    <row r="13" spans="2:21" x14ac:dyDescent="0.8">
      <c r="B13" s="5" t="s">
        <v>167</v>
      </c>
      <c r="C13" s="47">
        <f>土間床!J20</f>
        <v>7</v>
      </c>
      <c r="D13" s="48">
        <f>土間床!G20</f>
        <v>12.78002</v>
      </c>
      <c r="E13" s="49">
        <v>0</v>
      </c>
      <c r="F13" s="50">
        <v>0</v>
      </c>
      <c r="H13" s="74" t="s">
        <v>84</v>
      </c>
      <c r="I13" s="14" t="s">
        <v>84</v>
      </c>
      <c r="J13" s="75" t="s">
        <v>84</v>
      </c>
      <c r="L13" s="51">
        <f t="shared" si="0"/>
        <v>255.60040000000001</v>
      </c>
      <c r="M13" s="52">
        <f t="shared" si="1"/>
        <v>0</v>
      </c>
      <c r="N13" s="53">
        <f t="shared" si="2"/>
        <v>0</v>
      </c>
      <c r="P13" s="14"/>
      <c r="Q13" s="14"/>
      <c r="R13" s="14"/>
      <c r="S13" s="14"/>
      <c r="T13" s="14"/>
      <c r="U13" s="14"/>
    </row>
    <row r="14" spans="2:21" ht="18" thickBot="1" x14ac:dyDescent="0.85">
      <c r="B14" s="6" t="s">
        <v>254</v>
      </c>
      <c r="C14" s="72">
        <v>0</v>
      </c>
      <c r="D14" s="73">
        <f>構造熱橋!I208</f>
        <v>26.730000000000004</v>
      </c>
      <c r="E14" s="73">
        <f>構造熱橋!N208</f>
        <v>0</v>
      </c>
      <c r="F14" s="73">
        <f>構造熱橋!R208</f>
        <v>0.90881999999999996</v>
      </c>
      <c r="H14" s="76" t="s">
        <v>84</v>
      </c>
      <c r="I14" s="77" t="s">
        <v>84</v>
      </c>
      <c r="J14" s="78" t="s">
        <v>84</v>
      </c>
      <c r="L14" s="51">
        <f t="shared" ref="L14" si="6">D14*$N$2</f>
        <v>534.60000000000014</v>
      </c>
      <c r="M14" s="52">
        <f t="shared" ref="M14" si="7">E14*$N$3</f>
        <v>0</v>
      </c>
      <c r="N14" s="53">
        <f t="shared" ref="N14" si="8">F14*$N$4</f>
        <v>636.17399999999998</v>
      </c>
      <c r="P14" s="14"/>
      <c r="Q14" s="14"/>
      <c r="R14" s="14"/>
      <c r="S14" s="14"/>
      <c r="T14" s="14"/>
      <c r="U14" s="14"/>
    </row>
    <row r="15" spans="2:21" ht="18" thickBot="1" x14ac:dyDescent="0.85">
      <c r="B15" s="7" t="s">
        <v>64</v>
      </c>
      <c r="C15" s="54">
        <f>SUM(C7:C14)</f>
        <v>376.93700000000007</v>
      </c>
      <c r="D15" s="55">
        <f>SUM(D7:D13)</f>
        <v>1024.67266</v>
      </c>
      <c r="E15" s="56">
        <f>SUM(E7:E14)</f>
        <v>0</v>
      </c>
      <c r="F15" s="57">
        <f>SUM(F7:F14)</f>
        <v>19.493658824213668</v>
      </c>
      <c r="L15" s="58">
        <f>SUM(L7:L14)</f>
        <v>21028.053199999995</v>
      </c>
      <c r="M15" s="59">
        <f>SUM(M7:M14)</f>
        <v>0</v>
      </c>
      <c r="N15" s="60">
        <f>SUM(N7:N14)</f>
        <v>13645.561176949566</v>
      </c>
    </row>
    <row r="16" spans="2:21" ht="18" thickBot="1" x14ac:dyDescent="0.85">
      <c r="J16" s="15"/>
    </row>
    <row r="17" spans="2:9" ht="53.25" thickBot="1" x14ac:dyDescent="0.85">
      <c r="D17" s="35" t="s">
        <v>93</v>
      </c>
      <c r="E17" s="36" t="s">
        <v>94</v>
      </c>
      <c r="F17" s="37" t="s">
        <v>95</v>
      </c>
      <c r="I17" s="15" t="s">
        <v>314</v>
      </c>
    </row>
    <row r="18" spans="2:9" ht="18" thickBot="1" x14ac:dyDescent="0.85">
      <c r="D18" s="61">
        <f>D15/C15</f>
        <v>2.7184188869758068</v>
      </c>
      <c r="E18" s="62">
        <f>E15/C15*100</f>
        <v>0</v>
      </c>
      <c r="F18" s="63">
        <f>F15/C15*100</f>
        <v>5.1715960025716932</v>
      </c>
      <c r="I18" s="15">
        <v>0.88</v>
      </c>
    </row>
    <row r="19" spans="2:9" ht="18" thickBot="1" x14ac:dyDescent="0.85"/>
    <row r="20" spans="2:9" ht="18" thickBot="1" x14ac:dyDescent="0.85">
      <c r="B20" s="89" t="str">
        <f>"参考:"&amp;F3&amp;"地域における基準値"</f>
        <v>参考:8地域における基準値</v>
      </c>
      <c r="C20" s="90"/>
      <c r="D20" s="64" t="str">
        <f>VLOOKUP(F3,'(内部データ)基準値'!B3:D10,2,FALSE)</f>
        <v>－</v>
      </c>
      <c r="E20" s="65" t="s">
        <v>105</v>
      </c>
      <c r="F20" s="66">
        <f>VLOOKUP(F3,'(内部データ)基準値'!B3:D10,3,FALSE)</f>
        <v>3.2</v>
      </c>
    </row>
  </sheetData>
  <mergeCells count="4">
    <mergeCell ref="B20:C20"/>
    <mergeCell ref="B3:D3"/>
    <mergeCell ref="L2:M2"/>
    <mergeCell ref="L3:L4"/>
  </mergeCells>
  <phoneticPr fontId="2"/>
  <dataValidations count="1">
    <dataValidation type="list" allowBlank="1" showInputMessage="1" showErrorMessage="1" sqref="F3" xr:uid="{00000000-0002-0000-0100-000000000000}">
      <formula1>"1,2,3,4,5,6,7,8"</formula1>
    </dataValidation>
  </dataValidations>
  <pageMargins left="0.70866141732283472" right="0.70866141732283472" top="0.74803149606299213" bottom="0.74803149606299213" header="0.31496062992125984" footer="0.31496062992125984"/>
  <pageSetup paperSize="9" scale="88" orientation="portrait" horizontalDpi="4294967293" verticalDpi="4294967293" r:id="rId1"/>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DEC3-DD8F-45DB-AE8A-46A19370E7F0}">
  <dimension ref="A1:O19"/>
  <sheetViews>
    <sheetView topLeftCell="A8" workbookViewId="0">
      <selection activeCell="D24" sqref="D24"/>
    </sheetView>
  </sheetViews>
  <sheetFormatPr defaultRowHeight="12.75" x14ac:dyDescent="0.25"/>
  <sheetData>
    <row r="1" spans="1:15" x14ac:dyDescent="0.25">
      <c r="A1" t="s">
        <v>256</v>
      </c>
      <c r="I1" t="s">
        <v>256</v>
      </c>
    </row>
    <row r="2" spans="1:15" x14ac:dyDescent="0.25">
      <c r="D2">
        <v>0.09</v>
      </c>
      <c r="L2">
        <v>0.09</v>
      </c>
    </row>
    <row r="3" spans="1:15" x14ac:dyDescent="0.25">
      <c r="B3">
        <v>400</v>
      </c>
      <c r="C3">
        <v>1.6</v>
      </c>
      <c r="D3">
        <f>B3*0.001/C3</f>
        <v>0.25</v>
      </c>
      <c r="J3">
        <v>400</v>
      </c>
      <c r="K3">
        <v>1.6</v>
      </c>
      <c r="L3">
        <f>J3*0.001/K3</f>
        <v>0.25</v>
      </c>
    </row>
    <row r="4" spans="1:15" x14ac:dyDescent="0.25">
      <c r="B4">
        <v>0</v>
      </c>
      <c r="C4">
        <v>0.04</v>
      </c>
      <c r="D4">
        <f>B4*0.001/C4</f>
        <v>0</v>
      </c>
      <c r="E4" t="s">
        <v>257</v>
      </c>
      <c r="J4" s="86">
        <v>50</v>
      </c>
      <c r="K4">
        <v>0.04</v>
      </c>
      <c r="L4">
        <f>J4*0.001/K4</f>
        <v>1.25</v>
      </c>
      <c r="M4" t="s">
        <v>257</v>
      </c>
    </row>
    <row r="5" spans="1:15" x14ac:dyDescent="0.25">
      <c r="D5">
        <v>0.04</v>
      </c>
      <c r="L5">
        <v>0.04</v>
      </c>
    </row>
    <row r="6" spans="1:15" x14ac:dyDescent="0.25">
      <c r="D6">
        <f>SUM(D2:D5)</f>
        <v>0.37999999999999995</v>
      </c>
      <c r="F6">
        <f>1/D6</f>
        <v>2.6315789473684212</v>
      </c>
      <c r="G6">
        <v>2.64</v>
      </c>
      <c r="L6">
        <f>SUM(L2:L5)</f>
        <v>1.63</v>
      </c>
      <c r="N6">
        <f>1/L6</f>
        <v>0.61349693251533743</v>
      </c>
      <c r="O6">
        <v>0.62</v>
      </c>
    </row>
    <row r="8" spans="1:15" x14ac:dyDescent="0.25">
      <c r="A8" t="s">
        <v>188</v>
      </c>
    </row>
    <row r="9" spans="1:15" x14ac:dyDescent="0.25">
      <c r="D9">
        <v>0.11</v>
      </c>
    </row>
    <row r="10" spans="1:15" x14ac:dyDescent="0.25">
      <c r="B10">
        <v>200</v>
      </c>
      <c r="C10">
        <v>1.6</v>
      </c>
      <c r="D10">
        <f>B10*0.001/C10</f>
        <v>0.125</v>
      </c>
    </row>
    <row r="11" spans="1:15" x14ac:dyDescent="0.25">
      <c r="B11">
        <v>0</v>
      </c>
      <c r="C11">
        <v>0.04</v>
      </c>
      <c r="D11">
        <f>B11*0.001/C11</f>
        <v>0</v>
      </c>
      <c r="E11" t="s">
        <v>257</v>
      </c>
    </row>
    <row r="12" spans="1:15" x14ac:dyDescent="0.25">
      <c r="D12">
        <v>0.04</v>
      </c>
    </row>
    <row r="13" spans="1:15" x14ac:dyDescent="0.25">
      <c r="D13">
        <f>SUM(D9:D12)</f>
        <v>0.27499999999999997</v>
      </c>
      <c r="F13">
        <f>1/D13</f>
        <v>3.6363636363636367</v>
      </c>
      <c r="G13">
        <v>3.64</v>
      </c>
    </row>
    <row r="15" spans="1:15" x14ac:dyDescent="0.25">
      <c r="A15" t="s">
        <v>87</v>
      </c>
      <c r="D15">
        <v>0.15</v>
      </c>
    </row>
    <row r="16" spans="1:15" x14ac:dyDescent="0.25">
      <c r="B16">
        <v>200</v>
      </c>
      <c r="C16">
        <v>1.6</v>
      </c>
      <c r="D16">
        <f>B16*0.001/C16</f>
        <v>0.125</v>
      </c>
    </row>
    <row r="17" spans="2:7" x14ac:dyDescent="0.25">
      <c r="B17">
        <v>0</v>
      </c>
      <c r="C17">
        <v>0.04</v>
      </c>
      <c r="D17">
        <f>B17*0.001/C17</f>
        <v>0</v>
      </c>
      <c r="E17" t="s">
        <v>257</v>
      </c>
    </row>
    <row r="18" spans="2:7" x14ac:dyDescent="0.25">
      <c r="D18">
        <v>0.04</v>
      </c>
    </row>
    <row r="19" spans="2:7" x14ac:dyDescent="0.25">
      <c r="D19">
        <f>SUM(D15:D18)</f>
        <v>0.315</v>
      </c>
      <c r="F19">
        <f>1/D19</f>
        <v>3.1746031746031744</v>
      </c>
      <c r="G19">
        <v>3.18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9E0B3-771B-4376-B968-462BFE7FBAFC}">
  <dimension ref="A1:D11"/>
  <sheetViews>
    <sheetView workbookViewId="0">
      <selection activeCell="B3" sqref="B3"/>
    </sheetView>
  </sheetViews>
  <sheetFormatPr defaultRowHeight="15" x14ac:dyDescent="0.45"/>
  <cols>
    <col min="1" max="16384" width="9.06640625" style="87"/>
  </cols>
  <sheetData>
    <row r="1" spans="1:4" x14ac:dyDescent="0.45">
      <c r="A1" s="68"/>
      <c r="B1" s="68">
        <v>8</v>
      </c>
    </row>
    <row r="2" spans="1:4" x14ac:dyDescent="0.45">
      <c r="A2" s="68" t="s">
        <v>175</v>
      </c>
      <c r="B2" s="69">
        <f>D2</f>
        <v>1</v>
      </c>
      <c r="D2" s="87">
        <v>1</v>
      </c>
    </row>
    <row r="3" spans="1:4" x14ac:dyDescent="0.45">
      <c r="A3" s="68" t="s">
        <v>176</v>
      </c>
      <c r="B3" s="69">
        <f>D3*合計!$I$18</f>
        <v>0.28600000000000003</v>
      </c>
      <c r="D3" s="87">
        <v>0.32500000000000001</v>
      </c>
    </row>
    <row r="4" spans="1:4" x14ac:dyDescent="0.45">
      <c r="A4" s="68" t="s">
        <v>177</v>
      </c>
      <c r="B4" s="69">
        <f>D4*合計!$I$18</f>
        <v>0.36431999999999998</v>
      </c>
      <c r="D4" s="87">
        <v>0.41399999999999998</v>
      </c>
    </row>
    <row r="5" spans="1:4" x14ac:dyDescent="0.45">
      <c r="A5" s="68" t="s">
        <v>178</v>
      </c>
      <c r="B5" s="69">
        <f>D5*合計!$I$18</f>
        <v>0.45319999999999999</v>
      </c>
      <c r="D5" s="87">
        <v>0.51500000000000001</v>
      </c>
    </row>
    <row r="6" spans="1:4" x14ac:dyDescent="0.45">
      <c r="A6" s="68" t="s">
        <v>179</v>
      </c>
      <c r="B6" s="69">
        <f>D6*合計!$I$18</f>
        <v>0.46464</v>
      </c>
      <c r="D6" s="87">
        <v>0.52800000000000002</v>
      </c>
    </row>
    <row r="7" spans="1:4" x14ac:dyDescent="0.45">
      <c r="A7" s="68" t="s">
        <v>180</v>
      </c>
      <c r="B7" s="69">
        <f>D7*合計!$I$18</f>
        <v>0.4224</v>
      </c>
      <c r="D7" s="87">
        <v>0.48</v>
      </c>
    </row>
    <row r="8" spans="1:4" x14ac:dyDescent="0.45">
      <c r="A8" s="68" t="s">
        <v>181</v>
      </c>
      <c r="B8" s="69">
        <f>D8*合計!$I$18</f>
        <v>0.45496000000000003</v>
      </c>
      <c r="D8" s="87">
        <v>0.51700000000000002</v>
      </c>
    </row>
    <row r="9" spans="1:4" x14ac:dyDescent="0.45">
      <c r="A9" s="68" t="s">
        <v>182</v>
      </c>
      <c r="B9" s="69">
        <f>D9*合計!$I$18</f>
        <v>0.44440000000000002</v>
      </c>
      <c r="D9" s="87">
        <v>0.505</v>
      </c>
    </row>
    <row r="10" spans="1:4" x14ac:dyDescent="0.45">
      <c r="A10" s="68" t="s">
        <v>183</v>
      </c>
      <c r="B10" s="69">
        <f>D10*合計!$I$18</f>
        <v>0.36168</v>
      </c>
      <c r="D10" s="87">
        <v>0.41099999999999998</v>
      </c>
    </row>
    <row r="11" spans="1:4" x14ac:dyDescent="0.45">
      <c r="A11" s="68" t="s">
        <v>184</v>
      </c>
      <c r="B11" s="69">
        <f>D11</f>
        <v>0</v>
      </c>
      <c r="D11" s="87">
        <v>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W213"/>
  <sheetViews>
    <sheetView view="pageBreakPreview" topLeftCell="H1" zoomScale="75" zoomScaleNormal="80" zoomScaleSheetLayoutView="75" workbookViewId="0">
      <selection activeCell="U6" sqref="U6"/>
    </sheetView>
  </sheetViews>
  <sheetFormatPr defaultColWidth="9" defaultRowHeight="15" x14ac:dyDescent="0.25"/>
  <cols>
    <col min="1" max="1" width="3.3984375" style="2" customWidth="1"/>
    <col min="2" max="2" width="5.46484375" style="2" bestFit="1" customWidth="1"/>
    <col min="3" max="3" width="19.73046875" style="2" customWidth="1"/>
    <col min="4" max="4" width="16.265625" style="2" customWidth="1"/>
    <col min="5" max="5" width="13.3984375" style="2" bestFit="1" customWidth="1"/>
    <col min="6" max="9" width="16.265625" style="2" customWidth="1"/>
    <col min="10" max="11" width="12.46484375" style="2" customWidth="1"/>
    <col min="12" max="12" width="13.59765625" style="2" customWidth="1"/>
    <col min="13" max="13" width="12.46484375" style="2" customWidth="1"/>
    <col min="14" max="14" width="10.73046875" style="2" bestFit="1" customWidth="1"/>
    <col min="15" max="16" width="12.46484375" style="2" customWidth="1"/>
    <col min="17" max="17" width="13.3984375" style="2" bestFit="1" customWidth="1"/>
    <col min="18" max="18" width="12.46484375" style="2" customWidth="1"/>
    <col min="19" max="19" width="12.3984375" style="2" customWidth="1"/>
    <col min="20" max="20" width="12.46484375" style="2" customWidth="1"/>
    <col min="21" max="21" width="13.3984375" style="2" bestFit="1" customWidth="1"/>
    <col min="22" max="22" width="12.46484375" style="2" customWidth="1"/>
    <col min="23" max="23" width="3.3984375" style="2" customWidth="1"/>
    <col min="24" max="16384" width="9" style="2"/>
  </cols>
  <sheetData>
    <row r="2" spans="2:23" ht="22.15" x14ac:dyDescent="0.25">
      <c r="C2" s="8" t="s">
        <v>135</v>
      </c>
    </row>
    <row r="3" spans="2:23" ht="30" customHeight="1" x14ac:dyDescent="0.25">
      <c r="B3" s="98" t="s">
        <v>4</v>
      </c>
      <c r="C3" s="99"/>
      <c r="D3" s="99"/>
      <c r="E3" s="99"/>
      <c r="F3" s="98" t="s">
        <v>5</v>
      </c>
      <c r="G3" s="99"/>
      <c r="H3" s="99"/>
      <c r="I3" s="99"/>
      <c r="J3" s="100" t="s">
        <v>8</v>
      </c>
      <c r="K3" s="99"/>
      <c r="L3" s="99"/>
      <c r="M3" s="99"/>
      <c r="N3" s="79" t="s">
        <v>118</v>
      </c>
      <c r="O3" s="98" t="s">
        <v>17</v>
      </c>
      <c r="P3" s="99"/>
      <c r="Q3" s="99"/>
      <c r="R3" s="99"/>
      <c r="S3" s="98" t="s">
        <v>24</v>
      </c>
      <c r="T3" s="99"/>
      <c r="U3" s="99"/>
      <c r="V3" s="99"/>
      <c r="W3" s="4"/>
    </row>
    <row r="4" spans="2:23" ht="30" customHeight="1" x14ac:dyDescent="0.25">
      <c r="B4" s="98" t="s">
        <v>63</v>
      </c>
      <c r="C4" s="98" t="s">
        <v>144</v>
      </c>
      <c r="D4" s="100" t="s">
        <v>142</v>
      </c>
      <c r="E4" s="100" t="s">
        <v>143</v>
      </c>
      <c r="F4" s="81" t="s">
        <v>6</v>
      </c>
      <c r="G4" s="81" t="s">
        <v>7</v>
      </c>
      <c r="H4" s="81" t="s">
        <v>145</v>
      </c>
      <c r="I4" s="81" t="s">
        <v>11</v>
      </c>
      <c r="J4" s="81" t="s">
        <v>53</v>
      </c>
      <c r="K4" s="81" t="s">
        <v>54</v>
      </c>
      <c r="L4" s="81" t="s">
        <v>131</v>
      </c>
      <c r="M4" s="81" t="s">
        <v>15</v>
      </c>
      <c r="N4" s="79" t="s">
        <v>0</v>
      </c>
      <c r="O4" s="81" t="s">
        <v>21</v>
      </c>
      <c r="P4" s="81" t="s">
        <v>55</v>
      </c>
      <c r="Q4" s="81" t="s">
        <v>22</v>
      </c>
      <c r="R4" s="81" t="s">
        <v>56</v>
      </c>
      <c r="S4" s="81" t="s">
        <v>25</v>
      </c>
      <c r="T4" s="81" t="s">
        <v>57</v>
      </c>
      <c r="U4" s="81" t="s">
        <v>26</v>
      </c>
      <c r="V4" s="81" t="s">
        <v>58</v>
      </c>
      <c r="W4" s="4"/>
    </row>
    <row r="5" spans="2:23" x14ac:dyDescent="0.25">
      <c r="B5" s="101"/>
      <c r="C5" s="101"/>
      <c r="D5" s="102"/>
      <c r="E5" s="102"/>
      <c r="F5" s="81" t="s">
        <v>9</v>
      </c>
      <c r="G5" s="81" t="s">
        <v>9</v>
      </c>
      <c r="H5" s="81" t="s">
        <v>9</v>
      </c>
      <c r="I5" s="81" t="s">
        <v>10</v>
      </c>
      <c r="J5" s="81" t="s">
        <v>12</v>
      </c>
      <c r="K5" s="81" t="s">
        <v>13</v>
      </c>
      <c r="L5" s="81" t="s">
        <v>14</v>
      </c>
      <c r="M5" s="81" t="s">
        <v>16</v>
      </c>
      <c r="N5" s="79" t="s">
        <v>18</v>
      </c>
      <c r="O5" s="81" t="s">
        <v>19</v>
      </c>
      <c r="P5" s="81" t="s">
        <v>20</v>
      </c>
      <c r="Q5" s="81" t="s">
        <v>28</v>
      </c>
      <c r="R5" s="81" t="s">
        <v>23</v>
      </c>
      <c r="S5" s="81" t="s">
        <v>19</v>
      </c>
      <c r="T5" s="81" t="s">
        <v>27</v>
      </c>
      <c r="U5" s="81" t="s">
        <v>28</v>
      </c>
      <c r="V5" s="81" t="s">
        <v>29</v>
      </c>
      <c r="W5" s="4"/>
    </row>
    <row r="6" spans="2:23" ht="30" customHeight="1" x14ac:dyDescent="0.25">
      <c r="B6" s="79">
        <v>1</v>
      </c>
      <c r="C6" s="10" t="s">
        <v>172</v>
      </c>
      <c r="D6" s="10" t="s">
        <v>87</v>
      </c>
      <c r="E6" s="10" t="s">
        <v>187</v>
      </c>
      <c r="F6" s="4">
        <v>3.8</v>
      </c>
      <c r="G6" s="4">
        <v>4.7</v>
      </c>
      <c r="H6" s="4">
        <v>0</v>
      </c>
      <c r="I6" s="12">
        <f t="shared" ref="I6:I27" si="0">F6*G6-H6</f>
        <v>17.86</v>
      </c>
      <c r="J6" s="80">
        <f>IF(E6="床",合計!$P$10,IF(E6="壁",合計!$P$7,IF(E6="屋根・天井",合計!$P$9,"ERROR")))</f>
        <v>3.18</v>
      </c>
      <c r="K6" s="12">
        <f>I6</f>
        <v>17.86</v>
      </c>
      <c r="L6" s="4">
        <v>0.7</v>
      </c>
      <c r="M6" s="12">
        <f t="shared" ref="M6:M37" si="1">J6*K6*L6</f>
        <v>39.756360000000001</v>
      </c>
      <c r="N6" s="4" t="s">
        <v>152</v>
      </c>
      <c r="O6" s="12">
        <f>J6*0.034</f>
        <v>0.10812000000000001</v>
      </c>
      <c r="P6" s="12">
        <f t="shared" ref="P6:P37" si="2">K6</f>
        <v>17.86</v>
      </c>
      <c r="Q6" s="4">
        <v>0</v>
      </c>
      <c r="R6" s="12">
        <f t="shared" ref="R6:R37" si="3">O6*P6*Q6</f>
        <v>0</v>
      </c>
      <c r="S6" s="12">
        <f t="shared" ref="S6:S37" si="4">J6*0.034</f>
        <v>0.10812000000000001</v>
      </c>
      <c r="T6" s="12">
        <f t="shared" ref="T6:T37" si="5">K6</f>
        <v>17.86</v>
      </c>
      <c r="U6" s="4">
        <f>INDEX(方位係数!$B$2:$B$11,MATCH(N6,方位係数!$A$2:$A$11,0))</f>
        <v>0</v>
      </c>
      <c r="V6" s="12">
        <f t="shared" ref="V6:V37" si="6">S6*T6*U6</f>
        <v>0</v>
      </c>
      <c r="W6" s="4"/>
    </row>
    <row r="7" spans="2:23" ht="30" customHeight="1" x14ac:dyDescent="0.25">
      <c r="B7" s="79">
        <v>2</v>
      </c>
      <c r="C7" s="10" t="s">
        <v>258</v>
      </c>
      <c r="D7" s="10" t="s">
        <v>188</v>
      </c>
      <c r="E7" s="10" t="s">
        <v>136</v>
      </c>
      <c r="F7" s="4">
        <v>4.7</v>
      </c>
      <c r="G7" s="4">
        <v>2.5</v>
      </c>
      <c r="H7" s="4">
        <f>1.82*0.65</f>
        <v>1.1830000000000001</v>
      </c>
      <c r="I7" s="12">
        <f t="shared" si="0"/>
        <v>10.567</v>
      </c>
      <c r="J7" s="80">
        <f>IF(E7="床",合計!$P$10,IF(E7="壁",合計!$P$7,IF(E7="屋根・天井",合計!$P$9,"ERROR")))</f>
        <v>3.64</v>
      </c>
      <c r="K7" s="12">
        <f>I7</f>
        <v>10.567</v>
      </c>
      <c r="L7" s="4">
        <v>1</v>
      </c>
      <c r="M7" s="12">
        <f t="shared" si="1"/>
        <v>38.463880000000003</v>
      </c>
      <c r="N7" s="4" t="s">
        <v>61</v>
      </c>
      <c r="O7" s="12">
        <f>J7*0.034</f>
        <v>0.12376000000000001</v>
      </c>
      <c r="P7" s="12">
        <f t="shared" si="2"/>
        <v>10.567</v>
      </c>
      <c r="Q7" s="4">
        <v>0</v>
      </c>
      <c r="R7" s="12">
        <f t="shared" si="3"/>
        <v>0</v>
      </c>
      <c r="S7" s="12">
        <f t="shared" si="4"/>
        <v>0.12376000000000001</v>
      </c>
      <c r="T7" s="12">
        <f t="shared" si="5"/>
        <v>10.567</v>
      </c>
      <c r="U7" s="4">
        <f>INDEX(方位係数!$B$2:$B$11,MATCH(N7,方位係数!$A$2:$A$11,0))</f>
        <v>0.45319999999999999</v>
      </c>
      <c r="V7" s="12">
        <f t="shared" si="6"/>
        <v>0.59268223414400012</v>
      </c>
      <c r="W7" s="4"/>
    </row>
    <row r="8" spans="2:23" ht="30" customHeight="1" x14ac:dyDescent="0.25">
      <c r="B8" s="79">
        <v>3</v>
      </c>
      <c r="C8" s="10" t="s">
        <v>259</v>
      </c>
      <c r="D8" s="10" t="s">
        <v>188</v>
      </c>
      <c r="E8" s="10" t="s">
        <v>189</v>
      </c>
      <c r="F8" s="4">
        <v>3.8</v>
      </c>
      <c r="G8" s="4">
        <v>2.5</v>
      </c>
      <c r="H8" s="4">
        <f>1.82*2</f>
        <v>3.64</v>
      </c>
      <c r="I8" s="12">
        <f t="shared" si="0"/>
        <v>5.8599999999999994</v>
      </c>
      <c r="J8" s="80">
        <f>IF(E8="床",合計!$P$10,IF(E8="壁",合計!$P$7,IF(E8="屋根・天井",合計!$P$9,"ERROR")))</f>
        <v>3.64</v>
      </c>
      <c r="K8" s="12">
        <f t="shared" ref="K8:K71" si="7">I8</f>
        <v>5.8599999999999994</v>
      </c>
      <c r="L8" s="4">
        <v>1</v>
      </c>
      <c r="M8" s="12">
        <f t="shared" si="1"/>
        <v>21.330399999999997</v>
      </c>
      <c r="N8" s="4" t="s">
        <v>190</v>
      </c>
      <c r="O8" s="12">
        <f t="shared" ref="O8:O71" si="8">J8*0.034</f>
        <v>0.12376000000000001</v>
      </c>
      <c r="P8" s="12">
        <f t="shared" si="2"/>
        <v>5.8599999999999994</v>
      </c>
      <c r="Q8" s="4">
        <v>0</v>
      </c>
      <c r="R8" s="12">
        <f t="shared" si="3"/>
        <v>0</v>
      </c>
      <c r="S8" s="12">
        <f t="shared" si="4"/>
        <v>0.12376000000000001</v>
      </c>
      <c r="T8" s="12">
        <f t="shared" si="5"/>
        <v>5.8599999999999994</v>
      </c>
      <c r="U8" s="4">
        <f>INDEX(方位係数!$B$2:$B$11,MATCH(N8,方位係数!$A$2:$A$11,0))</f>
        <v>0.4224</v>
      </c>
      <c r="V8" s="12">
        <f t="shared" si="6"/>
        <v>0.30633867264000003</v>
      </c>
      <c r="W8" s="4"/>
    </row>
    <row r="9" spans="2:23" ht="30" customHeight="1" x14ac:dyDescent="0.25">
      <c r="B9" s="79">
        <v>4</v>
      </c>
      <c r="C9" s="10" t="s">
        <v>260</v>
      </c>
      <c r="D9" s="10" t="s">
        <v>211</v>
      </c>
      <c r="E9" s="10" t="s">
        <v>202</v>
      </c>
      <c r="F9" s="4">
        <v>3.8</v>
      </c>
      <c r="G9" s="4">
        <v>4.7</v>
      </c>
      <c r="H9" s="4">
        <v>0</v>
      </c>
      <c r="I9" s="12">
        <f t="shared" si="0"/>
        <v>17.86</v>
      </c>
      <c r="J9" s="80">
        <f>IF(E9="床",合計!$P$10,IF(E9="壁",合計!$P$7,IF(E9="屋根・天井",合計!$P$9,"ERROR")))</f>
        <v>2.64</v>
      </c>
      <c r="K9" s="12">
        <f t="shared" si="7"/>
        <v>17.86</v>
      </c>
      <c r="L9" s="4">
        <v>1</v>
      </c>
      <c r="M9" s="12">
        <f t="shared" si="1"/>
        <v>47.150399999999998</v>
      </c>
      <c r="N9" s="4" t="s">
        <v>151</v>
      </c>
      <c r="O9" s="12">
        <f t="shared" si="8"/>
        <v>8.9760000000000006E-2</v>
      </c>
      <c r="P9" s="12">
        <f t="shared" si="2"/>
        <v>17.86</v>
      </c>
      <c r="Q9" s="4">
        <v>0</v>
      </c>
      <c r="R9" s="12">
        <f t="shared" si="3"/>
        <v>0</v>
      </c>
      <c r="S9" s="12">
        <f t="shared" si="4"/>
        <v>8.9760000000000006E-2</v>
      </c>
      <c r="T9" s="12">
        <f t="shared" si="5"/>
        <v>17.86</v>
      </c>
      <c r="U9" s="4">
        <f>INDEX(方位係数!$B$2:$B$11,MATCH(N9,方位係数!$A$2:$A$11,0))</f>
        <v>1</v>
      </c>
      <c r="V9" s="12">
        <f t="shared" si="6"/>
        <v>1.6031136000000001</v>
      </c>
      <c r="W9" s="4"/>
    </row>
    <row r="10" spans="2:23" ht="30" customHeight="1" x14ac:dyDescent="0.25">
      <c r="B10" s="79">
        <v>5</v>
      </c>
      <c r="C10" s="10" t="s">
        <v>261</v>
      </c>
      <c r="D10" s="10" t="s">
        <v>87</v>
      </c>
      <c r="E10" s="10" t="s">
        <v>87</v>
      </c>
      <c r="F10" s="4">
        <v>5.8</v>
      </c>
      <c r="G10" s="4">
        <v>4.0999999999999996</v>
      </c>
      <c r="H10" s="4">
        <v>0</v>
      </c>
      <c r="I10" s="12">
        <f t="shared" si="0"/>
        <v>23.779999999999998</v>
      </c>
      <c r="J10" s="80">
        <f>IF(E10="床",合計!$P$10,IF(E10="壁",合計!$P$7,IF(E10="屋根・天井",合計!$P$9,"ERROR")))</f>
        <v>3.18</v>
      </c>
      <c r="K10" s="12">
        <f t="shared" si="7"/>
        <v>23.779999999999998</v>
      </c>
      <c r="L10" s="4">
        <v>0.7</v>
      </c>
      <c r="M10" s="12">
        <f t="shared" si="1"/>
        <v>52.934279999999987</v>
      </c>
      <c r="N10" s="4" t="s">
        <v>152</v>
      </c>
      <c r="O10" s="12">
        <f t="shared" si="8"/>
        <v>0.10812000000000001</v>
      </c>
      <c r="P10" s="12">
        <f t="shared" si="2"/>
        <v>23.779999999999998</v>
      </c>
      <c r="Q10" s="4">
        <v>0</v>
      </c>
      <c r="R10" s="12">
        <f t="shared" si="3"/>
        <v>0</v>
      </c>
      <c r="S10" s="12">
        <f t="shared" si="4"/>
        <v>0.10812000000000001</v>
      </c>
      <c r="T10" s="12">
        <f t="shared" si="5"/>
        <v>23.779999999999998</v>
      </c>
      <c r="U10" s="4">
        <f>INDEX(方位係数!$B$2:$B$11,MATCH(N10,方位係数!$A$2:$A$11,0))</f>
        <v>0</v>
      </c>
      <c r="V10" s="12">
        <f t="shared" si="6"/>
        <v>0</v>
      </c>
      <c r="W10" s="4"/>
    </row>
    <row r="11" spans="2:23" ht="30" customHeight="1" x14ac:dyDescent="0.25">
      <c r="B11" s="79">
        <v>6</v>
      </c>
      <c r="C11" s="10" t="s">
        <v>262</v>
      </c>
      <c r="D11" s="10" t="s">
        <v>188</v>
      </c>
      <c r="E11" s="10" t="s">
        <v>189</v>
      </c>
      <c r="F11" s="4">
        <v>4.0999999999999996</v>
      </c>
      <c r="G11" s="4">
        <v>2.4</v>
      </c>
      <c r="H11" s="4">
        <f>1.82*0.65</f>
        <v>1.1830000000000001</v>
      </c>
      <c r="I11" s="12">
        <f t="shared" si="0"/>
        <v>8.6569999999999983</v>
      </c>
      <c r="J11" s="80">
        <f>IF(E11="床",合計!$P$10,IF(E11="壁",合計!$P$7,IF(E11="屋根・天井",合計!$P$9,"ERROR")))</f>
        <v>3.64</v>
      </c>
      <c r="K11" s="12">
        <f t="shared" si="7"/>
        <v>8.6569999999999983</v>
      </c>
      <c r="L11" s="4">
        <v>1</v>
      </c>
      <c r="M11" s="12">
        <f t="shared" si="1"/>
        <v>31.511479999999995</v>
      </c>
      <c r="N11" s="4" t="s">
        <v>61</v>
      </c>
      <c r="O11" s="12">
        <f t="shared" si="8"/>
        <v>0.12376000000000001</v>
      </c>
      <c r="P11" s="12">
        <f t="shared" si="2"/>
        <v>8.6569999999999983</v>
      </c>
      <c r="Q11" s="4">
        <v>0</v>
      </c>
      <c r="R11" s="12">
        <f t="shared" si="3"/>
        <v>0</v>
      </c>
      <c r="S11" s="12">
        <f t="shared" si="4"/>
        <v>0.12376000000000001</v>
      </c>
      <c r="T11" s="12">
        <f t="shared" si="5"/>
        <v>8.6569999999999983</v>
      </c>
      <c r="U11" s="4">
        <f>INDEX(方位係数!$B$2:$B$11,MATCH(N11,方位係数!$A$2:$A$11,0))</f>
        <v>0.45319999999999999</v>
      </c>
      <c r="V11" s="12">
        <f t="shared" si="6"/>
        <v>0.48555409302399993</v>
      </c>
      <c r="W11" s="4"/>
    </row>
    <row r="12" spans="2:23" ht="30" customHeight="1" x14ac:dyDescent="0.25">
      <c r="B12" s="79">
        <v>7</v>
      </c>
      <c r="C12" s="10" t="s">
        <v>263</v>
      </c>
      <c r="D12" s="10" t="s">
        <v>188</v>
      </c>
      <c r="E12" s="10" t="s">
        <v>189</v>
      </c>
      <c r="F12" s="4">
        <v>5.8</v>
      </c>
      <c r="G12" s="4">
        <v>2.4</v>
      </c>
      <c r="H12" s="4">
        <f>1.82*0.65*2</f>
        <v>2.3660000000000001</v>
      </c>
      <c r="I12" s="12">
        <f t="shared" si="0"/>
        <v>11.554</v>
      </c>
      <c r="J12" s="80">
        <f>IF(E12="床",合計!$P$10,IF(E12="壁",合計!$P$7,IF(E12="屋根・天井",合計!$P$9,"ERROR")))</f>
        <v>3.64</v>
      </c>
      <c r="K12" s="12">
        <f t="shared" si="7"/>
        <v>11.554</v>
      </c>
      <c r="L12" s="4">
        <v>1</v>
      </c>
      <c r="M12" s="12">
        <f t="shared" si="1"/>
        <v>42.056560000000005</v>
      </c>
      <c r="N12" s="4" t="s">
        <v>60</v>
      </c>
      <c r="O12" s="12">
        <f t="shared" si="8"/>
        <v>0.12376000000000001</v>
      </c>
      <c r="P12" s="12">
        <f t="shared" si="2"/>
        <v>11.554</v>
      </c>
      <c r="Q12" s="4">
        <v>0</v>
      </c>
      <c r="R12" s="12">
        <f t="shared" si="3"/>
        <v>0</v>
      </c>
      <c r="S12" s="12">
        <f t="shared" si="4"/>
        <v>0.12376000000000001</v>
      </c>
      <c r="T12" s="12">
        <f t="shared" si="5"/>
        <v>11.554</v>
      </c>
      <c r="U12" s="4">
        <f>INDEX(方位係数!$B$2:$B$11,MATCH(N12,方位係数!$A$2:$A$11,0))</f>
        <v>0.28600000000000003</v>
      </c>
      <c r="V12" s="12">
        <f t="shared" si="6"/>
        <v>0.40895798944000006</v>
      </c>
      <c r="W12" s="4"/>
    </row>
    <row r="13" spans="2:23" ht="30" customHeight="1" x14ac:dyDescent="0.25">
      <c r="B13" s="79">
        <v>8</v>
      </c>
      <c r="C13" s="10" t="s">
        <v>264</v>
      </c>
      <c r="D13" s="10" t="s">
        <v>211</v>
      </c>
      <c r="E13" s="10" t="s">
        <v>202</v>
      </c>
      <c r="F13" s="4">
        <v>5.8</v>
      </c>
      <c r="G13" s="4">
        <v>4.0999999999999996</v>
      </c>
      <c r="H13" s="4">
        <v>0</v>
      </c>
      <c r="I13" s="12">
        <f t="shared" si="0"/>
        <v>23.779999999999998</v>
      </c>
      <c r="J13" s="80">
        <f>IF(E13="床",合計!$P$10,IF(E13="壁",合計!$P$7,IF(E13="屋根・天井",合計!$P$9,"ERROR")))</f>
        <v>2.64</v>
      </c>
      <c r="K13" s="12">
        <f t="shared" si="7"/>
        <v>23.779999999999998</v>
      </c>
      <c r="L13" s="4">
        <v>1</v>
      </c>
      <c r="M13" s="12">
        <f t="shared" si="1"/>
        <v>62.779199999999996</v>
      </c>
      <c r="N13" s="4" t="s">
        <v>151</v>
      </c>
      <c r="O13" s="12">
        <f t="shared" si="8"/>
        <v>8.9760000000000006E-2</v>
      </c>
      <c r="P13" s="12">
        <f t="shared" si="2"/>
        <v>23.779999999999998</v>
      </c>
      <c r="Q13" s="4">
        <v>0</v>
      </c>
      <c r="R13" s="12">
        <f t="shared" si="3"/>
        <v>0</v>
      </c>
      <c r="S13" s="12">
        <f t="shared" si="4"/>
        <v>8.9760000000000006E-2</v>
      </c>
      <c r="T13" s="12">
        <f t="shared" si="5"/>
        <v>23.779999999999998</v>
      </c>
      <c r="U13" s="4">
        <f>INDEX(方位係数!$B$2:$B$11,MATCH(N13,方位係数!$A$2:$A$11,0))</f>
        <v>1</v>
      </c>
      <c r="V13" s="12">
        <f t="shared" si="6"/>
        <v>2.1344927999999999</v>
      </c>
      <c r="W13" s="4"/>
    </row>
    <row r="14" spans="2:23" ht="30" customHeight="1" x14ac:dyDescent="0.25">
      <c r="B14" s="79">
        <v>9</v>
      </c>
      <c r="C14" s="10" t="s">
        <v>265</v>
      </c>
      <c r="D14" s="10" t="s">
        <v>192</v>
      </c>
      <c r="E14" s="10" t="s">
        <v>193</v>
      </c>
      <c r="F14" s="4">
        <v>5.6</v>
      </c>
      <c r="G14" s="16">
        <v>4.7</v>
      </c>
      <c r="H14" s="4">
        <v>0</v>
      </c>
      <c r="I14" s="12">
        <f t="shared" si="0"/>
        <v>26.32</v>
      </c>
      <c r="J14" s="80">
        <f>IF(E14="床",合計!$P$10,IF(E14="壁",合計!$P$7,IF(E14="屋根・天井",合計!$P$9,"ERROR")))</f>
        <v>3.18</v>
      </c>
      <c r="K14" s="12">
        <f t="shared" si="7"/>
        <v>26.32</v>
      </c>
      <c r="L14" s="4">
        <v>0.7</v>
      </c>
      <c r="M14" s="12">
        <f t="shared" si="1"/>
        <v>58.588320000000003</v>
      </c>
      <c r="N14" s="4" t="s">
        <v>194</v>
      </c>
      <c r="O14" s="12">
        <f t="shared" si="8"/>
        <v>0.10812000000000001</v>
      </c>
      <c r="P14" s="12">
        <f t="shared" si="2"/>
        <v>26.32</v>
      </c>
      <c r="Q14" s="4">
        <v>0</v>
      </c>
      <c r="R14" s="12">
        <f t="shared" si="3"/>
        <v>0</v>
      </c>
      <c r="S14" s="12">
        <f t="shared" si="4"/>
        <v>0.10812000000000001</v>
      </c>
      <c r="T14" s="12">
        <f t="shared" si="5"/>
        <v>26.32</v>
      </c>
      <c r="U14" s="4">
        <f>INDEX(方位係数!$B$2:$B$11,MATCH(N14,方位係数!$A$2:$A$11,0))</f>
        <v>0</v>
      </c>
      <c r="V14" s="12">
        <f t="shared" si="6"/>
        <v>0</v>
      </c>
      <c r="W14" s="4"/>
    </row>
    <row r="15" spans="2:23" ht="30" customHeight="1" x14ac:dyDescent="0.25">
      <c r="B15" s="79">
        <v>10</v>
      </c>
      <c r="C15" s="10" t="s">
        <v>266</v>
      </c>
      <c r="D15" s="10" t="s">
        <v>188</v>
      </c>
      <c r="E15" s="10" t="s">
        <v>189</v>
      </c>
      <c r="F15" s="4">
        <v>5.6</v>
      </c>
      <c r="G15" s="4">
        <v>2.5</v>
      </c>
      <c r="H15" s="4">
        <f>3.64*2</f>
        <v>7.28</v>
      </c>
      <c r="I15" s="12">
        <f t="shared" si="0"/>
        <v>6.72</v>
      </c>
      <c r="J15" s="80">
        <f>IF(E15="床",合計!$P$10,IF(E15="壁",合計!$P$7,IF(E15="屋根・天井",合計!$P$9,"ERROR")))</f>
        <v>3.64</v>
      </c>
      <c r="K15" s="12">
        <f t="shared" si="7"/>
        <v>6.72</v>
      </c>
      <c r="L15" s="4">
        <v>1</v>
      </c>
      <c r="M15" s="12">
        <f t="shared" si="1"/>
        <v>24.460799999999999</v>
      </c>
      <c r="N15" s="4" t="s">
        <v>62</v>
      </c>
      <c r="O15" s="12">
        <f t="shared" si="8"/>
        <v>0.12376000000000001</v>
      </c>
      <c r="P15" s="12">
        <f t="shared" si="2"/>
        <v>6.72</v>
      </c>
      <c r="Q15" s="4">
        <v>0</v>
      </c>
      <c r="R15" s="12">
        <f t="shared" si="3"/>
        <v>0</v>
      </c>
      <c r="S15" s="12">
        <f t="shared" si="4"/>
        <v>0.12376000000000001</v>
      </c>
      <c r="T15" s="12">
        <f t="shared" si="5"/>
        <v>6.72</v>
      </c>
      <c r="U15" s="4">
        <f>INDEX(方位係数!$B$2:$B$11,MATCH(N15,方位係数!$A$2:$A$11,0))</f>
        <v>0.4224</v>
      </c>
      <c r="V15" s="12">
        <f t="shared" si="6"/>
        <v>0.35129622528000004</v>
      </c>
      <c r="W15" s="4"/>
    </row>
    <row r="16" spans="2:23" ht="30" customHeight="1" x14ac:dyDescent="0.25">
      <c r="B16" s="79">
        <v>11</v>
      </c>
      <c r="C16" s="10" t="s">
        <v>267</v>
      </c>
      <c r="D16" s="10" t="s">
        <v>211</v>
      </c>
      <c r="E16" s="10" t="s">
        <v>202</v>
      </c>
      <c r="F16" s="4">
        <v>5.6</v>
      </c>
      <c r="G16" s="18">
        <v>4.7</v>
      </c>
      <c r="H16" s="4">
        <v>0</v>
      </c>
      <c r="I16" s="12">
        <f t="shared" si="0"/>
        <v>26.32</v>
      </c>
      <c r="J16" s="80">
        <f>IF(E16="床",合計!$P$10,IF(E16="壁",合計!$P$7,IF(E16="屋根・天井",合計!$P$9,"ERROR")))</f>
        <v>2.64</v>
      </c>
      <c r="K16" s="12">
        <f t="shared" si="7"/>
        <v>26.32</v>
      </c>
      <c r="L16" s="4">
        <v>1</v>
      </c>
      <c r="M16" s="12">
        <f t="shared" si="1"/>
        <v>69.484800000000007</v>
      </c>
      <c r="N16" s="4" t="s">
        <v>151</v>
      </c>
      <c r="O16" s="12">
        <f t="shared" si="8"/>
        <v>8.9760000000000006E-2</v>
      </c>
      <c r="P16" s="12">
        <f t="shared" si="2"/>
        <v>26.32</v>
      </c>
      <c r="Q16" s="4">
        <v>0</v>
      </c>
      <c r="R16" s="12">
        <f t="shared" si="3"/>
        <v>0</v>
      </c>
      <c r="S16" s="12">
        <f t="shared" si="4"/>
        <v>8.9760000000000006E-2</v>
      </c>
      <c r="T16" s="12">
        <f t="shared" si="5"/>
        <v>26.32</v>
      </c>
      <c r="U16" s="4">
        <f>INDEX(方位係数!$B$2:$B$11,MATCH(N16,方位係数!$A$2:$A$11,0))</f>
        <v>1</v>
      </c>
      <c r="V16" s="12">
        <f t="shared" si="6"/>
        <v>2.3624832000000002</v>
      </c>
      <c r="W16" s="4"/>
    </row>
    <row r="17" spans="2:23" ht="30" customHeight="1" x14ac:dyDescent="0.25">
      <c r="B17" s="79">
        <v>12</v>
      </c>
      <c r="C17" s="10" t="s">
        <v>268</v>
      </c>
      <c r="D17" s="10" t="s">
        <v>87</v>
      </c>
      <c r="E17" s="10" t="s">
        <v>193</v>
      </c>
      <c r="F17" s="4">
        <v>3.6</v>
      </c>
      <c r="G17" s="4">
        <v>4.0999999999999996</v>
      </c>
      <c r="H17" s="4">
        <v>0</v>
      </c>
      <c r="I17" s="12">
        <f t="shared" si="0"/>
        <v>14.76</v>
      </c>
      <c r="J17" s="80">
        <f>IF(E17="床",合計!$P$10,IF(E17="壁",合計!$P$7,IF(E17="屋根・天井",合計!$P$9,"ERROR")))</f>
        <v>3.18</v>
      </c>
      <c r="K17" s="12">
        <f t="shared" si="7"/>
        <v>14.76</v>
      </c>
      <c r="L17" s="4">
        <v>0.7</v>
      </c>
      <c r="M17" s="12">
        <f t="shared" si="1"/>
        <v>32.855760000000004</v>
      </c>
      <c r="N17" s="4" t="s">
        <v>269</v>
      </c>
      <c r="O17" s="12">
        <f t="shared" si="8"/>
        <v>0.10812000000000001</v>
      </c>
      <c r="P17" s="12">
        <f t="shared" si="2"/>
        <v>14.76</v>
      </c>
      <c r="Q17" s="4">
        <v>0</v>
      </c>
      <c r="R17" s="12">
        <f t="shared" si="3"/>
        <v>0</v>
      </c>
      <c r="S17" s="12">
        <f t="shared" si="4"/>
        <v>0.10812000000000001</v>
      </c>
      <c r="T17" s="12">
        <f t="shared" si="5"/>
        <v>14.76</v>
      </c>
      <c r="U17" s="4">
        <f>INDEX(方位係数!$B$2:$B$11,MATCH(N17,方位係数!$A$2:$A$11,0))</f>
        <v>0</v>
      </c>
      <c r="V17" s="12">
        <f t="shared" si="6"/>
        <v>0</v>
      </c>
      <c r="W17" s="4"/>
    </row>
    <row r="18" spans="2:23" ht="30" customHeight="1" x14ac:dyDescent="0.25">
      <c r="B18" s="79">
        <v>13</v>
      </c>
      <c r="C18" s="10" t="s">
        <v>270</v>
      </c>
      <c r="D18" s="10" t="s">
        <v>188</v>
      </c>
      <c r="E18" s="10" t="s">
        <v>189</v>
      </c>
      <c r="F18" s="4">
        <v>3.6</v>
      </c>
      <c r="G18" s="4">
        <v>2.5</v>
      </c>
      <c r="H18" s="4">
        <f>1.82*0.65*2</f>
        <v>2.3660000000000001</v>
      </c>
      <c r="I18" s="12">
        <f t="shared" si="0"/>
        <v>6.6340000000000003</v>
      </c>
      <c r="J18" s="80">
        <f>IF(E18="床",合計!$P$10,IF(E18="壁",合計!$P$7,IF(E18="屋根・天井",合計!$P$9,"ERROR")))</f>
        <v>3.64</v>
      </c>
      <c r="K18" s="12">
        <f t="shared" si="7"/>
        <v>6.6340000000000003</v>
      </c>
      <c r="L18" s="4">
        <v>1</v>
      </c>
      <c r="M18" s="12">
        <f t="shared" si="1"/>
        <v>24.147760000000002</v>
      </c>
      <c r="N18" s="4" t="s">
        <v>191</v>
      </c>
      <c r="O18" s="12">
        <f t="shared" si="8"/>
        <v>0.12376000000000001</v>
      </c>
      <c r="P18" s="12">
        <f t="shared" si="2"/>
        <v>6.6340000000000003</v>
      </c>
      <c r="Q18" s="4">
        <v>0</v>
      </c>
      <c r="R18" s="12">
        <f t="shared" si="3"/>
        <v>0</v>
      </c>
      <c r="S18" s="12">
        <f t="shared" si="4"/>
        <v>0.12376000000000001</v>
      </c>
      <c r="T18" s="12">
        <f t="shared" si="5"/>
        <v>6.6340000000000003</v>
      </c>
      <c r="U18" s="4">
        <f>INDEX(方位係数!$B$2:$B$11,MATCH(N18,方位係数!$A$2:$A$11,0))</f>
        <v>0.28600000000000003</v>
      </c>
      <c r="V18" s="12">
        <f t="shared" si="6"/>
        <v>0.23481281824000005</v>
      </c>
      <c r="W18" s="4"/>
    </row>
    <row r="19" spans="2:23" ht="30" customHeight="1" x14ac:dyDescent="0.25">
      <c r="B19" s="79">
        <v>14</v>
      </c>
      <c r="C19" s="10" t="s">
        <v>271</v>
      </c>
      <c r="D19" s="10" t="s">
        <v>211</v>
      </c>
      <c r="E19" s="10" t="s">
        <v>202</v>
      </c>
      <c r="F19" s="4">
        <v>3.6</v>
      </c>
      <c r="G19" s="4">
        <v>4.0999999999999996</v>
      </c>
      <c r="H19" s="4">
        <v>0</v>
      </c>
      <c r="I19" s="12">
        <f t="shared" si="0"/>
        <v>14.76</v>
      </c>
      <c r="J19" s="80">
        <f>IF(E19="床",合計!$P$10,IF(E19="壁",合計!$P$7,IF(E19="屋根・天井",合計!$P$9,"ERROR")))</f>
        <v>2.64</v>
      </c>
      <c r="K19" s="12">
        <f t="shared" si="7"/>
        <v>14.76</v>
      </c>
      <c r="L19" s="4">
        <v>1</v>
      </c>
      <c r="M19" s="12">
        <f t="shared" si="1"/>
        <v>38.9664</v>
      </c>
      <c r="N19" s="4" t="s">
        <v>151</v>
      </c>
      <c r="O19" s="12">
        <f t="shared" si="8"/>
        <v>8.9760000000000006E-2</v>
      </c>
      <c r="P19" s="12">
        <f t="shared" si="2"/>
        <v>14.76</v>
      </c>
      <c r="Q19" s="4">
        <v>0</v>
      </c>
      <c r="R19" s="12">
        <f t="shared" si="3"/>
        <v>0</v>
      </c>
      <c r="S19" s="12">
        <f t="shared" si="4"/>
        <v>8.9760000000000006E-2</v>
      </c>
      <c r="T19" s="12">
        <f t="shared" si="5"/>
        <v>14.76</v>
      </c>
      <c r="U19" s="4">
        <f>INDEX(方位係数!$B$2:$B$11,MATCH(N19,方位係数!$A$2:$A$11,0))</f>
        <v>1</v>
      </c>
      <c r="V19" s="12">
        <f t="shared" si="6"/>
        <v>1.3248576000000001</v>
      </c>
      <c r="W19" s="4"/>
    </row>
    <row r="20" spans="2:23" ht="30" customHeight="1" x14ac:dyDescent="0.25">
      <c r="B20" s="79">
        <v>15</v>
      </c>
      <c r="C20" s="10" t="s">
        <v>272</v>
      </c>
      <c r="D20" s="10" t="s">
        <v>87</v>
      </c>
      <c r="E20" s="10" t="s">
        <v>193</v>
      </c>
      <c r="F20" s="4">
        <v>2.2999999999999998</v>
      </c>
      <c r="G20" s="4">
        <v>4.7</v>
      </c>
      <c r="H20" s="4">
        <f>2*1.5</f>
        <v>3</v>
      </c>
      <c r="I20" s="12">
        <f t="shared" si="0"/>
        <v>7.8099999999999987</v>
      </c>
      <c r="J20" s="80">
        <f>IF(E20="床",合計!$P$10,IF(E20="壁",合計!$P$7,IF(E20="屋根・天井",合計!$P$9,"ERROR")))</f>
        <v>3.18</v>
      </c>
      <c r="K20" s="12">
        <f t="shared" si="7"/>
        <v>7.8099999999999987</v>
      </c>
      <c r="L20" s="4">
        <v>0.7</v>
      </c>
      <c r="M20" s="12">
        <f t="shared" si="1"/>
        <v>17.385059999999996</v>
      </c>
      <c r="N20" s="4" t="s">
        <v>269</v>
      </c>
      <c r="O20" s="12">
        <f t="shared" si="8"/>
        <v>0.10812000000000001</v>
      </c>
      <c r="P20" s="12">
        <f t="shared" si="2"/>
        <v>7.8099999999999987</v>
      </c>
      <c r="Q20" s="4">
        <v>0</v>
      </c>
      <c r="R20" s="12">
        <f t="shared" si="3"/>
        <v>0</v>
      </c>
      <c r="S20" s="12">
        <f t="shared" si="4"/>
        <v>0.10812000000000001</v>
      </c>
      <c r="T20" s="12">
        <f t="shared" si="5"/>
        <v>7.8099999999999987</v>
      </c>
      <c r="U20" s="4">
        <f>INDEX(方位係数!$B$2:$B$11,MATCH(N20,方位係数!$A$2:$A$11,0))</f>
        <v>0</v>
      </c>
      <c r="V20" s="12">
        <f t="shared" si="6"/>
        <v>0</v>
      </c>
      <c r="W20" s="4"/>
    </row>
    <row r="21" spans="2:23" ht="30" customHeight="1" x14ac:dyDescent="0.25">
      <c r="B21" s="79">
        <v>16</v>
      </c>
      <c r="C21" s="11" t="s">
        <v>273</v>
      </c>
      <c r="D21" s="11" t="s">
        <v>188</v>
      </c>
      <c r="E21" s="10" t="s">
        <v>189</v>
      </c>
      <c r="F21" s="4">
        <v>2.2999999999999998</v>
      </c>
      <c r="G21" s="4">
        <v>2.5</v>
      </c>
      <c r="H21" s="4">
        <f>2*2</f>
        <v>4</v>
      </c>
      <c r="I21" s="12">
        <f t="shared" si="0"/>
        <v>1.75</v>
      </c>
      <c r="J21" s="80">
        <f>IF(E21="床",合計!$P$10,IF(E21="壁",合計!$P$7,IF(E21="屋根・天井",合計!$P$9,"ERROR")))</f>
        <v>3.64</v>
      </c>
      <c r="K21" s="12">
        <f t="shared" si="7"/>
        <v>1.75</v>
      </c>
      <c r="L21" s="4">
        <v>1</v>
      </c>
      <c r="M21" s="12">
        <f t="shared" si="1"/>
        <v>6.37</v>
      </c>
      <c r="N21" s="4" t="s">
        <v>62</v>
      </c>
      <c r="O21" s="12">
        <f t="shared" si="8"/>
        <v>0.12376000000000001</v>
      </c>
      <c r="P21" s="12">
        <f t="shared" si="2"/>
        <v>1.75</v>
      </c>
      <c r="Q21" s="4">
        <v>0</v>
      </c>
      <c r="R21" s="12">
        <f t="shared" si="3"/>
        <v>0</v>
      </c>
      <c r="S21" s="12">
        <f t="shared" si="4"/>
        <v>0.12376000000000001</v>
      </c>
      <c r="T21" s="12">
        <f t="shared" si="5"/>
        <v>1.75</v>
      </c>
      <c r="U21" s="4">
        <f>INDEX(方位係数!$B$2:$B$11,MATCH(N21,方位係数!$A$2:$A$11,0))</f>
        <v>0.4224</v>
      </c>
      <c r="V21" s="12">
        <f t="shared" si="6"/>
        <v>9.1483392000000011E-2</v>
      </c>
      <c r="W21" s="4"/>
    </row>
    <row r="22" spans="2:23" ht="30" customHeight="1" x14ac:dyDescent="0.25">
      <c r="B22" s="79">
        <v>17</v>
      </c>
      <c r="C22" s="10" t="s">
        <v>274</v>
      </c>
      <c r="D22" s="11" t="s">
        <v>211</v>
      </c>
      <c r="E22" s="10" t="s">
        <v>202</v>
      </c>
      <c r="F22" s="4">
        <v>2.2999999999999998</v>
      </c>
      <c r="G22" s="4">
        <v>4.7</v>
      </c>
      <c r="H22" s="4">
        <v>0</v>
      </c>
      <c r="I22" s="12">
        <f t="shared" si="0"/>
        <v>10.809999999999999</v>
      </c>
      <c r="J22" s="80">
        <f>IF(E22="床",合計!$P$10,IF(E22="壁",合計!$P$7,IF(E22="屋根・天井",合計!$P$9,"ERROR")))</f>
        <v>2.64</v>
      </c>
      <c r="K22" s="12">
        <f t="shared" si="7"/>
        <v>10.809999999999999</v>
      </c>
      <c r="L22" s="4">
        <v>1</v>
      </c>
      <c r="M22" s="12">
        <f t="shared" si="1"/>
        <v>28.538399999999999</v>
      </c>
      <c r="N22" s="4" t="s">
        <v>151</v>
      </c>
      <c r="O22" s="12">
        <f t="shared" si="8"/>
        <v>8.9760000000000006E-2</v>
      </c>
      <c r="P22" s="12">
        <f t="shared" si="2"/>
        <v>10.809999999999999</v>
      </c>
      <c r="Q22" s="4">
        <v>0</v>
      </c>
      <c r="R22" s="12">
        <f t="shared" si="3"/>
        <v>0</v>
      </c>
      <c r="S22" s="12">
        <f t="shared" si="4"/>
        <v>8.9760000000000006E-2</v>
      </c>
      <c r="T22" s="12">
        <f t="shared" si="5"/>
        <v>10.809999999999999</v>
      </c>
      <c r="U22" s="4">
        <f>INDEX(方位係数!$B$2:$B$11,MATCH(N22,方位係数!$A$2:$A$11,0))</f>
        <v>1</v>
      </c>
      <c r="V22" s="12">
        <f t="shared" si="6"/>
        <v>0.97030559999999999</v>
      </c>
      <c r="W22" s="4"/>
    </row>
    <row r="23" spans="2:23" ht="30" customHeight="1" x14ac:dyDescent="0.25">
      <c r="B23" s="79">
        <v>18</v>
      </c>
      <c r="C23" s="10" t="s">
        <v>275</v>
      </c>
      <c r="D23" s="10" t="s">
        <v>87</v>
      </c>
      <c r="E23" s="10" t="s">
        <v>193</v>
      </c>
      <c r="F23" s="4">
        <v>3.8</v>
      </c>
      <c r="G23" s="4">
        <v>4.7</v>
      </c>
      <c r="H23" s="4">
        <v>0</v>
      </c>
      <c r="I23" s="12">
        <f t="shared" si="0"/>
        <v>17.86</v>
      </c>
      <c r="J23" s="80">
        <f>IF(E23="床",合計!$P$10,IF(E23="壁",合計!$P$7,IF(E23="屋根・天井",合計!$P$9,"ERROR")))</f>
        <v>3.18</v>
      </c>
      <c r="K23" s="12">
        <f t="shared" si="7"/>
        <v>17.86</v>
      </c>
      <c r="L23" s="4">
        <v>0.7</v>
      </c>
      <c r="M23" s="12">
        <f t="shared" si="1"/>
        <v>39.756360000000001</v>
      </c>
      <c r="N23" s="4" t="s">
        <v>152</v>
      </c>
      <c r="O23" s="12">
        <f t="shared" si="8"/>
        <v>0.10812000000000001</v>
      </c>
      <c r="P23" s="12">
        <f t="shared" si="2"/>
        <v>17.86</v>
      </c>
      <c r="Q23" s="4">
        <v>0</v>
      </c>
      <c r="R23" s="12">
        <f t="shared" si="3"/>
        <v>0</v>
      </c>
      <c r="S23" s="12">
        <f t="shared" si="4"/>
        <v>0.10812000000000001</v>
      </c>
      <c r="T23" s="12">
        <f t="shared" si="5"/>
        <v>17.86</v>
      </c>
      <c r="U23" s="4">
        <f>INDEX(方位係数!$B$2:$B$11,MATCH(N23,方位係数!$A$2:$A$11,0))</f>
        <v>0</v>
      </c>
      <c r="V23" s="12">
        <f t="shared" si="6"/>
        <v>0</v>
      </c>
      <c r="W23" s="4"/>
    </row>
    <row r="24" spans="2:23" ht="30" customHeight="1" x14ac:dyDescent="0.25">
      <c r="B24" s="79">
        <v>19</v>
      </c>
      <c r="C24" s="10" t="s">
        <v>276</v>
      </c>
      <c r="D24" s="11" t="s">
        <v>188</v>
      </c>
      <c r="E24" s="10" t="s">
        <v>189</v>
      </c>
      <c r="F24" s="4">
        <v>4.7</v>
      </c>
      <c r="G24" s="4">
        <v>2.5</v>
      </c>
      <c r="H24" s="4">
        <f>0.91*0.65</f>
        <v>0.59150000000000003</v>
      </c>
      <c r="I24" s="12">
        <f t="shared" si="0"/>
        <v>11.1585</v>
      </c>
      <c r="J24" s="80">
        <f>IF(E24="床",合計!$P$10,IF(E24="壁",合計!$P$7,IF(E24="屋根・天井",合計!$P$9,"ERROR")))</f>
        <v>3.64</v>
      </c>
      <c r="K24" s="12">
        <f t="shared" si="7"/>
        <v>11.1585</v>
      </c>
      <c r="L24" s="4">
        <v>1</v>
      </c>
      <c r="M24" s="12">
        <f t="shared" si="1"/>
        <v>40.61694</v>
      </c>
      <c r="N24" s="4" t="s">
        <v>59</v>
      </c>
      <c r="O24" s="12">
        <f t="shared" si="8"/>
        <v>0.12376000000000001</v>
      </c>
      <c r="P24" s="12">
        <f t="shared" si="2"/>
        <v>11.1585</v>
      </c>
      <c r="Q24" s="4">
        <v>0</v>
      </c>
      <c r="R24" s="12">
        <f t="shared" si="3"/>
        <v>0</v>
      </c>
      <c r="S24" s="12">
        <f t="shared" si="4"/>
        <v>0.12376000000000001</v>
      </c>
      <c r="T24" s="12">
        <f t="shared" si="5"/>
        <v>11.1585</v>
      </c>
      <c r="U24" s="4">
        <f>INDEX(方位係数!$B$2:$B$11,MATCH(N24,方位係数!$A$2:$A$11,0))</f>
        <v>0.44440000000000002</v>
      </c>
      <c r="V24" s="12">
        <f t="shared" si="6"/>
        <v>0.61370571662399998</v>
      </c>
      <c r="W24" s="4"/>
    </row>
    <row r="25" spans="2:23" ht="30" customHeight="1" x14ac:dyDescent="0.25">
      <c r="B25" s="79">
        <v>20</v>
      </c>
      <c r="C25" s="10" t="s">
        <v>277</v>
      </c>
      <c r="D25" s="11" t="s">
        <v>188</v>
      </c>
      <c r="E25" s="10" t="s">
        <v>189</v>
      </c>
      <c r="F25" s="4">
        <v>3.8</v>
      </c>
      <c r="G25" s="4">
        <v>2.5</v>
      </c>
      <c r="H25" s="4">
        <f>1.82*0.65</f>
        <v>1.1830000000000001</v>
      </c>
      <c r="I25" s="12">
        <f t="shared" si="0"/>
        <v>8.3170000000000002</v>
      </c>
      <c r="J25" s="80">
        <f>IF(E25="床",合計!$P$10,IF(E25="壁",合計!$P$7,IF(E25="屋根・天井",合計!$P$9,"ERROR")))</f>
        <v>3.64</v>
      </c>
      <c r="K25" s="12">
        <f t="shared" si="7"/>
        <v>8.3170000000000002</v>
      </c>
      <c r="L25" s="4">
        <v>1</v>
      </c>
      <c r="M25" s="12">
        <f t="shared" si="1"/>
        <v>30.273880000000002</v>
      </c>
      <c r="N25" s="4" t="s">
        <v>62</v>
      </c>
      <c r="O25" s="12">
        <f t="shared" si="8"/>
        <v>0.12376000000000001</v>
      </c>
      <c r="P25" s="12">
        <f t="shared" si="2"/>
        <v>8.3170000000000002</v>
      </c>
      <c r="Q25" s="4">
        <v>0</v>
      </c>
      <c r="R25" s="12">
        <f t="shared" si="3"/>
        <v>0</v>
      </c>
      <c r="S25" s="12">
        <f t="shared" si="4"/>
        <v>0.12376000000000001</v>
      </c>
      <c r="T25" s="12">
        <f t="shared" si="5"/>
        <v>8.3170000000000002</v>
      </c>
      <c r="U25" s="4">
        <f>INDEX(方位係数!$B$2:$B$11,MATCH(N25,方位係数!$A$2:$A$11,0))</f>
        <v>0.4224</v>
      </c>
      <c r="V25" s="12">
        <f t="shared" si="6"/>
        <v>0.43478135500800003</v>
      </c>
      <c r="W25" s="4"/>
    </row>
    <row r="26" spans="2:23" ht="30" customHeight="1" x14ac:dyDescent="0.25">
      <c r="B26" s="79">
        <v>21</v>
      </c>
      <c r="C26" s="10" t="s">
        <v>278</v>
      </c>
      <c r="D26" s="11" t="s">
        <v>211</v>
      </c>
      <c r="E26" s="10" t="s">
        <v>202</v>
      </c>
      <c r="F26" s="4">
        <v>3.8</v>
      </c>
      <c r="G26" s="4">
        <v>4.7</v>
      </c>
      <c r="H26" s="4">
        <v>0</v>
      </c>
      <c r="I26" s="12">
        <f t="shared" si="0"/>
        <v>17.86</v>
      </c>
      <c r="J26" s="80">
        <f>IF(E26="床",合計!$P$10,IF(E26="壁",合計!$P$7,IF(E26="屋根・天井",合計!$P$9,"ERROR")))</f>
        <v>2.64</v>
      </c>
      <c r="K26" s="12">
        <f t="shared" si="7"/>
        <v>17.86</v>
      </c>
      <c r="L26" s="4">
        <v>1</v>
      </c>
      <c r="M26" s="12">
        <f t="shared" si="1"/>
        <v>47.150399999999998</v>
      </c>
      <c r="N26" s="4" t="s">
        <v>151</v>
      </c>
      <c r="O26" s="12">
        <f t="shared" si="8"/>
        <v>8.9760000000000006E-2</v>
      </c>
      <c r="P26" s="12">
        <f t="shared" si="2"/>
        <v>17.86</v>
      </c>
      <c r="Q26" s="4">
        <v>0</v>
      </c>
      <c r="R26" s="12">
        <f t="shared" si="3"/>
        <v>0</v>
      </c>
      <c r="S26" s="12">
        <f t="shared" si="4"/>
        <v>8.9760000000000006E-2</v>
      </c>
      <c r="T26" s="12">
        <f t="shared" si="5"/>
        <v>17.86</v>
      </c>
      <c r="U26" s="4">
        <f>INDEX(方位係数!$B$2:$B$11,MATCH(N26,方位係数!$A$2:$A$11,0))</f>
        <v>1</v>
      </c>
      <c r="V26" s="12">
        <f t="shared" si="6"/>
        <v>1.6031136000000001</v>
      </c>
      <c r="W26" s="4"/>
    </row>
    <row r="27" spans="2:23" ht="30" customHeight="1" x14ac:dyDescent="0.25">
      <c r="B27" s="79">
        <v>22</v>
      </c>
      <c r="C27" s="10" t="s">
        <v>283</v>
      </c>
      <c r="D27" s="10" t="s">
        <v>192</v>
      </c>
      <c r="E27" s="10" t="s">
        <v>193</v>
      </c>
      <c r="F27" s="4">
        <v>6.1</v>
      </c>
      <c r="G27" s="4">
        <v>1.1000000000000001</v>
      </c>
      <c r="H27" s="4">
        <v>0</v>
      </c>
      <c r="I27" s="12">
        <f t="shared" si="0"/>
        <v>6.71</v>
      </c>
      <c r="J27" s="80">
        <f>IF(E27="床",合計!$P$10,IF(E27="壁",合計!$P$7,IF(E27="屋根・天井",合計!$P$9,"ERROR")))</f>
        <v>3.18</v>
      </c>
      <c r="K27" s="12">
        <f t="shared" si="7"/>
        <v>6.71</v>
      </c>
      <c r="L27" s="4">
        <v>0.7</v>
      </c>
      <c r="M27" s="12">
        <f t="shared" si="1"/>
        <v>14.93646</v>
      </c>
      <c r="N27" s="4" t="s">
        <v>194</v>
      </c>
      <c r="O27" s="12">
        <f t="shared" si="8"/>
        <v>0.10812000000000001</v>
      </c>
      <c r="P27" s="12">
        <f t="shared" si="2"/>
        <v>6.71</v>
      </c>
      <c r="Q27" s="4">
        <v>0</v>
      </c>
      <c r="R27" s="12">
        <f t="shared" si="3"/>
        <v>0</v>
      </c>
      <c r="S27" s="12">
        <f t="shared" si="4"/>
        <v>0.10812000000000001</v>
      </c>
      <c r="T27" s="12">
        <f t="shared" si="5"/>
        <v>6.71</v>
      </c>
      <c r="U27" s="4">
        <f>INDEX(方位係数!$B$2:$B$11,MATCH(N27,方位係数!$A$2:$A$11,0))</f>
        <v>0</v>
      </c>
      <c r="V27" s="12">
        <f t="shared" si="6"/>
        <v>0</v>
      </c>
      <c r="W27" s="4"/>
    </row>
    <row r="28" spans="2:23" ht="30" customHeight="1" x14ac:dyDescent="0.25">
      <c r="B28" s="79">
        <v>23</v>
      </c>
      <c r="C28" s="10" t="s">
        <v>284</v>
      </c>
      <c r="D28" s="11" t="s">
        <v>188</v>
      </c>
      <c r="E28" s="10" t="s">
        <v>189</v>
      </c>
      <c r="F28" s="4">
        <v>1.1000000000000001</v>
      </c>
      <c r="G28" s="4">
        <v>2.4</v>
      </c>
      <c r="H28" s="4">
        <f>0.6*0.65</f>
        <v>0.39</v>
      </c>
      <c r="I28" s="12">
        <f t="shared" ref="I28:I44" si="9">F28*G28-H28</f>
        <v>2.25</v>
      </c>
      <c r="J28" s="80">
        <f>IF(E28="床",合計!$P$10,IF(E28="壁",合計!$P$7,IF(E28="屋根・天井",合計!$P$9,"ERROR")))</f>
        <v>3.64</v>
      </c>
      <c r="K28" s="12">
        <f t="shared" si="7"/>
        <v>2.25</v>
      </c>
      <c r="L28" s="4">
        <v>1</v>
      </c>
      <c r="M28" s="12">
        <f t="shared" si="1"/>
        <v>8.19</v>
      </c>
      <c r="N28" s="4" t="s">
        <v>59</v>
      </c>
      <c r="O28" s="12">
        <f t="shared" si="8"/>
        <v>0.12376000000000001</v>
      </c>
      <c r="P28" s="12">
        <f t="shared" si="2"/>
        <v>2.25</v>
      </c>
      <c r="Q28" s="4">
        <v>0</v>
      </c>
      <c r="R28" s="12">
        <f t="shared" si="3"/>
        <v>0</v>
      </c>
      <c r="S28" s="12">
        <f t="shared" si="4"/>
        <v>0.12376000000000001</v>
      </c>
      <c r="T28" s="12">
        <f t="shared" si="5"/>
        <v>2.25</v>
      </c>
      <c r="U28" s="4">
        <f>INDEX(方位係数!$B$2:$B$11,MATCH(N28,方位係数!$A$2:$A$11,0))</f>
        <v>0.44440000000000002</v>
      </c>
      <c r="V28" s="12">
        <f t="shared" si="6"/>
        <v>0.12374762400000003</v>
      </c>
      <c r="W28" s="4"/>
    </row>
    <row r="29" spans="2:23" ht="30" customHeight="1" x14ac:dyDescent="0.25">
      <c r="B29" s="79">
        <v>24</v>
      </c>
      <c r="C29" s="10" t="s">
        <v>285</v>
      </c>
      <c r="D29" s="10" t="s">
        <v>211</v>
      </c>
      <c r="E29" s="10" t="s">
        <v>202</v>
      </c>
      <c r="F29" s="4">
        <v>6.1</v>
      </c>
      <c r="G29" s="4">
        <v>1.1000000000000001</v>
      </c>
      <c r="H29" s="4">
        <v>0</v>
      </c>
      <c r="I29" s="12">
        <f t="shared" si="9"/>
        <v>6.71</v>
      </c>
      <c r="J29" s="80">
        <f>IF(E29="床",合計!$P$10,IF(E29="壁",合計!$P$7,IF(E29="屋根・天井",合計!$P$9,"ERROR")))</f>
        <v>2.64</v>
      </c>
      <c r="K29" s="12">
        <f t="shared" si="7"/>
        <v>6.71</v>
      </c>
      <c r="L29" s="4">
        <v>1</v>
      </c>
      <c r="M29" s="12">
        <f t="shared" si="1"/>
        <v>17.714400000000001</v>
      </c>
      <c r="N29" s="4" t="s">
        <v>204</v>
      </c>
      <c r="O29" s="12">
        <f t="shared" si="8"/>
        <v>8.9760000000000006E-2</v>
      </c>
      <c r="P29" s="12">
        <f t="shared" si="2"/>
        <v>6.71</v>
      </c>
      <c r="Q29" s="4">
        <v>0</v>
      </c>
      <c r="R29" s="12">
        <f t="shared" si="3"/>
        <v>0</v>
      </c>
      <c r="S29" s="12">
        <f t="shared" si="4"/>
        <v>8.9760000000000006E-2</v>
      </c>
      <c r="T29" s="12">
        <f t="shared" si="5"/>
        <v>6.71</v>
      </c>
      <c r="U29" s="4">
        <f>INDEX(方位係数!$B$2:$B$11,MATCH(N29,方位係数!$A$2:$A$11,0))</f>
        <v>1</v>
      </c>
      <c r="V29" s="12">
        <f t="shared" si="6"/>
        <v>0.60228960000000009</v>
      </c>
      <c r="W29" s="4"/>
    </row>
    <row r="30" spans="2:23" ht="30" customHeight="1" x14ac:dyDescent="0.25">
      <c r="B30" s="79">
        <v>25</v>
      </c>
      <c r="C30" s="10" t="s">
        <v>279</v>
      </c>
      <c r="D30" s="10" t="s">
        <v>192</v>
      </c>
      <c r="E30" s="10" t="s">
        <v>193</v>
      </c>
      <c r="F30" s="4">
        <v>4</v>
      </c>
      <c r="G30" s="4">
        <v>3</v>
      </c>
      <c r="H30" s="4">
        <f>2*2</f>
        <v>4</v>
      </c>
      <c r="I30" s="12">
        <f t="shared" si="9"/>
        <v>8</v>
      </c>
      <c r="J30" s="80">
        <f>IF(E30="床",合計!$P$10,IF(E30="壁",合計!$P$7,IF(E30="屋根・天井",合計!$P$9,"ERROR")))</f>
        <v>3.18</v>
      </c>
      <c r="K30" s="12">
        <f t="shared" si="7"/>
        <v>8</v>
      </c>
      <c r="L30" s="4">
        <v>0.7</v>
      </c>
      <c r="M30" s="12">
        <f t="shared" si="1"/>
        <v>17.808</v>
      </c>
      <c r="N30" s="4" t="s">
        <v>194</v>
      </c>
      <c r="O30" s="12">
        <f t="shared" si="8"/>
        <v>0.10812000000000001</v>
      </c>
      <c r="P30" s="12">
        <f t="shared" si="2"/>
        <v>8</v>
      </c>
      <c r="Q30" s="4">
        <v>0</v>
      </c>
      <c r="R30" s="12">
        <f t="shared" si="3"/>
        <v>0</v>
      </c>
      <c r="S30" s="12">
        <f t="shared" si="4"/>
        <v>0.10812000000000001</v>
      </c>
      <c r="T30" s="12">
        <f t="shared" si="5"/>
        <v>8</v>
      </c>
      <c r="U30" s="4">
        <f>INDEX(方位係数!$B$2:$B$11,MATCH(N30,方位係数!$A$2:$A$11,0))</f>
        <v>0</v>
      </c>
      <c r="V30" s="12">
        <f t="shared" si="6"/>
        <v>0</v>
      </c>
      <c r="W30" s="4"/>
    </row>
    <row r="31" spans="2:23" ht="30" customHeight="1" x14ac:dyDescent="0.25">
      <c r="B31" s="79">
        <v>26</v>
      </c>
      <c r="C31" s="10" t="s">
        <v>280</v>
      </c>
      <c r="D31" s="11" t="s">
        <v>188</v>
      </c>
      <c r="E31" s="10" t="s">
        <v>189</v>
      </c>
      <c r="F31" s="4">
        <v>3</v>
      </c>
      <c r="G31" s="4">
        <v>2.4</v>
      </c>
      <c r="H31" s="4">
        <v>1.89</v>
      </c>
      <c r="I31" s="12">
        <f t="shared" si="9"/>
        <v>5.31</v>
      </c>
      <c r="J31" s="80">
        <f>IF(E31="床",合計!$P$10,IF(E31="壁",合計!$P$7,IF(E31="屋根・天井",合計!$P$9,"ERROR")))</f>
        <v>3.64</v>
      </c>
      <c r="K31" s="12">
        <f t="shared" si="7"/>
        <v>5.31</v>
      </c>
      <c r="L31" s="4">
        <v>1</v>
      </c>
      <c r="M31" s="12">
        <f t="shared" si="1"/>
        <v>19.328399999999998</v>
      </c>
      <c r="N31" s="4" t="s">
        <v>203</v>
      </c>
      <c r="O31" s="12">
        <f t="shared" si="8"/>
        <v>0.12376000000000001</v>
      </c>
      <c r="P31" s="12">
        <f t="shared" si="2"/>
        <v>5.31</v>
      </c>
      <c r="Q31" s="4">
        <v>0</v>
      </c>
      <c r="R31" s="12">
        <f t="shared" si="3"/>
        <v>0</v>
      </c>
      <c r="S31" s="12">
        <f t="shared" si="4"/>
        <v>0.12376000000000001</v>
      </c>
      <c r="T31" s="12">
        <f t="shared" si="5"/>
        <v>5.31</v>
      </c>
      <c r="U31" s="4">
        <f>INDEX(方位係数!$B$2:$B$11,MATCH(N31,方位係数!$A$2:$A$11,0))</f>
        <v>0.44440000000000002</v>
      </c>
      <c r="V31" s="12">
        <f t="shared" si="6"/>
        <v>0.29204439264000004</v>
      </c>
      <c r="W31" s="4"/>
    </row>
    <row r="32" spans="2:23" ht="30" customHeight="1" x14ac:dyDescent="0.25">
      <c r="B32" s="79">
        <v>27</v>
      </c>
      <c r="C32" s="10" t="s">
        <v>281</v>
      </c>
      <c r="D32" s="11" t="s">
        <v>188</v>
      </c>
      <c r="E32" s="10" t="s">
        <v>189</v>
      </c>
      <c r="F32" s="4">
        <v>2</v>
      </c>
      <c r="G32" s="4">
        <v>2.4</v>
      </c>
      <c r="H32" s="4">
        <f>0.6*0.65</f>
        <v>0.39</v>
      </c>
      <c r="I32" s="12">
        <f t="shared" si="9"/>
        <v>4.41</v>
      </c>
      <c r="J32" s="80">
        <f>IF(E32="床",合計!$P$10,IF(E32="壁",合計!$P$7,IF(E32="屋根・天井",合計!$P$9,"ERROR")))</f>
        <v>3.64</v>
      </c>
      <c r="K32" s="12">
        <f t="shared" si="7"/>
        <v>4.41</v>
      </c>
      <c r="L32" s="4">
        <v>1</v>
      </c>
      <c r="M32" s="12">
        <f t="shared" si="1"/>
        <v>16.052400000000002</v>
      </c>
      <c r="N32" s="4" t="s">
        <v>60</v>
      </c>
      <c r="O32" s="12">
        <f t="shared" si="8"/>
        <v>0.12376000000000001</v>
      </c>
      <c r="P32" s="12">
        <f t="shared" si="2"/>
        <v>4.41</v>
      </c>
      <c r="Q32" s="4">
        <v>0</v>
      </c>
      <c r="R32" s="12">
        <f t="shared" si="3"/>
        <v>0</v>
      </c>
      <c r="S32" s="12">
        <f t="shared" si="4"/>
        <v>0.12376000000000001</v>
      </c>
      <c r="T32" s="12">
        <f t="shared" si="5"/>
        <v>4.41</v>
      </c>
      <c r="U32" s="4">
        <f>INDEX(方位係数!$B$2:$B$11,MATCH(N32,方位係数!$A$2:$A$11,0))</f>
        <v>0.28600000000000003</v>
      </c>
      <c r="V32" s="12">
        <f t="shared" si="6"/>
        <v>0.15609353760000005</v>
      </c>
      <c r="W32" s="4"/>
    </row>
    <row r="33" spans="2:23" ht="30" customHeight="1" x14ac:dyDescent="0.25">
      <c r="B33" s="79">
        <v>28</v>
      </c>
      <c r="C33" s="10" t="s">
        <v>282</v>
      </c>
      <c r="D33" s="10" t="s">
        <v>211</v>
      </c>
      <c r="E33" s="10" t="s">
        <v>202</v>
      </c>
      <c r="F33" s="4">
        <v>4</v>
      </c>
      <c r="G33" s="4">
        <v>3</v>
      </c>
      <c r="H33" s="4">
        <f>2*2</f>
        <v>4</v>
      </c>
      <c r="I33" s="12">
        <f t="shared" si="9"/>
        <v>8</v>
      </c>
      <c r="J33" s="80">
        <f>IF(E33="床",合計!$P$10,IF(E33="壁",合計!$P$7,IF(E33="屋根・天井",合計!$P$9,"ERROR")))</f>
        <v>2.64</v>
      </c>
      <c r="K33" s="12">
        <f t="shared" si="7"/>
        <v>8</v>
      </c>
      <c r="L33" s="4">
        <v>1</v>
      </c>
      <c r="M33" s="12">
        <f t="shared" si="1"/>
        <v>21.12</v>
      </c>
      <c r="N33" s="4" t="s">
        <v>151</v>
      </c>
      <c r="O33" s="12">
        <f t="shared" si="8"/>
        <v>8.9760000000000006E-2</v>
      </c>
      <c r="P33" s="12">
        <f t="shared" si="2"/>
        <v>8</v>
      </c>
      <c r="Q33" s="4">
        <v>0</v>
      </c>
      <c r="R33" s="12">
        <f t="shared" si="3"/>
        <v>0</v>
      </c>
      <c r="S33" s="12">
        <f t="shared" si="4"/>
        <v>8.9760000000000006E-2</v>
      </c>
      <c r="T33" s="12">
        <f t="shared" si="5"/>
        <v>8</v>
      </c>
      <c r="U33" s="4">
        <f>INDEX(方位係数!$B$2:$B$11,MATCH(N33,方位係数!$A$2:$A$11,0))</f>
        <v>1</v>
      </c>
      <c r="V33" s="12">
        <f t="shared" si="6"/>
        <v>0.71808000000000005</v>
      </c>
      <c r="W33" s="4"/>
    </row>
    <row r="34" spans="2:23" ht="30" customHeight="1" x14ac:dyDescent="0.25">
      <c r="B34" s="79">
        <v>29</v>
      </c>
      <c r="C34" s="10" t="s">
        <v>286</v>
      </c>
      <c r="D34" s="11" t="s">
        <v>211</v>
      </c>
      <c r="E34" s="10" t="s">
        <v>202</v>
      </c>
      <c r="F34" s="4">
        <v>2</v>
      </c>
      <c r="G34" s="4">
        <v>2</v>
      </c>
      <c r="H34" s="4">
        <v>0</v>
      </c>
      <c r="I34" s="12">
        <f t="shared" si="9"/>
        <v>4</v>
      </c>
      <c r="J34" s="80">
        <f>IF(E34="床",合計!$P$10,IF(E34="壁",合計!$P$7,IF(E34="屋根・天井",合計!$P$9,"ERROR")))</f>
        <v>2.64</v>
      </c>
      <c r="K34" s="12">
        <f t="shared" si="7"/>
        <v>4</v>
      </c>
      <c r="L34" s="4">
        <v>1</v>
      </c>
      <c r="M34" s="12">
        <f t="shared" si="1"/>
        <v>10.56</v>
      </c>
      <c r="N34" s="4" t="s">
        <v>151</v>
      </c>
      <c r="O34" s="12">
        <f t="shared" si="8"/>
        <v>8.9760000000000006E-2</v>
      </c>
      <c r="P34" s="12">
        <f t="shared" si="2"/>
        <v>4</v>
      </c>
      <c r="Q34" s="4">
        <v>0</v>
      </c>
      <c r="R34" s="12">
        <f t="shared" si="3"/>
        <v>0</v>
      </c>
      <c r="S34" s="12">
        <f t="shared" si="4"/>
        <v>8.9760000000000006E-2</v>
      </c>
      <c r="T34" s="12">
        <f t="shared" si="5"/>
        <v>4</v>
      </c>
      <c r="U34" s="4">
        <f>INDEX(方位係数!$B$2:$B$11,MATCH(N34,方位係数!$A$2:$A$11,0))</f>
        <v>1</v>
      </c>
      <c r="V34" s="12">
        <f t="shared" si="6"/>
        <v>0.35904000000000003</v>
      </c>
      <c r="W34" s="4"/>
    </row>
    <row r="35" spans="2:23" ht="30" customHeight="1" x14ac:dyDescent="0.25">
      <c r="B35" s="79">
        <v>30</v>
      </c>
      <c r="C35" s="10" t="s">
        <v>287</v>
      </c>
      <c r="D35" s="11" t="s">
        <v>188</v>
      </c>
      <c r="E35" s="10" t="s">
        <v>189</v>
      </c>
      <c r="F35" s="4">
        <v>2</v>
      </c>
      <c r="G35" s="4">
        <v>2.4</v>
      </c>
      <c r="H35" s="4">
        <f>0.91*0.65</f>
        <v>0.59150000000000003</v>
      </c>
      <c r="I35" s="12">
        <f t="shared" si="9"/>
        <v>4.2084999999999999</v>
      </c>
      <c r="J35" s="80">
        <f>IF(E35="床",合計!$P$10,IF(E35="壁",合計!$P$7,IF(E35="屋根・天井",合計!$P$9,"ERROR")))</f>
        <v>3.64</v>
      </c>
      <c r="K35" s="12">
        <f t="shared" si="7"/>
        <v>4.2084999999999999</v>
      </c>
      <c r="L35" s="4">
        <v>1</v>
      </c>
      <c r="M35" s="12">
        <f t="shared" si="1"/>
        <v>15.31894</v>
      </c>
      <c r="N35" s="4" t="s">
        <v>60</v>
      </c>
      <c r="O35" s="12">
        <f t="shared" si="8"/>
        <v>0.12376000000000001</v>
      </c>
      <c r="P35" s="12">
        <f t="shared" si="2"/>
        <v>4.2084999999999999</v>
      </c>
      <c r="Q35" s="4">
        <v>0</v>
      </c>
      <c r="R35" s="12">
        <f t="shared" si="3"/>
        <v>0</v>
      </c>
      <c r="S35" s="12">
        <f t="shared" si="4"/>
        <v>0.12376000000000001</v>
      </c>
      <c r="T35" s="12">
        <f t="shared" si="5"/>
        <v>4.2084999999999999</v>
      </c>
      <c r="U35" s="4">
        <f>INDEX(方位係数!$B$2:$B$11,MATCH(N35,方位係数!$A$2:$A$11,0))</f>
        <v>0.28600000000000003</v>
      </c>
      <c r="V35" s="12">
        <f t="shared" si="6"/>
        <v>0.14896137256000003</v>
      </c>
      <c r="W35" s="4"/>
    </row>
    <row r="36" spans="2:23" ht="30" customHeight="1" x14ac:dyDescent="0.25">
      <c r="B36" s="79">
        <v>31</v>
      </c>
      <c r="C36" s="10"/>
      <c r="D36" s="10"/>
      <c r="E36" s="10"/>
      <c r="F36" s="4"/>
      <c r="G36" s="4"/>
      <c r="H36" s="4"/>
      <c r="I36" s="12">
        <f t="shared" si="9"/>
        <v>0</v>
      </c>
      <c r="J36" s="80"/>
      <c r="K36" s="12">
        <f t="shared" si="7"/>
        <v>0</v>
      </c>
      <c r="L36" s="4"/>
      <c r="M36" s="12">
        <f t="shared" si="1"/>
        <v>0</v>
      </c>
      <c r="N36" s="4"/>
      <c r="O36" s="12">
        <f t="shared" si="8"/>
        <v>0</v>
      </c>
      <c r="P36" s="12">
        <f t="shared" si="2"/>
        <v>0</v>
      </c>
      <c r="Q36" s="4"/>
      <c r="R36" s="12">
        <f t="shared" si="3"/>
        <v>0</v>
      </c>
      <c r="S36" s="12">
        <f t="shared" si="4"/>
        <v>0</v>
      </c>
      <c r="T36" s="12">
        <f t="shared" si="5"/>
        <v>0</v>
      </c>
      <c r="U36" s="4"/>
      <c r="V36" s="12">
        <f t="shared" si="6"/>
        <v>0</v>
      </c>
      <c r="W36" s="4"/>
    </row>
    <row r="37" spans="2:23" ht="30" customHeight="1" x14ac:dyDescent="0.25">
      <c r="B37" s="79">
        <v>32</v>
      </c>
      <c r="C37" s="10"/>
      <c r="D37" s="10"/>
      <c r="E37" s="10"/>
      <c r="F37" s="4"/>
      <c r="G37" s="4"/>
      <c r="H37" s="4"/>
      <c r="I37" s="12">
        <f t="shared" si="9"/>
        <v>0</v>
      </c>
      <c r="J37" s="80"/>
      <c r="K37" s="12">
        <f t="shared" si="7"/>
        <v>0</v>
      </c>
      <c r="L37" s="4"/>
      <c r="M37" s="12">
        <f t="shared" si="1"/>
        <v>0</v>
      </c>
      <c r="N37" s="4"/>
      <c r="O37" s="12">
        <f t="shared" si="8"/>
        <v>0</v>
      </c>
      <c r="P37" s="12">
        <f t="shared" si="2"/>
        <v>0</v>
      </c>
      <c r="Q37" s="4"/>
      <c r="R37" s="12">
        <f t="shared" si="3"/>
        <v>0</v>
      </c>
      <c r="S37" s="12">
        <f t="shared" si="4"/>
        <v>0</v>
      </c>
      <c r="T37" s="12">
        <f t="shared" si="5"/>
        <v>0</v>
      </c>
      <c r="U37" s="4"/>
      <c r="V37" s="12">
        <f t="shared" si="6"/>
        <v>0</v>
      </c>
      <c r="W37" s="4"/>
    </row>
    <row r="38" spans="2:23" ht="30" customHeight="1" x14ac:dyDescent="0.25">
      <c r="B38" s="79">
        <v>33</v>
      </c>
      <c r="C38" s="10"/>
      <c r="D38" s="10"/>
      <c r="E38" s="10"/>
      <c r="F38" s="4"/>
      <c r="G38" s="4"/>
      <c r="H38" s="4"/>
      <c r="I38" s="12">
        <f t="shared" si="9"/>
        <v>0</v>
      </c>
      <c r="J38" s="80"/>
      <c r="K38" s="12">
        <f t="shared" si="7"/>
        <v>0</v>
      </c>
      <c r="L38" s="4"/>
      <c r="M38" s="12">
        <f t="shared" ref="M38:M69" si="10">J38*K38*L38</f>
        <v>0</v>
      </c>
      <c r="N38" s="4"/>
      <c r="O38" s="12">
        <f t="shared" si="8"/>
        <v>0</v>
      </c>
      <c r="P38" s="12">
        <f t="shared" ref="P38:P69" si="11">K38</f>
        <v>0</v>
      </c>
      <c r="Q38" s="4"/>
      <c r="R38" s="12">
        <f t="shared" ref="R38:R69" si="12">O38*P38*Q38</f>
        <v>0</v>
      </c>
      <c r="S38" s="12">
        <f t="shared" ref="S38:S69" si="13">J38*0.034</f>
        <v>0</v>
      </c>
      <c r="T38" s="12">
        <f t="shared" ref="T38:T69" si="14">K38</f>
        <v>0</v>
      </c>
      <c r="U38" s="4"/>
      <c r="V38" s="12">
        <f t="shared" ref="V38:V69" si="15">S38*T38*U38</f>
        <v>0</v>
      </c>
      <c r="W38" s="4"/>
    </row>
    <row r="39" spans="2:23" ht="30" customHeight="1" x14ac:dyDescent="0.25">
      <c r="B39" s="79">
        <v>34</v>
      </c>
      <c r="C39" s="10"/>
      <c r="D39" s="10"/>
      <c r="E39" s="10"/>
      <c r="F39" s="4"/>
      <c r="G39" s="4"/>
      <c r="H39" s="4"/>
      <c r="I39" s="12">
        <f t="shared" si="9"/>
        <v>0</v>
      </c>
      <c r="J39" s="80"/>
      <c r="K39" s="12">
        <f t="shared" si="7"/>
        <v>0</v>
      </c>
      <c r="L39" s="4"/>
      <c r="M39" s="12">
        <f t="shared" si="10"/>
        <v>0</v>
      </c>
      <c r="N39" s="4"/>
      <c r="O39" s="12">
        <f t="shared" si="8"/>
        <v>0</v>
      </c>
      <c r="P39" s="12">
        <f t="shared" si="11"/>
        <v>0</v>
      </c>
      <c r="Q39" s="4"/>
      <c r="R39" s="12">
        <f t="shared" si="12"/>
        <v>0</v>
      </c>
      <c r="S39" s="12">
        <f t="shared" si="13"/>
        <v>0</v>
      </c>
      <c r="T39" s="12">
        <f t="shared" si="14"/>
        <v>0</v>
      </c>
      <c r="U39" s="4"/>
      <c r="V39" s="12">
        <f t="shared" si="15"/>
        <v>0</v>
      </c>
      <c r="W39" s="4"/>
    </row>
    <row r="40" spans="2:23" ht="30" customHeight="1" x14ac:dyDescent="0.25">
      <c r="B40" s="79">
        <v>35</v>
      </c>
      <c r="C40" s="10"/>
      <c r="D40" s="10"/>
      <c r="E40" s="10"/>
      <c r="F40" s="4"/>
      <c r="G40" s="4"/>
      <c r="H40" s="4"/>
      <c r="I40" s="12">
        <f t="shared" si="9"/>
        <v>0</v>
      </c>
      <c r="J40" s="80"/>
      <c r="K40" s="12">
        <f t="shared" si="7"/>
        <v>0</v>
      </c>
      <c r="L40" s="4"/>
      <c r="M40" s="12">
        <f t="shared" si="10"/>
        <v>0</v>
      </c>
      <c r="N40" s="4"/>
      <c r="O40" s="12">
        <f t="shared" si="8"/>
        <v>0</v>
      </c>
      <c r="P40" s="12">
        <f t="shared" si="11"/>
        <v>0</v>
      </c>
      <c r="Q40" s="4"/>
      <c r="R40" s="12">
        <f t="shared" si="12"/>
        <v>0</v>
      </c>
      <c r="S40" s="12">
        <f t="shared" si="13"/>
        <v>0</v>
      </c>
      <c r="T40" s="12">
        <f t="shared" si="14"/>
        <v>0</v>
      </c>
      <c r="U40" s="4"/>
      <c r="V40" s="12">
        <f t="shared" si="15"/>
        <v>0</v>
      </c>
      <c r="W40" s="4"/>
    </row>
    <row r="41" spans="2:23" ht="30" customHeight="1" x14ac:dyDescent="0.25">
      <c r="B41" s="79">
        <v>36</v>
      </c>
      <c r="C41" s="10"/>
      <c r="D41" s="10"/>
      <c r="E41" s="10"/>
      <c r="F41" s="4"/>
      <c r="G41" s="4"/>
      <c r="H41" s="4"/>
      <c r="I41" s="12">
        <f t="shared" si="9"/>
        <v>0</v>
      </c>
      <c r="J41" s="80"/>
      <c r="K41" s="12">
        <f t="shared" si="7"/>
        <v>0</v>
      </c>
      <c r="L41" s="4"/>
      <c r="M41" s="12">
        <f t="shared" si="10"/>
        <v>0</v>
      </c>
      <c r="N41" s="4"/>
      <c r="O41" s="12">
        <f t="shared" si="8"/>
        <v>0</v>
      </c>
      <c r="P41" s="12">
        <f t="shared" si="11"/>
        <v>0</v>
      </c>
      <c r="Q41" s="4"/>
      <c r="R41" s="12">
        <f t="shared" si="12"/>
        <v>0</v>
      </c>
      <c r="S41" s="12">
        <f t="shared" si="13"/>
        <v>0</v>
      </c>
      <c r="T41" s="12">
        <f t="shared" si="14"/>
        <v>0</v>
      </c>
      <c r="U41" s="4"/>
      <c r="V41" s="12">
        <f t="shared" si="15"/>
        <v>0</v>
      </c>
      <c r="W41" s="4"/>
    </row>
    <row r="42" spans="2:23" ht="30" customHeight="1" x14ac:dyDescent="0.25">
      <c r="B42" s="79">
        <v>37</v>
      </c>
      <c r="C42" s="10"/>
      <c r="D42" s="10"/>
      <c r="E42" s="10"/>
      <c r="F42" s="4"/>
      <c r="G42" s="4"/>
      <c r="H42" s="4"/>
      <c r="I42" s="12">
        <f t="shared" si="9"/>
        <v>0</v>
      </c>
      <c r="J42" s="80"/>
      <c r="K42" s="12">
        <f t="shared" si="7"/>
        <v>0</v>
      </c>
      <c r="L42" s="4"/>
      <c r="M42" s="12">
        <f t="shared" si="10"/>
        <v>0</v>
      </c>
      <c r="N42" s="4"/>
      <c r="O42" s="12">
        <f t="shared" si="8"/>
        <v>0</v>
      </c>
      <c r="P42" s="12">
        <f t="shared" si="11"/>
        <v>0</v>
      </c>
      <c r="Q42" s="4"/>
      <c r="R42" s="12">
        <f t="shared" si="12"/>
        <v>0</v>
      </c>
      <c r="S42" s="12">
        <f t="shared" si="13"/>
        <v>0</v>
      </c>
      <c r="T42" s="12">
        <f t="shared" si="14"/>
        <v>0</v>
      </c>
      <c r="U42" s="4"/>
      <c r="V42" s="12">
        <f t="shared" si="15"/>
        <v>0</v>
      </c>
      <c r="W42" s="4"/>
    </row>
    <row r="43" spans="2:23" ht="30" customHeight="1" x14ac:dyDescent="0.25">
      <c r="B43" s="79">
        <v>38</v>
      </c>
      <c r="C43" s="10"/>
      <c r="D43" s="10"/>
      <c r="E43" s="10"/>
      <c r="F43" s="4"/>
      <c r="G43" s="4"/>
      <c r="H43" s="4"/>
      <c r="I43" s="12">
        <f t="shared" si="9"/>
        <v>0</v>
      </c>
      <c r="J43" s="80"/>
      <c r="K43" s="12">
        <f t="shared" si="7"/>
        <v>0</v>
      </c>
      <c r="L43" s="4"/>
      <c r="M43" s="12">
        <f t="shared" si="10"/>
        <v>0</v>
      </c>
      <c r="N43" s="4"/>
      <c r="O43" s="12">
        <f t="shared" si="8"/>
        <v>0</v>
      </c>
      <c r="P43" s="12">
        <f t="shared" si="11"/>
        <v>0</v>
      </c>
      <c r="Q43" s="4"/>
      <c r="R43" s="12">
        <f t="shared" si="12"/>
        <v>0</v>
      </c>
      <c r="S43" s="12">
        <f t="shared" si="13"/>
        <v>0</v>
      </c>
      <c r="T43" s="12">
        <f t="shared" si="14"/>
        <v>0</v>
      </c>
      <c r="U43" s="4"/>
      <c r="V43" s="12">
        <f t="shared" si="15"/>
        <v>0</v>
      </c>
      <c r="W43" s="4"/>
    </row>
    <row r="44" spans="2:23" ht="30" customHeight="1" x14ac:dyDescent="0.25">
      <c r="B44" s="79">
        <v>39</v>
      </c>
      <c r="C44" s="10"/>
      <c r="D44" s="10"/>
      <c r="E44" s="10"/>
      <c r="F44" s="4"/>
      <c r="G44" s="4"/>
      <c r="H44" s="4"/>
      <c r="I44" s="12">
        <f t="shared" si="9"/>
        <v>0</v>
      </c>
      <c r="J44" s="80"/>
      <c r="K44" s="12">
        <f t="shared" si="7"/>
        <v>0</v>
      </c>
      <c r="L44" s="4"/>
      <c r="M44" s="12">
        <f t="shared" si="10"/>
        <v>0</v>
      </c>
      <c r="N44" s="4"/>
      <c r="O44" s="12">
        <f t="shared" si="8"/>
        <v>0</v>
      </c>
      <c r="P44" s="12">
        <f t="shared" si="11"/>
        <v>0</v>
      </c>
      <c r="Q44" s="4"/>
      <c r="R44" s="12">
        <f t="shared" si="12"/>
        <v>0</v>
      </c>
      <c r="S44" s="12">
        <f t="shared" si="13"/>
        <v>0</v>
      </c>
      <c r="T44" s="12">
        <f t="shared" si="14"/>
        <v>0</v>
      </c>
      <c r="U44" s="4"/>
      <c r="V44" s="12">
        <f t="shared" si="15"/>
        <v>0</v>
      </c>
      <c r="W44" s="4"/>
    </row>
    <row r="45" spans="2:23" ht="30" customHeight="1" x14ac:dyDescent="0.25">
      <c r="B45" s="79">
        <v>40</v>
      </c>
      <c r="C45" s="10"/>
      <c r="D45" s="10"/>
      <c r="E45" s="10"/>
      <c r="F45" s="4"/>
      <c r="G45" s="4"/>
      <c r="H45" s="4"/>
      <c r="I45" s="12">
        <f t="shared" ref="I45:I46" si="16">F45*G45-H45</f>
        <v>0</v>
      </c>
      <c r="J45" s="80"/>
      <c r="K45" s="12">
        <f t="shared" si="7"/>
        <v>0</v>
      </c>
      <c r="L45" s="4"/>
      <c r="M45" s="12">
        <f t="shared" si="10"/>
        <v>0</v>
      </c>
      <c r="N45" s="4"/>
      <c r="O45" s="12">
        <f t="shared" si="8"/>
        <v>0</v>
      </c>
      <c r="P45" s="12">
        <f t="shared" si="11"/>
        <v>0</v>
      </c>
      <c r="Q45" s="4"/>
      <c r="R45" s="12">
        <f t="shared" si="12"/>
        <v>0</v>
      </c>
      <c r="S45" s="12">
        <f t="shared" si="13"/>
        <v>0</v>
      </c>
      <c r="T45" s="12">
        <f t="shared" si="14"/>
        <v>0</v>
      </c>
      <c r="U45" s="4"/>
      <c r="V45" s="12">
        <f t="shared" si="15"/>
        <v>0</v>
      </c>
      <c r="W45" s="4"/>
    </row>
    <row r="46" spans="2:23" ht="30" customHeight="1" x14ac:dyDescent="0.25">
      <c r="B46" s="79">
        <v>41</v>
      </c>
      <c r="C46" s="10"/>
      <c r="D46" s="10"/>
      <c r="E46" s="10"/>
      <c r="F46" s="4"/>
      <c r="G46" s="4"/>
      <c r="H46" s="4"/>
      <c r="I46" s="12">
        <f t="shared" si="16"/>
        <v>0</v>
      </c>
      <c r="J46" s="80"/>
      <c r="K46" s="12">
        <f t="shared" si="7"/>
        <v>0</v>
      </c>
      <c r="L46" s="4"/>
      <c r="M46" s="12">
        <f t="shared" si="10"/>
        <v>0</v>
      </c>
      <c r="N46" s="4"/>
      <c r="O46" s="12">
        <f t="shared" si="8"/>
        <v>0</v>
      </c>
      <c r="P46" s="12">
        <f t="shared" si="11"/>
        <v>0</v>
      </c>
      <c r="Q46" s="4"/>
      <c r="R46" s="12">
        <f t="shared" si="12"/>
        <v>0</v>
      </c>
      <c r="S46" s="12">
        <f t="shared" si="13"/>
        <v>0</v>
      </c>
      <c r="T46" s="12">
        <f t="shared" si="14"/>
        <v>0</v>
      </c>
      <c r="U46" s="4"/>
      <c r="V46" s="12">
        <f t="shared" si="15"/>
        <v>0</v>
      </c>
      <c r="W46" s="4"/>
    </row>
    <row r="47" spans="2:23" ht="30" customHeight="1" x14ac:dyDescent="0.25">
      <c r="B47" s="79">
        <v>42</v>
      </c>
      <c r="C47" s="10"/>
      <c r="D47" s="10"/>
      <c r="E47" s="10"/>
      <c r="F47" s="4"/>
      <c r="G47" s="4"/>
      <c r="H47" s="4"/>
      <c r="I47" s="12">
        <f t="shared" ref="I47:I205" si="17">F47*G47-H47</f>
        <v>0</v>
      </c>
      <c r="J47" s="80"/>
      <c r="K47" s="12">
        <f t="shared" si="7"/>
        <v>0</v>
      </c>
      <c r="L47" s="4"/>
      <c r="M47" s="12">
        <f t="shared" si="10"/>
        <v>0</v>
      </c>
      <c r="N47" s="4"/>
      <c r="O47" s="12">
        <f t="shared" si="8"/>
        <v>0</v>
      </c>
      <c r="P47" s="12">
        <f t="shared" si="11"/>
        <v>0</v>
      </c>
      <c r="Q47" s="4"/>
      <c r="R47" s="12">
        <f t="shared" si="12"/>
        <v>0</v>
      </c>
      <c r="S47" s="12">
        <f t="shared" si="13"/>
        <v>0</v>
      </c>
      <c r="T47" s="12">
        <f t="shared" si="14"/>
        <v>0</v>
      </c>
      <c r="U47" s="4"/>
      <c r="V47" s="12">
        <f t="shared" si="15"/>
        <v>0</v>
      </c>
      <c r="W47" s="4"/>
    </row>
    <row r="48" spans="2:23" ht="30" customHeight="1" x14ac:dyDescent="0.25">
      <c r="B48" s="79">
        <v>43</v>
      </c>
      <c r="C48" s="10"/>
      <c r="D48" s="10"/>
      <c r="E48" s="10"/>
      <c r="F48" s="4"/>
      <c r="G48" s="4"/>
      <c r="H48" s="4"/>
      <c r="I48" s="12">
        <f t="shared" si="17"/>
        <v>0</v>
      </c>
      <c r="J48" s="80"/>
      <c r="K48" s="12">
        <f t="shared" si="7"/>
        <v>0</v>
      </c>
      <c r="L48" s="4"/>
      <c r="M48" s="12">
        <f t="shared" si="10"/>
        <v>0</v>
      </c>
      <c r="N48" s="4"/>
      <c r="O48" s="12">
        <f t="shared" si="8"/>
        <v>0</v>
      </c>
      <c r="P48" s="12">
        <f t="shared" si="11"/>
        <v>0</v>
      </c>
      <c r="Q48" s="4"/>
      <c r="R48" s="12">
        <f t="shared" si="12"/>
        <v>0</v>
      </c>
      <c r="S48" s="12">
        <f t="shared" si="13"/>
        <v>0</v>
      </c>
      <c r="T48" s="12">
        <f t="shared" si="14"/>
        <v>0</v>
      </c>
      <c r="U48" s="4"/>
      <c r="V48" s="12">
        <f t="shared" si="15"/>
        <v>0</v>
      </c>
      <c r="W48" s="4"/>
    </row>
    <row r="49" spans="2:23" ht="30" customHeight="1" x14ac:dyDescent="0.25">
      <c r="B49" s="79">
        <v>44</v>
      </c>
      <c r="C49" s="10"/>
      <c r="D49" s="10"/>
      <c r="E49" s="10"/>
      <c r="F49" s="4"/>
      <c r="G49" s="4"/>
      <c r="H49" s="4"/>
      <c r="I49" s="12">
        <f t="shared" si="17"/>
        <v>0</v>
      </c>
      <c r="J49" s="80"/>
      <c r="K49" s="12">
        <f t="shared" si="7"/>
        <v>0</v>
      </c>
      <c r="L49" s="4"/>
      <c r="M49" s="12">
        <f t="shared" si="10"/>
        <v>0</v>
      </c>
      <c r="N49" s="4"/>
      <c r="O49" s="12">
        <f t="shared" si="8"/>
        <v>0</v>
      </c>
      <c r="P49" s="12">
        <f t="shared" si="11"/>
        <v>0</v>
      </c>
      <c r="Q49" s="4"/>
      <c r="R49" s="12">
        <f t="shared" si="12"/>
        <v>0</v>
      </c>
      <c r="S49" s="12">
        <f t="shared" si="13"/>
        <v>0</v>
      </c>
      <c r="T49" s="12">
        <f t="shared" si="14"/>
        <v>0</v>
      </c>
      <c r="U49" s="4"/>
      <c r="V49" s="12">
        <f t="shared" si="15"/>
        <v>0</v>
      </c>
      <c r="W49" s="4"/>
    </row>
    <row r="50" spans="2:23" ht="30" customHeight="1" x14ac:dyDescent="0.25">
      <c r="B50" s="79">
        <v>45</v>
      </c>
      <c r="C50" s="10"/>
      <c r="D50" s="10"/>
      <c r="E50" s="10"/>
      <c r="F50" s="4"/>
      <c r="G50" s="4"/>
      <c r="H50" s="4"/>
      <c r="I50" s="12">
        <f t="shared" si="17"/>
        <v>0</v>
      </c>
      <c r="J50" s="80"/>
      <c r="K50" s="12">
        <f t="shared" si="7"/>
        <v>0</v>
      </c>
      <c r="L50" s="4"/>
      <c r="M50" s="12">
        <f t="shared" si="10"/>
        <v>0</v>
      </c>
      <c r="N50" s="4"/>
      <c r="O50" s="12">
        <f t="shared" si="8"/>
        <v>0</v>
      </c>
      <c r="P50" s="12">
        <f t="shared" si="11"/>
        <v>0</v>
      </c>
      <c r="Q50" s="4"/>
      <c r="R50" s="12">
        <f t="shared" si="12"/>
        <v>0</v>
      </c>
      <c r="S50" s="12">
        <f t="shared" si="13"/>
        <v>0</v>
      </c>
      <c r="T50" s="12">
        <f t="shared" si="14"/>
        <v>0</v>
      </c>
      <c r="U50" s="4"/>
      <c r="V50" s="12">
        <f t="shared" si="15"/>
        <v>0</v>
      </c>
      <c r="W50" s="4"/>
    </row>
    <row r="51" spans="2:23" ht="30" customHeight="1" x14ac:dyDescent="0.25">
      <c r="B51" s="79">
        <v>46</v>
      </c>
      <c r="C51" s="10"/>
      <c r="D51" s="10"/>
      <c r="E51" s="10"/>
      <c r="F51" s="4"/>
      <c r="G51" s="4"/>
      <c r="H51" s="4"/>
      <c r="I51" s="12">
        <f t="shared" si="17"/>
        <v>0</v>
      </c>
      <c r="J51" s="80"/>
      <c r="K51" s="12">
        <f t="shared" si="7"/>
        <v>0</v>
      </c>
      <c r="L51" s="4"/>
      <c r="M51" s="12">
        <f t="shared" si="10"/>
        <v>0</v>
      </c>
      <c r="N51" s="4"/>
      <c r="O51" s="12">
        <f t="shared" si="8"/>
        <v>0</v>
      </c>
      <c r="P51" s="12">
        <f t="shared" si="11"/>
        <v>0</v>
      </c>
      <c r="Q51" s="4"/>
      <c r="R51" s="12">
        <f t="shared" si="12"/>
        <v>0</v>
      </c>
      <c r="S51" s="12">
        <f t="shared" si="13"/>
        <v>0</v>
      </c>
      <c r="T51" s="12">
        <f t="shared" si="14"/>
        <v>0</v>
      </c>
      <c r="U51" s="4"/>
      <c r="V51" s="12">
        <f t="shared" si="15"/>
        <v>0</v>
      </c>
      <c r="W51" s="4"/>
    </row>
    <row r="52" spans="2:23" ht="30" customHeight="1" x14ac:dyDescent="0.25">
      <c r="B52" s="79">
        <v>47</v>
      </c>
      <c r="C52" s="10"/>
      <c r="D52" s="10"/>
      <c r="E52" s="10"/>
      <c r="F52" s="4"/>
      <c r="G52" s="4"/>
      <c r="H52" s="4"/>
      <c r="I52" s="12">
        <f t="shared" si="17"/>
        <v>0</v>
      </c>
      <c r="J52" s="80"/>
      <c r="K52" s="12">
        <f t="shared" si="7"/>
        <v>0</v>
      </c>
      <c r="L52" s="4"/>
      <c r="M52" s="12">
        <f t="shared" si="10"/>
        <v>0</v>
      </c>
      <c r="N52" s="4"/>
      <c r="O52" s="12">
        <f t="shared" si="8"/>
        <v>0</v>
      </c>
      <c r="P52" s="12">
        <f t="shared" si="11"/>
        <v>0</v>
      </c>
      <c r="Q52" s="4"/>
      <c r="R52" s="12">
        <f t="shared" si="12"/>
        <v>0</v>
      </c>
      <c r="S52" s="12">
        <f t="shared" si="13"/>
        <v>0</v>
      </c>
      <c r="T52" s="12">
        <f t="shared" si="14"/>
        <v>0</v>
      </c>
      <c r="U52" s="4"/>
      <c r="V52" s="12">
        <f t="shared" si="15"/>
        <v>0</v>
      </c>
      <c r="W52" s="4"/>
    </row>
    <row r="53" spans="2:23" ht="30" customHeight="1" x14ac:dyDescent="0.25">
      <c r="B53" s="79">
        <v>48</v>
      </c>
      <c r="C53" s="10"/>
      <c r="D53" s="10"/>
      <c r="E53" s="10"/>
      <c r="F53" s="4"/>
      <c r="G53" s="4"/>
      <c r="H53" s="4"/>
      <c r="I53" s="12">
        <f t="shared" si="17"/>
        <v>0</v>
      </c>
      <c r="J53" s="80"/>
      <c r="K53" s="12">
        <f t="shared" si="7"/>
        <v>0</v>
      </c>
      <c r="L53" s="4"/>
      <c r="M53" s="12">
        <f t="shared" si="10"/>
        <v>0</v>
      </c>
      <c r="N53" s="4"/>
      <c r="O53" s="12">
        <f t="shared" si="8"/>
        <v>0</v>
      </c>
      <c r="P53" s="12">
        <f t="shared" si="11"/>
        <v>0</v>
      </c>
      <c r="Q53" s="4"/>
      <c r="R53" s="12">
        <f t="shared" si="12"/>
        <v>0</v>
      </c>
      <c r="S53" s="12">
        <f t="shared" si="13"/>
        <v>0</v>
      </c>
      <c r="T53" s="12">
        <f t="shared" si="14"/>
        <v>0</v>
      </c>
      <c r="U53" s="4"/>
      <c r="V53" s="12">
        <f t="shared" si="15"/>
        <v>0</v>
      </c>
      <c r="W53" s="4"/>
    </row>
    <row r="54" spans="2:23" ht="30" customHeight="1" x14ac:dyDescent="0.25">
      <c r="B54" s="79">
        <v>49</v>
      </c>
      <c r="C54" s="10"/>
      <c r="D54" s="10"/>
      <c r="E54" s="10"/>
      <c r="F54" s="4"/>
      <c r="G54" s="4"/>
      <c r="H54" s="4"/>
      <c r="I54" s="12">
        <f t="shared" si="17"/>
        <v>0</v>
      </c>
      <c r="J54" s="80"/>
      <c r="K54" s="12">
        <f t="shared" si="7"/>
        <v>0</v>
      </c>
      <c r="L54" s="4"/>
      <c r="M54" s="12">
        <f t="shared" si="10"/>
        <v>0</v>
      </c>
      <c r="N54" s="4"/>
      <c r="O54" s="12">
        <f t="shared" si="8"/>
        <v>0</v>
      </c>
      <c r="P54" s="12">
        <f t="shared" si="11"/>
        <v>0</v>
      </c>
      <c r="Q54" s="4"/>
      <c r="R54" s="12">
        <f t="shared" si="12"/>
        <v>0</v>
      </c>
      <c r="S54" s="12">
        <f t="shared" si="13"/>
        <v>0</v>
      </c>
      <c r="T54" s="12">
        <f t="shared" si="14"/>
        <v>0</v>
      </c>
      <c r="U54" s="4"/>
      <c r="V54" s="12">
        <f t="shared" si="15"/>
        <v>0</v>
      </c>
      <c r="W54" s="4"/>
    </row>
    <row r="55" spans="2:23" ht="30" customHeight="1" x14ac:dyDescent="0.25">
      <c r="B55" s="79">
        <v>50</v>
      </c>
      <c r="C55" s="10"/>
      <c r="D55" s="10"/>
      <c r="E55" s="10"/>
      <c r="F55" s="4"/>
      <c r="G55" s="4"/>
      <c r="H55" s="4"/>
      <c r="I55" s="12">
        <f t="shared" si="17"/>
        <v>0</v>
      </c>
      <c r="J55" s="80"/>
      <c r="K55" s="12">
        <f t="shared" si="7"/>
        <v>0</v>
      </c>
      <c r="L55" s="4"/>
      <c r="M55" s="12">
        <f t="shared" si="10"/>
        <v>0</v>
      </c>
      <c r="N55" s="4"/>
      <c r="O55" s="12">
        <f t="shared" si="8"/>
        <v>0</v>
      </c>
      <c r="P55" s="12">
        <f t="shared" si="11"/>
        <v>0</v>
      </c>
      <c r="Q55" s="4"/>
      <c r="R55" s="12">
        <f t="shared" si="12"/>
        <v>0</v>
      </c>
      <c r="S55" s="12">
        <f t="shared" si="13"/>
        <v>0</v>
      </c>
      <c r="T55" s="12">
        <f t="shared" si="14"/>
        <v>0</v>
      </c>
      <c r="U55" s="4"/>
      <c r="V55" s="12">
        <f t="shared" si="15"/>
        <v>0</v>
      </c>
      <c r="W55" s="4"/>
    </row>
    <row r="56" spans="2:23" ht="30" customHeight="1" x14ac:dyDescent="0.25">
      <c r="B56" s="79">
        <v>51</v>
      </c>
      <c r="C56" s="10"/>
      <c r="D56" s="10"/>
      <c r="E56" s="10"/>
      <c r="F56" s="4"/>
      <c r="G56" s="4"/>
      <c r="H56" s="4"/>
      <c r="I56" s="12">
        <f t="shared" si="17"/>
        <v>0</v>
      </c>
      <c r="J56" s="80"/>
      <c r="K56" s="12">
        <f t="shared" si="7"/>
        <v>0</v>
      </c>
      <c r="L56" s="4"/>
      <c r="M56" s="12">
        <f t="shared" si="10"/>
        <v>0</v>
      </c>
      <c r="N56" s="4"/>
      <c r="O56" s="12">
        <f t="shared" si="8"/>
        <v>0</v>
      </c>
      <c r="P56" s="12">
        <f t="shared" si="11"/>
        <v>0</v>
      </c>
      <c r="Q56" s="4"/>
      <c r="R56" s="12">
        <f t="shared" si="12"/>
        <v>0</v>
      </c>
      <c r="S56" s="12">
        <f t="shared" si="13"/>
        <v>0</v>
      </c>
      <c r="T56" s="12">
        <f t="shared" si="14"/>
        <v>0</v>
      </c>
      <c r="U56" s="4"/>
      <c r="V56" s="12">
        <f t="shared" si="15"/>
        <v>0</v>
      </c>
      <c r="W56" s="4"/>
    </row>
    <row r="57" spans="2:23" ht="30" customHeight="1" x14ac:dyDescent="0.25">
      <c r="B57" s="79">
        <v>52</v>
      </c>
      <c r="C57" s="10"/>
      <c r="D57" s="10"/>
      <c r="E57" s="10"/>
      <c r="F57" s="4"/>
      <c r="G57" s="4"/>
      <c r="H57" s="4"/>
      <c r="I57" s="12">
        <f t="shared" si="17"/>
        <v>0</v>
      </c>
      <c r="J57" s="80"/>
      <c r="K57" s="12">
        <f t="shared" si="7"/>
        <v>0</v>
      </c>
      <c r="L57" s="4"/>
      <c r="M57" s="12">
        <f t="shared" si="10"/>
        <v>0</v>
      </c>
      <c r="N57" s="4"/>
      <c r="O57" s="12">
        <f t="shared" si="8"/>
        <v>0</v>
      </c>
      <c r="P57" s="12">
        <f t="shared" si="11"/>
        <v>0</v>
      </c>
      <c r="Q57" s="4"/>
      <c r="R57" s="12">
        <f t="shared" si="12"/>
        <v>0</v>
      </c>
      <c r="S57" s="12">
        <f t="shared" si="13"/>
        <v>0</v>
      </c>
      <c r="T57" s="12">
        <f t="shared" si="14"/>
        <v>0</v>
      </c>
      <c r="U57" s="4"/>
      <c r="V57" s="12">
        <f t="shared" si="15"/>
        <v>0</v>
      </c>
      <c r="W57" s="4"/>
    </row>
    <row r="58" spans="2:23" ht="30" customHeight="1" x14ac:dyDescent="0.25">
      <c r="B58" s="79">
        <v>53</v>
      </c>
      <c r="C58" s="10"/>
      <c r="D58" s="10"/>
      <c r="E58" s="10"/>
      <c r="F58" s="4"/>
      <c r="G58" s="4"/>
      <c r="H58" s="4"/>
      <c r="I58" s="12">
        <f t="shared" si="17"/>
        <v>0</v>
      </c>
      <c r="J58" s="80"/>
      <c r="K58" s="12">
        <f t="shared" si="7"/>
        <v>0</v>
      </c>
      <c r="L58" s="4"/>
      <c r="M58" s="12">
        <f t="shared" si="10"/>
        <v>0</v>
      </c>
      <c r="N58" s="4"/>
      <c r="O58" s="12">
        <f t="shared" si="8"/>
        <v>0</v>
      </c>
      <c r="P58" s="12">
        <f t="shared" si="11"/>
        <v>0</v>
      </c>
      <c r="Q58" s="4"/>
      <c r="R58" s="12">
        <f t="shared" si="12"/>
        <v>0</v>
      </c>
      <c r="S58" s="12">
        <f t="shared" si="13"/>
        <v>0</v>
      </c>
      <c r="T58" s="12">
        <f t="shared" si="14"/>
        <v>0</v>
      </c>
      <c r="U58" s="4"/>
      <c r="V58" s="12">
        <f t="shared" si="15"/>
        <v>0</v>
      </c>
      <c r="W58" s="4"/>
    </row>
    <row r="59" spans="2:23" ht="30" customHeight="1" x14ac:dyDescent="0.25">
      <c r="B59" s="79">
        <v>54</v>
      </c>
      <c r="C59" s="10"/>
      <c r="D59" s="10"/>
      <c r="E59" s="10"/>
      <c r="F59" s="4"/>
      <c r="G59" s="4"/>
      <c r="H59" s="4"/>
      <c r="I59" s="12">
        <f t="shared" si="17"/>
        <v>0</v>
      </c>
      <c r="J59" s="80"/>
      <c r="K59" s="12">
        <f t="shared" si="7"/>
        <v>0</v>
      </c>
      <c r="L59" s="4"/>
      <c r="M59" s="12">
        <f t="shared" si="10"/>
        <v>0</v>
      </c>
      <c r="N59" s="4"/>
      <c r="O59" s="12">
        <f t="shared" si="8"/>
        <v>0</v>
      </c>
      <c r="P59" s="12">
        <f t="shared" si="11"/>
        <v>0</v>
      </c>
      <c r="Q59" s="4"/>
      <c r="R59" s="12">
        <f t="shared" si="12"/>
        <v>0</v>
      </c>
      <c r="S59" s="12">
        <f t="shared" si="13"/>
        <v>0</v>
      </c>
      <c r="T59" s="12">
        <f t="shared" si="14"/>
        <v>0</v>
      </c>
      <c r="U59" s="4"/>
      <c r="V59" s="12">
        <f t="shared" si="15"/>
        <v>0</v>
      </c>
      <c r="W59" s="4"/>
    </row>
    <row r="60" spans="2:23" ht="30" customHeight="1" x14ac:dyDescent="0.25">
      <c r="B60" s="79">
        <v>55</v>
      </c>
      <c r="C60" s="10"/>
      <c r="D60" s="10"/>
      <c r="E60" s="10"/>
      <c r="F60" s="4"/>
      <c r="G60" s="4"/>
      <c r="H60" s="4"/>
      <c r="I60" s="12">
        <f t="shared" si="17"/>
        <v>0</v>
      </c>
      <c r="J60" s="80"/>
      <c r="K60" s="12">
        <f t="shared" si="7"/>
        <v>0</v>
      </c>
      <c r="L60" s="4"/>
      <c r="M60" s="12">
        <f t="shared" si="10"/>
        <v>0</v>
      </c>
      <c r="N60" s="4"/>
      <c r="O60" s="12">
        <f t="shared" si="8"/>
        <v>0</v>
      </c>
      <c r="P60" s="12">
        <f t="shared" si="11"/>
        <v>0</v>
      </c>
      <c r="Q60" s="4"/>
      <c r="R60" s="12">
        <f t="shared" si="12"/>
        <v>0</v>
      </c>
      <c r="S60" s="12">
        <f t="shared" si="13"/>
        <v>0</v>
      </c>
      <c r="T60" s="12">
        <f t="shared" si="14"/>
        <v>0</v>
      </c>
      <c r="U60" s="4"/>
      <c r="V60" s="12">
        <f t="shared" si="15"/>
        <v>0</v>
      </c>
      <c r="W60" s="4"/>
    </row>
    <row r="61" spans="2:23" ht="30" customHeight="1" x14ac:dyDescent="0.25">
      <c r="B61" s="79">
        <v>56</v>
      </c>
      <c r="C61" s="10"/>
      <c r="D61" s="10"/>
      <c r="E61" s="10"/>
      <c r="F61" s="4"/>
      <c r="G61" s="4"/>
      <c r="H61" s="4"/>
      <c r="I61" s="12">
        <f t="shared" si="17"/>
        <v>0</v>
      </c>
      <c r="J61" s="80"/>
      <c r="K61" s="12">
        <f t="shared" si="7"/>
        <v>0</v>
      </c>
      <c r="L61" s="4"/>
      <c r="M61" s="12">
        <f t="shared" si="10"/>
        <v>0</v>
      </c>
      <c r="N61" s="4"/>
      <c r="O61" s="12">
        <f t="shared" si="8"/>
        <v>0</v>
      </c>
      <c r="P61" s="12">
        <f t="shared" si="11"/>
        <v>0</v>
      </c>
      <c r="Q61" s="4"/>
      <c r="R61" s="12">
        <f t="shared" si="12"/>
        <v>0</v>
      </c>
      <c r="S61" s="12">
        <f t="shared" si="13"/>
        <v>0</v>
      </c>
      <c r="T61" s="12">
        <f t="shared" si="14"/>
        <v>0</v>
      </c>
      <c r="U61" s="4"/>
      <c r="V61" s="12">
        <f t="shared" si="15"/>
        <v>0</v>
      </c>
      <c r="W61" s="4"/>
    </row>
    <row r="62" spans="2:23" ht="30" customHeight="1" x14ac:dyDescent="0.25">
      <c r="B62" s="79">
        <v>57</v>
      </c>
      <c r="C62" s="10"/>
      <c r="D62" s="10"/>
      <c r="E62" s="10"/>
      <c r="F62" s="4"/>
      <c r="G62" s="4"/>
      <c r="H62" s="4"/>
      <c r="I62" s="12">
        <f t="shared" si="17"/>
        <v>0</v>
      </c>
      <c r="J62" s="80"/>
      <c r="K62" s="12">
        <f t="shared" si="7"/>
        <v>0</v>
      </c>
      <c r="L62" s="4"/>
      <c r="M62" s="12">
        <f t="shared" si="10"/>
        <v>0</v>
      </c>
      <c r="N62" s="4"/>
      <c r="O62" s="12">
        <f t="shared" si="8"/>
        <v>0</v>
      </c>
      <c r="P62" s="12">
        <f t="shared" si="11"/>
        <v>0</v>
      </c>
      <c r="Q62" s="4"/>
      <c r="R62" s="12">
        <f t="shared" si="12"/>
        <v>0</v>
      </c>
      <c r="S62" s="12">
        <f t="shared" si="13"/>
        <v>0</v>
      </c>
      <c r="T62" s="12">
        <f t="shared" si="14"/>
        <v>0</v>
      </c>
      <c r="U62" s="4"/>
      <c r="V62" s="12">
        <f t="shared" si="15"/>
        <v>0</v>
      </c>
      <c r="W62" s="4"/>
    </row>
    <row r="63" spans="2:23" ht="30" customHeight="1" x14ac:dyDescent="0.25">
      <c r="B63" s="79">
        <v>58</v>
      </c>
      <c r="C63" s="10"/>
      <c r="D63" s="10"/>
      <c r="E63" s="10"/>
      <c r="F63" s="4"/>
      <c r="G63" s="4"/>
      <c r="H63" s="4"/>
      <c r="I63" s="12">
        <f t="shared" si="17"/>
        <v>0</v>
      </c>
      <c r="J63" s="80"/>
      <c r="K63" s="12">
        <f t="shared" si="7"/>
        <v>0</v>
      </c>
      <c r="L63" s="4"/>
      <c r="M63" s="12">
        <f t="shared" si="10"/>
        <v>0</v>
      </c>
      <c r="N63" s="4"/>
      <c r="O63" s="12">
        <f t="shared" si="8"/>
        <v>0</v>
      </c>
      <c r="P63" s="12">
        <f t="shared" si="11"/>
        <v>0</v>
      </c>
      <c r="Q63" s="4"/>
      <c r="R63" s="12">
        <f t="shared" si="12"/>
        <v>0</v>
      </c>
      <c r="S63" s="12">
        <f t="shared" si="13"/>
        <v>0</v>
      </c>
      <c r="T63" s="12">
        <f t="shared" si="14"/>
        <v>0</v>
      </c>
      <c r="U63" s="4"/>
      <c r="V63" s="12">
        <f t="shared" si="15"/>
        <v>0</v>
      </c>
      <c r="W63" s="4"/>
    </row>
    <row r="64" spans="2:23" ht="30" customHeight="1" x14ac:dyDescent="0.25">
      <c r="B64" s="79">
        <v>59</v>
      </c>
      <c r="C64" s="10"/>
      <c r="D64" s="10"/>
      <c r="E64" s="10"/>
      <c r="F64" s="4"/>
      <c r="G64" s="4"/>
      <c r="H64" s="4"/>
      <c r="I64" s="12">
        <f t="shared" si="17"/>
        <v>0</v>
      </c>
      <c r="J64" s="80"/>
      <c r="K64" s="12">
        <f t="shared" si="7"/>
        <v>0</v>
      </c>
      <c r="L64" s="4"/>
      <c r="M64" s="12">
        <f t="shared" si="10"/>
        <v>0</v>
      </c>
      <c r="N64" s="4"/>
      <c r="O64" s="12">
        <f t="shared" si="8"/>
        <v>0</v>
      </c>
      <c r="P64" s="12">
        <f t="shared" si="11"/>
        <v>0</v>
      </c>
      <c r="Q64" s="4"/>
      <c r="R64" s="12">
        <f t="shared" si="12"/>
        <v>0</v>
      </c>
      <c r="S64" s="12">
        <f t="shared" si="13"/>
        <v>0</v>
      </c>
      <c r="T64" s="12">
        <f t="shared" si="14"/>
        <v>0</v>
      </c>
      <c r="U64" s="4"/>
      <c r="V64" s="12">
        <f t="shared" si="15"/>
        <v>0</v>
      </c>
      <c r="W64" s="4"/>
    </row>
    <row r="65" spans="2:23" ht="30" customHeight="1" x14ac:dyDescent="0.25">
      <c r="B65" s="79">
        <v>60</v>
      </c>
      <c r="C65" s="10"/>
      <c r="D65" s="10"/>
      <c r="E65" s="10"/>
      <c r="F65" s="4"/>
      <c r="G65" s="4"/>
      <c r="H65" s="4"/>
      <c r="I65" s="12">
        <f t="shared" si="17"/>
        <v>0</v>
      </c>
      <c r="J65" s="80"/>
      <c r="K65" s="12">
        <f t="shared" si="7"/>
        <v>0</v>
      </c>
      <c r="L65" s="4"/>
      <c r="M65" s="12">
        <f t="shared" si="10"/>
        <v>0</v>
      </c>
      <c r="N65" s="4"/>
      <c r="O65" s="12">
        <f t="shared" si="8"/>
        <v>0</v>
      </c>
      <c r="P65" s="12">
        <f t="shared" si="11"/>
        <v>0</v>
      </c>
      <c r="Q65" s="4"/>
      <c r="R65" s="12">
        <f t="shared" si="12"/>
        <v>0</v>
      </c>
      <c r="S65" s="12">
        <f t="shared" si="13"/>
        <v>0</v>
      </c>
      <c r="T65" s="12">
        <f t="shared" si="14"/>
        <v>0</v>
      </c>
      <c r="U65" s="4"/>
      <c r="V65" s="12">
        <f t="shared" si="15"/>
        <v>0</v>
      </c>
      <c r="W65" s="4"/>
    </row>
    <row r="66" spans="2:23" ht="30" customHeight="1" x14ac:dyDescent="0.25">
      <c r="B66" s="79">
        <v>61</v>
      </c>
      <c r="C66" s="10"/>
      <c r="D66" s="10"/>
      <c r="E66" s="10"/>
      <c r="F66" s="4"/>
      <c r="G66" s="4"/>
      <c r="H66" s="4"/>
      <c r="I66" s="12">
        <f t="shared" si="17"/>
        <v>0</v>
      </c>
      <c r="J66" s="80"/>
      <c r="K66" s="12">
        <f t="shared" si="7"/>
        <v>0</v>
      </c>
      <c r="L66" s="4"/>
      <c r="M66" s="12">
        <f t="shared" si="10"/>
        <v>0</v>
      </c>
      <c r="N66" s="4"/>
      <c r="O66" s="12">
        <f t="shared" si="8"/>
        <v>0</v>
      </c>
      <c r="P66" s="12">
        <f t="shared" si="11"/>
        <v>0</v>
      </c>
      <c r="Q66" s="4"/>
      <c r="R66" s="12">
        <f t="shared" si="12"/>
        <v>0</v>
      </c>
      <c r="S66" s="12">
        <f t="shared" si="13"/>
        <v>0</v>
      </c>
      <c r="T66" s="12">
        <f t="shared" si="14"/>
        <v>0</v>
      </c>
      <c r="U66" s="4"/>
      <c r="V66" s="12">
        <f t="shared" si="15"/>
        <v>0</v>
      </c>
      <c r="W66" s="4"/>
    </row>
    <row r="67" spans="2:23" ht="30" customHeight="1" x14ac:dyDescent="0.25">
      <c r="B67" s="79">
        <v>62</v>
      </c>
      <c r="C67" s="10"/>
      <c r="D67" s="10"/>
      <c r="E67" s="10"/>
      <c r="F67" s="4"/>
      <c r="G67" s="4"/>
      <c r="H67" s="4"/>
      <c r="I67" s="12">
        <f t="shared" si="17"/>
        <v>0</v>
      </c>
      <c r="J67" s="80"/>
      <c r="K67" s="12">
        <f t="shared" si="7"/>
        <v>0</v>
      </c>
      <c r="L67" s="4"/>
      <c r="M67" s="12">
        <f t="shared" si="10"/>
        <v>0</v>
      </c>
      <c r="N67" s="4"/>
      <c r="O67" s="12">
        <f t="shared" si="8"/>
        <v>0</v>
      </c>
      <c r="P67" s="12">
        <f t="shared" si="11"/>
        <v>0</v>
      </c>
      <c r="Q67" s="4"/>
      <c r="R67" s="12">
        <f t="shared" si="12"/>
        <v>0</v>
      </c>
      <c r="S67" s="12">
        <f t="shared" si="13"/>
        <v>0</v>
      </c>
      <c r="T67" s="12">
        <f t="shared" si="14"/>
        <v>0</v>
      </c>
      <c r="U67" s="4"/>
      <c r="V67" s="12">
        <f t="shared" si="15"/>
        <v>0</v>
      </c>
      <c r="W67" s="4"/>
    </row>
    <row r="68" spans="2:23" ht="30" customHeight="1" x14ac:dyDescent="0.25">
      <c r="B68" s="79">
        <v>63</v>
      </c>
      <c r="C68" s="10"/>
      <c r="D68" s="10"/>
      <c r="E68" s="10"/>
      <c r="F68" s="4"/>
      <c r="G68" s="4"/>
      <c r="H68" s="4"/>
      <c r="I68" s="12">
        <f t="shared" si="17"/>
        <v>0</v>
      </c>
      <c r="J68" s="80"/>
      <c r="K68" s="12">
        <f t="shared" si="7"/>
        <v>0</v>
      </c>
      <c r="L68" s="4"/>
      <c r="M68" s="12">
        <f t="shared" si="10"/>
        <v>0</v>
      </c>
      <c r="N68" s="4"/>
      <c r="O68" s="12">
        <f t="shared" si="8"/>
        <v>0</v>
      </c>
      <c r="P68" s="12">
        <f t="shared" si="11"/>
        <v>0</v>
      </c>
      <c r="Q68" s="4"/>
      <c r="R68" s="12">
        <f t="shared" si="12"/>
        <v>0</v>
      </c>
      <c r="S68" s="12">
        <f t="shared" si="13"/>
        <v>0</v>
      </c>
      <c r="T68" s="12">
        <f t="shared" si="14"/>
        <v>0</v>
      </c>
      <c r="U68" s="4"/>
      <c r="V68" s="12">
        <f t="shared" si="15"/>
        <v>0</v>
      </c>
      <c r="W68" s="4"/>
    </row>
    <row r="69" spans="2:23" ht="30" customHeight="1" x14ac:dyDescent="0.25">
      <c r="B69" s="79">
        <v>64</v>
      </c>
      <c r="C69" s="10"/>
      <c r="D69" s="10"/>
      <c r="E69" s="10"/>
      <c r="F69" s="4"/>
      <c r="G69" s="4"/>
      <c r="H69" s="4"/>
      <c r="I69" s="12">
        <f t="shared" si="17"/>
        <v>0</v>
      </c>
      <c r="J69" s="80"/>
      <c r="K69" s="12">
        <f t="shared" si="7"/>
        <v>0</v>
      </c>
      <c r="L69" s="4"/>
      <c r="M69" s="12">
        <f t="shared" si="10"/>
        <v>0</v>
      </c>
      <c r="N69" s="4"/>
      <c r="O69" s="12">
        <f t="shared" si="8"/>
        <v>0</v>
      </c>
      <c r="P69" s="12">
        <f t="shared" si="11"/>
        <v>0</v>
      </c>
      <c r="Q69" s="4"/>
      <c r="R69" s="12">
        <f t="shared" si="12"/>
        <v>0</v>
      </c>
      <c r="S69" s="12">
        <f t="shared" si="13"/>
        <v>0</v>
      </c>
      <c r="T69" s="12">
        <f t="shared" si="14"/>
        <v>0</v>
      </c>
      <c r="U69" s="4"/>
      <c r="V69" s="12">
        <f t="shared" si="15"/>
        <v>0</v>
      </c>
      <c r="W69" s="4"/>
    </row>
    <row r="70" spans="2:23" ht="30" customHeight="1" x14ac:dyDescent="0.25">
      <c r="B70" s="79">
        <v>65</v>
      </c>
      <c r="C70" s="10"/>
      <c r="D70" s="10"/>
      <c r="E70" s="10"/>
      <c r="F70" s="4"/>
      <c r="G70" s="4"/>
      <c r="H70" s="4"/>
      <c r="I70" s="12">
        <f t="shared" si="17"/>
        <v>0</v>
      </c>
      <c r="J70" s="80"/>
      <c r="K70" s="12">
        <f t="shared" si="7"/>
        <v>0</v>
      </c>
      <c r="L70" s="4"/>
      <c r="M70" s="12">
        <f t="shared" ref="M70:M101" si="18">J70*K70*L70</f>
        <v>0</v>
      </c>
      <c r="N70" s="4"/>
      <c r="O70" s="12">
        <f t="shared" si="8"/>
        <v>0</v>
      </c>
      <c r="P70" s="12">
        <f t="shared" ref="P70:P205" si="19">K70</f>
        <v>0</v>
      </c>
      <c r="Q70" s="4"/>
      <c r="R70" s="12">
        <f t="shared" ref="R70:R101" si="20">O70*P70*Q70</f>
        <v>0</v>
      </c>
      <c r="S70" s="12">
        <f t="shared" ref="S70:S205" si="21">J70*0.034</f>
        <v>0</v>
      </c>
      <c r="T70" s="12">
        <f t="shared" ref="T70:T205" si="22">K70</f>
        <v>0</v>
      </c>
      <c r="U70" s="4"/>
      <c r="V70" s="12">
        <f t="shared" ref="V70:V133" si="23">S70*T70*U70</f>
        <v>0</v>
      </c>
      <c r="W70" s="4"/>
    </row>
    <row r="71" spans="2:23" ht="30" customHeight="1" x14ac:dyDescent="0.25">
      <c r="B71" s="79">
        <v>66</v>
      </c>
      <c r="C71" s="10"/>
      <c r="D71" s="10"/>
      <c r="E71" s="10"/>
      <c r="F71" s="4"/>
      <c r="G71" s="4"/>
      <c r="H71" s="4"/>
      <c r="I71" s="12">
        <f t="shared" si="17"/>
        <v>0</v>
      </c>
      <c r="J71" s="80"/>
      <c r="K71" s="12">
        <f t="shared" si="7"/>
        <v>0</v>
      </c>
      <c r="L71" s="4"/>
      <c r="M71" s="12">
        <f t="shared" si="18"/>
        <v>0</v>
      </c>
      <c r="N71" s="4"/>
      <c r="O71" s="12">
        <f t="shared" si="8"/>
        <v>0</v>
      </c>
      <c r="P71" s="12">
        <f t="shared" si="19"/>
        <v>0</v>
      </c>
      <c r="Q71" s="4"/>
      <c r="R71" s="12">
        <f t="shared" si="20"/>
        <v>0</v>
      </c>
      <c r="S71" s="12">
        <f t="shared" si="21"/>
        <v>0</v>
      </c>
      <c r="T71" s="12">
        <f t="shared" si="22"/>
        <v>0</v>
      </c>
      <c r="U71" s="4"/>
      <c r="V71" s="12">
        <f t="shared" si="23"/>
        <v>0</v>
      </c>
      <c r="W71" s="4"/>
    </row>
    <row r="72" spans="2:23" ht="30" customHeight="1" x14ac:dyDescent="0.25">
      <c r="B72" s="79">
        <v>67</v>
      </c>
      <c r="C72" s="10"/>
      <c r="D72" s="10"/>
      <c r="E72" s="10"/>
      <c r="F72" s="4"/>
      <c r="G72" s="4"/>
      <c r="H72" s="4"/>
      <c r="I72" s="12">
        <f t="shared" si="17"/>
        <v>0</v>
      </c>
      <c r="J72" s="80"/>
      <c r="K72" s="12">
        <f t="shared" ref="K72:K205" si="24">I72</f>
        <v>0</v>
      </c>
      <c r="L72" s="4"/>
      <c r="M72" s="12">
        <f t="shared" si="18"/>
        <v>0</v>
      </c>
      <c r="N72" s="4"/>
      <c r="O72" s="12">
        <f t="shared" ref="O72:O205" si="25">J72*0.034</f>
        <v>0</v>
      </c>
      <c r="P72" s="12">
        <f t="shared" si="19"/>
        <v>0</v>
      </c>
      <c r="Q72" s="4"/>
      <c r="R72" s="12">
        <f t="shared" si="20"/>
        <v>0</v>
      </c>
      <c r="S72" s="12">
        <f t="shared" si="21"/>
        <v>0</v>
      </c>
      <c r="T72" s="12">
        <f t="shared" si="22"/>
        <v>0</v>
      </c>
      <c r="U72" s="4"/>
      <c r="V72" s="12">
        <f t="shared" si="23"/>
        <v>0</v>
      </c>
      <c r="W72" s="4"/>
    </row>
    <row r="73" spans="2:23" ht="30" customHeight="1" x14ac:dyDescent="0.25">
      <c r="B73" s="79">
        <v>68</v>
      </c>
      <c r="C73" s="10"/>
      <c r="D73" s="10"/>
      <c r="E73" s="10"/>
      <c r="F73" s="4"/>
      <c r="G73" s="4"/>
      <c r="H73" s="4"/>
      <c r="I73" s="12">
        <f t="shared" si="17"/>
        <v>0</v>
      </c>
      <c r="J73" s="80"/>
      <c r="K73" s="12">
        <f t="shared" si="24"/>
        <v>0</v>
      </c>
      <c r="L73" s="4"/>
      <c r="M73" s="12">
        <f t="shared" si="18"/>
        <v>0</v>
      </c>
      <c r="N73" s="4"/>
      <c r="O73" s="12">
        <f t="shared" si="25"/>
        <v>0</v>
      </c>
      <c r="P73" s="12">
        <f t="shared" si="19"/>
        <v>0</v>
      </c>
      <c r="Q73" s="4"/>
      <c r="R73" s="12">
        <f t="shared" si="20"/>
        <v>0</v>
      </c>
      <c r="S73" s="12">
        <f t="shared" si="21"/>
        <v>0</v>
      </c>
      <c r="T73" s="12">
        <f t="shared" si="22"/>
        <v>0</v>
      </c>
      <c r="U73" s="4"/>
      <c r="V73" s="12">
        <f t="shared" si="23"/>
        <v>0</v>
      </c>
      <c r="W73" s="4"/>
    </row>
    <row r="74" spans="2:23" ht="30" customHeight="1" x14ac:dyDescent="0.25">
      <c r="B74" s="79">
        <v>69</v>
      </c>
      <c r="C74" s="10"/>
      <c r="D74" s="10"/>
      <c r="E74" s="10"/>
      <c r="F74" s="4"/>
      <c r="G74" s="4"/>
      <c r="H74" s="4"/>
      <c r="I74" s="12">
        <f t="shared" si="17"/>
        <v>0</v>
      </c>
      <c r="J74" s="80"/>
      <c r="K74" s="12">
        <f t="shared" si="24"/>
        <v>0</v>
      </c>
      <c r="L74" s="4"/>
      <c r="M74" s="12">
        <f t="shared" si="18"/>
        <v>0</v>
      </c>
      <c r="N74" s="4"/>
      <c r="O74" s="12">
        <f t="shared" si="25"/>
        <v>0</v>
      </c>
      <c r="P74" s="12">
        <f t="shared" si="19"/>
        <v>0</v>
      </c>
      <c r="Q74" s="4"/>
      <c r="R74" s="12">
        <f t="shared" si="20"/>
        <v>0</v>
      </c>
      <c r="S74" s="12">
        <f t="shared" si="21"/>
        <v>0</v>
      </c>
      <c r="T74" s="12">
        <f t="shared" si="22"/>
        <v>0</v>
      </c>
      <c r="U74" s="4"/>
      <c r="V74" s="12">
        <f t="shared" si="23"/>
        <v>0</v>
      </c>
      <c r="W74" s="4"/>
    </row>
    <row r="75" spans="2:23" ht="30" customHeight="1" x14ac:dyDescent="0.25">
      <c r="B75" s="79">
        <v>70</v>
      </c>
      <c r="C75" s="10"/>
      <c r="D75" s="10"/>
      <c r="E75" s="10"/>
      <c r="F75" s="4"/>
      <c r="G75" s="4"/>
      <c r="H75" s="4"/>
      <c r="I75" s="12">
        <f t="shared" si="17"/>
        <v>0</v>
      </c>
      <c r="J75" s="80"/>
      <c r="K75" s="12">
        <f t="shared" si="24"/>
        <v>0</v>
      </c>
      <c r="L75" s="4"/>
      <c r="M75" s="12">
        <f t="shared" si="18"/>
        <v>0</v>
      </c>
      <c r="N75" s="4"/>
      <c r="O75" s="12">
        <f t="shared" si="25"/>
        <v>0</v>
      </c>
      <c r="P75" s="12">
        <f t="shared" si="19"/>
        <v>0</v>
      </c>
      <c r="Q75" s="4"/>
      <c r="R75" s="12">
        <f t="shared" si="20"/>
        <v>0</v>
      </c>
      <c r="S75" s="12">
        <f t="shared" si="21"/>
        <v>0</v>
      </c>
      <c r="T75" s="12">
        <f t="shared" si="22"/>
        <v>0</v>
      </c>
      <c r="U75" s="4"/>
      <c r="V75" s="12">
        <f t="shared" si="23"/>
        <v>0</v>
      </c>
      <c r="W75" s="4"/>
    </row>
    <row r="76" spans="2:23" ht="30" customHeight="1" x14ac:dyDescent="0.25">
      <c r="B76" s="79">
        <v>71</v>
      </c>
      <c r="C76" s="10"/>
      <c r="D76" s="10"/>
      <c r="E76" s="10"/>
      <c r="F76" s="4"/>
      <c r="G76" s="4"/>
      <c r="H76" s="4"/>
      <c r="I76" s="12">
        <f t="shared" si="17"/>
        <v>0</v>
      </c>
      <c r="J76" s="80"/>
      <c r="K76" s="12">
        <f t="shared" si="24"/>
        <v>0</v>
      </c>
      <c r="L76" s="4"/>
      <c r="M76" s="12">
        <f t="shared" si="18"/>
        <v>0</v>
      </c>
      <c r="N76" s="4"/>
      <c r="O76" s="12">
        <f t="shared" si="25"/>
        <v>0</v>
      </c>
      <c r="P76" s="12">
        <f t="shared" si="19"/>
        <v>0</v>
      </c>
      <c r="Q76" s="4"/>
      <c r="R76" s="12">
        <f t="shared" si="20"/>
        <v>0</v>
      </c>
      <c r="S76" s="12">
        <f t="shared" si="21"/>
        <v>0</v>
      </c>
      <c r="T76" s="12">
        <f t="shared" si="22"/>
        <v>0</v>
      </c>
      <c r="U76" s="4"/>
      <c r="V76" s="12">
        <f t="shared" si="23"/>
        <v>0</v>
      </c>
      <c r="W76" s="4"/>
    </row>
    <row r="77" spans="2:23" ht="30" customHeight="1" x14ac:dyDescent="0.25">
      <c r="B77" s="79">
        <v>72</v>
      </c>
      <c r="C77" s="10"/>
      <c r="D77" s="10"/>
      <c r="E77" s="10"/>
      <c r="F77" s="4"/>
      <c r="G77" s="4"/>
      <c r="H77" s="4"/>
      <c r="I77" s="12">
        <f t="shared" si="17"/>
        <v>0</v>
      </c>
      <c r="J77" s="80"/>
      <c r="K77" s="12">
        <f t="shared" si="24"/>
        <v>0</v>
      </c>
      <c r="L77" s="4"/>
      <c r="M77" s="12">
        <f t="shared" si="18"/>
        <v>0</v>
      </c>
      <c r="N77" s="4"/>
      <c r="O77" s="12">
        <f t="shared" si="25"/>
        <v>0</v>
      </c>
      <c r="P77" s="12">
        <f t="shared" si="19"/>
        <v>0</v>
      </c>
      <c r="Q77" s="4"/>
      <c r="R77" s="12">
        <f t="shared" si="20"/>
        <v>0</v>
      </c>
      <c r="S77" s="12">
        <f t="shared" si="21"/>
        <v>0</v>
      </c>
      <c r="T77" s="12">
        <f t="shared" si="22"/>
        <v>0</v>
      </c>
      <c r="U77" s="4"/>
      <c r="V77" s="12">
        <f t="shared" si="23"/>
        <v>0</v>
      </c>
      <c r="W77" s="4"/>
    </row>
    <row r="78" spans="2:23" ht="30" customHeight="1" x14ac:dyDescent="0.25">
      <c r="B78" s="79">
        <v>73</v>
      </c>
      <c r="C78" s="10"/>
      <c r="D78" s="10"/>
      <c r="E78" s="10"/>
      <c r="F78" s="4"/>
      <c r="G78" s="4"/>
      <c r="H78" s="4"/>
      <c r="I78" s="12">
        <f t="shared" si="17"/>
        <v>0</v>
      </c>
      <c r="J78" s="80"/>
      <c r="K78" s="12">
        <f t="shared" si="24"/>
        <v>0</v>
      </c>
      <c r="L78" s="4"/>
      <c r="M78" s="12">
        <f t="shared" si="18"/>
        <v>0</v>
      </c>
      <c r="N78" s="4"/>
      <c r="O78" s="12">
        <f t="shared" si="25"/>
        <v>0</v>
      </c>
      <c r="P78" s="12">
        <f t="shared" si="19"/>
        <v>0</v>
      </c>
      <c r="Q78" s="4"/>
      <c r="R78" s="12">
        <f t="shared" si="20"/>
        <v>0</v>
      </c>
      <c r="S78" s="12">
        <f t="shared" si="21"/>
        <v>0</v>
      </c>
      <c r="T78" s="12">
        <f t="shared" si="22"/>
        <v>0</v>
      </c>
      <c r="U78" s="4"/>
      <c r="V78" s="12">
        <f t="shared" si="23"/>
        <v>0</v>
      </c>
      <c r="W78" s="4"/>
    </row>
    <row r="79" spans="2:23" ht="30" customHeight="1" x14ac:dyDescent="0.25">
      <c r="B79" s="79">
        <v>74</v>
      </c>
      <c r="C79" s="10"/>
      <c r="D79" s="10"/>
      <c r="E79" s="10"/>
      <c r="F79" s="4"/>
      <c r="G79" s="4"/>
      <c r="H79" s="4"/>
      <c r="I79" s="12">
        <f t="shared" si="17"/>
        <v>0</v>
      </c>
      <c r="J79" s="80"/>
      <c r="K79" s="12">
        <f t="shared" si="24"/>
        <v>0</v>
      </c>
      <c r="L79" s="4"/>
      <c r="M79" s="12">
        <f t="shared" si="18"/>
        <v>0</v>
      </c>
      <c r="N79" s="4"/>
      <c r="O79" s="12">
        <f t="shared" si="25"/>
        <v>0</v>
      </c>
      <c r="P79" s="12">
        <f t="shared" si="19"/>
        <v>0</v>
      </c>
      <c r="Q79" s="4"/>
      <c r="R79" s="12">
        <f t="shared" si="20"/>
        <v>0</v>
      </c>
      <c r="S79" s="12">
        <f t="shared" si="21"/>
        <v>0</v>
      </c>
      <c r="T79" s="12">
        <f t="shared" si="22"/>
        <v>0</v>
      </c>
      <c r="U79" s="4"/>
      <c r="V79" s="12">
        <f t="shared" si="23"/>
        <v>0</v>
      </c>
      <c r="W79" s="4"/>
    </row>
    <row r="80" spans="2:23" ht="30" customHeight="1" x14ac:dyDescent="0.25">
      <c r="B80" s="79">
        <v>75</v>
      </c>
      <c r="C80" s="10"/>
      <c r="D80" s="10"/>
      <c r="E80" s="10"/>
      <c r="F80" s="4"/>
      <c r="G80" s="4"/>
      <c r="H80" s="4"/>
      <c r="I80" s="12">
        <f t="shared" si="17"/>
        <v>0</v>
      </c>
      <c r="J80" s="80"/>
      <c r="K80" s="12">
        <f t="shared" si="24"/>
        <v>0</v>
      </c>
      <c r="L80" s="4"/>
      <c r="M80" s="12">
        <f t="shared" si="18"/>
        <v>0</v>
      </c>
      <c r="N80" s="4"/>
      <c r="O80" s="12">
        <f t="shared" si="25"/>
        <v>0</v>
      </c>
      <c r="P80" s="12">
        <f t="shared" si="19"/>
        <v>0</v>
      </c>
      <c r="Q80" s="4"/>
      <c r="R80" s="12">
        <f t="shared" si="20"/>
        <v>0</v>
      </c>
      <c r="S80" s="12">
        <f t="shared" si="21"/>
        <v>0</v>
      </c>
      <c r="T80" s="12">
        <f t="shared" si="22"/>
        <v>0</v>
      </c>
      <c r="U80" s="4"/>
      <c r="V80" s="12">
        <f t="shared" si="23"/>
        <v>0</v>
      </c>
      <c r="W80" s="4"/>
    </row>
    <row r="81" spans="2:23" ht="30" customHeight="1" x14ac:dyDescent="0.25">
      <c r="B81" s="79">
        <v>76</v>
      </c>
      <c r="C81" s="10"/>
      <c r="D81" s="10"/>
      <c r="E81" s="10"/>
      <c r="F81" s="4"/>
      <c r="G81" s="4"/>
      <c r="H81" s="4"/>
      <c r="I81" s="12">
        <f t="shared" si="17"/>
        <v>0</v>
      </c>
      <c r="J81" s="80"/>
      <c r="K81" s="12">
        <f t="shared" si="24"/>
        <v>0</v>
      </c>
      <c r="L81" s="4"/>
      <c r="M81" s="12">
        <f t="shared" si="18"/>
        <v>0</v>
      </c>
      <c r="N81" s="4"/>
      <c r="O81" s="12">
        <f t="shared" si="25"/>
        <v>0</v>
      </c>
      <c r="P81" s="12">
        <f t="shared" si="19"/>
        <v>0</v>
      </c>
      <c r="Q81" s="4"/>
      <c r="R81" s="12">
        <f t="shared" si="20"/>
        <v>0</v>
      </c>
      <c r="S81" s="12">
        <f t="shared" si="21"/>
        <v>0</v>
      </c>
      <c r="T81" s="12">
        <f t="shared" si="22"/>
        <v>0</v>
      </c>
      <c r="U81" s="4"/>
      <c r="V81" s="12">
        <f t="shared" si="23"/>
        <v>0</v>
      </c>
      <c r="W81" s="4"/>
    </row>
    <row r="82" spans="2:23" ht="30" customHeight="1" x14ac:dyDescent="0.25">
      <c r="B82" s="79">
        <v>77</v>
      </c>
      <c r="C82" s="10"/>
      <c r="D82" s="10"/>
      <c r="E82" s="10"/>
      <c r="F82" s="4"/>
      <c r="G82" s="4"/>
      <c r="H82" s="4"/>
      <c r="I82" s="12">
        <f t="shared" si="17"/>
        <v>0</v>
      </c>
      <c r="J82" s="80"/>
      <c r="K82" s="12">
        <f t="shared" si="24"/>
        <v>0</v>
      </c>
      <c r="L82" s="4"/>
      <c r="M82" s="12">
        <f t="shared" si="18"/>
        <v>0</v>
      </c>
      <c r="N82" s="4"/>
      <c r="O82" s="12">
        <f t="shared" si="25"/>
        <v>0</v>
      </c>
      <c r="P82" s="12">
        <f t="shared" si="19"/>
        <v>0</v>
      </c>
      <c r="Q82" s="4"/>
      <c r="R82" s="12">
        <f t="shared" si="20"/>
        <v>0</v>
      </c>
      <c r="S82" s="12">
        <f t="shared" si="21"/>
        <v>0</v>
      </c>
      <c r="T82" s="12">
        <f t="shared" si="22"/>
        <v>0</v>
      </c>
      <c r="U82" s="4"/>
      <c r="V82" s="12">
        <f t="shared" si="23"/>
        <v>0</v>
      </c>
      <c r="W82" s="4"/>
    </row>
    <row r="83" spans="2:23" ht="30" customHeight="1" x14ac:dyDescent="0.25">
      <c r="B83" s="79">
        <v>78</v>
      </c>
      <c r="C83" s="10"/>
      <c r="D83" s="10"/>
      <c r="E83" s="10"/>
      <c r="F83" s="4"/>
      <c r="G83" s="4"/>
      <c r="H83" s="4"/>
      <c r="I83" s="12">
        <f t="shared" si="17"/>
        <v>0</v>
      </c>
      <c r="J83" s="80"/>
      <c r="K83" s="12">
        <f t="shared" si="24"/>
        <v>0</v>
      </c>
      <c r="L83" s="4"/>
      <c r="M83" s="12">
        <f t="shared" si="18"/>
        <v>0</v>
      </c>
      <c r="N83" s="4"/>
      <c r="O83" s="12">
        <f t="shared" si="25"/>
        <v>0</v>
      </c>
      <c r="P83" s="12">
        <f t="shared" si="19"/>
        <v>0</v>
      </c>
      <c r="Q83" s="4"/>
      <c r="R83" s="12">
        <f t="shared" si="20"/>
        <v>0</v>
      </c>
      <c r="S83" s="12">
        <f t="shared" si="21"/>
        <v>0</v>
      </c>
      <c r="T83" s="12">
        <f t="shared" si="22"/>
        <v>0</v>
      </c>
      <c r="U83" s="4"/>
      <c r="V83" s="12">
        <f t="shared" si="23"/>
        <v>0</v>
      </c>
      <c r="W83" s="4"/>
    </row>
    <row r="84" spans="2:23" ht="30" customHeight="1" x14ac:dyDescent="0.25">
      <c r="B84" s="79">
        <v>79</v>
      </c>
      <c r="C84" s="10"/>
      <c r="D84" s="10"/>
      <c r="E84" s="10"/>
      <c r="F84" s="4"/>
      <c r="G84" s="4"/>
      <c r="H84" s="4"/>
      <c r="I84" s="12">
        <f t="shared" si="17"/>
        <v>0</v>
      </c>
      <c r="J84" s="80"/>
      <c r="K84" s="12">
        <f t="shared" si="24"/>
        <v>0</v>
      </c>
      <c r="L84" s="4"/>
      <c r="M84" s="12">
        <f t="shared" si="18"/>
        <v>0</v>
      </c>
      <c r="N84" s="4"/>
      <c r="O84" s="12">
        <f t="shared" si="25"/>
        <v>0</v>
      </c>
      <c r="P84" s="12">
        <f t="shared" si="19"/>
        <v>0</v>
      </c>
      <c r="Q84" s="4"/>
      <c r="R84" s="12">
        <f t="shared" si="20"/>
        <v>0</v>
      </c>
      <c r="S84" s="12">
        <f t="shared" si="21"/>
        <v>0</v>
      </c>
      <c r="T84" s="12">
        <f t="shared" si="22"/>
        <v>0</v>
      </c>
      <c r="U84" s="4"/>
      <c r="V84" s="12">
        <f t="shared" si="23"/>
        <v>0</v>
      </c>
      <c r="W84" s="4"/>
    </row>
    <row r="85" spans="2:23" ht="30" customHeight="1" x14ac:dyDescent="0.25">
      <c r="B85" s="79">
        <v>80</v>
      </c>
      <c r="C85" s="10"/>
      <c r="D85" s="10"/>
      <c r="E85" s="10"/>
      <c r="F85" s="4"/>
      <c r="G85" s="4"/>
      <c r="H85" s="4"/>
      <c r="I85" s="12">
        <f t="shared" si="17"/>
        <v>0</v>
      </c>
      <c r="J85" s="80"/>
      <c r="K85" s="12">
        <f t="shared" si="24"/>
        <v>0</v>
      </c>
      <c r="L85" s="4"/>
      <c r="M85" s="12">
        <f t="shared" si="18"/>
        <v>0</v>
      </c>
      <c r="N85" s="4"/>
      <c r="O85" s="12">
        <f t="shared" si="25"/>
        <v>0</v>
      </c>
      <c r="P85" s="12">
        <f t="shared" si="19"/>
        <v>0</v>
      </c>
      <c r="Q85" s="4"/>
      <c r="R85" s="12">
        <f t="shared" si="20"/>
        <v>0</v>
      </c>
      <c r="S85" s="12">
        <f t="shared" si="21"/>
        <v>0</v>
      </c>
      <c r="T85" s="12">
        <f t="shared" si="22"/>
        <v>0</v>
      </c>
      <c r="U85" s="4"/>
      <c r="V85" s="12">
        <f t="shared" si="23"/>
        <v>0</v>
      </c>
      <c r="W85" s="4"/>
    </row>
    <row r="86" spans="2:23" ht="30" customHeight="1" x14ac:dyDescent="0.25">
      <c r="B86" s="79">
        <v>81</v>
      </c>
      <c r="C86" s="10"/>
      <c r="D86" s="10"/>
      <c r="E86" s="10"/>
      <c r="F86" s="4"/>
      <c r="G86" s="4"/>
      <c r="H86" s="4"/>
      <c r="I86" s="12">
        <f t="shared" si="17"/>
        <v>0</v>
      </c>
      <c r="J86" s="80"/>
      <c r="K86" s="12">
        <f t="shared" si="24"/>
        <v>0</v>
      </c>
      <c r="L86" s="4"/>
      <c r="M86" s="12">
        <f t="shared" si="18"/>
        <v>0</v>
      </c>
      <c r="N86" s="4"/>
      <c r="O86" s="12">
        <f t="shared" si="25"/>
        <v>0</v>
      </c>
      <c r="P86" s="12">
        <f t="shared" si="19"/>
        <v>0</v>
      </c>
      <c r="Q86" s="4"/>
      <c r="R86" s="12">
        <f t="shared" si="20"/>
        <v>0</v>
      </c>
      <c r="S86" s="12">
        <f t="shared" si="21"/>
        <v>0</v>
      </c>
      <c r="T86" s="12">
        <f t="shared" si="22"/>
        <v>0</v>
      </c>
      <c r="U86" s="4"/>
      <c r="V86" s="12">
        <f t="shared" si="23"/>
        <v>0</v>
      </c>
      <c r="W86" s="4"/>
    </row>
    <row r="87" spans="2:23" ht="30" customHeight="1" x14ac:dyDescent="0.25">
      <c r="B87" s="79">
        <v>82</v>
      </c>
      <c r="C87" s="10"/>
      <c r="D87" s="10"/>
      <c r="E87" s="10"/>
      <c r="F87" s="4"/>
      <c r="G87" s="4"/>
      <c r="H87" s="4"/>
      <c r="I87" s="12">
        <f t="shared" si="17"/>
        <v>0</v>
      </c>
      <c r="J87" s="80"/>
      <c r="K87" s="12">
        <f t="shared" si="24"/>
        <v>0</v>
      </c>
      <c r="L87" s="4"/>
      <c r="M87" s="12">
        <f t="shared" si="18"/>
        <v>0</v>
      </c>
      <c r="N87" s="4"/>
      <c r="O87" s="12">
        <f t="shared" si="25"/>
        <v>0</v>
      </c>
      <c r="P87" s="12">
        <f t="shared" si="19"/>
        <v>0</v>
      </c>
      <c r="Q87" s="4"/>
      <c r="R87" s="12">
        <f t="shared" si="20"/>
        <v>0</v>
      </c>
      <c r="S87" s="12">
        <f t="shared" si="21"/>
        <v>0</v>
      </c>
      <c r="T87" s="12">
        <f t="shared" si="22"/>
        <v>0</v>
      </c>
      <c r="U87" s="4"/>
      <c r="V87" s="12">
        <f t="shared" si="23"/>
        <v>0</v>
      </c>
      <c r="W87" s="4"/>
    </row>
    <row r="88" spans="2:23" ht="30" customHeight="1" x14ac:dyDescent="0.25">
      <c r="B88" s="79">
        <v>83</v>
      </c>
      <c r="C88" s="10"/>
      <c r="D88" s="10"/>
      <c r="E88" s="10"/>
      <c r="F88" s="4"/>
      <c r="G88" s="4"/>
      <c r="H88" s="4"/>
      <c r="I88" s="12">
        <f t="shared" si="17"/>
        <v>0</v>
      </c>
      <c r="J88" s="80"/>
      <c r="K88" s="12">
        <f t="shared" si="24"/>
        <v>0</v>
      </c>
      <c r="L88" s="4"/>
      <c r="M88" s="12">
        <f t="shared" si="18"/>
        <v>0</v>
      </c>
      <c r="N88" s="4"/>
      <c r="O88" s="12">
        <f t="shared" si="25"/>
        <v>0</v>
      </c>
      <c r="P88" s="12">
        <f t="shared" si="19"/>
        <v>0</v>
      </c>
      <c r="Q88" s="4"/>
      <c r="R88" s="12">
        <f t="shared" si="20"/>
        <v>0</v>
      </c>
      <c r="S88" s="12">
        <f t="shared" si="21"/>
        <v>0</v>
      </c>
      <c r="T88" s="12">
        <f t="shared" si="22"/>
        <v>0</v>
      </c>
      <c r="U88" s="4"/>
      <c r="V88" s="12">
        <f t="shared" si="23"/>
        <v>0</v>
      </c>
      <c r="W88" s="4"/>
    </row>
    <row r="89" spans="2:23" ht="30" customHeight="1" x14ac:dyDescent="0.25">
      <c r="B89" s="79">
        <v>84</v>
      </c>
      <c r="C89" s="10"/>
      <c r="D89" s="10"/>
      <c r="E89" s="10"/>
      <c r="F89" s="4"/>
      <c r="G89" s="4"/>
      <c r="H89" s="4"/>
      <c r="I89" s="12">
        <f t="shared" si="17"/>
        <v>0</v>
      </c>
      <c r="J89" s="80"/>
      <c r="K89" s="12">
        <f t="shared" si="24"/>
        <v>0</v>
      </c>
      <c r="L89" s="4"/>
      <c r="M89" s="12">
        <f t="shared" si="18"/>
        <v>0</v>
      </c>
      <c r="N89" s="4"/>
      <c r="O89" s="12">
        <f t="shared" si="25"/>
        <v>0</v>
      </c>
      <c r="P89" s="12">
        <f t="shared" si="19"/>
        <v>0</v>
      </c>
      <c r="Q89" s="4"/>
      <c r="R89" s="12">
        <f t="shared" si="20"/>
        <v>0</v>
      </c>
      <c r="S89" s="12">
        <f t="shared" si="21"/>
        <v>0</v>
      </c>
      <c r="T89" s="12">
        <f t="shared" si="22"/>
        <v>0</v>
      </c>
      <c r="U89" s="4"/>
      <c r="V89" s="12">
        <f t="shared" si="23"/>
        <v>0</v>
      </c>
      <c r="W89" s="4"/>
    </row>
    <row r="90" spans="2:23" ht="30" customHeight="1" x14ac:dyDescent="0.25">
      <c r="B90" s="79">
        <v>85</v>
      </c>
      <c r="C90" s="10"/>
      <c r="D90" s="10"/>
      <c r="E90" s="10"/>
      <c r="F90" s="4"/>
      <c r="G90" s="4"/>
      <c r="H90" s="4"/>
      <c r="I90" s="12">
        <f t="shared" si="17"/>
        <v>0</v>
      </c>
      <c r="J90" s="80"/>
      <c r="K90" s="12">
        <f t="shared" si="24"/>
        <v>0</v>
      </c>
      <c r="L90" s="4"/>
      <c r="M90" s="12">
        <f t="shared" si="18"/>
        <v>0</v>
      </c>
      <c r="N90" s="4"/>
      <c r="O90" s="12">
        <f t="shared" si="25"/>
        <v>0</v>
      </c>
      <c r="P90" s="12">
        <f t="shared" si="19"/>
        <v>0</v>
      </c>
      <c r="Q90" s="4"/>
      <c r="R90" s="12">
        <f t="shared" si="20"/>
        <v>0</v>
      </c>
      <c r="S90" s="12">
        <f t="shared" si="21"/>
        <v>0</v>
      </c>
      <c r="T90" s="12">
        <f t="shared" si="22"/>
        <v>0</v>
      </c>
      <c r="U90" s="4"/>
      <c r="V90" s="12">
        <f t="shared" si="23"/>
        <v>0</v>
      </c>
      <c r="W90" s="4"/>
    </row>
    <row r="91" spans="2:23" ht="30" customHeight="1" x14ac:dyDescent="0.25">
      <c r="B91" s="79">
        <v>86</v>
      </c>
      <c r="C91" s="10"/>
      <c r="D91" s="10"/>
      <c r="E91" s="10"/>
      <c r="F91" s="4"/>
      <c r="G91" s="4"/>
      <c r="H91" s="4"/>
      <c r="I91" s="12">
        <f t="shared" si="17"/>
        <v>0</v>
      </c>
      <c r="J91" s="80"/>
      <c r="K91" s="12">
        <f t="shared" si="24"/>
        <v>0</v>
      </c>
      <c r="L91" s="4"/>
      <c r="M91" s="12">
        <f t="shared" si="18"/>
        <v>0</v>
      </c>
      <c r="N91" s="4"/>
      <c r="O91" s="12">
        <f t="shared" si="25"/>
        <v>0</v>
      </c>
      <c r="P91" s="12">
        <f t="shared" si="19"/>
        <v>0</v>
      </c>
      <c r="Q91" s="4"/>
      <c r="R91" s="12">
        <f t="shared" si="20"/>
        <v>0</v>
      </c>
      <c r="S91" s="12">
        <f t="shared" si="21"/>
        <v>0</v>
      </c>
      <c r="T91" s="12">
        <f t="shared" si="22"/>
        <v>0</v>
      </c>
      <c r="U91" s="4"/>
      <c r="V91" s="12">
        <f t="shared" si="23"/>
        <v>0</v>
      </c>
      <c r="W91" s="4"/>
    </row>
    <row r="92" spans="2:23" ht="30" customHeight="1" x14ac:dyDescent="0.25">
      <c r="B92" s="79">
        <v>87</v>
      </c>
      <c r="C92" s="10"/>
      <c r="D92" s="10"/>
      <c r="E92" s="10"/>
      <c r="F92" s="4"/>
      <c r="G92" s="4"/>
      <c r="H92" s="4"/>
      <c r="I92" s="12">
        <f t="shared" si="17"/>
        <v>0</v>
      </c>
      <c r="J92" s="80"/>
      <c r="K92" s="12">
        <f t="shared" si="24"/>
        <v>0</v>
      </c>
      <c r="L92" s="4"/>
      <c r="M92" s="12">
        <f t="shared" si="18"/>
        <v>0</v>
      </c>
      <c r="N92" s="4"/>
      <c r="O92" s="12">
        <f t="shared" si="25"/>
        <v>0</v>
      </c>
      <c r="P92" s="12">
        <f t="shared" si="19"/>
        <v>0</v>
      </c>
      <c r="Q92" s="4"/>
      <c r="R92" s="12">
        <f t="shared" si="20"/>
        <v>0</v>
      </c>
      <c r="S92" s="12">
        <f t="shared" si="21"/>
        <v>0</v>
      </c>
      <c r="T92" s="12">
        <f t="shared" si="22"/>
        <v>0</v>
      </c>
      <c r="U92" s="4"/>
      <c r="V92" s="12">
        <f t="shared" si="23"/>
        <v>0</v>
      </c>
      <c r="W92" s="4"/>
    </row>
    <row r="93" spans="2:23" ht="30" customHeight="1" x14ac:dyDescent="0.25">
      <c r="B93" s="79">
        <v>88</v>
      </c>
      <c r="C93" s="10"/>
      <c r="D93" s="10"/>
      <c r="E93" s="10"/>
      <c r="F93" s="4"/>
      <c r="G93" s="4"/>
      <c r="H93" s="4"/>
      <c r="I93" s="12">
        <f t="shared" si="17"/>
        <v>0</v>
      </c>
      <c r="J93" s="80"/>
      <c r="K93" s="12">
        <f t="shared" si="24"/>
        <v>0</v>
      </c>
      <c r="L93" s="4"/>
      <c r="M93" s="12">
        <f t="shared" si="18"/>
        <v>0</v>
      </c>
      <c r="N93" s="4"/>
      <c r="O93" s="12">
        <f t="shared" si="25"/>
        <v>0</v>
      </c>
      <c r="P93" s="12">
        <f t="shared" si="19"/>
        <v>0</v>
      </c>
      <c r="Q93" s="4"/>
      <c r="R93" s="12">
        <f t="shared" si="20"/>
        <v>0</v>
      </c>
      <c r="S93" s="12">
        <f t="shared" si="21"/>
        <v>0</v>
      </c>
      <c r="T93" s="12">
        <f t="shared" si="22"/>
        <v>0</v>
      </c>
      <c r="U93" s="4"/>
      <c r="V93" s="12">
        <f t="shared" si="23"/>
        <v>0</v>
      </c>
      <c r="W93" s="4"/>
    </row>
    <row r="94" spans="2:23" ht="30" customHeight="1" x14ac:dyDescent="0.25">
      <c r="B94" s="79">
        <v>89</v>
      </c>
      <c r="C94" s="10"/>
      <c r="D94" s="10"/>
      <c r="E94" s="10"/>
      <c r="F94" s="4"/>
      <c r="G94" s="4"/>
      <c r="H94" s="4"/>
      <c r="I94" s="12">
        <f t="shared" si="17"/>
        <v>0</v>
      </c>
      <c r="J94" s="80"/>
      <c r="K94" s="12">
        <f t="shared" si="24"/>
        <v>0</v>
      </c>
      <c r="L94" s="4"/>
      <c r="M94" s="12">
        <f t="shared" si="18"/>
        <v>0</v>
      </c>
      <c r="N94" s="4"/>
      <c r="O94" s="12">
        <f t="shared" si="25"/>
        <v>0</v>
      </c>
      <c r="P94" s="12">
        <f t="shared" si="19"/>
        <v>0</v>
      </c>
      <c r="Q94" s="4"/>
      <c r="R94" s="12">
        <f t="shared" si="20"/>
        <v>0</v>
      </c>
      <c r="S94" s="12">
        <f t="shared" si="21"/>
        <v>0</v>
      </c>
      <c r="T94" s="12">
        <f t="shared" si="22"/>
        <v>0</v>
      </c>
      <c r="U94" s="4"/>
      <c r="V94" s="12">
        <f t="shared" si="23"/>
        <v>0</v>
      </c>
      <c r="W94" s="4"/>
    </row>
    <row r="95" spans="2:23" ht="30" customHeight="1" x14ac:dyDescent="0.25">
      <c r="B95" s="79">
        <v>90</v>
      </c>
      <c r="C95" s="10"/>
      <c r="D95" s="10"/>
      <c r="E95" s="10"/>
      <c r="F95" s="4"/>
      <c r="G95" s="4"/>
      <c r="H95" s="4"/>
      <c r="I95" s="12">
        <f t="shared" si="17"/>
        <v>0</v>
      </c>
      <c r="J95" s="80"/>
      <c r="K95" s="12">
        <f t="shared" si="24"/>
        <v>0</v>
      </c>
      <c r="L95" s="4"/>
      <c r="M95" s="12">
        <f t="shared" si="18"/>
        <v>0</v>
      </c>
      <c r="N95" s="4"/>
      <c r="O95" s="12">
        <f t="shared" si="25"/>
        <v>0</v>
      </c>
      <c r="P95" s="12">
        <f t="shared" si="19"/>
        <v>0</v>
      </c>
      <c r="Q95" s="4"/>
      <c r="R95" s="12">
        <f t="shared" si="20"/>
        <v>0</v>
      </c>
      <c r="S95" s="12">
        <f t="shared" si="21"/>
        <v>0</v>
      </c>
      <c r="T95" s="12">
        <f t="shared" si="22"/>
        <v>0</v>
      </c>
      <c r="U95" s="4"/>
      <c r="V95" s="12">
        <f t="shared" si="23"/>
        <v>0</v>
      </c>
      <c r="W95" s="4"/>
    </row>
    <row r="96" spans="2:23" ht="30" customHeight="1" x14ac:dyDescent="0.25">
      <c r="B96" s="79">
        <v>91</v>
      </c>
      <c r="C96" s="10"/>
      <c r="D96" s="10"/>
      <c r="E96" s="10"/>
      <c r="F96" s="4"/>
      <c r="G96" s="4"/>
      <c r="H96" s="4"/>
      <c r="I96" s="12">
        <f t="shared" si="17"/>
        <v>0</v>
      </c>
      <c r="J96" s="80"/>
      <c r="K96" s="12">
        <f t="shared" si="24"/>
        <v>0</v>
      </c>
      <c r="L96" s="4"/>
      <c r="M96" s="12">
        <f t="shared" si="18"/>
        <v>0</v>
      </c>
      <c r="N96" s="4"/>
      <c r="O96" s="12">
        <f t="shared" si="25"/>
        <v>0</v>
      </c>
      <c r="P96" s="12">
        <f t="shared" si="19"/>
        <v>0</v>
      </c>
      <c r="Q96" s="4"/>
      <c r="R96" s="12">
        <f t="shared" si="20"/>
        <v>0</v>
      </c>
      <c r="S96" s="12">
        <f t="shared" si="21"/>
        <v>0</v>
      </c>
      <c r="T96" s="12">
        <f t="shared" si="22"/>
        <v>0</v>
      </c>
      <c r="U96" s="4"/>
      <c r="V96" s="12">
        <f t="shared" si="23"/>
        <v>0</v>
      </c>
      <c r="W96" s="4"/>
    </row>
    <row r="97" spans="2:23" ht="30" customHeight="1" x14ac:dyDescent="0.25">
      <c r="B97" s="79">
        <v>92</v>
      </c>
      <c r="C97" s="10"/>
      <c r="D97" s="10"/>
      <c r="E97" s="10"/>
      <c r="F97" s="4"/>
      <c r="G97" s="4"/>
      <c r="H97" s="4"/>
      <c r="I97" s="12">
        <f t="shared" si="17"/>
        <v>0</v>
      </c>
      <c r="J97" s="80"/>
      <c r="K97" s="12">
        <f t="shared" si="24"/>
        <v>0</v>
      </c>
      <c r="L97" s="4"/>
      <c r="M97" s="12">
        <f t="shared" si="18"/>
        <v>0</v>
      </c>
      <c r="N97" s="4"/>
      <c r="O97" s="12">
        <f t="shared" si="25"/>
        <v>0</v>
      </c>
      <c r="P97" s="12">
        <f t="shared" si="19"/>
        <v>0</v>
      </c>
      <c r="Q97" s="4"/>
      <c r="R97" s="12">
        <f t="shared" si="20"/>
        <v>0</v>
      </c>
      <c r="S97" s="12">
        <f t="shared" si="21"/>
        <v>0</v>
      </c>
      <c r="T97" s="12">
        <f t="shared" si="22"/>
        <v>0</v>
      </c>
      <c r="U97" s="4"/>
      <c r="V97" s="12">
        <f t="shared" si="23"/>
        <v>0</v>
      </c>
      <c r="W97" s="4"/>
    </row>
    <row r="98" spans="2:23" ht="30" customHeight="1" x14ac:dyDescent="0.25">
      <c r="B98" s="79">
        <v>93</v>
      </c>
      <c r="C98" s="10"/>
      <c r="D98" s="10"/>
      <c r="E98" s="10"/>
      <c r="F98" s="4"/>
      <c r="G98" s="4"/>
      <c r="H98" s="4"/>
      <c r="I98" s="12">
        <f t="shared" si="17"/>
        <v>0</v>
      </c>
      <c r="J98" s="80"/>
      <c r="K98" s="12">
        <f t="shared" si="24"/>
        <v>0</v>
      </c>
      <c r="L98" s="4"/>
      <c r="M98" s="12">
        <f t="shared" si="18"/>
        <v>0</v>
      </c>
      <c r="N98" s="4"/>
      <c r="O98" s="12">
        <f t="shared" si="25"/>
        <v>0</v>
      </c>
      <c r="P98" s="12">
        <f t="shared" si="19"/>
        <v>0</v>
      </c>
      <c r="Q98" s="4"/>
      <c r="R98" s="12">
        <f t="shared" si="20"/>
        <v>0</v>
      </c>
      <c r="S98" s="12">
        <f t="shared" si="21"/>
        <v>0</v>
      </c>
      <c r="T98" s="12">
        <f t="shared" si="22"/>
        <v>0</v>
      </c>
      <c r="U98" s="4"/>
      <c r="V98" s="12">
        <f t="shared" si="23"/>
        <v>0</v>
      </c>
      <c r="W98" s="4"/>
    </row>
    <row r="99" spans="2:23" ht="30" customHeight="1" x14ac:dyDescent="0.25">
      <c r="B99" s="79">
        <v>94</v>
      </c>
      <c r="C99" s="10"/>
      <c r="D99" s="10"/>
      <c r="E99" s="10"/>
      <c r="F99" s="4"/>
      <c r="G99" s="4"/>
      <c r="H99" s="4"/>
      <c r="I99" s="12">
        <f t="shared" si="17"/>
        <v>0</v>
      </c>
      <c r="J99" s="80"/>
      <c r="K99" s="12">
        <f t="shared" si="24"/>
        <v>0</v>
      </c>
      <c r="L99" s="4"/>
      <c r="M99" s="12">
        <f t="shared" si="18"/>
        <v>0</v>
      </c>
      <c r="N99" s="4"/>
      <c r="O99" s="12">
        <f t="shared" si="25"/>
        <v>0</v>
      </c>
      <c r="P99" s="12">
        <f t="shared" si="19"/>
        <v>0</v>
      </c>
      <c r="Q99" s="4"/>
      <c r="R99" s="12">
        <f t="shared" si="20"/>
        <v>0</v>
      </c>
      <c r="S99" s="12">
        <f t="shared" si="21"/>
        <v>0</v>
      </c>
      <c r="T99" s="12">
        <f t="shared" si="22"/>
        <v>0</v>
      </c>
      <c r="U99" s="4"/>
      <c r="V99" s="12">
        <f t="shared" si="23"/>
        <v>0</v>
      </c>
      <c r="W99" s="4"/>
    </row>
    <row r="100" spans="2:23" ht="30" customHeight="1" x14ac:dyDescent="0.25">
      <c r="B100" s="79">
        <v>95</v>
      </c>
      <c r="C100" s="10"/>
      <c r="D100" s="10"/>
      <c r="E100" s="10"/>
      <c r="F100" s="4"/>
      <c r="G100" s="4"/>
      <c r="H100" s="4"/>
      <c r="I100" s="12">
        <f t="shared" si="17"/>
        <v>0</v>
      </c>
      <c r="J100" s="80"/>
      <c r="K100" s="12">
        <f t="shared" si="24"/>
        <v>0</v>
      </c>
      <c r="L100" s="4"/>
      <c r="M100" s="12">
        <f t="shared" si="18"/>
        <v>0</v>
      </c>
      <c r="N100" s="4"/>
      <c r="O100" s="12">
        <f t="shared" si="25"/>
        <v>0</v>
      </c>
      <c r="P100" s="12">
        <f t="shared" si="19"/>
        <v>0</v>
      </c>
      <c r="Q100" s="4"/>
      <c r="R100" s="12">
        <f t="shared" si="20"/>
        <v>0</v>
      </c>
      <c r="S100" s="12">
        <f t="shared" si="21"/>
        <v>0</v>
      </c>
      <c r="T100" s="12">
        <f t="shared" si="22"/>
        <v>0</v>
      </c>
      <c r="U100" s="4"/>
      <c r="V100" s="12">
        <f t="shared" si="23"/>
        <v>0</v>
      </c>
      <c r="W100" s="4"/>
    </row>
    <row r="101" spans="2:23" ht="30" customHeight="1" x14ac:dyDescent="0.25">
      <c r="B101" s="79">
        <v>96</v>
      </c>
      <c r="C101" s="10"/>
      <c r="D101" s="10"/>
      <c r="E101" s="10"/>
      <c r="F101" s="4"/>
      <c r="G101" s="4"/>
      <c r="H101" s="4"/>
      <c r="I101" s="12">
        <f t="shared" si="17"/>
        <v>0</v>
      </c>
      <c r="J101" s="80"/>
      <c r="K101" s="12">
        <f t="shared" si="24"/>
        <v>0</v>
      </c>
      <c r="L101" s="4"/>
      <c r="M101" s="12">
        <f t="shared" si="18"/>
        <v>0</v>
      </c>
      <c r="N101" s="4"/>
      <c r="O101" s="12">
        <f t="shared" si="25"/>
        <v>0</v>
      </c>
      <c r="P101" s="12">
        <f t="shared" si="19"/>
        <v>0</v>
      </c>
      <c r="Q101" s="4"/>
      <c r="R101" s="12">
        <f t="shared" si="20"/>
        <v>0</v>
      </c>
      <c r="S101" s="12">
        <f t="shared" si="21"/>
        <v>0</v>
      </c>
      <c r="T101" s="12">
        <f t="shared" si="22"/>
        <v>0</v>
      </c>
      <c r="U101" s="4"/>
      <c r="V101" s="12">
        <f t="shared" si="23"/>
        <v>0</v>
      </c>
      <c r="W101" s="4"/>
    </row>
    <row r="102" spans="2:23" ht="30" customHeight="1" x14ac:dyDescent="0.25">
      <c r="B102" s="79">
        <v>97</v>
      </c>
      <c r="C102" s="10"/>
      <c r="D102" s="10"/>
      <c r="E102" s="10"/>
      <c r="F102" s="4"/>
      <c r="G102" s="4"/>
      <c r="H102" s="4"/>
      <c r="I102" s="12">
        <f t="shared" si="17"/>
        <v>0</v>
      </c>
      <c r="J102" s="80"/>
      <c r="K102" s="12">
        <f t="shared" si="24"/>
        <v>0</v>
      </c>
      <c r="L102" s="4"/>
      <c r="M102" s="12">
        <f t="shared" ref="M102:M205" si="26">J102*K102*L102</f>
        <v>0</v>
      </c>
      <c r="N102" s="4"/>
      <c r="O102" s="12">
        <f t="shared" si="25"/>
        <v>0</v>
      </c>
      <c r="P102" s="12">
        <f t="shared" si="19"/>
        <v>0</v>
      </c>
      <c r="Q102" s="4"/>
      <c r="R102" s="12">
        <f t="shared" ref="R102:R205" si="27">O102*P102*Q102</f>
        <v>0</v>
      </c>
      <c r="S102" s="12">
        <f t="shared" si="21"/>
        <v>0</v>
      </c>
      <c r="T102" s="12">
        <f t="shared" si="22"/>
        <v>0</v>
      </c>
      <c r="U102" s="4"/>
      <c r="V102" s="12">
        <f t="shared" si="23"/>
        <v>0</v>
      </c>
      <c r="W102" s="4"/>
    </row>
    <row r="103" spans="2:23" ht="30" customHeight="1" x14ac:dyDescent="0.25">
      <c r="B103" s="79">
        <v>98</v>
      </c>
      <c r="C103" s="10"/>
      <c r="D103" s="10"/>
      <c r="E103" s="10"/>
      <c r="F103" s="4"/>
      <c r="G103" s="4"/>
      <c r="H103" s="4"/>
      <c r="I103" s="12">
        <f t="shared" si="17"/>
        <v>0</v>
      </c>
      <c r="J103" s="80"/>
      <c r="K103" s="12">
        <f t="shared" si="24"/>
        <v>0</v>
      </c>
      <c r="L103" s="4"/>
      <c r="M103" s="12">
        <f t="shared" si="26"/>
        <v>0</v>
      </c>
      <c r="N103" s="4"/>
      <c r="O103" s="12">
        <f t="shared" si="25"/>
        <v>0</v>
      </c>
      <c r="P103" s="12">
        <f t="shared" si="19"/>
        <v>0</v>
      </c>
      <c r="Q103" s="4"/>
      <c r="R103" s="12">
        <f t="shared" si="27"/>
        <v>0</v>
      </c>
      <c r="S103" s="12">
        <f t="shared" si="21"/>
        <v>0</v>
      </c>
      <c r="T103" s="12">
        <f t="shared" si="22"/>
        <v>0</v>
      </c>
      <c r="U103" s="4"/>
      <c r="V103" s="12">
        <f t="shared" si="23"/>
        <v>0</v>
      </c>
      <c r="W103" s="4"/>
    </row>
    <row r="104" spans="2:23" ht="30" customHeight="1" x14ac:dyDescent="0.25">
      <c r="B104" s="79">
        <v>99</v>
      </c>
      <c r="C104" s="10"/>
      <c r="D104" s="10"/>
      <c r="E104" s="10"/>
      <c r="F104" s="4"/>
      <c r="G104" s="4"/>
      <c r="H104" s="4"/>
      <c r="I104" s="12">
        <f t="shared" si="17"/>
        <v>0</v>
      </c>
      <c r="J104" s="80"/>
      <c r="K104" s="12">
        <f t="shared" si="24"/>
        <v>0</v>
      </c>
      <c r="L104" s="4"/>
      <c r="M104" s="12">
        <f t="shared" si="26"/>
        <v>0</v>
      </c>
      <c r="N104" s="4"/>
      <c r="O104" s="12">
        <f t="shared" ref="O104:O167" si="28">J104*0.034</f>
        <v>0</v>
      </c>
      <c r="P104" s="12">
        <f t="shared" ref="P104:P167" si="29">K104</f>
        <v>0</v>
      </c>
      <c r="Q104" s="4"/>
      <c r="R104" s="12">
        <f t="shared" ref="R104:R167" si="30">O104*P104*Q104</f>
        <v>0</v>
      </c>
      <c r="S104" s="12">
        <f t="shared" ref="S104:S167" si="31">J104*0.034</f>
        <v>0</v>
      </c>
      <c r="T104" s="12">
        <f t="shared" ref="T104:T167" si="32">K104</f>
        <v>0</v>
      </c>
      <c r="U104" s="4"/>
      <c r="V104" s="12">
        <f t="shared" si="23"/>
        <v>0</v>
      </c>
      <c r="W104" s="4"/>
    </row>
    <row r="105" spans="2:23" ht="30" customHeight="1" x14ac:dyDescent="0.25">
      <c r="B105" s="79">
        <v>100</v>
      </c>
      <c r="C105" s="10"/>
      <c r="D105" s="10"/>
      <c r="E105" s="10"/>
      <c r="F105" s="4"/>
      <c r="G105" s="4"/>
      <c r="H105" s="4"/>
      <c r="I105" s="12">
        <f t="shared" si="17"/>
        <v>0</v>
      </c>
      <c r="J105" s="80"/>
      <c r="K105" s="12">
        <f t="shared" si="24"/>
        <v>0</v>
      </c>
      <c r="L105" s="4"/>
      <c r="M105" s="12">
        <f t="shared" si="26"/>
        <v>0</v>
      </c>
      <c r="N105" s="4"/>
      <c r="O105" s="12">
        <f t="shared" si="28"/>
        <v>0</v>
      </c>
      <c r="P105" s="12">
        <f t="shared" si="29"/>
        <v>0</v>
      </c>
      <c r="Q105" s="4"/>
      <c r="R105" s="12">
        <f t="shared" si="30"/>
        <v>0</v>
      </c>
      <c r="S105" s="12">
        <f t="shared" si="31"/>
        <v>0</v>
      </c>
      <c r="T105" s="12">
        <f t="shared" si="32"/>
        <v>0</v>
      </c>
      <c r="U105" s="4"/>
      <c r="V105" s="12">
        <f t="shared" si="23"/>
        <v>0</v>
      </c>
      <c r="W105" s="4"/>
    </row>
    <row r="106" spans="2:23" ht="30" customHeight="1" x14ac:dyDescent="0.25">
      <c r="B106" s="79">
        <v>101</v>
      </c>
      <c r="C106" s="10"/>
      <c r="D106" s="10"/>
      <c r="E106" s="10"/>
      <c r="F106" s="4"/>
      <c r="G106" s="4"/>
      <c r="H106" s="4"/>
      <c r="I106" s="12">
        <f t="shared" si="17"/>
        <v>0</v>
      </c>
      <c r="J106" s="80"/>
      <c r="K106" s="12">
        <f t="shared" si="24"/>
        <v>0</v>
      </c>
      <c r="L106" s="4"/>
      <c r="M106" s="12">
        <f t="shared" si="26"/>
        <v>0</v>
      </c>
      <c r="N106" s="4"/>
      <c r="O106" s="12">
        <f t="shared" si="28"/>
        <v>0</v>
      </c>
      <c r="P106" s="12">
        <f t="shared" si="29"/>
        <v>0</v>
      </c>
      <c r="Q106" s="4"/>
      <c r="R106" s="12">
        <f t="shared" si="30"/>
        <v>0</v>
      </c>
      <c r="S106" s="12">
        <f t="shared" si="31"/>
        <v>0</v>
      </c>
      <c r="T106" s="12">
        <f t="shared" si="32"/>
        <v>0</v>
      </c>
      <c r="U106" s="4"/>
      <c r="V106" s="12">
        <f t="shared" si="23"/>
        <v>0</v>
      </c>
      <c r="W106" s="4"/>
    </row>
    <row r="107" spans="2:23" ht="30" customHeight="1" x14ac:dyDescent="0.25">
      <c r="B107" s="79">
        <v>102</v>
      </c>
      <c r="C107" s="10"/>
      <c r="D107" s="10"/>
      <c r="E107" s="10"/>
      <c r="F107" s="4"/>
      <c r="G107" s="4"/>
      <c r="H107" s="4"/>
      <c r="I107" s="12">
        <f t="shared" si="17"/>
        <v>0</v>
      </c>
      <c r="J107" s="80"/>
      <c r="K107" s="12">
        <f t="shared" si="24"/>
        <v>0</v>
      </c>
      <c r="L107" s="4"/>
      <c r="M107" s="12">
        <f t="shared" si="26"/>
        <v>0</v>
      </c>
      <c r="N107" s="4"/>
      <c r="O107" s="12">
        <f t="shared" si="28"/>
        <v>0</v>
      </c>
      <c r="P107" s="12">
        <f t="shared" si="29"/>
        <v>0</v>
      </c>
      <c r="Q107" s="4"/>
      <c r="R107" s="12">
        <f t="shared" si="30"/>
        <v>0</v>
      </c>
      <c r="S107" s="12">
        <f t="shared" si="31"/>
        <v>0</v>
      </c>
      <c r="T107" s="12">
        <f t="shared" si="32"/>
        <v>0</v>
      </c>
      <c r="U107" s="4"/>
      <c r="V107" s="12">
        <f t="shared" si="23"/>
        <v>0</v>
      </c>
      <c r="W107" s="4"/>
    </row>
    <row r="108" spans="2:23" ht="30" customHeight="1" x14ac:dyDescent="0.25">
      <c r="B108" s="79">
        <v>103</v>
      </c>
      <c r="C108" s="10"/>
      <c r="D108" s="10"/>
      <c r="E108" s="10"/>
      <c r="F108" s="4"/>
      <c r="G108" s="4"/>
      <c r="H108" s="4"/>
      <c r="I108" s="12">
        <f t="shared" si="17"/>
        <v>0</v>
      </c>
      <c r="J108" s="80"/>
      <c r="K108" s="12">
        <f t="shared" si="24"/>
        <v>0</v>
      </c>
      <c r="L108" s="4"/>
      <c r="M108" s="12">
        <f t="shared" si="26"/>
        <v>0</v>
      </c>
      <c r="N108" s="4"/>
      <c r="O108" s="12">
        <f t="shared" si="28"/>
        <v>0</v>
      </c>
      <c r="P108" s="12">
        <f t="shared" si="29"/>
        <v>0</v>
      </c>
      <c r="Q108" s="4"/>
      <c r="R108" s="12">
        <f t="shared" si="30"/>
        <v>0</v>
      </c>
      <c r="S108" s="12">
        <f t="shared" si="31"/>
        <v>0</v>
      </c>
      <c r="T108" s="12">
        <f t="shared" si="32"/>
        <v>0</v>
      </c>
      <c r="U108" s="4"/>
      <c r="V108" s="12">
        <f t="shared" si="23"/>
        <v>0</v>
      </c>
      <c r="W108" s="4"/>
    </row>
    <row r="109" spans="2:23" ht="30" customHeight="1" x14ac:dyDescent="0.25">
      <c r="B109" s="79">
        <v>104</v>
      </c>
      <c r="C109" s="10"/>
      <c r="D109" s="10"/>
      <c r="E109" s="10"/>
      <c r="F109" s="4"/>
      <c r="G109" s="4"/>
      <c r="H109" s="4"/>
      <c r="I109" s="12">
        <f t="shared" si="17"/>
        <v>0</v>
      </c>
      <c r="J109" s="80"/>
      <c r="K109" s="12">
        <f t="shared" si="24"/>
        <v>0</v>
      </c>
      <c r="L109" s="4"/>
      <c r="M109" s="12">
        <f t="shared" si="26"/>
        <v>0</v>
      </c>
      <c r="N109" s="4"/>
      <c r="O109" s="12">
        <f t="shared" si="28"/>
        <v>0</v>
      </c>
      <c r="P109" s="12">
        <f t="shared" si="29"/>
        <v>0</v>
      </c>
      <c r="Q109" s="4"/>
      <c r="R109" s="12">
        <f t="shared" si="30"/>
        <v>0</v>
      </c>
      <c r="S109" s="12">
        <f t="shared" si="31"/>
        <v>0</v>
      </c>
      <c r="T109" s="12">
        <f t="shared" si="32"/>
        <v>0</v>
      </c>
      <c r="U109" s="4"/>
      <c r="V109" s="12">
        <f t="shared" si="23"/>
        <v>0</v>
      </c>
      <c r="W109" s="4"/>
    </row>
    <row r="110" spans="2:23" ht="30" customHeight="1" x14ac:dyDescent="0.25">
      <c r="B110" s="79">
        <v>105</v>
      </c>
      <c r="C110" s="10"/>
      <c r="D110" s="10"/>
      <c r="E110" s="10"/>
      <c r="F110" s="4"/>
      <c r="G110" s="4"/>
      <c r="H110" s="4"/>
      <c r="I110" s="12">
        <f t="shared" si="17"/>
        <v>0</v>
      </c>
      <c r="J110" s="80"/>
      <c r="K110" s="12">
        <f t="shared" si="24"/>
        <v>0</v>
      </c>
      <c r="L110" s="4"/>
      <c r="M110" s="12">
        <f t="shared" si="26"/>
        <v>0</v>
      </c>
      <c r="N110" s="4"/>
      <c r="O110" s="12">
        <f t="shared" si="28"/>
        <v>0</v>
      </c>
      <c r="P110" s="12">
        <f t="shared" si="29"/>
        <v>0</v>
      </c>
      <c r="Q110" s="4"/>
      <c r="R110" s="12">
        <f t="shared" si="30"/>
        <v>0</v>
      </c>
      <c r="S110" s="12">
        <f t="shared" si="31"/>
        <v>0</v>
      </c>
      <c r="T110" s="12">
        <f t="shared" si="32"/>
        <v>0</v>
      </c>
      <c r="U110" s="4"/>
      <c r="V110" s="12">
        <f t="shared" si="23"/>
        <v>0</v>
      </c>
      <c r="W110" s="4"/>
    </row>
    <row r="111" spans="2:23" ht="30" customHeight="1" x14ac:dyDescent="0.25">
      <c r="B111" s="79">
        <v>106</v>
      </c>
      <c r="C111" s="10"/>
      <c r="D111" s="10"/>
      <c r="E111" s="10"/>
      <c r="F111" s="4"/>
      <c r="G111" s="4"/>
      <c r="H111" s="4"/>
      <c r="I111" s="12">
        <f t="shared" si="17"/>
        <v>0</v>
      </c>
      <c r="J111" s="80"/>
      <c r="K111" s="12">
        <f t="shared" si="24"/>
        <v>0</v>
      </c>
      <c r="L111" s="4"/>
      <c r="M111" s="12">
        <f t="shared" si="26"/>
        <v>0</v>
      </c>
      <c r="N111" s="4"/>
      <c r="O111" s="12">
        <f t="shared" si="28"/>
        <v>0</v>
      </c>
      <c r="P111" s="12">
        <f t="shared" si="29"/>
        <v>0</v>
      </c>
      <c r="Q111" s="4"/>
      <c r="R111" s="12">
        <f t="shared" si="30"/>
        <v>0</v>
      </c>
      <c r="S111" s="12">
        <f t="shared" si="31"/>
        <v>0</v>
      </c>
      <c r="T111" s="12">
        <f t="shared" si="32"/>
        <v>0</v>
      </c>
      <c r="U111" s="4"/>
      <c r="V111" s="12">
        <f t="shared" si="23"/>
        <v>0</v>
      </c>
      <c r="W111" s="4"/>
    </row>
    <row r="112" spans="2:23" ht="30" customHeight="1" x14ac:dyDescent="0.25">
      <c r="B112" s="79">
        <v>107</v>
      </c>
      <c r="C112" s="10"/>
      <c r="D112" s="10"/>
      <c r="E112" s="10"/>
      <c r="F112" s="4"/>
      <c r="G112" s="4"/>
      <c r="H112" s="4"/>
      <c r="I112" s="12">
        <f t="shared" si="17"/>
        <v>0</v>
      </c>
      <c r="J112" s="80"/>
      <c r="K112" s="12">
        <f t="shared" si="24"/>
        <v>0</v>
      </c>
      <c r="L112" s="4"/>
      <c r="M112" s="12">
        <f t="shared" si="26"/>
        <v>0</v>
      </c>
      <c r="N112" s="4"/>
      <c r="O112" s="12">
        <f t="shared" si="28"/>
        <v>0</v>
      </c>
      <c r="P112" s="12">
        <f t="shared" si="29"/>
        <v>0</v>
      </c>
      <c r="Q112" s="4"/>
      <c r="R112" s="12">
        <f t="shared" si="30"/>
        <v>0</v>
      </c>
      <c r="S112" s="12">
        <f t="shared" si="31"/>
        <v>0</v>
      </c>
      <c r="T112" s="12">
        <f t="shared" si="32"/>
        <v>0</v>
      </c>
      <c r="U112" s="4"/>
      <c r="V112" s="12">
        <f t="shared" si="23"/>
        <v>0</v>
      </c>
      <c r="W112" s="4"/>
    </row>
    <row r="113" spans="2:23" ht="30" customHeight="1" x14ac:dyDescent="0.25">
      <c r="B113" s="79">
        <v>108</v>
      </c>
      <c r="C113" s="10"/>
      <c r="D113" s="10"/>
      <c r="E113" s="10"/>
      <c r="F113" s="4"/>
      <c r="G113" s="4"/>
      <c r="H113" s="4"/>
      <c r="I113" s="12">
        <f t="shared" si="17"/>
        <v>0</v>
      </c>
      <c r="J113" s="80"/>
      <c r="K113" s="12">
        <f t="shared" si="24"/>
        <v>0</v>
      </c>
      <c r="L113" s="4"/>
      <c r="M113" s="12">
        <f t="shared" si="26"/>
        <v>0</v>
      </c>
      <c r="N113" s="4"/>
      <c r="O113" s="12">
        <f t="shared" si="28"/>
        <v>0</v>
      </c>
      <c r="P113" s="12">
        <f t="shared" si="29"/>
        <v>0</v>
      </c>
      <c r="Q113" s="4"/>
      <c r="R113" s="12">
        <f t="shared" si="30"/>
        <v>0</v>
      </c>
      <c r="S113" s="12">
        <f t="shared" si="31"/>
        <v>0</v>
      </c>
      <c r="T113" s="12">
        <f t="shared" si="32"/>
        <v>0</v>
      </c>
      <c r="U113" s="4"/>
      <c r="V113" s="12">
        <f t="shared" si="23"/>
        <v>0</v>
      </c>
      <c r="W113" s="4"/>
    </row>
    <row r="114" spans="2:23" ht="30" customHeight="1" x14ac:dyDescent="0.25">
      <c r="B114" s="79">
        <v>109</v>
      </c>
      <c r="C114" s="10"/>
      <c r="D114" s="10"/>
      <c r="E114" s="10"/>
      <c r="F114" s="4"/>
      <c r="G114" s="4"/>
      <c r="H114" s="4"/>
      <c r="I114" s="12">
        <f t="shared" si="17"/>
        <v>0</v>
      </c>
      <c r="J114" s="80"/>
      <c r="K114" s="12">
        <f t="shared" si="24"/>
        <v>0</v>
      </c>
      <c r="L114" s="4"/>
      <c r="M114" s="12">
        <f t="shared" si="26"/>
        <v>0</v>
      </c>
      <c r="N114" s="4"/>
      <c r="O114" s="12">
        <f t="shared" si="28"/>
        <v>0</v>
      </c>
      <c r="P114" s="12">
        <f t="shared" si="29"/>
        <v>0</v>
      </c>
      <c r="Q114" s="4"/>
      <c r="R114" s="12">
        <f t="shared" si="30"/>
        <v>0</v>
      </c>
      <c r="S114" s="12">
        <f t="shared" si="31"/>
        <v>0</v>
      </c>
      <c r="T114" s="12">
        <f t="shared" si="32"/>
        <v>0</v>
      </c>
      <c r="U114" s="4"/>
      <c r="V114" s="12">
        <f t="shared" si="23"/>
        <v>0</v>
      </c>
      <c r="W114" s="4"/>
    </row>
    <row r="115" spans="2:23" ht="30" customHeight="1" x14ac:dyDescent="0.25">
      <c r="B115" s="79">
        <v>110</v>
      </c>
      <c r="C115" s="10"/>
      <c r="D115" s="10"/>
      <c r="E115" s="10"/>
      <c r="F115" s="4"/>
      <c r="G115" s="4"/>
      <c r="H115" s="4"/>
      <c r="I115" s="12">
        <f t="shared" si="17"/>
        <v>0</v>
      </c>
      <c r="J115" s="80"/>
      <c r="K115" s="12">
        <f t="shared" si="24"/>
        <v>0</v>
      </c>
      <c r="L115" s="4"/>
      <c r="M115" s="12">
        <f t="shared" si="26"/>
        <v>0</v>
      </c>
      <c r="N115" s="4"/>
      <c r="O115" s="12">
        <f t="shared" si="28"/>
        <v>0</v>
      </c>
      <c r="P115" s="12">
        <f t="shared" si="29"/>
        <v>0</v>
      </c>
      <c r="Q115" s="4"/>
      <c r="R115" s="12">
        <f t="shared" si="30"/>
        <v>0</v>
      </c>
      <c r="S115" s="12">
        <f t="shared" si="31"/>
        <v>0</v>
      </c>
      <c r="T115" s="12">
        <f t="shared" si="32"/>
        <v>0</v>
      </c>
      <c r="U115" s="4"/>
      <c r="V115" s="12">
        <f t="shared" si="23"/>
        <v>0</v>
      </c>
      <c r="W115" s="4"/>
    </row>
    <row r="116" spans="2:23" ht="30" customHeight="1" x14ac:dyDescent="0.25">
      <c r="B116" s="79">
        <v>111</v>
      </c>
      <c r="C116" s="10"/>
      <c r="D116" s="10"/>
      <c r="E116" s="10"/>
      <c r="F116" s="4"/>
      <c r="G116" s="4"/>
      <c r="H116" s="4"/>
      <c r="I116" s="12">
        <f t="shared" si="17"/>
        <v>0</v>
      </c>
      <c r="J116" s="80"/>
      <c r="K116" s="12">
        <f t="shared" si="24"/>
        <v>0</v>
      </c>
      <c r="L116" s="4"/>
      <c r="M116" s="12">
        <f t="shared" si="26"/>
        <v>0</v>
      </c>
      <c r="N116" s="4"/>
      <c r="O116" s="12">
        <f t="shared" si="28"/>
        <v>0</v>
      </c>
      <c r="P116" s="12">
        <f t="shared" si="29"/>
        <v>0</v>
      </c>
      <c r="Q116" s="4"/>
      <c r="R116" s="12">
        <f t="shared" si="30"/>
        <v>0</v>
      </c>
      <c r="S116" s="12">
        <f t="shared" si="31"/>
        <v>0</v>
      </c>
      <c r="T116" s="12">
        <f t="shared" si="32"/>
        <v>0</v>
      </c>
      <c r="U116" s="4"/>
      <c r="V116" s="12">
        <f t="shared" si="23"/>
        <v>0</v>
      </c>
      <c r="W116" s="4"/>
    </row>
    <row r="117" spans="2:23" ht="30" customHeight="1" x14ac:dyDescent="0.25">
      <c r="B117" s="79">
        <v>112</v>
      </c>
      <c r="C117" s="10"/>
      <c r="D117" s="10"/>
      <c r="E117" s="10"/>
      <c r="F117" s="4"/>
      <c r="G117" s="4"/>
      <c r="H117" s="4"/>
      <c r="I117" s="12">
        <f t="shared" si="17"/>
        <v>0</v>
      </c>
      <c r="J117" s="80"/>
      <c r="K117" s="12">
        <f t="shared" si="24"/>
        <v>0</v>
      </c>
      <c r="L117" s="4"/>
      <c r="M117" s="12">
        <f t="shared" si="26"/>
        <v>0</v>
      </c>
      <c r="N117" s="4"/>
      <c r="O117" s="12">
        <f t="shared" si="28"/>
        <v>0</v>
      </c>
      <c r="P117" s="12">
        <f t="shared" si="29"/>
        <v>0</v>
      </c>
      <c r="Q117" s="4"/>
      <c r="R117" s="12">
        <f t="shared" si="30"/>
        <v>0</v>
      </c>
      <c r="S117" s="12">
        <f t="shared" si="31"/>
        <v>0</v>
      </c>
      <c r="T117" s="12">
        <f t="shared" si="32"/>
        <v>0</v>
      </c>
      <c r="U117" s="4"/>
      <c r="V117" s="12">
        <f t="shared" si="23"/>
        <v>0</v>
      </c>
      <c r="W117" s="4"/>
    </row>
    <row r="118" spans="2:23" ht="30" customHeight="1" x14ac:dyDescent="0.25">
      <c r="B118" s="79">
        <v>113</v>
      </c>
      <c r="C118" s="10"/>
      <c r="D118" s="10"/>
      <c r="E118" s="10"/>
      <c r="F118" s="4"/>
      <c r="G118" s="4"/>
      <c r="H118" s="4"/>
      <c r="I118" s="12">
        <f t="shared" si="17"/>
        <v>0</v>
      </c>
      <c r="J118" s="80"/>
      <c r="K118" s="12">
        <f t="shared" si="24"/>
        <v>0</v>
      </c>
      <c r="L118" s="4"/>
      <c r="M118" s="12">
        <f t="shared" si="26"/>
        <v>0</v>
      </c>
      <c r="N118" s="4"/>
      <c r="O118" s="12">
        <f t="shared" si="28"/>
        <v>0</v>
      </c>
      <c r="P118" s="12">
        <f t="shared" si="29"/>
        <v>0</v>
      </c>
      <c r="Q118" s="4"/>
      <c r="R118" s="12">
        <f t="shared" si="30"/>
        <v>0</v>
      </c>
      <c r="S118" s="12">
        <f t="shared" si="31"/>
        <v>0</v>
      </c>
      <c r="T118" s="12">
        <f t="shared" si="32"/>
        <v>0</v>
      </c>
      <c r="U118" s="4"/>
      <c r="V118" s="12">
        <f t="shared" si="23"/>
        <v>0</v>
      </c>
      <c r="W118" s="4"/>
    </row>
    <row r="119" spans="2:23" ht="30" customHeight="1" x14ac:dyDescent="0.25">
      <c r="B119" s="79">
        <v>114</v>
      </c>
      <c r="C119" s="10"/>
      <c r="D119" s="10"/>
      <c r="E119" s="10"/>
      <c r="F119" s="4"/>
      <c r="G119" s="4"/>
      <c r="H119" s="4"/>
      <c r="I119" s="12">
        <f t="shared" si="17"/>
        <v>0</v>
      </c>
      <c r="J119" s="80"/>
      <c r="K119" s="12">
        <f t="shared" si="24"/>
        <v>0</v>
      </c>
      <c r="L119" s="4"/>
      <c r="M119" s="12">
        <f t="shared" si="26"/>
        <v>0</v>
      </c>
      <c r="N119" s="4"/>
      <c r="O119" s="12">
        <f t="shared" si="28"/>
        <v>0</v>
      </c>
      <c r="P119" s="12">
        <f t="shared" si="29"/>
        <v>0</v>
      </c>
      <c r="Q119" s="4"/>
      <c r="R119" s="12">
        <f t="shared" si="30"/>
        <v>0</v>
      </c>
      <c r="S119" s="12">
        <f t="shared" si="31"/>
        <v>0</v>
      </c>
      <c r="T119" s="12">
        <f t="shared" si="32"/>
        <v>0</v>
      </c>
      <c r="U119" s="4"/>
      <c r="V119" s="12">
        <f t="shared" si="23"/>
        <v>0</v>
      </c>
      <c r="W119" s="4"/>
    </row>
    <row r="120" spans="2:23" ht="30" customHeight="1" x14ac:dyDescent="0.25">
      <c r="B120" s="79">
        <v>115</v>
      </c>
      <c r="C120" s="10"/>
      <c r="D120" s="10"/>
      <c r="E120" s="10"/>
      <c r="F120" s="4"/>
      <c r="G120" s="4"/>
      <c r="H120" s="4"/>
      <c r="I120" s="12">
        <f t="shared" si="17"/>
        <v>0</v>
      </c>
      <c r="J120" s="80"/>
      <c r="K120" s="12">
        <f t="shared" si="24"/>
        <v>0</v>
      </c>
      <c r="L120" s="4"/>
      <c r="M120" s="12">
        <f t="shared" si="26"/>
        <v>0</v>
      </c>
      <c r="N120" s="4"/>
      <c r="O120" s="12">
        <f t="shared" si="28"/>
        <v>0</v>
      </c>
      <c r="P120" s="12">
        <f t="shared" si="29"/>
        <v>0</v>
      </c>
      <c r="Q120" s="4"/>
      <c r="R120" s="12">
        <f t="shared" si="30"/>
        <v>0</v>
      </c>
      <c r="S120" s="12">
        <f t="shared" si="31"/>
        <v>0</v>
      </c>
      <c r="T120" s="12">
        <f t="shared" si="32"/>
        <v>0</v>
      </c>
      <c r="U120" s="4"/>
      <c r="V120" s="12">
        <f t="shared" si="23"/>
        <v>0</v>
      </c>
      <c r="W120" s="4"/>
    </row>
    <row r="121" spans="2:23" ht="30" customHeight="1" x14ac:dyDescent="0.25">
      <c r="B121" s="79">
        <v>116</v>
      </c>
      <c r="C121" s="10"/>
      <c r="D121" s="10"/>
      <c r="E121" s="10"/>
      <c r="F121" s="4"/>
      <c r="G121" s="4"/>
      <c r="H121" s="4"/>
      <c r="I121" s="12">
        <f t="shared" si="17"/>
        <v>0</v>
      </c>
      <c r="J121" s="80"/>
      <c r="K121" s="12">
        <f t="shared" si="24"/>
        <v>0</v>
      </c>
      <c r="L121" s="4"/>
      <c r="M121" s="12">
        <f t="shared" si="26"/>
        <v>0</v>
      </c>
      <c r="N121" s="4"/>
      <c r="O121" s="12">
        <f t="shared" si="28"/>
        <v>0</v>
      </c>
      <c r="P121" s="12">
        <f t="shared" si="29"/>
        <v>0</v>
      </c>
      <c r="Q121" s="4"/>
      <c r="R121" s="12">
        <f t="shared" si="30"/>
        <v>0</v>
      </c>
      <c r="S121" s="12">
        <f t="shared" si="31"/>
        <v>0</v>
      </c>
      <c r="T121" s="12">
        <f t="shared" si="32"/>
        <v>0</v>
      </c>
      <c r="U121" s="4"/>
      <c r="V121" s="12">
        <f t="shared" si="23"/>
        <v>0</v>
      </c>
      <c r="W121" s="4"/>
    </row>
    <row r="122" spans="2:23" ht="30" customHeight="1" x14ac:dyDescent="0.25">
      <c r="B122" s="79">
        <v>117</v>
      </c>
      <c r="C122" s="10"/>
      <c r="D122" s="10"/>
      <c r="E122" s="10"/>
      <c r="F122" s="4"/>
      <c r="G122" s="4"/>
      <c r="H122" s="4"/>
      <c r="I122" s="12">
        <f t="shared" si="17"/>
        <v>0</v>
      </c>
      <c r="J122" s="80"/>
      <c r="K122" s="12">
        <f t="shared" si="24"/>
        <v>0</v>
      </c>
      <c r="L122" s="4"/>
      <c r="M122" s="12">
        <f t="shared" si="26"/>
        <v>0</v>
      </c>
      <c r="N122" s="4"/>
      <c r="O122" s="12">
        <f t="shared" si="28"/>
        <v>0</v>
      </c>
      <c r="P122" s="12">
        <f t="shared" si="29"/>
        <v>0</v>
      </c>
      <c r="Q122" s="4"/>
      <c r="R122" s="12">
        <f t="shared" si="30"/>
        <v>0</v>
      </c>
      <c r="S122" s="12">
        <f t="shared" si="31"/>
        <v>0</v>
      </c>
      <c r="T122" s="12">
        <f t="shared" si="32"/>
        <v>0</v>
      </c>
      <c r="U122" s="4"/>
      <c r="V122" s="12">
        <f t="shared" si="23"/>
        <v>0</v>
      </c>
      <c r="W122" s="4"/>
    </row>
    <row r="123" spans="2:23" ht="30" customHeight="1" x14ac:dyDescent="0.25">
      <c r="B123" s="79">
        <v>118</v>
      </c>
      <c r="C123" s="10"/>
      <c r="D123" s="10"/>
      <c r="E123" s="10"/>
      <c r="F123" s="4"/>
      <c r="G123" s="4"/>
      <c r="H123" s="4"/>
      <c r="I123" s="12">
        <f t="shared" si="17"/>
        <v>0</v>
      </c>
      <c r="J123" s="80"/>
      <c r="K123" s="12">
        <f t="shared" si="24"/>
        <v>0</v>
      </c>
      <c r="L123" s="4"/>
      <c r="M123" s="12">
        <f t="shared" si="26"/>
        <v>0</v>
      </c>
      <c r="N123" s="4"/>
      <c r="O123" s="12">
        <f t="shared" si="28"/>
        <v>0</v>
      </c>
      <c r="P123" s="12">
        <f t="shared" si="29"/>
        <v>0</v>
      </c>
      <c r="Q123" s="4"/>
      <c r="R123" s="12">
        <f t="shared" si="30"/>
        <v>0</v>
      </c>
      <c r="S123" s="12">
        <f t="shared" si="31"/>
        <v>0</v>
      </c>
      <c r="T123" s="12">
        <f t="shared" si="32"/>
        <v>0</v>
      </c>
      <c r="U123" s="4"/>
      <c r="V123" s="12">
        <f t="shared" si="23"/>
        <v>0</v>
      </c>
      <c r="W123" s="4"/>
    </row>
    <row r="124" spans="2:23" ht="30" customHeight="1" x14ac:dyDescent="0.25">
      <c r="B124" s="79">
        <v>119</v>
      </c>
      <c r="C124" s="10"/>
      <c r="D124" s="10"/>
      <c r="E124" s="10"/>
      <c r="F124" s="4"/>
      <c r="G124" s="4"/>
      <c r="H124" s="4"/>
      <c r="I124" s="12">
        <f t="shared" si="17"/>
        <v>0</v>
      </c>
      <c r="J124" s="80"/>
      <c r="K124" s="12">
        <f t="shared" si="24"/>
        <v>0</v>
      </c>
      <c r="L124" s="4"/>
      <c r="M124" s="12">
        <f t="shared" si="26"/>
        <v>0</v>
      </c>
      <c r="N124" s="4"/>
      <c r="O124" s="12">
        <f t="shared" si="28"/>
        <v>0</v>
      </c>
      <c r="P124" s="12">
        <f t="shared" si="29"/>
        <v>0</v>
      </c>
      <c r="Q124" s="4"/>
      <c r="R124" s="12">
        <f t="shared" si="30"/>
        <v>0</v>
      </c>
      <c r="S124" s="12">
        <f t="shared" si="31"/>
        <v>0</v>
      </c>
      <c r="T124" s="12">
        <f t="shared" si="32"/>
        <v>0</v>
      </c>
      <c r="U124" s="4"/>
      <c r="V124" s="12">
        <f t="shared" si="23"/>
        <v>0</v>
      </c>
      <c r="W124" s="4"/>
    </row>
    <row r="125" spans="2:23" ht="30" customHeight="1" x14ac:dyDescent="0.25">
      <c r="B125" s="79">
        <v>120</v>
      </c>
      <c r="C125" s="10"/>
      <c r="D125" s="10"/>
      <c r="E125" s="10"/>
      <c r="F125" s="4"/>
      <c r="G125" s="4"/>
      <c r="H125" s="4"/>
      <c r="I125" s="12">
        <f t="shared" si="17"/>
        <v>0</v>
      </c>
      <c r="J125" s="80"/>
      <c r="K125" s="12">
        <f t="shared" si="24"/>
        <v>0</v>
      </c>
      <c r="L125" s="4"/>
      <c r="M125" s="12">
        <f t="shared" si="26"/>
        <v>0</v>
      </c>
      <c r="N125" s="4"/>
      <c r="O125" s="12">
        <f t="shared" si="28"/>
        <v>0</v>
      </c>
      <c r="P125" s="12">
        <f t="shared" si="29"/>
        <v>0</v>
      </c>
      <c r="Q125" s="4"/>
      <c r="R125" s="12">
        <f t="shared" si="30"/>
        <v>0</v>
      </c>
      <c r="S125" s="12">
        <f t="shared" si="31"/>
        <v>0</v>
      </c>
      <c r="T125" s="12">
        <f t="shared" si="32"/>
        <v>0</v>
      </c>
      <c r="U125" s="4"/>
      <c r="V125" s="12">
        <f t="shared" si="23"/>
        <v>0</v>
      </c>
      <c r="W125" s="4"/>
    </row>
    <row r="126" spans="2:23" ht="30" customHeight="1" x14ac:dyDescent="0.25">
      <c r="B126" s="79">
        <v>121</v>
      </c>
      <c r="C126" s="10"/>
      <c r="D126" s="10"/>
      <c r="E126" s="10"/>
      <c r="F126" s="4"/>
      <c r="G126" s="4"/>
      <c r="H126" s="4"/>
      <c r="I126" s="12">
        <f t="shared" si="17"/>
        <v>0</v>
      </c>
      <c r="J126" s="80"/>
      <c r="K126" s="12">
        <f t="shared" si="24"/>
        <v>0</v>
      </c>
      <c r="L126" s="4"/>
      <c r="M126" s="12">
        <f t="shared" si="26"/>
        <v>0</v>
      </c>
      <c r="N126" s="4"/>
      <c r="O126" s="12">
        <f t="shared" si="28"/>
        <v>0</v>
      </c>
      <c r="P126" s="12">
        <f t="shared" si="29"/>
        <v>0</v>
      </c>
      <c r="Q126" s="4"/>
      <c r="R126" s="12">
        <f t="shared" si="30"/>
        <v>0</v>
      </c>
      <c r="S126" s="12">
        <f t="shared" si="31"/>
        <v>0</v>
      </c>
      <c r="T126" s="12">
        <f t="shared" si="32"/>
        <v>0</v>
      </c>
      <c r="U126" s="4"/>
      <c r="V126" s="12">
        <f t="shared" si="23"/>
        <v>0</v>
      </c>
      <c r="W126" s="4"/>
    </row>
    <row r="127" spans="2:23" ht="30" customHeight="1" x14ac:dyDescent="0.25">
      <c r="B127" s="79">
        <v>122</v>
      </c>
      <c r="C127" s="10"/>
      <c r="D127" s="10"/>
      <c r="E127" s="10"/>
      <c r="F127" s="4"/>
      <c r="G127" s="4"/>
      <c r="H127" s="4"/>
      <c r="I127" s="12">
        <f t="shared" si="17"/>
        <v>0</v>
      </c>
      <c r="J127" s="80"/>
      <c r="K127" s="12">
        <f t="shared" si="24"/>
        <v>0</v>
      </c>
      <c r="L127" s="4"/>
      <c r="M127" s="12">
        <f t="shared" si="26"/>
        <v>0</v>
      </c>
      <c r="N127" s="4"/>
      <c r="O127" s="12">
        <f t="shared" si="28"/>
        <v>0</v>
      </c>
      <c r="P127" s="12">
        <f t="shared" si="29"/>
        <v>0</v>
      </c>
      <c r="Q127" s="4"/>
      <c r="R127" s="12">
        <f t="shared" si="30"/>
        <v>0</v>
      </c>
      <c r="S127" s="12">
        <f t="shared" si="31"/>
        <v>0</v>
      </c>
      <c r="T127" s="12">
        <f t="shared" si="32"/>
        <v>0</v>
      </c>
      <c r="U127" s="4"/>
      <c r="V127" s="12">
        <f t="shared" si="23"/>
        <v>0</v>
      </c>
      <c r="W127" s="4"/>
    </row>
    <row r="128" spans="2:23" ht="30" customHeight="1" x14ac:dyDescent="0.25">
      <c r="B128" s="79">
        <v>123</v>
      </c>
      <c r="C128" s="10"/>
      <c r="D128" s="10"/>
      <c r="E128" s="10"/>
      <c r="F128" s="4"/>
      <c r="G128" s="4"/>
      <c r="H128" s="4"/>
      <c r="I128" s="12">
        <f t="shared" si="17"/>
        <v>0</v>
      </c>
      <c r="J128" s="80"/>
      <c r="K128" s="12">
        <f t="shared" si="24"/>
        <v>0</v>
      </c>
      <c r="L128" s="4"/>
      <c r="M128" s="12">
        <f t="shared" si="26"/>
        <v>0</v>
      </c>
      <c r="N128" s="4"/>
      <c r="O128" s="12">
        <f t="shared" si="28"/>
        <v>0</v>
      </c>
      <c r="P128" s="12">
        <f t="shared" si="29"/>
        <v>0</v>
      </c>
      <c r="Q128" s="4"/>
      <c r="R128" s="12">
        <f t="shared" si="30"/>
        <v>0</v>
      </c>
      <c r="S128" s="12">
        <f t="shared" si="31"/>
        <v>0</v>
      </c>
      <c r="T128" s="12">
        <f t="shared" si="32"/>
        <v>0</v>
      </c>
      <c r="U128" s="4"/>
      <c r="V128" s="12">
        <f t="shared" si="23"/>
        <v>0</v>
      </c>
      <c r="W128" s="4"/>
    </row>
    <row r="129" spans="2:23" ht="30" customHeight="1" x14ac:dyDescent="0.25">
      <c r="B129" s="79">
        <v>124</v>
      </c>
      <c r="C129" s="10"/>
      <c r="D129" s="10"/>
      <c r="E129" s="10"/>
      <c r="F129" s="4"/>
      <c r="G129" s="4"/>
      <c r="H129" s="4"/>
      <c r="I129" s="12">
        <f t="shared" si="17"/>
        <v>0</v>
      </c>
      <c r="J129" s="80"/>
      <c r="K129" s="12">
        <f t="shared" si="24"/>
        <v>0</v>
      </c>
      <c r="L129" s="4"/>
      <c r="M129" s="12">
        <f t="shared" si="26"/>
        <v>0</v>
      </c>
      <c r="N129" s="4"/>
      <c r="O129" s="12">
        <f t="shared" si="28"/>
        <v>0</v>
      </c>
      <c r="P129" s="12">
        <f t="shared" si="29"/>
        <v>0</v>
      </c>
      <c r="Q129" s="4"/>
      <c r="R129" s="12">
        <f t="shared" si="30"/>
        <v>0</v>
      </c>
      <c r="S129" s="12">
        <f t="shared" si="31"/>
        <v>0</v>
      </c>
      <c r="T129" s="12">
        <f t="shared" si="32"/>
        <v>0</v>
      </c>
      <c r="U129" s="4"/>
      <c r="V129" s="12">
        <f t="shared" si="23"/>
        <v>0</v>
      </c>
      <c r="W129" s="4"/>
    </row>
    <row r="130" spans="2:23" ht="30" customHeight="1" x14ac:dyDescent="0.25">
      <c r="B130" s="79">
        <v>125</v>
      </c>
      <c r="C130" s="10"/>
      <c r="D130" s="10"/>
      <c r="E130" s="10"/>
      <c r="F130" s="4"/>
      <c r="G130" s="4"/>
      <c r="H130" s="4"/>
      <c r="I130" s="12">
        <f t="shared" si="17"/>
        <v>0</v>
      </c>
      <c r="J130" s="80"/>
      <c r="K130" s="12">
        <f t="shared" si="24"/>
        <v>0</v>
      </c>
      <c r="L130" s="4"/>
      <c r="M130" s="12">
        <f t="shared" si="26"/>
        <v>0</v>
      </c>
      <c r="N130" s="4"/>
      <c r="O130" s="12">
        <f t="shared" si="28"/>
        <v>0</v>
      </c>
      <c r="P130" s="12">
        <f t="shared" si="29"/>
        <v>0</v>
      </c>
      <c r="Q130" s="4"/>
      <c r="R130" s="12">
        <f t="shared" si="30"/>
        <v>0</v>
      </c>
      <c r="S130" s="12">
        <f t="shared" si="31"/>
        <v>0</v>
      </c>
      <c r="T130" s="12">
        <f t="shared" si="32"/>
        <v>0</v>
      </c>
      <c r="U130" s="4"/>
      <c r="V130" s="12">
        <f t="shared" si="23"/>
        <v>0</v>
      </c>
      <c r="W130" s="4"/>
    </row>
    <row r="131" spans="2:23" ht="30" customHeight="1" x14ac:dyDescent="0.25">
      <c r="B131" s="79">
        <v>126</v>
      </c>
      <c r="C131" s="10"/>
      <c r="D131" s="10"/>
      <c r="E131" s="10"/>
      <c r="F131" s="4"/>
      <c r="G131" s="4"/>
      <c r="H131" s="4"/>
      <c r="I131" s="12">
        <f t="shared" si="17"/>
        <v>0</v>
      </c>
      <c r="J131" s="80"/>
      <c r="K131" s="12">
        <f t="shared" si="24"/>
        <v>0</v>
      </c>
      <c r="L131" s="4"/>
      <c r="M131" s="12">
        <f t="shared" si="26"/>
        <v>0</v>
      </c>
      <c r="N131" s="4"/>
      <c r="O131" s="12">
        <f t="shared" si="28"/>
        <v>0</v>
      </c>
      <c r="P131" s="12">
        <f t="shared" si="29"/>
        <v>0</v>
      </c>
      <c r="Q131" s="4"/>
      <c r="R131" s="12">
        <f t="shared" si="30"/>
        <v>0</v>
      </c>
      <c r="S131" s="12">
        <f t="shared" si="31"/>
        <v>0</v>
      </c>
      <c r="T131" s="12">
        <f t="shared" si="32"/>
        <v>0</v>
      </c>
      <c r="U131" s="4"/>
      <c r="V131" s="12">
        <f t="shared" si="23"/>
        <v>0</v>
      </c>
      <c r="W131" s="4"/>
    </row>
    <row r="132" spans="2:23" ht="30" customHeight="1" x14ac:dyDescent="0.25">
      <c r="B132" s="79">
        <v>127</v>
      </c>
      <c r="C132" s="10"/>
      <c r="D132" s="10"/>
      <c r="E132" s="10"/>
      <c r="F132" s="4"/>
      <c r="G132" s="4"/>
      <c r="H132" s="4"/>
      <c r="I132" s="12">
        <f t="shared" si="17"/>
        <v>0</v>
      </c>
      <c r="J132" s="80"/>
      <c r="K132" s="12">
        <f t="shared" si="24"/>
        <v>0</v>
      </c>
      <c r="L132" s="4"/>
      <c r="M132" s="12">
        <f t="shared" si="26"/>
        <v>0</v>
      </c>
      <c r="N132" s="4"/>
      <c r="O132" s="12">
        <f t="shared" si="28"/>
        <v>0</v>
      </c>
      <c r="P132" s="12">
        <f t="shared" si="29"/>
        <v>0</v>
      </c>
      <c r="Q132" s="4"/>
      <c r="R132" s="12">
        <f t="shared" si="30"/>
        <v>0</v>
      </c>
      <c r="S132" s="12">
        <f t="shared" si="31"/>
        <v>0</v>
      </c>
      <c r="T132" s="12">
        <f t="shared" si="32"/>
        <v>0</v>
      </c>
      <c r="U132" s="4"/>
      <c r="V132" s="12">
        <f t="shared" si="23"/>
        <v>0</v>
      </c>
      <c r="W132" s="4"/>
    </row>
    <row r="133" spans="2:23" ht="30" customHeight="1" x14ac:dyDescent="0.25">
      <c r="B133" s="79">
        <v>128</v>
      </c>
      <c r="C133" s="10"/>
      <c r="D133" s="10"/>
      <c r="E133" s="10"/>
      <c r="F133" s="4"/>
      <c r="G133" s="4"/>
      <c r="H133" s="4"/>
      <c r="I133" s="12">
        <f t="shared" si="17"/>
        <v>0</v>
      </c>
      <c r="J133" s="80"/>
      <c r="K133" s="12">
        <f t="shared" si="24"/>
        <v>0</v>
      </c>
      <c r="L133" s="4"/>
      <c r="M133" s="12">
        <f t="shared" si="26"/>
        <v>0</v>
      </c>
      <c r="N133" s="4"/>
      <c r="O133" s="12">
        <f t="shared" si="28"/>
        <v>0</v>
      </c>
      <c r="P133" s="12">
        <f t="shared" si="29"/>
        <v>0</v>
      </c>
      <c r="Q133" s="4"/>
      <c r="R133" s="12">
        <f t="shared" si="30"/>
        <v>0</v>
      </c>
      <c r="S133" s="12">
        <f t="shared" si="31"/>
        <v>0</v>
      </c>
      <c r="T133" s="12">
        <f t="shared" si="32"/>
        <v>0</v>
      </c>
      <c r="U133" s="4"/>
      <c r="V133" s="12">
        <f t="shared" si="23"/>
        <v>0</v>
      </c>
      <c r="W133" s="4"/>
    </row>
    <row r="134" spans="2:23" ht="30" customHeight="1" x14ac:dyDescent="0.25">
      <c r="B134" s="79">
        <v>129</v>
      </c>
      <c r="C134" s="10"/>
      <c r="D134" s="10"/>
      <c r="E134" s="10"/>
      <c r="F134" s="4"/>
      <c r="G134" s="4"/>
      <c r="H134" s="4"/>
      <c r="I134" s="12">
        <f t="shared" si="17"/>
        <v>0</v>
      </c>
      <c r="J134" s="80"/>
      <c r="K134" s="12">
        <f t="shared" si="24"/>
        <v>0</v>
      </c>
      <c r="L134" s="4"/>
      <c r="M134" s="12">
        <f t="shared" si="26"/>
        <v>0</v>
      </c>
      <c r="N134" s="4"/>
      <c r="O134" s="12">
        <f t="shared" si="28"/>
        <v>0</v>
      </c>
      <c r="P134" s="12">
        <f t="shared" si="29"/>
        <v>0</v>
      </c>
      <c r="Q134" s="4"/>
      <c r="R134" s="12">
        <f t="shared" si="30"/>
        <v>0</v>
      </c>
      <c r="S134" s="12">
        <f t="shared" si="31"/>
        <v>0</v>
      </c>
      <c r="T134" s="12">
        <f t="shared" si="32"/>
        <v>0</v>
      </c>
      <c r="U134" s="4"/>
      <c r="V134" s="12">
        <f t="shared" ref="V134:V197" si="33">S134*T134*U134</f>
        <v>0</v>
      </c>
      <c r="W134" s="4"/>
    </row>
    <row r="135" spans="2:23" ht="30" customHeight="1" x14ac:dyDescent="0.25">
      <c r="B135" s="79">
        <v>130</v>
      </c>
      <c r="C135" s="10"/>
      <c r="D135" s="10"/>
      <c r="E135" s="10"/>
      <c r="F135" s="4"/>
      <c r="G135" s="4"/>
      <c r="H135" s="4"/>
      <c r="I135" s="12">
        <f t="shared" si="17"/>
        <v>0</v>
      </c>
      <c r="J135" s="80"/>
      <c r="K135" s="12">
        <f t="shared" si="24"/>
        <v>0</v>
      </c>
      <c r="L135" s="4"/>
      <c r="M135" s="12">
        <f t="shared" si="26"/>
        <v>0</v>
      </c>
      <c r="N135" s="4"/>
      <c r="O135" s="12">
        <f t="shared" si="28"/>
        <v>0</v>
      </c>
      <c r="P135" s="12">
        <f t="shared" si="29"/>
        <v>0</v>
      </c>
      <c r="Q135" s="4"/>
      <c r="R135" s="12">
        <f t="shared" si="30"/>
        <v>0</v>
      </c>
      <c r="S135" s="12">
        <f t="shared" si="31"/>
        <v>0</v>
      </c>
      <c r="T135" s="12">
        <f t="shared" si="32"/>
        <v>0</v>
      </c>
      <c r="U135" s="4"/>
      <c r="V135" s="12">
        <f t="shared" si="33"/>
        <v>0</v>
      </c>
      <c r="W135" s="4"/>
    </row>
    <row r="136" spans="2:23" ht="30" customHeight="1" x14ac:dyDescent="0.25">
      <c r="B136" s="79">
        <v>131</v>
      </c>
      <c r="C136" s="10"/>
      <c r="D136" s="10"/>
      <c r="E136" s="10"/>
      <c r="F136" s="4"/>
      <c r="G136" s="4"/>
      <c r="H136" s="4"/>
      <c r="I136" s="12">
        <f t="shared" si="17"/>
        <v>0</v>
      </c>
      <c r="J136" s="80"/>
      <c r="K136" s="12">
        <f t="shared" si="24"/>
        <v>0</v>
      </c>
      <c r="L136" s="4"/>
      <c r="M136" s="12">
        <f t="shared" si="26"/>
        <v>0</v>
      </c>
      <c r="N136" s="4"/>
      <c r="O136" s="12">
        <f t="shared" si="28"/>
        <v>0</v>
      </c>
      <c r="P136" s="12">
        <f t="shared" si="29"/>
        <v>0</v>
      </c>
      <c r="Q136" s="4"/>
      <c r="R136" s="12">
        <f t="shared" si="30"/>
        <v>0</v>
      </c>
      <c r="S136" s="12">
        <f t="shared" si="31"/>
        <v>0</v>
      </c>
      <c r="T136" s="12">
        <f t="shared" si="32"/>
        <v>0</v>
      </c>
      <c r="U136" s="4"/>
      <c r="V136" s="12">
        <f t="shared" si="33"/>
        <v>0</v>
      </c>
      <c r="W136" s="4"/>
    </row>
    <row r="137" spans="2:23" ht="30" customHeight="1" x14ac:dyDescent="0.25">
      <c r="B137" s="79">
        <v>132</v>
      </c>
      <c r="C137" s="10"/>
      <c r="D137" s="10"/>
      <c r="E137" s="10"/>
      <c r="F137" s="4"/>
      <c r="G137" s="4"/>
      <c r="H137" s="4"/>
      <c r="I137" s="12">
        <f t="shared" si="17"/>
        <v>0</v>
      </c>
      <c r="J137" s="80"/>
      <c r="K137" s="12">
        <f t="shared" si="24"/>
        <v>0</v>
      </c>
      <c r="L137" s="4"/>
      <c r="M137" s="12">
        <f t="shared" si="26"/>
        <v>0</v>
      </c>
      <c r="N137" s="4"/>
      <c r="O137" s="12">
        <f t="shared" si="28"/>
        <v>0</v>
      </c>
      <c r="P137" s="12">
        <f t="shared" si="29"/>
        <v>0</v>
      </c>
      <c r="Q137" s="4"/>
      <c r="R137" s="12">
        <f t="shared" si="30"/>
        <v>0</v>
      </c>
      <c r="S137" s="12">
        <f t="shared" si="31"/>
        <v>0</v>
      </c>
      <c r="T137" s="12">
        <f t="shared" si="32"/>
        <v>0</v>
      </c>
      <c r="U137" s="4"/>
      <c r="V137" s="12">
        <f t="shared" si="33"/>
        <v>0</v>
      </c>
      <c r="W137" s="4"/>
    </row>
    <row r="138" spans="2:23" ht="30" customHeight="1" x14ac:dyDescent="0.25">
      <c r="B138" s="79">
        <v>133</v>
      </c>
      <c r="C138" s="10"/>
      <c r="D138" s="10"/>
      <c r="E138" s="10"/>
      <c r="F138" s="4"/>
      <c r="G138" s="4"/>
      <c r="H138" s="4"/>
      <c r="I138" s="12">
        <f t="shared" si="17"/>
        <v>0</v>
      </c>
      <c r="J138" s="80"/>
      <c r="K138" s="12">
        <f t="shared" si="24"/>
        <v>0</v>
      </c>
      <c r="L138" s="4"/>
      <c r="M138" s="12">
        <f t="shared" si="26"/>
        <v>0</v>
      </c>
      <c r="N138" s="4"/>
      <c r="O138" s="12">
        <f t="shared" si="28"/>
        <v>0</v>
      </c>
      <c r="P138" s="12">
        <f t="shared" si="29"/>
        <v>0</v>
      </c>
      <c r="Q138" s="4"/>
      <c r="R138" s="12">
        <f t="shared" si="30"/>
        <v>0</v>
      </c>
      <c r="S138" s="12">
        <f t="shared" si="31"/>
        <v>0</v>
      </c>
      <c r="T138" s="12">
        <f t="shared" si="32"/>
        <v>0</v>
      </c>
      <c r="U138" s="4"/>
      <c r="V138" s="12">
        <f t="shared" si="33"/>
        <v>0</v>
      </c>
      <c r="W138" s="4"/>
    </row>
    <row r="139" spans="2:23" ht="30" customHeight="1" x14ac:dyDescent="0.25">
      <c r="B139" s="79">
        <v>134</v>
      </c>
      <c r="C139" s="10"/>
      <c r="D139" s="10"/>
      <c r="E139" s="10"/>
      <c r="F139" s="4"/>
      <c r="G139" s="4"/>
      <c r="H139" s="4"/>
      <c r="I139" s="12">
        <f t="shared" si="17"/>
        <v>0</v>
      </c>
      <c r="J139" s="80"/>
      <c r="K139" s="12">
        <f t="shared" si="24"/>
        <v>0</v>
      </c>
      <c r="L139" s="4"/>
      <c r="M139" s="12">
        <f t="shared" si="26"/>
        <v>0</v>
      </c>
      <c r="N139" s="4"/>
      <c r="O139" s="12">
        <f t="shared" si="28"/>
        <v>0</v>
      </c>
      <c r="P139" s="12">
        <f t="shared" si="29"/>
        <v>0</v>
      </c>
      <c r="Q139" s="4"/>
      <c r="R139" s="12">
        <f t="shared" si="30"/>
        <v>0</v>
      </c>
      <c r="S139" s="12">
        <f t="shared" si="31"/>
        <v>0</v>
      </c>
      <c r="T139" s="12">
        <f t="shared" si="32"/>
        <v>0</v>
      </c>
      <c r="U139" s="4"/>
      <c r="V139" s="12">
        <f t="shared" si="33"/>
        <v>0</v>
      </c>
      <c r="W139" s="4"/>
    </row>
    <row r="140" spans="2:23" ht="30" customHeight="1" x14ac:dyDescent="0.25">
      <c r="B140" s="79">
        <v>135</v>
      </c>
      <c r="C140" s="10"/>
      <c r="D140" s="10"/>
      <c r="E140" s="10"/>
      <c r="F140" s="4"/>
      <c r="G140" s="4"/>
      <c r="H140" s="4"/>
      <c r="I140" s="12">
        <f t="shared" si="17"/>
        <v>0</v>
      </c>
      <c r="J140" s="80"/>
      <c r="K140" s="12">
        <f t="shared" si="24"/>
        <v>0</v>
      </c>
      <c r="L140" s="4"/>
      <c r="M140" s="12">
        <f t="shared" si="26"/>
        <v>0</v>
      </c>
      <c r="N140" s="4"/>
      <c r="O140" s="12">
        <f t="shared" si="28"/>
        <v>0</v>
      </c>
      <c r="P140" s="12">
        <f t="shared" si="29"/>
        <v>0</v>
      </c>
      <c r="Q140" s="4"/>
      <c r="R140" s="12">
        <f t="shared" si="30"/>
        <v>0</v>
      </c>
      <c r="S140" s="12">
        <f t="shared" si="31"/>
        <v>0</v>
      </c>
      <c r="T140" s="12">
        <f t="shared" si="32"/>
        <v>0</v>
      </c>
      <c r="U140" s="4"/>
      <c r="V140" s="12">
        <f t="shared" si="33"/>
        <v>0</v>
      </c>
      <c r="W140" s="4"/>
    </row>
    <row r="141" spans="2:23" ht="30" customHeight="1" x14ac:dyDescent="0.25">
      <c r="B141" s="79">
        <v>136</v>
      </c>
      <c r="C141" s="10"/>
      <c r="D141" s="10"/>
      <c r="E141" s="10"/>
      <c r="F141" s="4"/>
      <c r="G141" s="4"/>
      <c r="H141" s="4"/>
      <c r="I141" s="12">
        <f t="shared" si="17"/>
        <v>0</v>
      </c>
      <c r="J141" s="80"/>
      <c r="K141" s="12">
        <f t="shared" si="24"/>
        <v>0</v>
      </c>
      <c r="L141" s="4"/>
      <c r="M141" s="12">
        <f t="shared" si="26"/>
        <v>0</v>
      </c>
      <c r="N141" s="4"/>
      <c r="O141" s="12">
        <f t="shared" si="28"/>
        <v>0</v>
      </c>
      <c r="P141" s="12">
        <f t="shared" si="29"/>
        <v>0</v>
      </c>
      <c r="Q141" s="4"/>
      <c r="R141" s="12">
        <f t="shared" si="30"/>
        <v>0</v>
      </c>
      <c r="S141" s="12">
        <f t="shared" si="31"/>
        <v>0</v>
      </c>
      <c r="T141" s="12">
        <f t="shared" si="32"/>
        <v>0</v>
      </c>
      <c r="U141" s="4"/>
      <c r="V141" s="12">
        <f t="shared" si="33"/>
        <v>0</v>
      </c>
      <c r="W141" s="4"/>
    </row>
    <row r="142" spans="2:23" ht="30" customHeight="1" x14ac:dyDescent="0.25">
      <c r="B142" s="79">
        <v>137</v>
      </c>
      <c r="C142" s="10"/>
      <c r="D142" s="10"/>
      <c r="E142" s="10"/>
      <c r="F142" s="4"/>
      <c r="G142" s="4"/>
      <c r="H142" s="4"/>
      <c r="I142" s="12">
        <f t="shared" si="17"/>
        <v>0</v>
      </c>
      <c r="J142" s="80"/>
      <c r="K142" s="12">
        <f t="shared" si="24"/>
        <v>0</v>
      </c>
      <c r="L142" s="4"/>
      <c r="M142" s="12">
        <f t="shared" si="26"/>
        <v>0</v>
      </c>
      <c r="N142" s="4"/>
      <c r="O142" s="12">
        <f t="shared" si="28"/>
        <v>0</v>
      </c>
      <c r="P142" s="12">
        <f t="shared" si="29"/>
        <v>0</v>
      </c>
      <c r="Q142" s="4"/>
      <c r="R142" s="12">
        <f t="shared" si="30"/>
        <v>0</v>
      </c>
      <c r="S142" s="12">
        <f t="shared" si="31"/>
        <v>0</v>
      </c>
      <c r="T142" s="12">
        <f t="shared" si="32"/>
        <v>0</v>
      </c>
      <c r="U142" s="4"/>
      <c r="V142" s="12">
        <f t="shared" si="33"/>
        <v>0</v>
      </c>
      <c r="W142" s="4"/>
    </row>
    <row r="143" spans="2:23" ht="30" customHeight="1" x14ac:dyDescent="0.25">
      <c r="B143" s="79">
        <v>138</v>
      </c>
      <c r="C143" s="10"/>
      <c r="D143" s="10"/>
      <c r="E143" s="10"/>
      <c r="F143" s="4"/>
      <c r="G143" s="4"/>
      <c r="H143" s="4"/>
      <c r="I143" s="12">
        <f t="shared" si="17"/>
        <v>0</v>
      </c>
      <c r="J143" s="80"/>
      <c r="K143" s="12">
        <f t="shared" si="24"/>
        <v>0</v>
      </c>
      <c r="L143" s="4"/>
      <c r="M143" s="12">
        <f t="shared" si="26"/>
        <v>0</v>
      </c>
      <c r="N143" s="4"/>
      <c r="O143" s="12">
        <f t="shared" si="28"/>
        <v>0</v>
      </c>
      <c r="P143" s="12">
        <f t="shared" si="29"/>
        <v>0</v>
      </c>
      <c r="Q143" s="4"/>
      <c r="R143" s="12">
        <f t="shared" si="30"/>
        <v>0</v>
      </c>
      <c r="S143" s="12">
        <f t="shared" si="31"/>
        <v>0</v>
      </c>
      <c r="T143" s="12">
        <f t="shared" si="32"/>
        <v>0</v>
      </c>
      <c r="U143" s="4"/>
      <c r="V143" s="12">
        <f t="shared" si="33"/>
        <v>0</v>
      </c>
      <c r="W143" s="4"/>
    </row>
    <row r="144" spans="2:23" ht="30" customHeight="1" x14ac:dyDescent="0.25">
      <c r="B144" s="79">
        <v>139</v>
      </c>
      <c r="C144" s="10"/>
      <c r="D144" s="10"/>
      <c r="E144" s="10"/>
      <c r="F144" s="4"/>
      <c r="G144" s="4"/>
      <c r="H144" s="4"/>
      <c r="I144" s="12">
        <f t="shared" si="17"/>
        <v>0</v>
      </c>
      <c r="J144" s="80"/>
      <c r="K144" s="12">
        <f t="shared" si="24"/>
        <v>0</v>
      </c>
      <c r="L144" s="4"/>
      <c r="M144" s="12">
        <f t="shared" si="26"/>
        <v>0</v>
      </c>
      <c r="N144" s="4"/>
      <c r="O144" s="12">
        <f t="shared" si="28"/>
        <v>0</v>
      </c>
      <c r="P144" s="12">
        <f t="shared" si="29"/>
        <v>0</v>
      </c>
      <c r="Q144" s="4"/>
      <c r="R144" s="12">
        <f t="shared" si="30"/>
        <v>0</v>
      </c>
      <c r="S144" s="12">
        <f t="shared" si="31"/>
        <v>0</v>
      </c>
      <c r="T144" s="12">
        <f t="shared" si="32"/>
        <v>0</v>
      </c>
      <c r="U144" s="4"/>
      <c r="V144" s="12">
        <f t="shared" si="33"/>
        <v>0</v>
      </c>
      <c r="W144" s="4"/>
    </row>
    <row r="145" spans="2:23" ht="30" customHeight="1" x14ac:dyDescent="0.25">
      <c r="B145" s="79">
        <v>140</v>
      </c>
      <c r="C145" s="10"/>
      <c r="D145" s="10"/>
      <c r="E145" s="10"/>
      <c r="F145" s="4"/>
      <c r="G145" s="4"/>
      <c r="H145" s="4"/>
      <c r="I145" s="12">
        <f t="shared" si="17"/>
        <v>0</v>
      </c>
      <c r="J145" s="80"/>
      <c r="K145" s="12">
        <f t="shared" si="24"/>
        <v>0</v>
      </c>
      <c r="L145" s="4"/>
      <c r="M145" s="12">
        <f t="shared" si="26"/>
        <v>0</v>
      </c>
      <c r="N145" s="4"/>
      <c r="O145" s="12">
        <f t="shared" si="28"/>
        <v>0</v>
      </c>
      <c r="P145" s="12">
        <f t="shared" si="29"/>
        <v>0</v>
      </c>
      <c r="Q145" s="4"/>
      <c r="R145" s="12">
        <f t="shared" si="30"/>
        <v>0</v>
      </c>
      <c r="S145" s="12">
        <f t="shared" si="31"/>
        <v>0</v>
      </c>
      <c r="T145" s="12">
        <f t="shared" si="32"/>
        <v>0</v>
      </c>
      <c r="U145" s="4"/>
      <c r="V145" s="12">
        <f t="shared" si="33"/>
        <v>0</v>
      </c>
      <c r="W145" s="4"/>
    </row>
    <row r="146" spans="2:23" ht="30" customHeight="1" x14ac:dyDescent="0.25">
      <c r="B146" s="79">
        <v>141</v>
      </c>
      <c r="C146" s="10"/>
      <c r="D146" s="10"/>
      <c r="E146" s="10"/>
      <c r="F146" s="4"/>
      <c r="G146" s="4"/>
      <c r="H146" s="4"/>
      <c r="I146" s="12">
        <f t="shared" si="17"/>
        <v>0</v>
      </c>
      <c r="J146" s="80"/>
      <c r="K146" s="12">
        <f t="shared" si="24"/>
        <v>0</v>
      </c>
      <c r="L146" s="4"/>
      <c r="M146" s="12">
        <f t="shared" si="26"/>
        <v>0</v>
      </c>
      <c r="N146" s="4"/>
      <c r="O146" s="12">
        <f t="shared" si="28"/>
        <v>0</v>
      </c>
      <c r="P146" s="12">
        <f t="shared" si="29"/>
        <v>0</v>
      </c>
      <c r="Q146" s="4"/>
      <c r="R146" s="12">
        <f t="shared" si="30"/>
        <v>0</v>
      </c>
      <c r="S146" s="12">
        <f t="shared" si="31"/>
        <v>0</v>
      </c>
      <c r="T146" s="12">
        <f t="shared" si="32"/>
        <v>0</v>
      </c>
      <c r="U146" s="4"/>
      <c r="V146" s="12">
        <f t="shared" si="33"/>
        <v>0</v>
      </c>
      <c r="W146" s="4"/>
    </row>
    <row r="147" spans="2:23" ht="30" customHeight="1" x14ac:dyDescent="0.25">
      <c r="B147" s="79">
        <v>142</v>
      </c>
      <c r="C147" s="10"/>
      <c r="D147" s="10"/>
      <c r="E147" s="10"/>
      <c r="F147" s="4"/>
      <c r="G147" s="4"/>
      <c r="H147" s="4"/>
      <c r="I147" s="12">
        <f t="shared" si="17"/>
        <v>0</v>
      </c>
      <c r="J147" s="80"/>
      <c r="K147" s="12">
        <f t="shared" si="24"/>
        <v>0</v>
      </c>
      <c r="L147" s="4"/>
      <c r="M147" s="12">
        <f t="shared" si="26"/>
        <v>0</v>
      </c>
      <c r="N147" s="4"/>
      <c r="O147" s="12">
        <f t="shared" si="28"/>
        <v>0</v>
      </c>
      <c r="P147" s="12">
        <f t="shared" si="29"/>
        <v>0</v>
      </c>
      <c r="Q147" s="4"/>
      <c r="R147" s="12">
        <f t="shared" si="30"/>
        <v>0</v>
      </c>
      <c r="S147" s="12">
        <f t="shared" si="31"/>
        <v>0</v>
      </c>
      <c r="T147" s="12">
        <f t="shared" si="32"/>
        <v>0</v>
      </c>
      <c r="U147" s="4"/>
      <c r="V147" s="12">
        <f t="shared" si="33"/>
        <v>0</v>
      </c>
      <c r="W147" s="4"/>
    </row>
    <row r="148" spans="2:23" ht="30" customHeight="1" x14ac:dyDescent="0.25">
      <c r="B148" s="79">
        <v>143</v>
      </c>
      <c r="C148" s="10"/>
      <c r="D148" s="10"/>
      <c r="E148" s="10"/>
      <c r="F148" s="4"/>
      <c r="G148" s="4"/>
      <c r="H148" s="4"/>
      <c r="I148" s="12">
        <f t="shared" si="17"/>
        <v>0</v>
      </c>
      <c r="J148" s="80"/>
      <c r="K148" s="12">
        <f t="shared" si="24"/>
        <v>0</v>
      </c>
      <c r="L148" s="4"/>
      <c r="M148" s="12">
        <f t="shared" si="26"/>
        <v>0</v>
      </c>
      <c r="N148" s="4"/>
      <c r="O148" s="12">
        <f t="shared" si="28"/>
        <v>0</v>
      </c>
      <c r="P148" s="12">
        <f t="shared" si="29"/>
        <v>0</v>
      </c>
      <c r="Q148" s="4"/>
      <c r="R148" s="12">
        <f t="shared" si="30"/>
        <v>0</v>
      </c>
      <c r="S148" s="12">
        <f t="shared" si="31"/>
        <v>0</v>
      </c>
      <c r="T148" s="12">
        <f t="shared" si="32"/>
        <v>0</v>
      </c>
      <c r="U148" s="4"/>
      <c r="V148" s="12">
        <f t="shared" si="33"/>
        <v>0</v>
      </c>
      <c r="W148" s="4"/>
    </row>
    <row r="149" spans="2:23" ht="30" customHeight="1" x14ac:dyDescent="0.25">
      <c r="B149" s="79">
        <v>144</v>
      </c>
      <c r="C149" s="10"/>
      <c r="D149" s="10"/>
      <c r="E149" s="10"/>
      <c r="F149" s="4"/>
      <c r="G149" s="4"/>
      <c r="H149" s="4"/>
      <c r="I149" s="12">
        <f t="shared" si="17"/>
        <v>0</v>
      </c>
      <c r="J149" s="80"/>
      <c r="K149" s="12">
        <f t="shared" si="24"/>
        <v>0</v>
      </c>
      <c r="L149" s="4"/>
      <c r="M149" s="12">
        <f t="shared" si="26"/>
        <v>0</v>
      </c>
      <c r="N149" s="4"/>
      <c r="O149" s="12">
        <f t="shared" si="28"/>
        <v>0</v>
      </c>
      <c r="P149" s="12">
        <f t="shared" si="29"/>
        <v>0</v>
      </c>
      <c r="Q149" s="4"/>
      <c r="R149" s="12">
        <f t="shared" si="30"/>
        <v>0</v>
      </c>
      <c r="S149" s="12">
        <f t="shared" si="31"/>
        <v>0</v>
      </c>
      <c r="T149" s="12">
        <f t="shared" si="32"/>
        <v>0</v>
      </c>
      <c r="U149" s="4"/>
      <c r="V149" s="12">
        <f t="shared" si="33"/>
        <v>0</v>
      </c>
      <c r="W149" s="4"/>
    </row>
    <row r="150" spans="2:23" ht="30" customHeight="1" x14ac:dyDescent="0.25">
      <c r="B150" s="79">
        <v>145</v>
      </c>
      <c r="C150" s="10"/>
      <c r="D150" s="10"/>
      <c r="E150" s="10"/>
      <c r="F150" s="4"/>
      <c r="G150" s="4"/>
      <c r="H150" s="4"/>
      <c r="I150" s="12">
        <f t="shared" si="17"/>
        <v>0</v>
      </c>
      <c r="J150" s="80"/>
      <c r="K150" s="12">
        <f t="shared" si="24"/>
        <v>0</v>
      </c>
      <c r="L150" s="4"/>
      <c r="M150" s="12">
        <f t="shared" si="26"/>
        <v>0</v>
      </c>
      <c r="N150" s="4"/>
      <c r="O150" s="12">
        <f t="shared" si="28"/>
        <v>0</v>
      </c>
      <c r="P150" s="12">
        <f t="shared" si="29"/>
        <v>0</v>
      </c>
      <c r="Q150" s="4"/>
      <c r="R150" s="12">
        <f t="shared" si="30"/>
        <v>0</v>
      </c>
      <c r="S150" s="12">
        <f t="shared" si="31"/>
        <v>0</v>
      </c>
      <c r="T150" s="12">
        <f t="shared" si="32"/>
        <v>0</v>
      </c>
      <c r="U150" s="4"/>
      <c r="V150" s="12">
        <f t="shared" si="33"/>
        <v>0</v>
      </c>
      <c r="W150" s="4"/>
    </row>
    <row r="151" spans="2:23" ht="30" customHeight="1" x14ac:dyDescent="0.25">
      <c r="B151" s="79">
        <v>146</v>
      </c>
      <c r="C151" s="10"/>
      <c r="D151" s="10"/>
      <c r="E151" s="10"/>
      <c r="F151" s="4"/>
      <c r="G151" s="4"/>
      <c r="H151" s="4"/>
      <c r="I151" s="12">
        <f t="shared" si="17"/>
        <v>0</v>
      </c>
      <c r="J151" s="80"/>
      <c r="K151" s="12">
        <f t="shared" si="24"/>
        <v>0</v>
      </c>
      <c r="L151" s="4"/>
      <c r="M151" s="12">
        <f t="shared" si="26"/>
        <v>0</v>
      </c>
      <c r="N151" s="4"/>
      <c r="O151" s="12">
        <f t="shared" si="28"/>
        <v>0</v>
      </c>
      <c r="P151" s="12">
        <f t="shared" si="29"/>
        <v>0</v>
      </c>
      <c r="Q151" s="4"/>
      <c r="R151" s="12">
        <f t="shared" si="30"/>
        <v>0</v>
      </c>
      <c r="S151" s="12">
        <f t="shared" si="31"/>
        <v>0</v>
      </c>
      <c r="T151" s="12">
        <f t="shared" si="32"/>
        <v>0</v>
      </c>
      <c r="U151" s="4"/>
      <c r="V151" s="12">
        <f t="shared" si="33"/>
        <v>0</v>
      </c>
      <c r="W151" s="4"/>
    </row>
    <row r="152" spans="2:23" ht="30" customHeight="1" x14ac:dyDescent="0.25">
      <c r="B152" s="79">
        <v>147</v>
      </c>
      <c r="C152" s="10"/>
      <c r="D152" s="10"/>
      <c r="E152" s="10"/>
      <c r="F152" s="4"/>
      <c r="G152" s="4"/>
      <c r="H152" s="4"/>
      <c r="I152" s="12">
        <f t="shared" si="17"/>
        <v>0</v>
      </c>
      <c r="J152" s="80"/>
      <c r="K152" s="12">
        <f t="shared" si="24"/>
        <v>0</v>
      </c>
      <c r="L152" s="4"/>
      <c r="M152" s="12">
        <f t="shared" si="26"/>
        <v>0</v>
      </c>
      <c r="N152" s="4"/>
      <c r="O152" s="12">
        <f t="shared" si="28"/>
        <v>0</v>
      </c>
      <c r="P152" s="12">
        <f t="shared" si="29"/>
        <v>0</v>
      </c>
      <c r="Q152" s="4"/>
      <c r="R152" s="12">
        <f t="shared" si="30"/>
        <v>0</v>
      </c>
      <c r="S152" s="12">
        <f t="shared" si="31"/>
        <v>0</v>
      </c>
      <c r="T152" s="12">
        <f t="shared" si="32"/>
        <v>0</v>
      </c>
      <c r="U152" s="4"/>
      <c r="V152" s="12">
        <f t="shared" si="33"/>
        <v>0</v>
      </c>
      <c r="W152" s="4"/>
    </row>
    <row r="153" spans="2:23" ht="30" customHeight="1" x14ac:dyDescent="0.25">
      <c r="B153" s="79">
        <v>148</v>
      </c>
      <c r="C153" s="10"/>
      <c r="D153" s="10"/>
      <c r="E153" s="10"/>
      <c r="F153" s="4"/>
      <c r="G153" s="4"/>
      <c r="H153" s="4"/>
      <c r="I153" s="12">
        <f t="shared" si="17"/>
        <v>0</v>
      </c>
      <c r="J153" s="80"/>
      <c r="K153" s="12">
        <f t="shared" si="24"/>
        <v>0</v>
      </c>
      <c r="L153" s="4"/>
      <c r="M153" s="12">
        <f t="shared" si="26"/>
        <v>0</v>
      </c>
      <c r="N153" s="4"/>
      <c r="O153" s="12">
        <f t="shared" si="28"/>
        <v>0</v>
      </c>
      <c r="P153" s="12">
        <f t="shared" si="29"/>
        <v>0</v>
      </c>
      <c r="Q153" s="4"/>
      <c r="R153" s="12">
        <f t="shared" si="30"/>
        <v>0</v>
      </c>
      <c r="S153" s="12">
        <f t="shared" si="31"/>
        <v>0</v>
      </c>
      <c r="T153" s="12">
        <f t="shared" si="32"/>
        <v>0</v>
      </c>
      <c r="U153" s="4"/>
      <c r="V153" s="12">
        <f t="shared" si="33"/>
        <v>0</v>
      </c>
      <c r="W153" s="4"/>
    </row>
    <row r="154" spans="2:23" ht="30" customHeight="1" x14ac:dyDescent="0.25">
      <c r="B154" s="79">
        <v>149</v>
      </c>
      <c r="C154" s="10"/>
      <c r="D154" s="10"/>
      <c r="E154" s="10"/>
      <c r="F154" s="4"/>
      <c r="G154" s="4"/>
      <c r="H154" s="4"/>
      <c r="I154" s="12">
        <f t="shared" si="17"/>
        <v>0</v>
      </c>
      <c r="J154" s="80"/>
      <c r="K154" s="12">
        <f t="shared" si="24"/>
        <v>0</v>
      </c>
      <c r="L154" s="4"/>
      <c r="M154" s="12">
        <f t="shared" si="26"/>
        <v>0</v>
      </c>
      <c r="N154" s="4"/>
      <c r="O154" s="12">
        <f t="shared" si="28"/>
        <v>0</v>
      </c>
      <c r="P154" s="12">
        <f t="shared" si="29"/>
        <v>0</v>
      </c>
      <c r="Q154" s="4"/>
      <c r="R154" s="12">
        <f t="shared" si="30"/>
        <v>0</v>
      </c>
      <c r="S154" s="12">
        <f t="shared" si="31"/>
        <v>0</v>
      </c>
      <c r="T154" s="12">
        <f t="shared" si="32"/>
        <v>0</v>
      </c>
      <c r="U154" s="4"/>
      <c r="V154" s="12">
        <f t="shared" si="33"/>
        <v>0</v>
      </c>
      <c r="W154" s="4"/>
    </row>
    <row r="155" spans="2:23" ht="30" customHeight="1" x14ac:dyDescent="0.25">
      <c r="B155" s="79">
        <v>150</v>
      </c>
      <c r="C155" s="10"/>
      <c r="D155" s="10"/>
      <c r="E155" s="10"/>
      <c r="F155" s="4"/>
      <c r="G155" s="4"/>
      <c r="H155" s="4"/>
      <c r="I155" s="12">
        <f t="shared" si="17"/>
        <v>0</v>
      </c>
      <c r="J155" s="80"/>
      <c r="K155" s="12">
        <f t="shared" si="24"/>
        <v>0</v>
      </c>
      <c r="L155" s="4"/>
      <c r="M155" s="12">
        <f t="shared" si="26"/>
        <v>0</v>
      </c>
      <c r="N155" s="4"/>
      <c r="O155" s="12">
        <f t="shared" si="28"/>
        <v>0</v>
      </c>
      <c r="P155" s="12">
        <f t="shared" si="29"/>
        <v>0</v>
      </c>
      <c r="Q155" s="4"/>
      <c r="R155" s="12">
        <f t="shared" si="30"/>
        <v>0</v>
      </c>
      <c r="S155" s="12">
        <f t="shared" si="31"/>
        <v>0</v>
      </c>
      <c r="T155" s="12">
        <f t="shared" si="32"/>
        <v>0</v>
      </c>
      <c r="U155" s="4"/>
      <c r="V155" s="12">
        <f t="shared" si="33"/>
        <v>0</v>
      </c>
      <c r="W155" s="4"/>
    </row>
    <row r="156" spans="2:23" ht="30" customHeight="1" x14ac:dyDescent="0.25">
      <c r="B156" s="79">
        <v>151</v>
      </c>
      <c r="C156" s="10"/>
      <c r="D156" s="10"/>
      <c r="E156" s="10"/>
      <c r="F156" s="4"/>
      <c r="G156" s="4"/>
      <c r="H156" s="4"/>
      <c r="I156" s="12">
        <f t="shared" si="17"/>
        <v>0</v>
      </c>
      <c r="J156" s="80"/>
      <c r="K156" s="12">
        <f t="shared" si="24"/>
        <v>0</v>
      </c>
      <c r="L156" s="4"/>
      <c r="M156" s="12">
        <f t="shared" si="26"/>
        <v>0</v>
      </c>
      <c r="N156" s="4"/>
      <c r="O156" s="12">
        <f t="shared" si="28"/>
        <v>0</v>
      </c>
      <c r="P156" s="12">
        <f t="shared" si="29"/>
        <v>0</v>
      </c>
      <c r="Q156" s="4"/>
      <c r="R156" s="12">
        <f t="shared" si="30"/>
        <v>0</v>
      </c>
      <c r="S156" s="12">
        <f t="shared" si="31"/>
        <v>0</v>
      </c>
      <c r="T156" s="12">
        <f t="shared" si="32"/>
        <v>0</v>
      </c>
      <c r="U156" s="4"/>
      <c r="V156" s="12">
        <f t="shared" si="33"/>
        <v>0</v>
      </c>
      <c r="W156" s="4"/>
    </row>
    <row r="157" spans="2:23" ht="30" customHeight="1" x14ac:dyDescent="0.25">
      <c r="B157" s="79">
        <v>152</v>
      </c>
      <c r="C157" s="10"/>
      <c r="D157" s="10"/>
      <c r="E157" s="10"/>
      <c r="F157" s="4"/>
      <c r="G157" s="4"/>
      <c r="H157" s="4"/>
      <c r="I157" s="12">
        <f t="shared" si="17"/>
        <v>0</v>
      </c>
      <c r="J157" s="80"/>
      <c r="K157" s="12">
        <f t="shared" si="24"/>
        <v>0</v>
      </c>
      <c r="L157" s="4"/>
      <c r="M157" s="12">
        <f t="shared" si="26"/>
        <v>0</v>
      </c>
      <c r="N157" s="4"/>
      <c r="O157" s="12">
        <f t="shared" si="28"/>
        <v>0</v>
      </c>
      <c r="P157" s="12">
        <f t="shared" si="29"/>
        <v>0</v>
      </c>
      <c r="Q157" s="4"/>
      <c r="R157" s="12">
        <f t="shared" si="30"/>
        <v>0</v>
      </c>
      <c r="S157" s="12">
        <f t="shared" si="31"/>
        <v>0</v>
      </c>
      <c r="T157" s="12">
        <f t="shared" si="32"/>
        <v>0</v>
      </c>
      <c r="U157" s="4"/>
      <c r="V157" s="12">
        <f t="shared" si="33"/>
        <v>0</v>
      </c>
      <c r="W157" s="4"/>
    </row>
    <row r="158" spans="2:23" ht="30" customHeight="1" x14ac:dyDescent="0.25">
      <c r="B158" s="79">
        <v>153</v>
      </c>
      <c r="C158" s="10"/>
      <c r="D158" s="10"/>
      <c r="E158" s="10"/>
      <c r="F158" s="4"/>
      <c r="G158" s="4"/>
      <c r="H158" s="4"/>
      <c r="I158" s="12">
        <f t="shared" si="17"/>
        <v>0</v>
      </c>
      <c r="J158" s="80"/>
      <c r="K158" s="12">
        <f t="shared" si="24"/>
        <v>0</v>
      </c>
      <c r="L158" s="4"/>
      <c r="M158" s="12">
        <f t="shared" si="26"/>
        <v>0</v>
      </c>
      <c r="N158" s="4"/>
      <c r="O158" s="12">
        <f t="shared" si="28"/>
        <v>0</v>
      </c>
      <c r="P158" s="12">
        <f t="shared" si="29"/>
        <v>0</v>
      </c>
      <c r="Q158" s="4"/>
      <c r="R158" s="12">
        <f t="shared" si="30"/>
        <v>0</v>
      </c>
      <c r="S158" s="12">
        <f t="shared" si="31"/>
        <v>0</v>
      </c>
      <c r="T158" s="12">
        <f t="shared" si="32"/>
        <v>0</v>
      </c>
      <c r="U158" s="4"/>
      <c r="V158" s="12">
        <f t="shared" si="33"/>
        <v>0</v>
      </c>
      <c r="W158" s="4"/>
    </row>
    <row r="159" spans="2:23" ht="30" customHeight="1" x14ac:dyDescent="0.25">
      <c r="B159" s="79">
        <v>154</v>
      </c>
      <c r="C159" s="10"/>
      <c r="D159" s="10"/>
      <c r="E159" s="10"/>
      <c r="F159" s="4"/>
      <c r="G159" s="4"/>
      <c r="H159" s="4"/>
      <c r="I159" s="12">
        <f t="shared" si="17"/>
        <v>0</v>
      </c>
      <c r="J159" s="80"/>
      <c r="K159" s="12">
        <f t="shared" si="24"/>
        <v>0</v>
      </c>
      <c r="L159" s="4"/>
      <c r="M159" s="12">
        <f t="shared" si="26"/>
        <v>0</v>
      </c>
      <c r="N159" s="4"/>
      <c r="O159" s="12">
        <f t="shared" si="28"/>
        <v>0</v>
      </c>
      <c r="P159" s="12">
        <f t="shared" si="29"/>
        <v>0</v>
      </c>
      <c r="Q159" s="4"/>
      <c r="R159" s="12">
        <f t="shared" si="30"/>
        <v>0</v>
      </c>
      <c r="S159" s="12">
        <f t="shared" si="31"/>
        <v>0</v>
      </c>
      <c r="T159" s="12">
        <f t="shared" si="32"/>
        <v>0</v>
      </c>
      <c r="U159" s="4"/>
      <c r="V159" s="12">
        <f t="shared" si="33"/>
        <v>0</v>
      </c>
      <c r="W159" s="4"/>
    </row>
    <row r="160" spans="2:23" ht="30" customHeight="1" x14ac:dyDescent="0.25">
      <c r="B160" s="79">
        <v>155</v>
      </c>
      <c r="C160" s="10"/>
      <c r="D160" s="10"/>
      <c r="E160" s="10"/>
      <c r="F160" s="4"/>
      <c r="G160" s="4"/>
      <c r="H160" s="4"/>
      <c r="I160" s="12">
        <f t="shared" si="17"/>
        <v>0</v>
      </c>
      <c r="J160" s="80"/>
      <c r="K160" s="12">
        <f t="shared" si="24"/>
        <v>0</v>
      </c>
      <c r="L160" s="4"/>
      <c r="M160" s="12">
        <f t="shared" si="26"/>
        <v>0</v>
      </c>
      <c r="N160" s="4"/>
      <c r="O160" s="12">
        <f t="shared" si="28"/>
        <v>0</v>
      </c>
      <c r="P160" s="12">
        <f t="shared" si="29"/>
        <v>0</v>
      </c>
      <c r="Q160" s="4"/>
      <c r="R160" s="12">
        <f t="shared" si="30"/>
        <v>0</v>
      </c>
      <c r="S160" s="12">
        <f t="shared" si="31"/>
        <v>0</v>
      </c>
      <c r="T160" s="12">
        <f t="shared" si="32"/>
        <v>0</v>
      </c>
      <c r="U160" s="4"/>
      <c r="V160" s="12">
        <f t="shared" si="33"/>
        <v>0</v>
      </c>
      <c r="W160" s="4"/>
    </row>
    <row r="161" spans="2:23" ht="30" customHeight="1" x14ac:dyDescent="0.25">
      <c r="B161" s="79">
        <v>156</v>
      </c>
      <c r="C161" s="10"/>
      <c r="D161" s="10"/>
      <c r="E161" s="10"/>
      <c r="F161" s="4"/>
      <c r="G161" s="4"/>
      <c r="H161" s="4"/>
      <c r="I161" s="12">
        <f t="shared" si="17"/>
        <v>0</v>
      </c>
      <c r="J161" s="80"/>
      <c r="K161" s="12">
        <f t="shared" si="24"/>
        <v>0</v>
      </c>
      <c r="L161" s="4"/>
      <c r="M161" s="12">
        <f t="shared" si="26"/>
        <v>0</v>
      </c>
      <c r="N161" s="4"/>
      <c r="O161" s="12">
        <f t="shared" si="28"/>
        <v>0</v>
      </c>
      <c r="P161" s="12">
        <f t="shared" si="29"/>
        <v>0</v>
      </c>
      <c r="Q161" s="4"/>
      <c r="R161" s="12">
        <f t="shared" si="30"/>
        <v>0</v>
      </c>
      <c r="S161" s="12">
        <f t="shared" si="31"/>
        <v>0</v>
      </c>
      <c r="T161" s="12">
        <f t="shared" si="32"/>
        <v>0</v>
      </c>
      <c r="U161" s="4"/>
      <c r="V161" s="12">
        <f t="shared" si="33"/>
        <v>0</v>
      </c>
      <c r="W161" s="4"/>
    </row>
    <row r="162" spans="2:23" ht="30" customHeight="1" x14ac:dyDescent="0.25">
      <c r="B162" s="79">
        <v>157</v>
      </c>
      <c r="C162" s="10"/>
      <c r="D162" s="10"/>
      <c r="E162" s="10"/>
      <c r="F162" s="4"/>
      <c r="G162" s="4"/>
      <c r="H162" s="4"/>
      <c r="I162" s="12">
        <f t="shared" si="17"/>
        <v>0</v>
      </c>
      <c r="J162" s="80"/>
      <c r="K162" s="12">
        <f t="shared" si="24"/>
        <v>0</v>
      </c>
      <c r="L162" s="4"/>
      <c r="M162" s="12">
        <f t="shared" si="26"/>
        <v>0</v>
      </c>
      <c r="N162" s="4"/>
      <c r="O162" s="12">
        <f t="shared" si="28"/>
        <v>0</v>
      </c>
      <c r="P162" s="12">
        <f t="shared" si="29"/>
        <v>0</v>
      </c>
      <c r="Q162" s="4"/>
      <c r="R162" s="12">
        <f t="shared" si="30"/>
        <v>0</v>
      </c>
      <c r="S162" s="12">
        <f t="shared" si="31"/>
        <v>0</v>
      </c>
      <c r="T162" s="12">
        <f t="shared" si="32"/>
        <v>0</v>
      </c>
      <c r="U162" s="4"/>
      <c r="V162" s="12">
        <f t="shared" si="33"/>
        <v>0</v>
      </c>
      <c r="W162" s="4"/>
    </row>
    <row r="163" spans="2:23" ht="30" customHeight="1" x14ac:dyDescent="0.25">
      <c r="B163" s="79">
        <v>158</v>
      </c>
      <c r="C163" s="10"/>
      <c r="D163" s="10"/>
      <c r="E163" s="10"/>
      <c r="F163" s="4"/>
      <c r="G163" s="4"/>
      <c r="H163" s="4"/>
      <c r="I163" s="12">
        <f t="shared" si="17"/>
        <v>0</v>
      </c>
      <c r="J163" s="80"/>
      <c r="K163" s="12">
        <f t="shared" si="24"/>
        <v>0</v>
      </c>
      <c r="L163" s="4"/>
      <c r="M163" s="12">
        <f t="shared" si="26"/>
        <v>0</v>
      </c>
      <c r="N163" s="4"/>
      <c r="O163" s="12">
        <f t="shared" si="28"/>
        <v>0</v>
      </c>
      <c r="P163" s="12">
        <f t="shared" si="29"/>
        <v>0</v>
      </c>
      <c r="Q163" s="4"/>
      <c r="R163" s="12">
        <f t="shared" si="30"/>
        <v>0</v>
      </c>
      <c r="S163" s="12">
        <f t="shared" si="31"/>
        <v>0</v>
      </c>
      <c r="T163" s="12">
        <f t="shared" si="32"/>
        <v>0</v>
      </c>
      <c r="U163" s="4"/>
      <c r="V163" s="12">
        <f t="shared" si="33"/>
        <v>0</v>
      </c>
      <c r="W163" s="4"/>
    </row>
    <row r="164" spans="2:23" ht="30" customHeight="1" x14ac:dyDescent="0.25">
      <c r="B164" s="79">
        <v>159</v>
      </c>
      <c r="C164" s="10"/>
      <c r="D164" s="10"/>
      <c r="E164" s="10"/>
      <c r="F164" s="4"/>
      <c r="G164" s="4"/>
      <c r="H164" s="4"/>
      <c r="I164" s="12">
        <f t="shared" si="17"/>
        <v>0</v>
      </c>
      <c r="J164" s="80"/>
      <c r="K164" s="12">
        <f t="shared" si="24"/>
        <v>0</v>
      </c>
      <c r="L164" s="4"/>
      <c r="M164" s="12">
        <f t="shared" si="26"/>
        <v>0</v>
      </c>
      <c r="N164" s="4"/>
      <c r="O164" s="12">
        <f t="shared" si="28"/>
        <v>0</v>
      </c>
      <c r="P164" s="12">
        <f t="shared" si="29"/>
        <v>0</v>
      </c>
      <c r="Q164" s="4"/>
      <c r="R164" s="12">
        <f t="shared" si="30"/>
        <v>0</v>
      </c>
      <c r="S164" s="12">
        <f t="shared" si="31"/>
        <v>0</v>
      </c>
      <c r="T164" s="12">
        <f t="shared" si="32"/>
        <v>0</v>
      </c>
      <c r="U164" s="4"/>
      <c r="V164" s="12">
        <f t="shared" si="33"/>
        <v>0</v>
      </c>
      <c r="W164" s="4"/>
    </row>
    <row r="165" spans="2:23" ht="30" customHeight="1" x14ac:dyDescent="0.25">
      <c r="B165" s="79">
        <v>160</v>
      </c>
      <c r="C165" s="10"/>
      <c r="D165" s="10"/>
      <c r="E165" s="10"/>
      <c r="F165" s="4"/>
      <c r="G165" s="4"/>
      <c r="H165" s="4"/>
      <c r="I165" s="12">
        <f t="shared" si="17"/>
        <v>0</v>
      </c>
      <c r="J165" s="80"/>
      <c r="K165" s="12">
        <f t="shared" si="24"/>
        <v>0</v>
      </c>
      <c r="L165" s="4"/>
      <c r="M165" s="12">
        <f t="shared" si="26"/>
        <v>0</v>
      </c>
      <c r="N165" s="4"/>
      <c r="O165" s="12">
        <f t="shared" si="28"/>
        <v>0</v>
      </c>
      <c r="P165" s="12">
        <f t="shared" si="29"/>
        <v>0</v>
      </c>
      <c r="Q165" s="4"/>
      <c r="R165" s="12">
        <f t="shared" si="30"/>
        <v>0</v>
      </c>
      <c r="S165" s="12">
        <f t="shared" si="31"/>
        <v>0</v>
      </c>
      <c r="T165" s="12">
        <f t="shared" si="32"/>
        <v>0</v>
      </c>
      <c r="U165" s="4"/>
      <c r="V165" s="12">
        <f t="shared" si="33"/>
        <v>0</v>
      </c>
      <c r="W165" s="4"/>
    </row>
    <row r="166" spans="2:23" ht="30" customHeight="1" x14ac:dyDescent="0.25">
      <c r="B166" s="79">
        <v>161</v>
      </c>
      <c r="C166" s="10"/>
      <c r="D166" s="10"/>
      <c r="E166" s="10"/>
      <c r="F166" s="4"/>
      <c r="G166" s="4"/>
      <c r="H166" s="4"/>
      <c r="I166" s="12">
        <f t="shared" si="17"/>
        <v>0</v>
      </c>
      <c r="J166" s="80"/>
      <c r="K166" s="12">
        <f t="shared" si="24"/>
        <v>0</v>
      </c>
      <c r="L166" s="4"/>
      <c r="M166" s="12">
        <f t="shared" si="26"/>
        <v>0</v>
      </c>
      <c r="N166" s="4"/>
      <c r="O166" s="12">
        <f t="shared" si="28"/>
        <v>0</v>
      </c>
      <c r="P166" s="12">
        <f t="shared" si="29"/>
        <v>0</v>
      </c>
      <c r="Q166" s="4"/>
      <c r="R166" s="12">
        <f t="shared" si="30"/>
        <v>0</v>
      </c>
      <c r="S166" s="12">
        <f t="shared" si="31"/>
        <v>0</v>
      </c>
      <c r="T166" s="12">
        <f t="shared" si="32"/>
        <v>0</v>
      </c>
      <c r="U166" s="4"/>
      <c r="V166" s="12">
        <f t="shared" si="33"/>
        <v>0</v>
      </c>
      <c r="W166" s="4"/>
    </row>
    <row r="167" spans="2:23" ht="30" customHeight="1" x14ac:dyDescent="0.25">
      <c r="B167" s="79">
        <v>162</v>
      </c>
      <c r="C167" s="10"/>
      <c r="D167" s="10"/>
      <c r="E167" s="10"/>
      <c r="F167" s="4"/>
      <c r="G167" s="4"/>
      <c r="H167" s="4"/>
      <c r="I167" s="12">
        <f t="shared" si="17"/>
        <v>0</v>
      </c>
      <c r="J167" s="80"/>
      <c r="K167" s="12">
        <f t="shared" si="24"/>
        <v>0</v>
      </c>
      <c r="L167" s="4"/>
      <c r="M167" s="12">
        <f t="shared" si="26"/>
        <v>0</v>
      </c>
      <c r="N167" s="4"/>
      <c r="O167" s="12">
        <f t="shared" si="28"/>
        <v>0</v>
      </c>
      <c r="P167" s="12">
        <f t="shared" si="29"/>
        <v>0</v>
      </c>
      <c r="Q167" s="4"/>
      <c r="R167" s="12">
        <f t="shared" si="30"/>
        <v>0</v>
      </c>
      <c r="S167" s="12">
        <f t="shared" si="31"/>
        <v>0</v>
      </c>
      <c r="T167" s="12">
        <f t="shared" si="32"/>
        <v>0</v>
      </c>
      <c r="U167" s="4"/>
      <c r="V167" s="12">
        <f t="shared" si="33"/>
        <v>0</v>
      </c>
      <c r="W167" s="4"/>
    </row>
    <row r="168" spans="2:23" ht="30" customHeight="1" x14ac:dyDescent="0.25">
      <c r="B168" s="79">
        <v>163</v>
      </c>
      <c r="C168" s="10"/>
      <c r="D168" s="10"/>
      <c r="E168" s="10"/>
      <c r="F168" s="4"/>
      <c r="G168" s="4"/>
      <c r="H168" s="4"/>
      <c r="I168" s="12">
        <f t="shared" si="17"/>
        <v>0</v>
      </c>
      <c r="J168" s="80"/>
      <c r="K168" s="12">
        <f t="shared" si="24"/>
        <v>0</v>
      </c>
      <c r="L168" s="4"/>
      <c r="M168" s="12">
        <f t="shared" si="26"/>
        <v>0</v>
      </c>
      <c r="N168" s="4"/>
      <c r="O168" s="12">
        <f t="shared" ref="O168:O204" si="34">J168*0.034</f>
        <v>0</v>
      </c>
      <c r="P168" s="12">
        <f t="shared" ref="P168:P204" si="35">K168</f>
        <v>0</v>
      </c>
      <c r="Q168" s="4"/>
      <c r="R168" s="12">
        <f t="shared" ref="R168:R204" si="36">O168*P168*Q168</f>
        <v>0</v>
      </c>
      <c r="S168" s="12">
        <f t="shared" ref="S168:S204" si="37">J168*0.034</f>
        <v>0</v>
      </c>
      <c r="T168" s="12">
        <f t="shared" ref="T168:T204" si="38">K168</f>
        <v>0</v>
      </c>
      <c r="U168" s="4"/>
      <c r="V168" s="12">
        <f t="shared" si="33"/>
        <v>0</v>
      </c>
      <c r="W168" s="4"/>
    </row>
    <row r="169" spans="2:23" ht="30" customHeight="1" x14ac:dyDescent="0.25">
      <c r="B169" s="79">
        <v>164</v>
      </c>
      <c r="C169" s="10"/>
      <c r="D169" s="10"/>
      <c r="E169" s="10"/>
      <c r="F169" s="4"/>
      <c r="G169" s="4"/>
      <c r="H169" s="4"/>
      <c r="I169" s="12">
        <f t="shared" si="17"/>
        <v>0</v>
      </c>
      <c r="J169" s="80"/>
      <c r="K169" s="12">
        <f t="shared" si="24"/>
        <v>0</v>
      </c>
      <c r="L169" s="4"/>
      <c r="M169" s="12">
        <f t="shared" si="26"/>
        <v>0</v>
      </c>
      <c r="N169" s="4"/>
      <c r="O169" s="12">
        <f t="shared" si="34"/>
        <v>0</v>
      </c>
      <c r="P169" s="12">
        <f t="shared" si="35"/>
        <v>0</v>
      </c>
      <c r="Q169" s="4"/>
      <c r="R169" s="12">
        <f t="shared" si="36"/>
        <v>0</v>
      </c>
      <c r="S169" s="12">
        <f t="shared" si="37"/>
        <v>0</v>
      </c>
      <c r="T169" s="12">
        <f t="shared" si="38"/>
        <v>0</v>
      </c>
      <c r="U169" s="4"/>
      <c r="V169" s="12">
        <f t="shared" si="33"/>
        <v>0</v>
      </c>
      <c r="W169" s="4"/>
    </row>
    <row r="170" spans="2:23" ht="30" customHeight="1" x14ac:dyDescent="0.25">
      <c r="B170" s="79">
        <v>165</v>
      </c>
      <c r="C170" s="10"/>
      <c r="D170" s="10"/>
      <c r="E170" s="10"/>
      <c r="F170" s="4"/>
      <c r="G170" s="4"/>
      <c r="H170" s="4"/>
      <c r="I170" s="12">
        <f t="shared" si="17"/>
        <v>0</v>
      </c>
      <c r="J170" s="80"/>
      <c r="K170" s="12">
        <f t="shared" si="24"/>
        <v>0</v>
      </c>
      <c r="L170" s="4"/>
      <c r="M170" s="12">
        <f t="shared" si="26"/>
        <v>0</v>
      </c>
      <c r="N170" s="4"/>
      <c r="O170" s="12">
        <f t="shared" si="34"/>
        <v>0</v>
      </c>
      <c r="P170" s="12">
        <f t="shared" si="35"/>
        <v>0</v>
      </c>
      <c r="Q170" s="4"/>
      <c r="R170" s="12">
        <f t="shared" si="36"/>
        <v>0</v>
      </c>
      <c r="S170" s="12">
        <f t="shared" si="37"/>
        <v>0</v>
      </c>
      <c r="T170" s="12">
        <f t="shared" si="38"/>
        <v>0</v>
      </c>
      <c r="U170" s="4"/>
      <c r="V170" s="12">
        <f t="shared" si="33"/>
        <v>0</v>
      </c>
      <c r="W170" s="4"/>
    </row>
    <row r="171" spans="2:23" ht="30" customHeight="1" x14ac:dyDescent="0.25">
      <c r="B171" s="79">
        <v>166</v>
      </c>
      <c r="C171" s="10"/>
      <c r="D171" s="10"/>
      <c r="E171" s="10"/>
      <c r="F171" s="4"/>
      <c r="G171" s="4"/>
      <c r="H171" s="4"/>
      <c r="I171" s="12">
        <f t="shared" si="17"/>
        <v>0</v>
      </c>
      <c r="J171" s="80"/>
      <c r="K171" s="12">
        <f t="shared" si="24"/>
        <v>0</v>
      </c>
      <c r="L171" s="4"/>
      <c r="M171" s="12">
        <f t="shared" si="26"/>
        <v>0</v>
      </c>
      <c r="N171" s="4"/>
      <c r="O171" s="12">
        <f t="shared" si="34"/>
        <v>0</v>
      </c>
      <c r="P171" s="12">
        <f t="shared" si="35"/>
        <v>0</v>
      </c>
      <c r="Q171" s="4"/>
      <c r="R171" s="12">
        <f t="shared" si="36"/>
        <v>0</v>
      </c>
      <c r="S171" s="12">
        <f t="shared" si="37"/>
        <v>0</v>
      </c>
      <c r="T171" s="12">
        <f t="shared" si="38"/>
        <v>0</v>
      </c>
      <c r="U171" s="4"/>
      <c r="V171" s="12">
        <f t="shared" si="33"/>
        <v>0</v>
      </c>
      <c r="W171" s="4"/>
    </row>
    <row r="172" spans="2:23" ht="30" customHeight="1" x14ac:dyDescent="0.25">
      <c r="B172" s="79">
        <v>167</v>
      </c>
      <c r="C172" s="10"/>
      <c r="D172" s="10"/>
      <c r="E172" s="10"/>
      <c r="F172" s="4"/>
      <c r="G172" s="4"/>
      <c r="H172" s="4"/>
      <c r="I172" s="12">
        <f t="shared" si="17"/>
        <v>0</v>
      </c>
      <c r="J172" s="80"/>
      <c r="K172" s="12">
        <f t="shared" si="24"/>
        <v>0</v>
      </c>
      <c r="L172" s="4"/>
      <c r="M172" s="12">
        <f t="shared" si="26"/>
        <v>0</v>
      </c>
      <c r="N172" s="4"/>
      <c r="O172" s="12">
        <f t="shared" si="34"/>
        <v>0</v>
      </c>
      <c r="P172" s="12">
        <f t="shared" si="35"/>
        <v>0</v>
      </c>
      <c r="Q172" s="4"/>
      <c r="R172" s="12">
        <f t="shared" si="36"/>
        <v>0</v>
      </c>
      <c r="S172" s="12">
        <f t="shared" si="37"/>
        <v>0</v>
      </c>
      <c r="T172" s="12">
        <f t="shared" si="38"/>
        <v>0</v>
      </c>
      <c r="U172" s="4"/>
      <c r="V172" s="12">
        <f t="shared" si="33"/>
        <v>0</v>
      </c>
      <c r="W172" s="4"/>
    </row>
    <row r="173" spans="2:23" ht="30" customHeight="1" x14ac:dyDescent="0.25">
      <c r="B173" s="79">
        <v>168</v>
      </c>
      <c r="C173" s="10"/>
      <c r="D173" s="10"/>
      <c r="E173" s="10"/>
      <c r="F173" s="4"/>
      <c r="G173" s="4"/>
      <c r="H173" s="4"/>
      <c r="I173" s="12">
        <f t="shared" si="17"/>
        <v>0</v>
      </c>
      <c r="J173" s="80"/>
      <c r="K173" s="12">
        <f t="shared" si="24"/>
        <v>0</v>
      </c>
      <c r="L173" s="4"/>
      <c r="M173" s="12">
        <f t="shared" si="26"/>
        <v>0</v>
      </c>
      <c r="N173" s="4"/>
      <c r="O173" s="12">
        <f t="shared" si="34"/>
        <v>0</v>
      </c>
      <c r="P173" s="12">
        <f t="shared" si="35"/>
        <v>0</v>
      </c>
      <c r="Q173" s="4"/>
      <c r="R173" s="12">
        <f t="shared" si="36"/>
        <v>0</v>
      </c>
      <c r="S173" s="12">
        <f t="shared" si="37"/>
        <v>0</v>
      </c>
      <c r="T173" s="12">
        <f t="shared" si="38"/>
        <v>0</v>
      </c>
      <c r="U173" s="4"/>
      <c r="V173" s="12">
        <f t="shared" si="33"/>
        <v>0</v>
      </c>
      <c r="W173" s="4"/>
    </row>
    <row r="174" spans="2:23" ht="30" customHeight="1" x14ac:dyDescent="0.25">
      <c r="B174" s="79">
        <v>169</v>
      </c>
      <c r="C174" s="10"/>
      <c r="D174" s="10"/>
      <c r="E174" s="10"/>
      <c r="F174" s="4"/>
      <c r="G174" s="4"/>
      <c r="H174" s="4"/>
      <c r="I174" s="12">
        <f t="shared" si="17"/>
        <v>0</v>
      </c>
      <c r="J174" s="80"/>
      <c r="K174" s="12">
        <f t="shared" si="24"/>
        <v>0</v>
      </c>
      <c r="L174" s="4"/>
      <c r="M174" s="12">
        <f t="shared" si="26"/>
        <v>0</v>
      </c>
      <c r="N174" s="4"/>
      <c r="O174" s="12">
        <f t="shared" si="34"/>
        <v>0</v>
      </c>
      <c r="P174" s="12">
        <f t="shared" si="35"/>
        <v>0</v>
      </c>
      <c r="Q174" s="4"/>
      <c r="R174" s="12">
        <f t="shared" si="36"/>
        <v>0</v>
      </c>
      <c r="S174" s="12">
        <f t="shared" si="37"/>
        <v>0</v>
      </c>
      <c r="T174" s="12">
        <f t="shared" si="38"/>
        <v>0</v>
      </c>
      <c r="U174" s="4"/>
      <c r="V174" s="12">
        <f t="shared" si="33"/>
        <v>0</v>
      </c>
      <c r="W174" s="4"/>
    </row>
    <row r="175" spans="2:23" ht="30" customHeight="1" x14ac:dyDescent="0.25">
      <c r="B175" s="79">
        <v>170</v>
      </c>
      <c r="C175" s="10"/>
      <c r="D175" s="10"/>
      <c r="E175" s="10"/>
      <c r="F175" s="4"/>
      <c r="G175" s="4"/>
      <c r="H175" s="4"/>
      <c r="I175" s="12">
        <f t="shared" si="17"/>
        <v>0</v>
      </c>
      <c r="J175" s="80"/>
      <c r="K175" s="12">
        <f t="shared" si="24"/>
        <v>0</v>
      </c>
      <c r="L175" s="4"/>
      <c r="M175" s="12">
        <f t="shared" si="26"/>
        <v>0</v>
      </c>
      <c r="N175" s="4"/>
      <c r="O175" s="12">
        <f t="shared" si="34"/>
        <v>0</v>
      </c>
      <c r="P175" s="12">
        <f t="shared" si="35"/>
        <v>0</v>
      </c>
      <c r="Q175" s="4"/>
      <c r="R175" s="12">
        <f t="shared" si="36"/>
        <v>0</v>
      </c>
      <c r="S175" s="12">
        <f t="shared" si="37"/>
        <v>0</v>
      </c>
      <c r="T175" s="12">
        <f t="shared" si="38"/>
        <v>0</v>
      </c>
      <c r="U175" s="4"/>
      <c r="V175" s="12">
        <f t="shared" si="33"/>
        <v>0</v>
      </c>
      <c r="W175" s="4"/>
    </row>
    <row r="176" spans="2:23" ht="30" customHeight="1" x14ac:dyDescent="0.25">
      <c r="B176" s="79">
        <v>171</v>
      </c>
      <c r="C176" s="10"/>
      <c r="D176" s="10"/>
      <c r="E176" s="10"/>
      <c r="F176" s="4"/>
      <c r="G176" s="4"/>
      <c r="H176" s="4"/>
      <c r="I176" s="12">
        <f t="shared" si="17"/>
        <v>0</v>
      </c>
      <c r="J176" s="80"/>
      <c r="K176" s="12">
        <f t="shared" si="24"/>
        <v>0</v>
      </c>
      <c r="L176" s="4"/>
      <c r="M176" s="12">
        <f t="shared" si="26"/>
        <v>0</v>
      </c>
      <c r="N176" s="4"/>
      <c r="O176" s="12">
        <f t="shared" si="34"/>
        <v>0</v>
      </c>
      <c r="P176" s="12">
        <f t="shared" si="35"/>
        <v>0</v>
      </c>
      <c r="Q176" s="4"/>
      <c r="R176" s="12">
        <f t="shared" si="36"/>
        <v>0</v>
      </c>
      <c r="S176" s="12">
        <f t="shared" si="37"/>
        <v>0</v>
      </c>
      <c r="T176" s="12">
        <f t="shared" si="38"/>
        <v>0</v>
      </c>
      <c r="U176" s="4"/>
      <c r="V176" s="12">
        <f t="shared" si="33"/>
        <v>0</v>
      </c>
      <c r="W176" s="4"/>
    </row>
    <row r="177" spans="2:23" ht="30" customHeight="1" x14ac:dyDescent="0.25">
      <c r="B177" s="79">
        <v>172</v>
      </c>
      <c r="C177" s="10"/>
      <c r="D177" s="10"/>
      <c r="E177" s="10"/>
      <c r="F177" s="4"/>
      <c r="G177" s="4"/>
      <c r="H177" s="4"/>
      <c r="I177" s="12">
        <f t="shared" si="17"/>
        <v>0</v>
      </c>
      <c r="J177" s="80"/>
      <c r="K177" s="12">
        <f t="shared" si="24"/>
        <v>0</v>
      </c>
      <c r="L177" s="4"/>
      <c r="M177" s="12">
        <f t="shared" si="26"/>
        <v>0</v>
      </c>
      <c r="N177" s="4"/>
      <c r="O177" s="12">
        <f t="shared" si="34"/>
        <v>0</v>
      </c>
      <c r="P177" s="12">
        <f t="shared" si="35"/>
        <v>0</v>
      </c>
      <c r="Q177" s="4"/>
      <c r="R177" s="12">
        <f t="shared" si="36"/>
        <v>0</v>
      </c>
      <c r="S177" s="12">
        <f t="shared" si="37"/>
        <v>0</v>
      </c>
      <c r="T177" s="12">
        <f t="shared" si="38"/>
        <v>0</v>
      </c>
      <c r="U177" s="4"/>
      <c r="V177" s="12">
        <f t="shared" si="33"/>
        <v>0</v>
      </c>
      <c r="W177" s="4"/>
    </row>
    <row r="178" spans="2:23" ht="30" customHeight="1" x14ac:dyDescent="0.25">
      <c r="B178" s="79">
        <v>173</v>
      </c>
      <c r="C178" s="10"/>
      <c r="D178" s="10"/>
      <c r="E178" s="10"/>
      <c r="F178" s="4"/>
      <c r="G178" s="4"/>
      <c r="H178" s="4"/>
      <c r="I178" s="12">
        <f t="shared" si="17"/>
        <v>0</v>
      </c>
      <c r="J178" s="80"/>
      <c r="K178" s="12">
        <f t="shared" si="24"/>
        <v>0</v>
      </c>
      <c r="L178" s="4"/>
      <c r="M178" s="12">
        <f t="shared" si="26"/>
        <v>0</v>
      </c>
      <c r="N178" s="4"/>
      <c r="O178" s="12">
        <f t="shared" si="34"/>
        <v>0</v>
      </c>
      <c r="P178" s="12">
        <f t="shared" si="35"/>
        <v>0</v>
      </c>
      <c r="Q178" s="4"/>
      <c r="R178" s="12">
        <f t="shared" si="36"/>
        <v>0</v>
      </c>
      <c r="S178" s="12">
        <f t="shared" si="37"/>
        <v>0</v>
      </c>
      <c r="T178" s="12">
        <f t="shared" si="38"/>
        <v>0</v>
      </c>
      <c r="U178" s="4"/>
      <c r="V178" s="12">
        <f t="shared" si="33"/>
        <v>0</v>
      </c>
      <c r="W178" s="4"/>
    </row>
    <row r="179" spans="2:23" ht="30" customHeight="1" x14ac:dyDescent="0.25">
      <c r="B179" s="79">
        <v>174</v>
      </c>
      <c r="C179" s="10"/>
      <c r="D179" s="10"/>
      <c r="E179" s="10"/>
      <c r="F179" s="4"/>
      <c r="G179" s="4"/>
      <c r="H179" s="4"/>
      <c r="I179" s="12">
        <f t="shared" si="17"/>
        <v>0</v>
      </c>
      <c r="J179" s="80"/>
      <c r="K179" s="12">
        <f t="shared" si="24"/>
        <v>0</v>
      </c>
      <c r="L179" s="4"/>
      <c r="M179" s="12">
        <f t="shared" si="26"/>
        <v>0</v>
      </c>
      <c r="N179" s="4"/>
      <c r="O179" s="12">
        <f t="shared" si="34"/>
        <v>0</v>
      </c>
      <c r="P179" s="12">
        <f t="shared" si="35"/>
        <v>0</v>
      </c>
      <c r="Q179" s="4"/>
      <c r="R179" s="12">
        <f t="shared" si="36"/>
        <v>0</v>
      </c>
      <c r="S179" s="12">
        <f t="shared" si="37"/>
        <v>0</v>
      </c>
      <c r="T179" s="12">
        <f t="shared" si="38"/>
        <v>0</v>
      </c>
      <c r="U179" s="4"/>
      <c r="V179" s="12">
        <f t="shared" si="33"/>
        <v>0</v>
      </c>
      <c r="W179" s="4"/>
    </row>
    <row r="180" spans="2:23" ht="30" customHeight="1" x14ac:dyDescent="0.25">
      <c r="B180" s="79">
        <v>175</v>
      </c>
      <c r="C180" s="10"/>
      <c r="D180" s="10"/>
      <c r="E180" s="10"/>
      <c r="F180" s="4"/>
      <c r="G180" s="4"/>
      <c r="H180" s="4"/>
      <c r="I180" s="12">
        <f t="shared" si="17"/>
        <v>0</v>
      </c>
      <c r="J180" s="80"/>
      <c r="K180" s="12">
        <f t="shared" si="24"/>
        <v>0</v>
      </c>
      <c r="L180" s="4"/>
      <c r="M180" s="12">
        <f t="shared" si="26"/>
        <v>0</v>
      </c>
      <c r="N180" s="4"/>
      <c r="O180" s="12">
        <f t="shared" si="34"/>
        <v>0</v>
      </c>
      <c r="P180" s="12">
        <f t="shared" si="35"/>
        <v>0</v>
      </c>
      <c r="Q180" s="4"/>
      <c r="R180" s="12">
        <f t="shared" si="36"/>
        <v>0</v>
      </c>
      <c r="S180" s="12">
        <f t="shared" si="37"/>
        <v>0</v>
      </c>
      <c r="T180" s="12">
        <f t="shared" si="38"/>
        <v>0</v>
      </c>
      <c r="U180" s="4"/>
      <c r="V180" s="12">
        <f t="shared" si="33"/>
        <v>0</v>
      </c>
      <c r="W180" s="4"/>
    </row>
    <row r="181" spans="2:23" ht="30" customHeight="1" x14ac:dyDescent="0.25">
      <c r="B181" s="79">
        <v>176</v>
      </c>
      <c r="C181" s="10"/>
      <c r="D181" s="10"/>
      <c r="E181" s="10"/>
      <c r="F181" s="4"/>
      <c r="G181" s="4"/>
      <c r="H181" s="4"/>
      <c r="I181" s="12">
        <f t="shared" si="17"/>
        <v>0</v>
      </c>
      <c r="J181" s="80"/>
      <c r="K181" s="12">
        <f t="shared" si="24"/>
        <v>0</v>
      </c>
      <c r="L181" s="4"/>
      <c r="M181" s="12">
        <f t="shared" si="26"/>
        <v>0</v>
      </c>
      <c r="N181" s="4"/>
      <c r="O181" s="12">
        <f t="shared" si="34"/>
        <v>0</v>
      </c>
      <c r="P181" s="12">
        <f t="shared" si="35"/>
        <v>0</v>
      </c>
      <c r="Q181" s="4"/>
      <c r="R181" s="12">
        <f t="shared" si="36"/>
        <v>0</v>
      </c>
      <c r="S181" s="12">
        <f t="shared" si="37"/>
        <v>0</v>
      </c>
      <c r="T181" s="12">
        <f t="shared" si="38"/>
        <v>0</v>
      </c>
      <c r="U181" s="4"/>
      <c r="V181" s="12">
        <f t="shared" si="33"/>
        <v>0</v>
      </c>
      <c r="W181" s="4"/>
    </row>
    <row r="182" spans="2:23" ht="30" customHeight="1" x14ac:dyDescent="0.25">
      <c r="B182" s="79">
        <v>177</v>
      </c>
      <c r="C182" s="10"/>
      <c r="D182" s="10"/>
      <c r="E182" s="10"/>
      <c r="F182" s="4"/>
      <c r="G182" s="4"/>
      <c r="H182" s="4"/>
      <c r="I182" s="12">
        <f t="shared" si="17"/>
        <v>0</v>
      </c>
      <c r="J182" s="80"/>
      <c r="K182" s="12">
        <f t="shared" si="24"/>
        <v>0</v>
      </c>
      <c r="L182" s="4"/>
      <c r="M182" s="12">
        <f t="shared" si="26"/>
        <v>0</v>
      </c>
      <c r="N182" s="4"/>
      <c r="O182" s="12">
        <f t="shared" si="34"/>
        <v>0</v>
      </c>
      <c r="P182" s="12">
        <f t="shared" si="35"/>
        <v>0</v>
      </c>
      <c r="Q182" s="4"/>
      <c r="R182" s="12">
        <f t="shared" si="36"/>
        <v>0</v>
      </c>
      <c r="S182" s="12">
        <f t="shared" si="37"/>
        <v>0</v>
      </c>
      <c r="T182" s="12">
        <f t="shared" si="38"/>
        <v>0</v>
      </c>
      <c r="U182" s="4"/>
      <c r="V182" s="12">
        <f t="shared" si="33"/>
        <v>0</v>
      </c>
      <c r="W182" s="4"/>
    </row>
    <row r="183" spans="2:23" ht="30" customHeight="1" x14ac:dyDescent="0.25">
      <c r="B183" s="79">
        <v>178</v>
      </c>
      <c r="C183" s="10"/>
      <c r="D183" s="10"/>
      <c r="E183" s="10"/>
      <c r="F183" s="4"/>
      <c r="G183" s="4"/>
      <c r="H183" s="4"/>
      <c r="I183" s="12">
        <f t="shared" si="17"/>
        <v>0</v>
      </c>
      <c r="J183" s="80"/>
      <c r="K183" s="12">
        <f t="shared" si="24"/>
        <v>0</v>
      </c>
      <c r="L183" s="4"/>
      <c r="M183" s="12">
        <f t="shared" si="26"/>
        <v>0</v>
      </c>
      <c r="N183" s="4"/>
      <c r="O183" s="12">
        <f t="shared" si="34"/>
        <v>0</v>
      </c>
      <c r="P183" s="12">
        <f t="shared" si="35"/>
        <v>0</v>
      </c>
      <c r="Q183" s="4"/>
      <c r="R183" s="12">
        <f t="shared" si="36"/>
        <v>0</v>
      </c>
      <c r="S183" s="12">
        <f t="shared" si="37"/>
        <v>0</v>
      </c>
      <c r="T183" s="12">
        <f t="shared" si="38"/>
        <v>0</v>
      </c>
      <c r="U183" s="4"/>
      <c r="V183" s="12">
        <f t="shared" si="33"/>
        <v>0</v>
      </c>
      <c r="W183" s="4"/>
    </row>
    <row r="184" spans="2:23" ht="30" customHeight="1" x14ac:dyDescent="0.25">
      <c r="B184" s="79">
        <v>179</v>
      </c>
      <c r="C184" s="10"/>
      <c r="D184" s="10"/>
      <c r="E184" s="10"/>
      <c r="F184" s="4"/>
      <c r="G184" s="4"/>
      <c r="H184" s="4"/>
      <c r="I184" s="12">
        <f t="shared" si="17"/>
        <v>0</v>
      </c>
      <c r="J184" s="80"/>
      <c r="K184" s="12">
        <f t="shared" si="24"/>
        <v>0</v>
      </c>
      <c r="L184" s="4"/>
      <c r="M184" s="12">
        <f t="shared" si="26"/>
        <v>0</v>
      </c>
      <c r="N184" s="4"/>
      <c r="O184" s="12">
        <f t="shared" si="34"/>
        <v>0</v>
      </c>
      <c r="P184" s="12">
        <f t="shared" si="35"/>
        <v>0</v>
      </c>
      <c r="Q184" s="4"/>
      <c r="R184" s="12">
        <f t="shared" si="36"/>
        <v>0</v>
      </c>
      <c r="S184" s="12">
        <f t="shared" si="37"/>
        <v>0</v>
      </c>
      <c r="T184" s="12">
        <f t="shared" si="38"/>
        <v>0</v>
      </c>
      <c r="U184" s="4"/>
      <c r="V184" s="12">
        <f t="shared" si="33"/>
        <v>0</v>
      </c>
      <c r="W184" s="4"/>
    </row>
    <row r="185" spans="2:23" ht="30" customHeight="1" x14ac:dyDescent="0.25">
      <c r="B185" s="79">
        <v>180</v>
      </c>
      <c r="C185" s="10"/>
      <c r="D185" s="10"/>
      <c r="E185" s="10"/>
      <c r="F185" s="4"/>
      <c r="G185" s="4"/>
      <c r="H185" s="4"/>
      <c r="I185" s="12">
        <f t="shared" si="17"/>
        <v>0</v>
      </c>
      <c r="J185" s="80"/>
      <c r="K185" s="12">
        <f t="shared" si="24"/>
        <v>0</v>
      </c>
      <c r="L185" s="4"/>
      <c r="M185" s="12">
        <f t="shared" si="26"/>
        <v>0</v>
      </c>
      <c r="N185" s="4"/>
      <c r="O185" s="12">
        <f t="shared" si="34"/>
        <v>0</v>
      </c>
      <c r="P185" s="12">
        <f t="shared" si="35"/>
        <v>0</v>
      </c>
      <c r="Q185" s="4"/>
      <c r="R185" s="12">
        <f t="shared" si="36"/>
        <v>0</v>
      </c>
      <c r="S185" s="12">
        <f t="shared" si="37"/>
        <v>0</v>
      </c>
      <c r="T185" s="12">
        <f t="shared" si="38"/>
        <v>0</v>
      </c>
      <c r="U185" s="4"/>
      <c r="V185" s="12">
        <f t="shared" si="33"/>
        <v>0</v>
      </c>
      <c r="W185" s="4"/>
    </row>
    <row r="186" spans="2:23" ht="30" customHeight="1" x14ac:dyDescent="0.25">
      <c r="B186" s="79">
        <v>181</v>
      </c>
      <c r="C186" s="10"/>
      <c r="D186" s="10"/>
      <c r="E186" s="10"/>
      <c r="F186" s="4"/>
      <c r="G186" s="4"/>
      <c r="H186" s="4"/>
      <c r="I186" s="12">
        <f t="shared" si="17"/>
        <v>0</v>
      </c>
      <c r="J186" s="80"/>
      <c r="K186" s="12">
        <f t="shared" si="24"/>
        <v>0</v>
      </c>
      <c r="L186" s="4"/>
      <c r="M186" s="12">
        <f t="shared" si="26"/>
        <v>0</v>
      </c>
      <c r="N186" s="4"/>
      <c r="O186" s="12">
        <f t="shared" si="34"/>
        <v>0</v>
      </c>
      <c r="P186" s="12">
        <f t="shared" si="35"/>
        <v>0</v>
      </c>
      <c r="Q186" s="4"/>
      <c r="R186" s="12">
        <f t="shared" si="36"/>
        <v>0</v>
      </c>
      <c r="S186" s="12">
        <f t="shared" si="37"/>
        <v>0</v>
      </c>
      <c r="T186" s="12">
        <f t="shared" si="38"/>
        <v>0</v>
      </c>
      <c r="U186" s="4"/>
      <c r="V186" s="12">
        <f t="shared" si="33"/>
        <v>0</v>
      </c>
      <c r="W186" s="4"/>
    </row>
    <row r="187" spans="2:23" ht="30" customHeight="1" x14ac:dyDescent="0.25">
      <c r="B187" s="79">
        <v>182</v>
      </c>
      <c r="C187" s="10"/>
      <c r="D187" s="10"/>
      <c r="E187" s="10"/>
      <c r="F187" s="4"/>
      <c r="G187" s="4"/>
      <c r="H187" s="4"/>
      <c r="I187" s="12">
        <f t="shared" si="17"/>
        <v>0</v>
      </c>
      <c r="J187" s="80"/>
      <c r="K187" s="12">
        <f t="shared" si="24"/>
        <v>0</v>
      </c>
      <c r="L187" s="4"/>
      <c r="M187" s="12">
        <f t="shared" si="26"/>
        <v>0</v>
      </c>
      <c r="N187" s="4"/>
      <c r="O187" s="12">
        <f t="shared" si="34"/>
        <v>0</v>
      </c>
      <c r="P187" s="12">
        <f t="shared" si="35"/>
        <v>0</v>
      </c>
      <c r="Q187" s="4"/>
      <c r="R187" s="12">
        <f t="shared" si="36"/>
        <v>0</v>
      </c>
      <c r="S187" s="12">
        <f t="shared" si="37"/>
        <v>0</v>
      </c>
      <c r="T187" s="12">
        <f t="shared" si="38"/>
        <v>0</v>
      </c>
      <c r="U187" s="4"/>
      <c r="V187" s="12">
        <f t="shared" si="33"/>
        <v>0</v>
      </c>
      <c r="W187" s="4"/>
    </row>
    <row r="188" spans="2:23" ht="30" customHeight="1" x14ac:dyDescent="0.25">
      <c r="B188" s="79">
        <v>183</v>
      </c>
      <c r="C188" s="10"/>
      <c r="D188" s="10"/>
      <c r="E188" s="10"/>
      <c r="F188" s="4"/>
      <c r="G188" s="4"/>
      <c r="H188" s="4"/>
      <c r="I188" s="12">
        <f t="shared" si="17"/>
        <v>0</v>
      </c>
      <c r="J188" s="80"/>
      <c r="K188" s="12">
        <f t="shared" si="24"/>
        <v>0</v>
      </c>
      <c r="L188" s="4"/>
      <c r="M188" s="12">
        <f t="shared" si="26"/>
        <v>0</v>
      </c>
      <c r="N188" s="4"/>
      <c r="O188" s="12">
        <f t="shared" si="34"/>
        <v>0</v>
      </c>
      <c r="P188" s="12">
        <f t="shared" si="35"/>
        <v>0</v>
      </c>
      <c r="Q188" s="4"/>
      <c r="R188" s="12">
        <f t="shared" si="36"/>
        <v>0</v>
      </c>
      <c r="S188" s="12">
        <f t="shared" si="37"/>
        <v>0</v>
      </c>
      <c r="T188" s="12">
        <f t="shared" si="38"/>
        <v>0</v>
      </c>
      <c r="U188" s="4"/>
      <c r="V188" s="12">
        <f t="shared" si="33"/>
        <v>0</v>
      </c>
      <c r="W188" s="4"/>
    </row>
    <row r="189" spans="2:23" ht="30" customHeight="1" x14ac:dyDescent="0.25">
      <c r="B189" s="79">
        <v>184</v>
      </c>
      <c r="C189" s="10"/>
      <c r="D189" s="10"/>
      <c r="E189" s="10"/>
      <c r="F189" s="4"/>
      <c r="G189" s="4"/>
      <c r="H189" s="4"/>
      <c r="I189" s="12">
        <f t="shared" si="17"/>
        <v>0</v>
      </c>
      <c r="J189" s="80"/>
      <c r="K189" s="12">
        <f t="shared" si="24"/>
        <v>0</v>
      </c>
      <c r="L189" s="4"/>
      <c r="M189" s="12">
        <f t="shared" si="26"/>
        <v>0</v>
      </c>
      <c r="N189" s="4"/>
      <c r="O189" s="12">
        <f t="shared" si="34"/>
        <v>0</v>
      </c>
      <c r="P189" s="12">
        <f t="shared" si="35"/>
        <v>0</v>
      </c>
      <c r="Q189" s="4"/>
      <c r="R189" s="12">
        <f t="shared" si="36"/>
        <v>0</v>
      </c>
      <c r="S189" s="12">
        <f t="shared" si="37"/>
        <v>0</v>
      </c>
      <c r="T189" s="12">
        <f t="shared" si="38"/>
        <v>0</v>
      </c>
      <c r="U189" s="4"/>
      <c r="V189" s="12">
        <f t="shared" si="33"/>
        <v>0</v>
      </c>
      <c r="W189" s="4"/>
    </row>
    <row r="190" spans="2:23" ht="30" customHeight="1" x14ac:dyDescent="0.25">
      <c r="B190" s="79">
        <v>185</v>
      </c>
      <c r="C190" s="10"/>
      <c r="D190" s="10"/>
      <c r="E190" s="10"/>
      <c r="F190" s="4"/>
      <c r="G190" s="4"/>
      <c r="H190" s="4"/>
      <c r="I190" s="12">
        <f t="shared" si="17"/>
        <v>0</v>
      </c>
      <c r="J190" s="80"/>
      <c r="K190" s="12">
        <f t="shared" si="24"/>
        <v>0</v>
      </c>
      <c r="L190" s="4"/>
      <c r="M190" s="12">
        <f t="shared" si="26"/>
        <v>0</v>
      </c>
      <c r="N190" s="4"/>
      <c r="O190" s="12">
        <f t="shared" si="34"/>
        <v>0</v>
      </c>
      <c r="P190" s="12">
        <f t="shared" si="35"/>
        <v>0</v>
      </c>
      <c r="Q190" s="4"/>
      <c r="R190" s="12">
        <f t="shared" si="36"/>
        <v>0</v>
      </c>
      <c r="S190" s="12">
        <f t="shared" si="37"/>
        <v>0</v>
      </c>
      <c r="T190" s="12">
        <f t="shared" si="38"/>
        <v>0</v>
      </c>
      <c r="U190" s="4"/>
      <c r="V190" s="12">
        <f t="shared" si="33"/>
        <v>0</v>
      </c>
      <c r="W190" s="4"/>
    </row>
    <row r="191" spans="2:23" ht="30" customHeight="1" x14ac:dyDescent="0.25">
      <c r="B191" s="79">
        <v>186</v>
      </c>
      <c r="C191" s="10"/>
      <c r="D191" s="10"/>
      <c r="E191" s="10"/>
      <c r="F191" s="4"/>
      <c r="G191" s="4"/>
      <c r="H191" s="4"/>
      <c r="I191" s="12">
        <f t="shared" si="17"/>
        <v>0</v>
      </c>
      <c r="J191" s="80"/>
      <c r="K191" s="12">
        <f t="shared" si="24"/>
        <v>0</v>
      </c>
      <c r="L191" s="4"/>
      <c r="M191" s="12">
        <f t="shared" si="26"/>
        <v>0</v>
      </c>
      <c r="N191" s="4"/>
      <c r="O191" s="12">
        <f t="shared" si="34"/>
        <v>0</v>
      </c>
      <c r="P191" s="12">
        <f t="shared" si="35"/>
        <v>0</v>
      </c>
      <c r="Q191" s="4"/>
      <c r="R191" s="12">
        <f t="shared" si="36"/>
        <v>0</v>
      </c>
      <c r="S191" s="12">
        <f t="shared" si="37"/>
        <v>0</v>
      </c>
      <c r="T191" s="12">
        <f t="shared" si="38"/>
        <v>0</v>
      </c>
      <c r="U191" s="4"/>
      <c r="V191" s="12">
        <f t="shared" si="33"/>
        <v>0</v>
      </c>
      <c r="W191" s="4"/>
    </row>
    <row r="192" spans="2:23" ht="30" customHeight="1" x14ac:dyDescent="0.25">
      <c r="B192" s="79">
        <v>187</v>
      </c>
      <c r="C192" s="10"/>
      <c r="D192" s="10"/>
      <c r="E192" s="10"/>
      <c r="F192" s="4"/>
      <c r="G192" s="4"/>
      <c r="H192" s="4"/>
      <c r="I192" s="12">
        <f t="shared" si="17"/>
        <v>0</v>
      </c>
      <c r="J192" s="80"/>
      <c r="K192" s="12">
        <f t="shared" si="24"/>
        <v>0</v>
      </c>
      <c r="L192" s="4"/>
      <c r="M192" s="12">
        <f t="shared" si="26"/>
        <v>0</v>
      </c>
      <c r="N192" s="4"/>
      <c r="O192" s="12">
        <f t="shared" si="34"/>
        <v>0</v>
      </c>
      <c r="P192" s="12">
        <f t="shared" si="35"/>
        <v>0</v>
      </c>
      <c r="Q192" s="4"/>
      <c r="R192" s="12">
        <f t="shared" si="36"/>
        <v>0</v>
      </c>
      <c r="S192" s="12">
        <f t="shared" si="37"/>
        <v>0</v>
      </c>
      <c r="T192" s="12">
        <f t="shared" si="38"/>
        <v>0</v>
      </c>
      <c r="U192" s="4"/>
      <c r="V192" s="12">
        <f t="shared" si="33"/>
        <v>0</v>
      </c>
      <c r="W192" s="4"/>
    </row>
    <row r="193" spans="2:23" ht="30" customHeight="1" x14ac:dyDescent="0.25">
      <c r="B193" s="79">
        <v>188</v>
      </c>
      <c r="C193" s="10"/>
      <c r="D193" s="10"/>
      <c r="E193" s="10"/>
      <c r="F193" s="4"/>
      <c r="G193" s="4"/>
      <c r="H193" s="4"/>
      <c r="I193" s="12">
        <f t="shared" si="17"/>
        <v>0</v>
      </c>
      <c r="J193" s="80"/>
      <c r="K193" s="12">
        <f t="shared" si="24"/>
        <v>0</v>
      </c>
      <c r="L193" s="4"/>
      <c r="M193" s="12">
        <f t="shared" si="26"/>
        <v>0</v>
      </c>
      <c r="N193" s="4"/>
      <c r="O193" s="12">
        <f t="shared" si="34"/>
        <v>0</v>
      </c>
      <c r="P193" s="12">
        <f t="shared" si="35"/>
        <v>0</v>
      </c>
      <c r="Q193" s="4"/>
      <c r="R193" s="12">
        <f t="shared" si="36"/>
        <v>0</v>
      </c>
      <c r="S193" s="12">
        <f t="shared" si="37"/>
        <v>0</v>
      </c>
      <c r="T193" s="12">
        <f t="shared" si="38"/>
        <v>0</v>
      </c>
      <c r="U193" s="4"/>
      <c r="V193" s="12">
        <f t="shared" si="33"/>
        <v>0</v>
      </c>
      <c r="W193" s="4"/>
    </row>
    <row r="194" spans="2:23" ht="30" customHeight="1" x14ac:dyDescent="0.25">
      <c r="B194" s="79">
        <v>189</v>
      </c>
      <c r="C194" s="10"/>
      <c r="D194" s="10"/>
      <c r="E194" s="10"/>
      <c r="F194" s="4"/>
      <c r="G194" s="4"/>
      <c r="H194" s="4"/>
      <c r="I194" s="12">
        <f t="shared" si="17"/>
        <v>0</v>
      </c>
      <c r="J194" s="80"/>
      <c r="K194" s="12">
        <f t="shared" si="24"/>
        <v>0</v>
      </c>
      <c r="L194" s="4"/>
      <c r="M194" s="12">
        <f t="shared" si="26"/>
        <v>0</v>
      </c>
      <c r="N194" s="4"/>
      <c r="O194" s="12">
        <f t="shared" si="34"/>
        <v>0</v>
      </c>
      <c r="P194" s="12">
        <f t="shared" si="35"/>
        <v>0</v>
      </c>
      <c r="Q194" s="4"/>
      <c r="R194" s="12">
        <f t="shared" si="36"/>
        <v>0</v>
      </c>
      <c r="S194" s="12">
        <f t="shared" si="37"/>
        <v>0</v>
      </c>
      <c r="T194" s="12">
        <f t="shared" si="38"/>
        <v>0</v>
      </c>
      <c r="U194" s="4"/>
      <c r="V194" s="12">
        <f t="shared" si="33"/>
        <v>0</v>
      </c>
      <c r="W194" s="4"/>
    </row>
    <row r="195" spans="2:23" ht="30" customHeight="1" x14ac:dyDescent="0.25">
      <c r="B195" s="79">
        <v>190</v>
      </c>
      <c r="C195" s="10"/>
      <c r="D195" s="10"/>
      <c r="E195" s="10"/>
      <c r="F195" s="4"/>
      <c r="G195" s="4"/>
      <c r="H195" s="4"/>
      <c r="I195" s="12">
        <f t="shared" si="17"/>
        <v>0</v>
      </c>
      <c r="J195" s="80"/>
      <c r="K195" s="12">
        <f t="shared" si="24"/>
        <v>0</v>
      </c>
      <c r="L195" s="4"/>
      <c r="M195" s="12">
        <f t="shared" si="26"/>
        <v>0</v>
      </c>
      <c r="N195" s="4"/>
      <c r="O195" s="12">
        <f t="shared" si="34"/>
        <v>0</v>
      </c>
      <c r="P195" s="12">
        <f t="shared" si="35"/>
        <v>0</v>
      </c>
      <c r="Q195" s="4"/>
      <c r="R195" s="12">
        <f t="shared" si="36"/>
        <v>0</v>
      </c>
      <c r="S195" s="12">
        <f t="shared" si="37"/>
        <v>0</v>
      </c>
      <c r="T195" s="12">
        <f t="shared" si="38"/>
        <v>0</v>
      </c>
      <c r="U195" s="4"/>
      <c r="V195" s="12">
        <f t="shared" si="33"/>
        <v>0</v>
      </c>
      <c r="W195" s="4"/>
    </row>
    <row r="196" spans="2:23" ht="30" customHeight="1" x14ac:dyDescent="0.25">
      <c r="B196" s="79">
        <v>191</v>
      </c>
      <c r="C196" s="10"/>
      <c r="D196" s="10"/>
      <c r="E196" s="10"/>
      <c r="F196" s="4"/>
      <c r="G196" s="4"/>
      <c r="H196" s="4"/>
      <c r="I196" s="12">
        <f t="shared" si="17"/>
        <v>0</v>
      </c>
      <c r="J196" s="80"/>
      <c r="K196" s="12">
        <f t="shared" si="24"/>
        <v>0</v>
      </c>
      <c r="L196" s="4"/>
      <c r="M196" s="12">
        <f t="shared" si="26"/>
        <v>0</v>
      </c>
      <c r="N196" s="4"/>
      <c r="O196" s="12">
        <f t="shared" si="34"/>
        <v>0</v>
      </c>
      <c r="P196" s="12">
        <f t="shared" si="35"/>
        <v>0</v>
      </c>
      <c r="Q196" s="4"/>
      <c r="R196" s="12">
        <f t="shared" si="36"/>
        <v>0</v>
      </c>
      <c r="S196" s="12">
        <f t="shared" si="37"/>
        <v>0</v>
      </c>
      <c r="T196" s="12">
        <f t="shared" si="38"/>
        <v>0</v>
      </c>
      <c r="U196" s="4"/>
      <c r="V196" s="12">
        <f t="shared" si="33"/>
        <v>0</v>
      </c>
      <c r="W196" s="4"/>
    </row>
    <row r="197" spans="2:23" ht="30" customHeight="1" x14ac:dyDescent="0.25">
      <c r="B197" s="79">
        <v>192</v>
      </c>
      <c r="C197" s="10"/>
      <c r="D197" s="10"/>
      <c r="E197" s="10"/>
      <c r="F197" s="4"/>
      <c r="G197" s="4"/>
      <c r="H197" s="4"/>
      <c r="I197" s="12">
        <f t="shared" si="17"/>
        <v>0</v>
      </c>
      <c r="J197" s="80"/>
      <c r="K197" s="12">
        <f t="shared" si="24"/>
        <v>0</v>
      </c>
      <c r="L197" s="4"/>
      <c r="M197" s="12">
        <f t="shared" si="26"/>
        <v>0</v>
      </c>
      <c r="N197" s="4"/>
      <c r="O197" s="12">
        <f t="shared" si="34"/>
        <v>0</v>
      </c>
      <c r="P197" s="12">
        <f t="shared" si="35"/>
        <v>0</v>
      </c>
      <c r="Q197" s="4"/>
      <c r="R197" s="12">
        <f t="shared" si="36"/>
        <v>0</v>
      </c>
      <c r="S197" s="12">
        <f t="shared" si="37"/>
        <v>0</v>
      </c>
      <c r="T197" s="12">
        <f t="shared" si="38"/>
        <v>0</v>
      </c>
      <c r="U197" s="4"/>
      <c r="V197" s="12">
        <f t="shared" si="33"/>
        <v>0</v>
      </c>
      <c r="W197" s="4"/>
    </row>
    <row r="198" spans="2:23" ht="30" customHeight="1" x14ac:dyDescent="0.25">
      <c r="B198" s="79">
        <v>193</v>
      </c>
      <c r="C198" s="10"/>
      <c r="D198" s="10"/>
      <c r="E198" s="10"/>
      <c r="F198" s="4"/>
      <c r="G198" s="4"/>
      <c r="H198" s="4"/>
      <c r="I198" s="12">
        <f t="shared" si="17"/>
        <v>0</v>
      </c>
      <c r="J198" s="80"/>
      <c r="K198" s="12">
        <f t="shared" si="24"/>
        <v>0</v>
      </c>
      <c r="L198" s="4"/>
      <c r="M198" s="12">
        <f t="shared" si="26"/>
        <v>0</v>
      </c>
      <c r="N198" s="4"/>
      <c r="O198" s="12">
        <f t="shared" si="34"/>
        <v>0</v>
      </c>
      <c r="P198" s="12">
        <f t="shared" si="35"/>
        <v>0</v>
      </c>
      <c r="Q198" s="4"/>
      <c r="R198" s="12">
        <f t="shared" si="36"/>
        <v>0</v>
      </c>
      <c r="S198" s="12">
        <f t="shared" si="37"/>
        <v>0</v>
      </c>
      <c r="T198" s="12">
        <f t="shared" si="38"/>
        <v>0</v>
      </c>
      <c r="U198" s="4"/>
      <c r="V198" s="12">
        <f t="shared" ref="V198:V204" si="39">S198*T198*U198</f>
        <v>0</v>
      </c>
      <c r="W198" s="4"/>
    </row>
    <row r="199" spans="2:23" ht="30" customHeight="1" x14ac:dyDescent="0.25">
      <c r="B199" s="79">
        <v>194</v>
      </c>
      <c r="C199" s="10"/>
      <c r="D199" s="10"/>
      <c r="E199" s="10"/>
      <c r="F199" s="4"/>
      <c r="G199" s="4"/>
      <c r="H199" s="4"/>
      <c r="I199" s="12">
        <f t="shared" si="17"/>
        <v>0</v>
      </c>
      <c r="J199" s="80"/>
      <c r="K199" s="12">
        <f t="shared" si="24"/>
        <v>0</v>
      </c>
      <c r="L199" s="4"/>
      <c r="M199" s="12">
        <f t="shared" si="26"/>
        <v>0</v>
      </c>
      <c r="N199" s="4"/>
      <c r="O199" s="12">
        <f t="shared" si="34"/>
        <v>0</v>
      </c>
      <c r="P199" s="12">
        <f t="shared" si="35"/>
        <v>0</v>
      </c>
      <c r="Q199" s="4"/>
      <c r="R199" s="12">
        <f t="shared" si="36"/>
        <v>0</v>
      </c>
      <c r="S199" s="12">
        <f t="shared" si="37"/>
        <v>0</v>
      </c>
      <c r="T199" s="12">
        <f t="shared" si="38"/>
        <v>0</v>
      </c>
      <c r="U199" s="4"/>
      <c r="V199" s="12">
        <f t="shared" si="39"/>
        <v>0</v>
      </c>
      <c r="W199" s="4"/>
    </row>
    <row r="200" spans="2:23" ht="30" customHeight="1" x14ac:dyDescent="0.25">
      <c r="B200" s="79">
        <v>195</v>
      </c>
      <c r="C200" s="10"/>
      <c r="D200" s="10"/>
      <c r="E200" s="10"/>
      <c r="F200" s="4"/>
      <c r="G200" s="4"/>
      <c r="H200" s="4"/>
      <c r="I200" s="12">
        <f t="shared" si="17"/>
        <v>0</v>
      </c>
      <c r="J200" s="80"/>
      <c r="K200" s="12">
        <f t="shared" si="24"/>
        <v>0</v>
      </c>
      <c r="L200" s="4"/>
      <c r="M200" s="12">
        <f t="shared" si="26"/>
        <v>0</v>
      </c>
      <c r="N200" s="4"/>
      <c r="O200" s="12">
        <f t="shared" si="34"/>
        <v>0</v>
      </c>
      <c r="P200" s="12">
        <f t="shared" si="35"/>
        <v>0</v>
      </c>
      <c r="Q200" s="4"/>
      <c r="R200" s="12">
        <f t="shared" si="36"/>
        <v>0</v>
      </c>
      <c r="S200" s="12">
        <f t="shared" si="37"/>
        <v>0</v>
      </c>
      <c r="T200" s="12">
        <f t="shared" si="38"/>
        <v>0</v>
      </c>
      <c r="U200" s="4"/>
      <c r="V200" s="12">
        <f t="shared" si="39"/>
        <v>0</v>
      </c>
      <c r="W200" s="4"/>
    </row>
    <row r="201" spans="2:23" ht="30" customHeight="1" x14ac:dyDescent="0.25">
      <c r="B201" s="79">
        <v>196</v>
      </c>
      <c r="C201" s="10"/>
      <c r="D201" s="10"/>
      <c r="E201" s="10"/>
      <c r="F201" s="4"/>
      <c r="G201" s="4"/>
      <c r="H201" s="4"/>
      <c r="I201" s="12">
        <f t="shared" si="17"/>
        <v>0</v>
      </c>
      <c r="J201" s="80"/>
      <c r="K201" s="12">
        <f t="shared" si="24"/>
        <v>0</v>
      </c>
      <c r="L201" s="4"/>
      <c r="M201" s="12">
        <f t="shared" si="26"/>
        <v>0</v>
      </c>
      <c r="N201" s="4"/>
      <c r="O201" s="12">
        <f t="shared" si="34"/>
        <v>0</v>
      </c>
      <c r="P201" s="12">
        <f t="shared" si="35"/>
        <v>0</v>
      </c>
      <c r="Q201" s="4"/>
      <c r="R201" s="12">
        <f t="shared" si="36"/>
        <v>0</v>
      </c>
      <c r="S201" s="12">
        <f t="shared" si="37"/>
        <v>0</v>
      </c>
      <c r="T201" s="12">
        <f t="shared" si="38"/>
        <v>0</v>
      </c>
      <c r="U201" s="4"/>
      <c r="V201" s="12">
        <f t="shared" si="39"/>
        <v>0</v>
      </c>
      <c r="W201" s="4"/>
    </row>
    <row r="202" spans="2:23" ht="30" customHeight="1" x14ac:dyDescent="0.25">
      <c r="B202" s="79">
        <v>197</v>
      </c>
      <c r="C202" s="10"/>
      <c r="D202" s="10"/>
      <c r="E202" s="10"/>
      <c r="F202" s="4"/>
      <c r="G202" s="4"/>
      <c r="H202" s="4"/>
      <c r="I202" s="12">
        <f t="shared" si="17"/>
        <v>0</v>
      </c>
      <c r="J202" s="80"/>
      <c r="K202" s="12">
        <f t="shared" si="24"/>
        <v>0</v>
      </c>
      <c r="L202" s="4"/>
      <c r="M202" s="12">
        <f t="shared" si="26"/>
        <v>0</v>
      </c>
      <c r="N202" s="4"/>
      <c r="O202" s="12">
        <f t="shared" si="34"/>
        <v>0</v>
      </c>
      <c r="P202" s="12">
        <f t="shared" si="35"/>
        <v>0</v>
      </c>
      <c r="Q202" s="4"/>
      <c r="R202" s="12">
        <f t="shared" si="36"/>
        <v>0</v>
      </c>
      <c r="S202" s="12">
        <f t="shared" si="37"/>
        <v>0</v>
      </c>
      <c r="T202" s="12">
        <f t="shared" si="38"/>
        <v>0</v>
      </c>
      <c r="U202" s="4"/>
      <c r="V202" s="12">
        <f t="shared" si="39"/>
        <v>0</v>
      </c>
      <c r="W202" s="4"/>
    </row>
    <row r="203" spans="2:23" ht="30" customHeight="1" x14ac:dyDescent="0.25">
      <c r="B203" s="79">
        <v>198</v>
      </c>
      <c r="C203" s="10"/>
      <c r="D203" s="10"/>
      <c r="E203" s="10"/>
      <c r="F203" s="4"/>
      <c r="G203" s="4"/>
      <c r="H203" s="4"/>
      <c r="I203" s="12">
        <f t="shared" si="17"/>
        <v>0</v>
      </c>
      <c r="J203" s="80"/>
      <c r="K203" s="12">
        <f t="shared" si="24"/>
        <v>0</v>
      </c>
      <c r="L203" s="4"/>
      <c r="M203" s="12">
        <f t="shared" si="26"/>
        <v>0</v>
      </c>
      <c r="N203" s="4"/>
      <c r="O203" s="12">
        <f t="shared" si="34"/>
        <v>0</v>
      </c>
      <c r="P203" s="12">
        <f t="shared" si="35"/>
        <v>0</v>
      </c>
      <c r="Q203" s="4"/>
      <c r="R203" s="12">
        <f t="shared" si="36"/>
        <v>0</v>
      </c>
      <c r="S203" s="12">
        <f t="shared" si="37"/>
        <v>0</v>
      </c>
      <c r="T203" s="12">
        <f t="shared" si="38"/>
        <v>0</v>
      </c>
      <c r="U203" s="4"/>
      <c r="V203" s="12">
        <f t="shared" si="39"/>
        <v>0</v>
      </c>
      <c r="W203" s="4"/>
    </row>
    <row r="204" spans="2:23" ht="30" customHeight="1" x14ac:dyDescent="0.25">
      <c r="B204" s="79">
        <v>199</v>
      </c>
      <c r="C204" s="10"/>
      <c r="D204" s="10"/>
      <c r="E204" s="10"/>
      <c r="F204" s="4"/>
      <c r="G204" s="4"/>
      <c r="H204" s="4"/>
      <c r="I204" s="12">
        <f t="shared" si="17"/>
        <v>0</v>
      </c>
      <c r="J204" s="80"/>
      <c r="K204" s="12">
        <f t="shared" si="24"/>
        <v>0</v>
      </c>
      <c r="L204" s="4"/>
      <c r="M204" s="12">
        <f t="shared" si="26"/>
        <v>0</v>
      </c>
      <c r="N204" s="4"/>
      <c r="O204" s="12">
        <f t="shared" si="34"/>
        <v>0</v>
      </c>
      <c r="P204" s="12">
        <f t="shared" si="35"/>
        <v>0</v>
      </c>
      <c r="Q204" s="4"/>
      <c r="R204" s="12">
        <f t="shared" si="36"/>
        <v>0</v>
      </c>
      <c r="S204" s="12">
        <f t="shared" si="37"/>
        <v>0</v>
      </c>
      <c r="T204" s="12">
        <f t="shared" si="38"/>
        <v>0</v>
      </c>
      <c r="U204" s="4"/>
      <c r="V204" s="12">
        <f t="shared" si="39"/>
        <v>0</v>
      </c>
      <c r="W204" s="4"/>
    </row>
    <row r="205" spans="2:23" ht="30" customHeight="1" x14ac:dyDescent="0.25">
      <c r="B205" s="79">
        <v>200</v>
      </c>
      <c r="C205" s="10"/>
      <c r="D205" s="10"/>
      <c r="E205" s="10"/>
      <c r="F205" s="4"/>
      <c r="G205" s="4"/>
      <c r="H205" s="4"/>
      <c r="I205" s="12">
        <f t="shared" si="17"/>
        <v>0</v>
      </c>
      <c r="J205" s="80"/>
      <c r="K205" s="12">
        <f t="shared" si="24"/>
        <v>0</v>
      </c>
      <c r="L205" s="4"/>
      <c r="M205" s="12">
        <f t="shared" si="26"/>
        <v>0</v>
      </c>
      <c r="N205" s="4"/>
      <c r="O205" s="12">
        <f t="shared" si="25"/>
        <v>0</v>
      </c>
      <c r="P205" s="12">
        <f t="shared" si="19"/>
        <v>0</v>
      </c>
      <c r="Q205" s="4"/>
      <c r="R205" s="12">
        <f t="shared" si="27"/>
        <v>0</v>
      </c>
      <c r="S205" s="12">
        <f t="shared" si="21"/>
        <v>0</v>
      </c>
      <c r="T205" s="12">
        <f t="shared" si="22"/>
        <v>0</v>
      </c>
      <c r="U205" s="4"/>
      <c r="V205" s="12">
        <f t="shared" ref="V205" si="40">S205*T205*U205</f>
        <v>0</v>
      </c>
      <c r="W205" s="4"/>
    </row>
    <row r="207" spans="2:23" x14ac:dyDescent="0.25">
      <c r="I207" s="2" t="s">
        <v>146</v>
      </c>
      <c r="M207" s="2" t="s">
        <v>147</v>
      </c>
      <c r="R207" s="2" t="s">
        <v>148</v>
      </c>
      <c r="V207" s="2" t="s">
        <v>149</v>
      </c>
    </row>
    <row r="208" spans="2:23" ht="30" customHeight="1" x14ac:dyDescent="0.25">
      <c r="E208" s="2" t="s">
        <v>137</v>
      </c>
      <c r="I208" s="4">
        <f>SUMIF($E$6:$E$205,$E208,I$6:I$205)</f>
        <v>87.396000000000001</v>
      </c>
      <c r="M208" s="4">
        <f>SUMIF($E$6:$E$205,$E208,M$6:M$205)</f>
        <v>318.12144000000001</v>
      </c>
      <c r="R208" s="4">
        <f>SUMIF($E$6:$E$205,$E208,R$6:R$205)</f>
        <v>0</v>
      </c>
      <c r="V208" s="4">
        <f>SUMIF($E$6:$E$205,$E208,V$6:V$205)</f>
        <v>4.2404594232000008</v>
      </c>
    </row>
    <row r="209" spans="5:22" ht="30" customHeight="1" x14ac:dyDescent="0.25">
      <c r="E209" s="2" t="s">
        <v>138</v>
      </c>
      <c r="I209" s="4">
        <f>SUMIF($E$6:$E$205,$E209,I$6:I$205)</f>
        <v>0</v>
      </c>
      <c r="M209" s="4">
        <f>SUMIF($E$6:$E$205,$E209,M$6:M$205)</f>
        <v>0</v>
      </c>
      <c r="R209" s="4">
        <f>SUMIF($E$6:$E$205,$E209,R$6:R$205)</f>
        <v>0</v>
      </c>
      <c r="V209" s="4">
        <f>SUMIF($E$6:$E$205,$E209,V$6:V$205)</f>
        <v>0</v>
      </c>
    </row>
    <row r="210" spans="5:22" ht="30" customHeight="1" x14ac:dyDescent="0.25">
      <c r="E210" s="2" t="s">
        <v>86</v>
      </c>
      <c r="I210" s="4">
        <f>SUMIF($E$6:$E$205,$E210,I$6:I$205)</f>
        <v>130.10000000000002</v>
      </c>
      <c r="M210" s="4">
        <f>SUMIF($E$6:$E$205,$E210,M$6:M$205)</f>
        <v>343.464</v>
      </c>
      <c r="R210" s="4">
        <f>SUMIF($E$6:$E$205,$E210,R$6:R$205)</f>
        <v>0</v>
      </c>
      <c r="V210" s="4">
        <f>SUMIF($E$6:$E$205,$E210,V$6:V$205)</f>
        <v>11.677776000000001</v>
      </c>
    </row>
    <row r="211" spans="5:22" ht="30" customHeight="1" x14ac:dyDescent="0.25">
      <c r="E211" s="2" t="s">
        <v>87</v>
      </c>
      <c r="I211" s="4">
        <f>SUMIF($E$6:$E$205,$E211,I$6:I$205)</f>
        <v>123.10000000000001</v>
      </c>
      <c r="M211" s="4">
        <f>SUMIF($E$6:$E$205,$E211,M$6:M$205)</f>
        <v>274.02059999999994</v>
      </c>
      <c r="R211" s="4">
        <f>SUMIF($E$6:$E$205,$E211,R$6:R$205)</f>
        <v>0</v>
      </c>
      <c r="V211" s="4">
        <f>SUMIF($E$6:$E$205,$E211,V$6:V$205)</f>
        <v>0</v>
      </c>
    </row>
    <row r="212" spans="5:22" ht="30" customHeight="1" x14ac:dyDescent="0.25">
      <c r="E212" s="2" t="s">
        <v>139</v>
      </c>
      <c r="I212" s="4">
        <f>SUMIF($E$6:$E$205,$E212,I$6:I$205)</f>
        <v>0</v>
      </c>
      <c r="M212" s="4">
        <f>SUMIF($E$6:$E$205,$E212,M$6:M$205)</f>
        <v>0</v>
      </c>
      <c r="R212" s="4">
        <f>SUMIF($E$6:$E$205,$E212,R$6:R$205)</f>
        <v>0</v>
      </c>
      <c r="V212" s="4">
        <f>SUMIF($E$6:$E$205,$E212,V$6:V$205)</f>
        <v>0</v>
      </c>
    </row>
    <row r="213" spans="5:22" ht="30" customHeight="1" x14ac:dyDescent="0.25">
      <c r="E213" s="2" t="s">
        <v>140</v>
      </c>
      <c r="I213" s="4">
        <f>SUM(I208:I212)</f>
        <v>340.59600000000006</v>
      </c>
      <c r="M213" s="4">
        <f>SUM(M208:M212)</f>
        <v>935.60604000000001</v>
      </c>
      <c r="R213" s="4">
        <f>SUM(R208:R212)</f>
        <v>0</v>
      </c>
      <c r="V213" s="4">
        <f>SUM(V208:V212)</f>
        <v>15.918235423200002</v>
      </c>
    </row>
  </sheetData>
  <mergeCells count="9">
    <mergeCell ref="O3:R3"/>
    <mergeCell ref="S3:V3"/>
    <mergeCell ref="F3:I3"/>
    <mergeCell ref="J3:M3"/>
    <mergeCell ref="B4:B5"/>
    <mergeCell ref="E4:E5"/>
    <mergeCell ref="B3:E3"/>
    <mergeCell ref="C4:C5"/>
    <mergeCell ref="D4:D5"/>
  </mergeCells>
  <phoneticPr fontId="2"/>
  <dataValidations disablePrompts="1" count="2">
    <dataValidation type="list" allowBlank="1" showInputMessage="1" showErrorMessage="1" sqref="E6:E9 E11:E205" xr:uid="{00000000-0002-0000-0200-000000000000}">
      <formula1>"壁,界壁・界床,屋根・天井,床,不透明開口部"</formula1>
    </dataValidation>
    <dataValidation type="list" allowBlank="1" showInputMessage="1" showErrorMessage="1" sqref="N6:N205" xr:uid="{00000000-0002-0000-0200-000001000000}">
      <formula1>方位</formula1>
    </dataValidation>
  </dataValidations>
  <pageMargins left="0.23622047244094491" right="0.23622047244094491" top="0.74803149606299213" bottom="0.74803149606299213" header="0.31496062992125984" footer="0.31496062992125984"/>
  <pageSetup paperSize="9" scale="50" fitToHeight="10"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AE37"/>
  <sheetViews>
    <sheetView topLeftCell="F3" zoomScale="75" zoomScaleNormal="75" workbookViewId="0">
      <selection activeCell="W6" sqref="W6"/>
    </sheetView>
  </sheetViews>
  <sheetFormatPr defaultColWidth="9" defaultRowHeight="15" x14ac:dyDescent="0.25"/>
  <cols>
    <col min="1" max="1" width="3.3984375" style="2" customWidth="1"/>
    <col min="2" max="2" width="5.59765625" style="2" customWidth="1"/>
    <col min="3" max="3" width="19.73046875" style="2" customWidth="1"/>
    <col min="4" max="4" width="21.3984375" style="2" customWidth="1"/>
    <col min="5" max="5" width="15" style="2" bestFit="1" customWidth="1"/>
    <col min="6" max="6" width="12.59765625" style="2" bestFit="1" customWidth="1"/>
    <col min="7" max="7" width="10.1328125" style="2" customWidth="1"/>
    <col min="8" max="8" width="13.59765625" style="2" bestFit="1" customWidth="1"/>
    <col min="9" max="9" width="12.3984375" style="2" customWidth="1"/>
    <col min="10" max="10" width="6.265625" style="2" customWidth="1"/>
    <col min="11" max="11" width="8.46484375" style="2" customWidth="1"/>
    <col min="12" max="14" width="12.3984375" style="2" customWidth="1"/>
    <col min="15" max="15" width="8.3984375" style="2" bestFit="1" customWidth="1"/>
    <col min="16" max="16" width="14.46484375" style="2" bestFit="1" customWidth="1"/>
    <col min="17" max="17" width="10" style="2" customWidth="1"/>
    <col min="18" max="18" width="11.3984375" style="2" bestFit="1" customWidth="1"/>
    <col min="19" max="19" width="14.59765625" style="2" customWidth="1"/>
    <col min="20" max="20" width="8.3984375" style="2" bestFit="1" customWidth="1"/>
    <col min="21" max="21" width="14.46484375" style="2" bestFit="1" customWidth="1"/>
    <col min="22" max="22" width="9.3984375" style="2" bestFit="1" customWidth="1"/>
    <col min="23" max="23" width="11.3984375" style="2" bestFit="1" customWidth="1"/>
    <col min="24" max="24" width="14.59765625" style="2" bestFit="1" customWidth="1"/>
    <col min="25" max="25" width="3.3984375" style="2" customWidth="1"/>
    <col min="26" max="31" width="13.46484375" style="2" customWidth="1"/>
    <col min="32" max="16384" width="9" style="2"/>
  </cols>
  <sheetData>
    <row r="2" spans="2:31" ht="22.15" x14ac:dyDescent="0.25">
      <c r="C2" s="8" t="s">
        <v>141</v>
      </c>
    </row>
    <row r="3" spans="2:31" ht="30" customHeight="1" x14ac:dyDescent="0.25">
      <c r="B3" s="98" t="s">
        <v>4</v>
      </c>
      <c r="C3" s="99"/>
      <c r="D3" s="99"/>
      <c r="E3" s="79" t="s">
        <v>30</v>
      </c>
      <c r="F3" s="100" t="s">
        <v>31</v>
      </c>
      <c r="G3" s="99"/>
      <c r="H3" s="99"/>
      <c r="I3" s="99"/>
      <c r="J3" s="98" t="s">
        <v>66</v>
      </c>
      <c r="K3" s="101"/>
      <c r="L3" s="101"/>
      <c r="M3" s="101"/>
      <c r="N3" s="101"/>
      <c r="O3" s="98" t="s">
        <v>67</v>
      </c>
      <c r="P3" s="98"/>
      <c r="Q3" s="98"/>
      <c r="R3" s="98"/>
      <c r="S3" s="98"/>
      <c r="T3" s="98" t="s">
        <v>44</v>
      </c>
      <c r="U3" s="99"/>
      <c r="V3" s="99"/>
      <c r="W3" s="99"/>
      <c r="X3" s="99"/>
      <c r="Z3" s="103" t="s">
        <v>163</v>
      </c>
      <c r="AA3" s="99"/>
      <c r="AB3" s="104" t="s">
        <v>164</v>
      </c>
      <c r="AC3" s="105"/>
      <c r="AD3" s="105"/>
      <c r="AE3" s="105"/>
    </row>
    <row r="4" spans="2:31" ht="30" customHeight="1" x14ac:dyDescent="0.25">
      <c r="B4" s="98" t="s">
        <v>65</v>
      </c>
      <c r="C4" s="98" t="s">
        <v>144</v>
      </c>
      <c r="D4" s="98" t="s">
        <v>150</v>
      </c>
      <c r="E4" s="79" t="s">
        <v>33</v>
      </c>
      <c r="F4" s="81" t="s">
        <v>34</v>
      </c>
      <c r="G4" s="81" t="s">
        <v>35</v>
      </c>
      <c r="H4" s="81" t="s">
        <v>38</v>
      </c>
      <c r="I4" s="81" t="s">
        <v>40</v>
      </c>
      <c r="J4" s="79" t="s">
        <v>0</v>
      </c>
      <c r="K4" s="81" t="s">
        <v>42</v>
      </c>
      <c r="L4" s="79" t="s">
        <v>68</v>
      </c>
      <c r="M4" s="79" t="s">
        <v>69</v>
      </c>
      <c r="N4" s="79" t="s">
        <v>70</v>
      </c>
      <c r="O4" s="81" t="s">
        <v>71</v>
      </c>
      <c r="P4" s="81" t="s">
        <v>73</v>
      </c>
      <c r="Q4" s="81" t="s">
        <v>74</v>
      </c>
      <c r="R4" s="81" t="s">
        <v>75</v>
      </c>
      <c r="S4" s="81" t="s">
        <v>76</v>
      </c>
      <c r="T4" s="81" t="s">
        <v>78</v>
      </c>
      <c r="U4" s="81" t="s">
        <v>79</v>
      </c>
      <c r="V4" s="81" t="s">
        <v>80</v>
      </c>
      <c r="W4" s="81" t="s">
        <v>81</v>
      </c>
      <c r="X4" s="81" t="s">
        <v>82</v>
      </c>
      <c r="Z4" s="9" t="s">
        <v>158</v>
      </c>
      <c r="AA4" s="9" t="s">
        <v>159</v>
      </c>
      <c r="AB4" s="9" t="s">
        <v>160</v>
      </c>
      <c r="AC4" s="9" t="s">
        <v>159</v>
      </c>
      <c r="AD4" s="9" t="s">
        <v>161</v>
      </c>
      <c r="AE4" s="9" t="s">
        <v>162</v>
      </c>
    </row>
    <row r="5" spans="2:31" x14ac:dyDescent="0.25">
      <c r="B5" s="99"/>
      <c r="C5" s="101"/>
      <c r="D5" s="101"/>
      <c r="E5" s="79" t="s">
        <v>37</v>
      </c>
      <c r="F5" s="81" t="s">
        <v>32</v>
      </c>
      <c r="G5" s="81" t="s">
        <v>36</v>
      </c>
      <c r="H5" s="81" t="s">
        <v>37</v>
      </c>
      <c r="I5" s="81" t="s">
        <v>39</v>
      </c>
      <c r="J5" s="79" t="s">
        <v>18</v>
      </c>
      <c r="K5" s="81" t="s">
        <v>41</v>
      </c>
      <c r="L5" s="79" t="s">
        <v>14</v>
      </c>
      <c r="M5" s="79" t="s">
        <v>14</v>
      </c>
      <c r="N5" s="79" t="s">
        <v>14</v>
      </c>
      <c r="O5" s="81" t="s">
        <v>72</v>
      </c>
      <c r="P5" s="81" t="s">
        <v>12</v>
      </c>
      <c r="Q5" s="81" t="s">
        <v>43</v>
      </c>
      <c r="R5" s="81" t="s">
        <v>28</v>
      </c>
      <c r="S5" s="81" t="s">
        <v>77</v>
      </c>
      <c r="T5" s="81" t="s">
        <v>72</v>
      </c>
      <c r="U5" s="81" t="s">
        <v>12</v>
      </c>
      <c r="V5" s="81" t="s">
        <v>43</v>
      </c>
      <c r="W5" s="81" t="s">
        <v>28</v>
      </c>
      <c r="X5" s="81" t="s">
        <v>83</v>
      </c>
      <c r="Z5" s="4" t="s">
        <v>153</v>
      </c>
      <c r="AA5" s="4" t="s">
        <v>154</v>
      </c>
      <c r="AB5" s="4" t="s">
        <v>155</v>
      </c>
      <c r="AC5" s="4" t="s">
        <v>156</v>
      </c>
      <c r="AD5" s="4" t="s">
        <v>157</v>
      </c>
      <c r="AE5" s="4" t="s">
        <v>156</v>
      </c>
    </row>
    <row r="6" spans="2:31" ht="30" customHeight="1" x14ac:dyDescent="0.25">
      <c r="B6" s="79">
        <v>1</v>
      </c>
      <c r="C6" s="4" t="s">
        <v>289</v>
      </c>
      <c r="D6" s="4" t="s">
        <v>206</v>
      </c>
      <c r="E6" s="4">
        <f>1.82*0.65</f>
        <v>1.1830000000000001</v>
      </c>
      <c r="F6" s="4">
        <f>合計!$P$12</f>
        <v>2.6</v>
      </c>
      <c r="G6" s="12">
        <f t="shared" ref="G6:G35" si="0">E6</f>
        <v>1.1830000000000001</v>
      </c>
      <c r="H6" s="4">
        <v>1</v>
      </c>
      <c r="I6" s="12">
        <f t="shared" ref="I6:I35" si="1">F6*G6*H6</f>
        <v>3.0758000000000001</v>
      </c>
      <c r="J6" s="4" t="s">
        <v>61</v>
      </c>
      <c r="K6" s="4">
        <f>合計!$S$12</f>
        <v>0.4</v>
      </c>
      <c r="L6" s="4">
        <v>0</v>
      </c>
      <c r="M6" s="4">
        <v>650</v>
      </c>
      <c r="N6" s="4">
        <v>350</v>
      </c>
      <c r="O6" s="12">
        <f>K6</f>
        <v>0.4</v>
      </c>
      <c r="P6" s="70">
        <f>IF(合計!$F$3=8,0,IF(OR($J6="南",$J6="南東",$J6="南西"),$Z6,$AA6))</f>
        <v>0</v>
      </c>
      <c r="Q6" s="12">
        <f>E6</f>
        <v>1.1830000000000001</v>
      </c>
      <c r="R6" s="4">
        <v>0</v>
      </c>
      <c r="S6" s="70">
        <f t="shared" ref="S6:S15" si="2">O6*P6*Q6*R6</f>
        <v>0</v>
      </c>
      <c r="T6" s="12">
        <f>K6</f>
        <v>0.4</v>
      </c>
      <c r="U6" s="70">
        <f>IF(合計!$F$3=8,IF(OR($J6="南",$J6="南東",$J6="南西"),$AD6,$AE6),IF($J6="南",$AB6,$AC6))</f>
        <v>0.60571428571428576</v>
      </c>
      <c r="V6" s="12">
        <f>G6</f>
        <v>1.1830000000000001</v>
      </c>
      <c r="W6" s="4">
        <f>INDEX(方位係数!$B$2:$B$11,MATCH(J6,方位係数!$A$2:$A$11,0))</f>
        <v>0.45319999999999999</v>
      </c>
      <c r="X6" s="70">
        <f t="shared" ref="X6:X15" si="3">T6*U6*V6*W6</f>
        <v>0.12989799680000003</v>
      </c>
      <c r="Z6" s="4">
        <f>IF(N6=0,0.72,MIN(0.01*(5+20*(3*L6+M6)/N6),0.72))</f>
        <v>0.42142857142857149</v>
      </c>
      <c r="AA6" s="4">
        <f>IF(N6=0,0.72,MIN(0.01*(10+15*(2*L6+M6)/N6),0.72))</f>
        <v>0.37857142857142861</v>
      </c>
      <c r="AB6" s="4">
        <f>IF(N6=0,0.93,MIN(0.01*(24+9*(3*L6+M6)/N6),0.93))</f>
        <v>0.40714285714285714</v>
      </c>
      <c r="AC6" s="4">
        <f>IF(N6=0,0.93,MIN(0.01*(16+24*(2*L6+M6)/N6),0.93))</f>
        <v>0.60571428571428576</v>
      </c>
      <c r="AD6" s="4">
        <f>IF(N6=0,0.93,MIN(0.01*(16+19*(2*L6+M6)/N6),0.93))</f>
        <v>0.5128571428571429</v>
      </c>
      <c r="AE6" s="4">
        <f>IF(N6=0,0.93,MIN(0.01*(16+24*(2*L6+M6)/N6),0.93))</f>
        <v>0.60571428571428576</v>
      </c>
    </row>
    <row r="7" spans="2:31" ht="30" customHeight="1" x14ac:dyDescent="0.25">
      <c r="B7" s="79">
        <v>2</v>
      </c>
      <c r="C7" s="4" t="s">
        <v>205</v>
      </c>
      <c r="D7" s="4" t="s">
        <v>206</v>
      </c>
      <c r="E7" s="4">
        <f>1.82*2</f>
        <v>3.64</v>
      </c>
      <c r="F7" s="4">
        <f>合計!$P$12</f>
        <v>2.6</v>
      </c>
      <c r="G7" s="12">
        <f t="shared" si="0"/>
        <v>3.64</v>
      </c>
      <c r="H7" s="4">
        <v>1</v>
      </c>
      <c r="I7" s="12">
        <f t="shared" si="1"/>
        <v>9.4640000000000004</v>
      </c>
      <c r="J7" s="4" t="s">
        <v>62</v>
      </c>
      <c r="K7" s="4">
        <f>合計!$S$12</f>
        <v>0.4</v>
      </c>
      <c r="L7" s="4">
        <v>0</v>
      </c>
      <c r="M7" s="4">
        <v>2000</v>
      </c>
      <c r="N7" s="4">
        <v>2300</v>
      </c>
      <c r="O7" s="12">
        <f>K7</f>
        <v>0.4</v>
      </c>
      <c r="P7" s="70">
        <f>IF(合計!$F$3=8,0,IF(OR($J7="南",$J7="南東",$J7="南西"),$Z7,$AA7))</f>
        <v>0</v>
      </c>
      <c r="Q7" s="12">
        <f t="shared" ref="Q7:Q35" si="4">E7</f>
        <v>3.64</v>
      </c>
      <c r="R7" s="4">
        <v>0</v>
      </c>
      <c r="S7" s="70">
        <f t="shared" si="2"/>
        <v>0</v>
      </c>
      <c r="T7" s="12">
        <f>K7</f>
        <v>0.4</v>
      </c>
      <c r="U7" s="70">
        <f>IF(合計!$F$3=8,IF(OR($J7="南",$J7="南東",$J7="南西"),$AD7,$AE7),IF($J7="南",$AB7,$AC7))</f>
        <v>0.32521739130434785</v>
      </c>
      <c r="V7" s="12">
        <f>G7</f>
        <v>3.64</v>
      </c>
      <c r="W7" s="4">
        <f>INDEX(方位係数!$B$2:$B$11,MATCH(J7,方位係数!$A$2:$A$11,0))</f>
        <v>0.4224</v>
      </c>
      <c r="X7" s="70">
        <f t="shared" si="3"/>
        <v>0.20001337878260875</v>
      </c>
      <c r="Z7" s="4">
        <f t="shared" ref="Z7:Z35" si="5">IF(N7=0,0.72,MIN(0.01*(5+20*(3*L7+M7)/N7),0.72))</f>
        <v>0.22391304347826085</v>
      </c>
      <c r="AA7" s="4">
        <f t="shared" ref="AA7:AA35" si="6">IF(N7=0,0.72,MIN(0.01*(10+15*(2*L7+M7)/N7),0.72))</f>
        <v>0.23043478260869563</v>
      </c>
      <c r="AB7" s="4">
        <f t="shared" ref="AB7:AB35" si="7">IF(N7=0,0.93,MIN(0.01*(24+9*(3*L7+M7)/N7),0.93))</f>
        <v>0.31826086956521737</v>
      </c>
      <c r="AC7" s="4">
        <f t="shared" ref="AC7:AC35" si="8">IF(N7=0,0.93,MIN(0.01*(16+24*(2*L7+M7)/N7),0.93))</f>
        <v>0.36869565217391304</v>
      </c>
      <c r="AD7" s="4">
        <f t="shared" ref="AD7:AD35" si="9">IF(N7=0,0.93,MIN(0.01*(16+19*(2*L7+M7)/N7),0.93))</f>
        <v>0.32521739130434785</v>
      </c>
      <c r="AE7" s="4">
        <f t="shared" ref="AE7:AE35" si="10">IF(N7=0,0.93,MIN(0.01*(16+24*(2*L7+M7)/N7),0.93))</f>
        <v>0.36869565217391304</v>
      </c>
    </row>
    <row r="8" spans="2:31" ht="30" customHeight="1" x14ac:dyDescent="0.25">
      <c r="B8" s="79">
        <v>3</v>
      </c>
      <c r="C8" s="4" t="s">
        <v>290</v>
      </c>
      <c r="D8" s="4" t="s">
        <v>206</v>
      </c>
      <c r="E8" s="4">
        <v>3.47</v>
      </c>
      <c r="F8" s="4">
        <f>合計!$P$12</f>
        <v>2.6</v>
      </c>
      <c r="G8" s="12">
        <f t="shared" si="0"/>
        <v>3.47</v>
      </c>
      <c r="H8" s="4">
        <v>1</v>
      </c>
      <c r="I8" s="12">
        <f t="shared" si="1"/>
        <v>9.0220000000000002</v>
      </c>
      <c r="J8" s="4" t="s">
        <v>61</v>
      </c>
      <c r="K8" s="4">
        <f>合計!$S$12</f>
        <v>0.4</v>
      </c>
      <c r="L8" s="4">
        <v>0</v>
      </c>
      <c r="M8" s="4">
        <v>650</v>
      </c>
      <c r="N8" s="4">
        <v>350</v>
      </c>
      <c r="O8" s="12">
        <f t="shared" ref="O8:O34" si="11">K8</f>
        <v>0.4</v>
      </c>
      <c r="P8" s="70">
        <f>IF(合計!$F$3=8,0,IF(OR($J8="南",$J8="南東",$J8="南西"),$Z8,$AA8))</f>
        <v>0</v>
      </c>
      <c r="Q8" s="12">
        <f t="shared" si="4"/>
        <v>3.47</v>
      </c>
      <c r="R8" s="4">
        <v>0</v>
      </c>
      <c r="S8" s="70">
        <f t="shared" si="2"/>
        <v>0</v>
      </c>
      <c r="T8" s="12">
        <f t="shared" ref="T8:T35" si="12">K8</f>
        <v>0.4</v>
      </c>
      <c r="U8" s="70">
        <f>IF(合計!$F$3=8,IF(OR($J8="南",$J8="南東",$J8="南西"),$AD8,$AE8),IF($J8="南",$AB8,$AC8))</f>
        <v>0.60571428571428576</v>
      </c>
      <c r="V8" s="12">
        <f t="shared" ref="V8:V35" si="13">G8</f>
        <v>3.47</v>
      </c>
      <c r="W8" s="4">
        <f>INDEX(方位係数!$B$2:$B$11,MATCH(J8,方位係数!$A$2:$A$11,0))</f>
        <v>0.45319999999999999</v>
      </c>
      <c r="X8" s="70">
        <f t="shared" si="3"/>
        <v>0.3810194834285715</v>
      </c>
      <c r="Z8" s="4">
        <f t="shared" si="5"/>
        <v>0.42142857142857149</v>
      </c>
      <c r="AA8" s="4">
        <f t="shared" si="6"/>
        <v>0.37857142857142861</v>
      </c>
      <c r="AB8" s="4">
        <f t="shared" si="7"/>
        <v>0.40714285714285714</v>
      </c>
      <c r="AC8" s="4">
        <f t="shared" si="8"/>
        <v>0.60571428571428576</v>
      </c>
      <c r="AD8" s="4">
        <f t="shared" si="9"/>
        <v>0.5128571428571429</v>
      </c>
      <c r="AE8" s="4">
        <f t="shared" si="10"/>
        <v>0.60571428571428576</v>
      </c>
    </row>
    <row r="9" spans="2:31" ht="30" customHeight="1" x14ac:dyDescent="0.25">
      <c r="B9" s="79">
        <v>4</v>
      </c>
      <c r="C9" s="4" t="s">
        <v>291</v>
      </c>
      <c r="D9" s="4" t="s">
        <v>206</v>
      </c>
      <c r="E9" s="4">
        <f>1.82*0.65*2</f>
        <v>2.3660000000000001</v>
      </c>
      <c r="F9" s="4">
        <f>合計!$P$12</f>
        <v>2.6</v>
      </c>
      <c r="G9" s="12">
        <f t="shared" si="0"/>
        <v>2.3660000000000001</v>
      </c>
      <c r="H9" s="4">
        <v>1</v>
      </c>
      <c r="I9" s="12">
        <f t="shared" si="1"/>
        <v>6.1516000000000002</v>
      </c>
      <c r="J9" s="4" t="s">
        <v>60</v>
      </c>
      <c r="K9" s="4">
        <f>合計!$S$12</f>
        <v>0.4</v>
      </c>
      <c r="L9" s="4">
        <v>0</v>
      </c>
      <c r="M9" s="4">
        <v>650</v>
      </c>
      <c r="N9" s="4">
        <v>350</v>
      </c>
      <c r="O9" s="12">
        <f t="shared" si="11"/>
        <v>0.4</v>
      </c>
      <c r="P9" s="70">
        <f>IF(合計!$F$3=8,0,IF(OR($J9="南",$J9="南東",$J9="南西"),$Z9,$AA9))</f>
        <v>0</v>
      </c>
      <c r="Q9" s="12">
        <f t="shared" si="4"/>
        <v>2.3660000000000001</v>
      </c>
      <c r="R9" s="4">
        <v>0</v>
      </c>
      <c r="S9" s="70">
        <f t="shared" si="2"/>
        <v>0</v>
      </c>
      <c r="T9" s="12">
        <f t="shared" si="12"/>
        <v>0.4</v>
      </c>
      <c r="U9" s="12">
        <v>0.32500000000000001</v>
      </c>
      <c r="V9" s="12">
        <f t="shared" si="13"/>
        <v>2.3660000000000001</v>
      </c>
      <c r="W9" s="4">
        <f>INDEX(方位係数!$B$2:$B$11,MATCH(J9,方位係数!$A$2:$A$11,0))</f>
        <v>0.28600000000000003</v>
      </c>
      <c r="X9" s="70">
        <f t="shared" si="3"/>
        <v>8.7967880000000012E-2</v>
      </c>
      <c r="Z9" s="4">
        <f t="shared" si="5"/>
        <v>0.42142857142857149</v>
      </c>
      <c r="AA9" s="4">
        <f t="shared" si="6"/>
        <v>0.37857142857142861</v>
      </c>
      <c r="AB9" s="4">
        <f t="shared" si="7"/>
        <v>0.40714285714285714</v>
      </c>
      <c r="AC9" s="4">
        <f t="shared" si="8"/>
        <v>0.60571428571428576</v>
      </c>
      <c r="AD9" s="4">
        <f t="shared" si="9"/>
        <v>0.5128571428571429</v>
      </c>
      <c r="AE9" s="4">
        <f t="shared" si="10"/>
        <v>0.60571428571428576</v>
      </c>
    </row>
    <row r="10" spans="2:31" ht="30" customHeight="1" x14ac:dyDescent="0.25">
      <c r="B10" s="79">
        <v>5</v>
      </c>
      <c r="C10" s="4" t="s">
        <v>292</v>
      </c>
      <c r="D10" s="4" t="s">
        <v>206</v>
      </c>
      <c r="E10" s="4">
        <f>3.64*2</f>
        <v>7.28</v>
      </c>
      <c r="F10" s="4">
        <f>合計!$P$12</f>
        <v>2.6</v>
      </c>
      <c r="G10" s="12">
        <f t="shared" si="0"/>
        <v>7.28</v>
      </c>
      <c r="H10" s="4">
        <v>1</v>
      </c>
      <c r="I10" s="12">
        <f t="shared" si="1"/>
        <v>18.928000000000001</v>
      </c>
      <c r="J10" s="4" t="s">
        <v>195</v>
      </c>
      <c r="K10" s="4">
        <f>合計!$S$12</f>
        <v>0.4</v>
      </c>
      <c r="L10" s="4">
        <v>0</v>
      </c>
      <c r="M10" s="4">
        <v>2000</v>
      </c>
      <c r="N10" s="4">
        <v>2300</v>
      </c>
      <c r="O10" s="12">
        <f t="shared" si="11"/>
        <v>0.4</v>
      </c>
      <c r="P10" s="70">
        <f>IF(合計!$F$3=8,0,IF(OR($J10="南",$J10="南東",$J10="南西"),$Z10,$AA10))</f>
        <v>0</v>
      </c>
      <c r="Q10" s="12">
        <f t="shared" si="4"/>
        <v>7.28</v>
      </c>
      <c r="R10" s="4">
        <v>0</v>
      </c>
      <c r="S10" s="70">
        <f t="shared" si="2"/>
        <v>0</v>
      </c>
      <c r="T10" s="12">
        <f t="shared" si="12"/>
        <v>0.4</v>
      </c>
      <c r="U10" s="70">
        <f>IF(合計!$F$3=8,IF(OR($J10="南",$J10="南東",$J10="南西"),$AD10,$AE10),IF($J10="南",$AB10,$AC10))</f>
        <v>0.36869565217391304</v>
      </c>
      <c r="V10" s="12">
        <f t="shared" si="13"/>
        <v>7.28</v>
      </c>
      <c r="W10" s="4">
        <f>INDEX(方位係数!$B$2:$B$11,MATCH(J10,方位係数!$A$2:$A$11,0))</f>
        <v>0.45319999999999999</v>
      </c>
      <c r="X10" s="70">
        <f t="shared" si="3"/>
        <v>0.48657443617391311</v>
      </c>
      <c r="Z10" s="4">
        <f t="shared" si="5"/>
        <v>0.22391304347826085</v>
      </c>
      <c r="AA10" s="4">
        <f t="shared" si="6"/>
        <v>0.23043478260869563</v>
      </c>
      <c r="AB10" s="4">
        <f t="shared" si="7"/>
        <v>0.31826086956521737</v>
      </c>
      <c r="AC10" s="4">
        <f t="shared" si="8"/>
        <v>0.36869565217391304</v>
      </c>
      <c r="AD10" s="4">
        <f t="shared" si="9"/>
        <v>0.32521739130434785</v>
      </c>
      <c r="AE10" s="4">
        <f t="shared" si="10"/>
        <v>0.36869565217391304</v>
      </c>
    </row>
    <row r="11" spans="2:31" ht="30" customHeight="1" x14ac:dyDescent="0.25">
      <c r="B11" s="79">
        <v>6</v>
      </c>
      <c r="C11" s="4" t="s">
        <v>293</v>
      </c>
      <c r="D11" s="4" t="s">
        <v>206</v>
      </c>
      <c r="E11" s="4">
        <f>1.82*0.65*2</f>
        <v>2.3660000000000001</v>
      </c>
      <c r="F11" s="4">
        <f>合計!$P$12</f>
        <v>2.6</v>
      </c>
      <c r="G11" s="12">
        <f t="shared" si="0"/>
        <v>2.3660000000000001</v>
      </c>
      <c r="H11" s="4">
        <v>1</v>
      </c>
      <c r="I11" s="12">
        <f t="shared" si="1"/>
        <v>6.1516000000000002</v>
      </c>
      <c r="J11" s="4" t="s">
        <v>60</v>
      </c>
      <c r="K11" s="4">
        <f>合計!$S$12</f>
        <v>0.4</v>
      </c>
      <c r="L11" s="4">
        <v>0</v>
      </c>
      <c r="M11" s="4">
        <v>650</v>
      </c>
      <c r="N11" s="4">
        <v>350</v>
      </c>
      <c r="O11" s="12">
        <f t="shared" si="11"/>
        <v>0.4</v>
      </c>
      <c r="P11" s="70">
        <f>IF(合計!$F$3=8,0,IF(OR($J11="南",$J11="南東",$J11="南西"),$Z11,$AA11))</f>
        <v>0</v>
      </c>
      <c r="Q11" s="12">
        <f t="shared" si="4"/>
        <v>2.3660000000000001</v>
      </c>
      <c r="R11" s="4">
        <v>0</v>
      </c>
      <c r="S11" s="70">
        <f t="shared" si="2"/>
        <v>0</v>
      </c>
      <c r="T11" s="12">
        <f t="shared" si="12"/>
        <v>0.4</v>
      </c>
      <c r="U11" s="70">
        <f>IF(合計!$F$3=8,IF(OR($J11="南",$J11="南東",$J11="南西"),$AD11,$AE11),IF($J11="南",$AB11,$AC11))</f>
        <v>0.60571428571428576</v>
      </c>
      <c r="V11" s="12">
        <f t="shared" si="13"/>
        <v>2.3660000000000001</v>
      </c>
      <c r="W11" s="4">
        <f>INDEX(方位係数!$B$2:$B$11,MATCH(J11,方位係数!$A$2:$A$11,0))</f>
        <v>0.28600000000000003</v>
      </c>
      <c r="X11" s="70">
        <f t="shared" si="3"/>
        <v>0.16394892800000005</v>
      </c>
      <c r="Z11" s="4">
        <f t="shared" si="5"/>
        <v>0.42142857142857149</v>
      </c>
      <c r="AA11" s="4">
        <f t="shared" si="6"/>
        <v>0.37857142857142861</v>
      </c>
      <c r="AB11" s="4">
        <f t="shared" si="7"/>
        <v>0.40714285714285714</v>
      </c>
      <c r="AC11" s="4">
        <f t="shared" si="8"/>
        <v>0.60571428571428576</v>
      </c>
      <c r="AD11" s="4">
        <f t="shared" si="9"/>
        <v>0.5128571428571429</v>
      </c>
      <c r="AE11" s="4">
        <f t="shared" si="10"/>
        <v>0.60571428571428576</v>
      </c>
    </row>
    <row r="12" spans="2:31" ht="30" customHeight="1" x14ac:dyDescent="0.25">
      <c r="B12" s="79">
        <v>7</v>
      </c>
      <c r="C12" s="4" t="s">
        <v>295</v>
      </c>
      <c r="D12" s="4" t="s">
        <v>206</v>
      </c>
      <c r="E12" s="4">
        <f>2*2</f>
        <v>4</v>
      </c>
      <c r="F12" s="4">
        <f>合計!$P$12</f>
        <v>2.6</v>
      </c>
      <c r="G12" s="12">
        <f t="shared" si="0"/>
        <v>4</v>
      </c>
      <c r="H12" s="4">
        <v>1</v>
      </c>
      <c r="I12" s="12">
        <f t="shared" si="1"/>
        <v>10.4</v>
      </c>
      <c r="J12" s="4" t="s">
        <v>62</v>
      </c>
      <c r="K12" s="4">
        <f>合計!$S$12</f>
        <v>0.4</v>
      </c>
      <c r="L12" s="4">
        <v>0</v>
      </c>
      <c r="M12" s="4">
        <v>2000</v>
      </c>
      <c r="N12" s="4">
        <v>0</v>
      </c>
      <c r="O12" s="12">
        <f t="shared" si="11"/>
        <v>0.4</v>
      </c>
      <c r="P12" s="70">
        <f>IF(合計!$F$3=8,0,IF(OR($J12="南",$J12="南東",$J12="南西"),$Z12,$AA12))</f>
        <v>0</v>
      </c>
      <c r="Q12" s="12">
        <f t="shared" si="4"/>
        <v>4</v>
      </c>
      <c r="R12" s="4">
        <v>0</v>
      </c>
      <c r="S12" s="70">
        <f t="shared" si="2"/>
        <v>0</v>
      </c>
      <c r="T12" s="12">
        <f t="shared" si="12"/>
        <v>0.4</v>
      </c>
      <c r="U12" s="70">
        <f>IF(合計!$F$3=8,IF(OR($J12="南",$J12="南東",$J12="南西"),$AD12,$AE12),IF($J12="南",$AB12,$AC12))</f>
        <v>0.93</v>
      </c>
      <c r="V12" s="12">
        <f t="shared" si="13"/>
        <v>4</v>
      </c>
      <c r="W12" s="4">
        <f>INDEX(方位係数!$B$2:$B$11,MATCH(J12,方位係数!$A$2:$A$11,0))</f>
        <v>0.4224</v>
      </c>
      <c r="X12" s="70">
        <f t="shared" si="3"/>
        <v>0.62853120000000007</v>
      </c>
      <c r="Z12" s="4">
        <f t="shared" si="5"/>
        <v>0.72</v>
      </c>
      <c r="AA12" s="4">
        <f t="shared" si="6"/>
        <v>0.72</v>
      </c>
      <c r="AB12" s="4">
        <f t="shared" si="7"/>
        <v>0.93</v>
      </c>
      <c r="AC12" s="4">
        <f t="shared" si="8"/>
        <v>0.93</v>
      </c>
      <c r="AD12" s="4">
        <f t="shared" si="9"/>
        <v>0.93</v>
      </c>
      <c r="AE12" s="4">
        <f t="shared" si="10"/>
        <v>0.93</v>
      </c>
    </row>
    <row r="13" spans="2:31" ht="30" customHeight="1" x14ac:dyDescent="0.25">
      <c r="B13" s="79">
        <v>8</v>
      </c>
      <c r="C13" s="4" t="s">
        <v>296</v>
      </c>
      <c r="D13" s="4" t="s">
        <v>206</v>
      </c>
      <c r="E13" s="4">
        <f>0.91*0.65</f>
        <v>0.59150000000000003</v>
      </c>
      <c r="F13" s="4">
        <f>合計!$P$12</f>
        <v>2.6</v>
      </c>
      <c r="G13" s="12">
        <f t="shared" si="0"/>
        <v>0.59150000000000003</v>
      </c>
      <c r="H13" s="4">
        <v>1</v>
      </c>
      <c r="I13" s="12">
        <f t="shared" si="1"/>
        <v>1.5379</v>
      </c>
      <c r="J13" s="4" t="s">
        <v>59</v>
      </c>
      <c r="K13" s="4">
        <f>合計!$S$12</f>
        <v>0.4</v>
      </c>
      <c r="L13" s="4">
        <v>0</v>
      </c>
      <c r="M13" s="4">
        <v>650</v>
      </c>
      <c r="N13" s="4">
        <v>350</v>
      </c>
      <c r="O13" s="12">
        <f t="shared" si="11"/>
        <v>0.4</v>
      </c>
      <c r="P13" s="70">
        <f>IF(合計!$F$3=8,0,IF(OR($J13="南",$J13="南東",$J13="南西"),$Z13,$AA13))</f>
        <v>0</v>
      </c>
      <c r="Q13" s="12">
        <f t="shared" si="4"/>
        <v>0.59150000000000003</v>
      </c>
      <c r="R13" s="4">
        <v>0</v>
      </c>
      <c r="S13" s="70">
        <f t="shared" si="2"/>
        <v>0</v>
      </c>
      <c r="T13" s="12">
        <f t="shared" si="12"/>
        <v>0.4</v>
      </c>
      <c r="U13" s="70">
        <f>IF(合計!$F$3=8,IF(OR($J13="南",$J13="南東",$J13="南西"),$AD13,$AE13),IF($J13="南",$AB13,$AC13))</f>
        <v>0.60571428571428576</v>
      </c>
      <c r="V13" s="12">
        <f t="shared" si="13"/>
        <v>0.59150000000000003</v>
      </c>
      <c r="W13" s="4">
        <f>INDEX(方位係数!$B$2:$B$11,MATCH(J13,方位係数!$A$2:$A$11,0))</f>
        <v>0.44440000000000002</v>
      </c>
      <c r="X13" s="70">
        <f t="shared" si="3"/>
        <v>6.3687852800000014E-2</v>
      </c>
      <c r="Z13" s="4">
        <f t="shared" si="5"/>
        <v>0.42142857142857149</v>
      </c>
      <c r="AA13" s="4">
        <f t="shared" si="6"/>
        <v>0.37857142857142861</v>
      </c>
      <c r="AB13" s="4">
        <f t="shared" si="7"/>
        <v>0.40714285714285714</v>
      </c>
      <c r="AC13" s="4">
        <f t="shared" si="8"/>
        <v>0.60571428571428576</v>
      </c>
      <c r="AD13" s="4">
        <f t="shared" si="9"/>
        <v>0.5128571428571429</v>
      </c>
      <c r="AE13" s="4">
        <f t="shared" si="10"/>
        <v>0.60571428571428576</v>
      </c>
    </row>
    <row r="14" spans="2:31" ht="30" customHeight="1" x14ac:dyDescent="0.25">
      <c r="B14" s="79">
        <v>9</v>
      </c>
      <c r="C14" s="4" t="s">
        <v>297</v>
      </c>
      <c r="D14" s="4" t="s">
        <v>206</v>
      </c>
      <c r="E14" s="4">
        <f>1.82*0.65</f>
        <v>1.1830000000000001</v>
      </c>
      <c r="F14" s="4">
        <f>合計!$P$12</f>
        <v>2.6</v>
      </c>
      <c r="G14" s="12">
        <f t="shared" si="0"/>
        <v>1.1830000000000001</v>
      </c>
      <c r="H14" s="4">
        <v>1</v>
      </c>
      <c r="I14" s="12">
        <f t="shared" si="1"/>
        <v>3.0758000000000001</v>
      </c>
      <c r="J14" s="4" t="s">
        <v>62</v>
      </c>
      <c r="K14" s="4">
        <f>合計!$S$12</f>
        <v>0.4</v>
      </c>
      <c r="L14" s="4">
        <v>0</v>
      </c>
      <c r="M14" s="4">
        <v>650</v>
      </c>
      <c r="N14" s="4">
        <v>350</v>
      </c>
      <c r="O14" s="12">
        <f t="shared" si="11"/>
        <v>0.4</v>
      </c>
      <c r="P14" s="70">
        <f>IF(合計!$F$3=8,0,IF(OR($J14="南",$J14="南東",$J14="南西"),$Z14,$AA14))</f>
        <v>0</v>
      </c>
      <c r="Q14" s="12">
        <f t="shared" si="4"/>
        <v>1.1830000000000001</v>
      </c>
      <c r="R14" s="4">
        <v>0</v>
      </c>
      <c r="S14" s="70">
        <f t="shared" si="2"/>
        <v>0</v>
      </c>
      <c r="T14" s="12">
        <f t="shared" si="12"/>
        <v>0.4</v>
      </c>
      <c r="U14" s="70">
        <f>IF(合計!$F$3=8,IF(OR($J14="南",$J14="南東",$J14="南西"),$AD14,$AE14),IF($J14="南",$AB14,$AC14))</f>
        <v>0.5128571428571429</v>
      </c>
      <c r="V14" s="12">
        <f t="shared" si="13"/>
        <v>1.1830000000000001</v>
      </c>
      <c r="W14" s="4">
        <f>INDEX(方位係数!$B$2:$B$11,MATCH(J14,方位係数!$A$2:$A$11,0))</f>
        <v>0.4224</v>
      </c>
      <c r="X14" s="70">
        <f t="shared" si="3"/>
        <v>0.10250972160000003</v>
      </c>
      <c r="Z14" s="4">
        <f t="shared" si="5"/>
        <v>0.42142857142857149</v>
      </c>
      <c r="AA14" s="4">
        <f t="shared" si="6"/>
        <v>0.37857142857142861</v>
      </c>
      <c r="AB14" s="4">
        <f t="shared" si="7"/>
        <v>0.40714285714285714</v>
      </c>
      <c r="AC14" s="4">
        <f t="shared" si="8"/>
        <v>0.60571428571428576</v>
      </c>
      <c r="AD14" s="4">
        <f t="shared" si="9"/>
        <v>0.5128571428571429</v>
      </c>
      <c r="AE14" s="4">
        <f t="shared" si="10"/>
        <v>0.60571428571428576</v>
      </c>
    </row>
    <row r="15" spans="2:31" ht="30" customHeight="1" x14ac:dyDescent="0.25">
      <c r="B15" s="79">
        <v>10</v>
      </c>
      <c r="C15" s="4" t="s">
        <v>298</v>
      </c>
      <c r="D15" s="4" t="s">
        <v>206</v>
      </c>
      <c r="E15" s="4">
        <f>0.6*0.65</f>
        <v>0.39</v>
      </c>
      <c r="F15" s="4">
        <f>合計!$P$12</f>
        <v>2.6</v>
      </c>
      <c r="G15" s="12">
        <f t="shared" si="0"/>
        <v>0.39</v>
      </c>
      <c r="H15" s="4">
        <v>1</v>
      </c>
      <c r="I15" s="12">
        <f t="shared" si="1"/>
        <v>1.014</v>
      </c>
      <c r="J15" s="4" t="s">
        <v>203</v>
      </c>
      <c r="K15" s="4">
        <f>合計!$S$12</f>
        <v>0.4</v>
      </c>
      <c r="L15" s="4">
        <v>0</v>
      </c>
      <c r="M15" s="4">
        <v>650</v>
      </c>
      <c r="N15" s="4">
        <v>350</v>
      </c>
      <c r="O15" s="12">
        <f t="shared" si="11"/>
        <v>0.4</v>
      </c>
      <c r="P15" s="70">
        <f>IF(合計!$F$3=8,0,IF(OR($J15="南",$J15="南東",$J15="南西"),$Z15,$AA15))</f>
        <v>0</v>
      </c>
      <c r="Q15" s="12">
        <f t="shared" si="4"/>
        <v>0.39</v>
      </c>
      <c r="R15" s="4">
        <v>0</v>
      </c>
      <c r="S15" s="70">
        <f t="shared" si="2"/>
        <v>0</v>
      </c>
      <c r="T15" s="12">
        <f t="shared" si="12"/>
        <v>0.4</v>
      </c>
      <c r="U15" s="70">
        <f>IF(合計!$F$3=8,IF(OR($J15="南",$J15="南東",$J15="南西"),$AD15,$AE15),IF($J15="南",$AB15,$AC15))</f>
        <v>0.60571428571428576</v>
      </c>
      <c r="V15" s="12">
        <f t="shared" si="13"/>
        <v>0.39</v>
      </c>
      <c r="W15" s="4">
        <f>INDEX(方位係数!$B$2:$B$11,MATCH(J15,方位係数!$A$2:$A$11,0))</f>
        <v>0.44440000000000002</v>
      </c>
      <c r="X15" s="70">
        <f t="shared" si="3"/>
        <v>4.1991990857142864E-2</v>
      </c>
      <c r="Z15" s="4">
        <f t="shared" si="5"/>
        <v>0.42142857142857149</v>
      </c>
      <c r="AA15" s="4">
        <f t="shared" si="6"/>
        <v>0.37857142857142861</v>
      </c>
      <c r="AB15" s="4">
        <f t="shared" si="7"/>
        <v>0.40714285714285714</v>
      </c>
      <c r="AC15" s="4">
        <f t="shared" si="8"/>
        <v>0.60571428571428576</v>
      </c>
      <c r="AD15" s="4">
        <f t="shared" si="9"/>
        <v>0.5128571428571429</v>
      </c>
      <c r="AE15" s="4">
        <f t="shared" si="10"/>
        <v>0.60571428571428576</v>
      </c>
    </row>
    <row r="16" spans="2:31" ht="30" customHeight="1" x14ac:dyDescent="0.25">
      <c r="B16" s="79">
        <v>11</v>
      </c>
      <c r="C16" s="4" t="s">
        <v>301</v>
      </c>
      <c r="D16" s="4" t="s">
        <v>206</v>
      </c>
      <c r="E16" s="4">
        <v>1.89</v>
      </c>
      <c r="F16" s="4">
        <f>合計!$P$12</f>
        <v>2.6</v>
      </c>
      <c r="G16" s="12">
        <f t="shared" si="0"/>
        <v>1.89</v>
      </c>
      <c r="H16" s="4">
        <v>1</v>
      </c>
      <c r="I16" s="12">
        <f t="shared" si="1"/>
        <v>4.9139999999999997</v>
      </c>
      <c r="J16" s="4" t="s">
        <v>59</v>
      </c>
      <c r="K16" s="4">
        <f>合計!$S$12</f>
        <v>0.4</v>
      </c>
      <c r="L16" s="4">
        <v>0</v>
      </c>
      <c r="M16" s="4">
        <v>2000</v>
      </c>
      <c r="N16" s="4">
        <v>0</v>
      </c>
      <c r="O16" s="12">
        <f t="shared" si="11"/>
        <v>0.4</v>
      </c>
      <c r="P16" s="70">
        <f>IF(合計!$F$3=8,0,IF(OR($J16="南",$J16="南東",$J16="南西"),$Z16,$AA16))</f>
        <v>0</v>
      </c>
      <c r="Q16" s="12">
        <f t="shared" si="4"/>
        <v>1.89</v>
      </c>
      <c r="R16" s="4">
        <v>0</v>
      </c>
      <c r="S16" s="70">
        <f t="shared" ref="S16:S35" si="14">O16*P16*Q16*R16</f>
        <v>0</v>
      </c>
      <c r="T16" s="12">
        <f t="shared" si="12"/>
        <v>0.4</v>
      </c>
      <c r="U16" s="70">
        <f>IF(合計!$F$3=8,IF(OR($J16="南",$J16="南東",$J16="南西"),$AD16,$AE16),IF($J16="南",$AB16,$AC16))</f>
        <v>0.93</v>
      </c>
      <c r="V16" s="12">
        <f t="shared" si="13"/>
        <v>1.89</v>
      </c>
      <c r="W16" s="4">
        <f>INDEX(方位係数!$B$2:$B$11,MATCH(J16,方位係数!$A$2:$A$11,0))</f>
        <v>0.44440000000000002</v>
      </c>
      <c r="X16" s="70">
        <f t="shared" ref="X16:X35" si="15">T16*U16*V16*W16</f>
        <v>0.31244875200000005</v>
      </c>
      <c r="Z16" s="4">
        <f t="shared" si="5"/>
        <v>0.72</v>
      </c>
      <c r="AA16" s="4">
        <f t="shared" si="6"/>
        <v>0.72</v>
      </c>
      <c r="AB16" s="4">
        <f t="shared" si="7"/>
        <v>0.93</v>
      </c>
      <c r="AC16" s="4">
        <f t="shared" si="8"/>
        <v>0.93</v>
      </c>
      <c r="AD16" s="4">
        <f t="shared" si="9"/>
        <v>0.93</v>
      </c>
      <c r="AE16" s="4">
        <f t="shared" si="10"/>
        <v>0.93</v>
      </c>
    </row>
    <row r="17" spans="2:31" ht="30" customHeight="1" x14ac:dyDescent="0.25">
      <c r="B17" s="79">
        <v>12</v>
      </c>
      <c r="C17" s="10" t="s">
        <v>300</v>
      </c>
      <c r="D17" s="4" t="s">
        <v>206</v>
      </c>
      <c r="E17" s="4">
        <f>0.6*0.65</f>
        <v>0.39</v>
      </c>
      <c r="F17" s="4">
        <f>合計!$P$12</f>
        <v>2.6</v>
      </c>
      <c r="G17" s="12">
        <f t="shared" si="0"/>
        <v>0.39</v>
      </c>
      <c r="H17" s="4">
        <v>1</v>
      </c>
      <c r="I17" s="12">
        <f t="shared" si="1"/>
        <v>1.014</v>
      </c>
      <c r="J17" s="4" t="s">
        <v>60</v>
      </c>
      <c r="K17" s="4">
        <f>合計!$S$12</f>
        <v>0.4</v>
      </c>
      <c r="L17" s="4">
        <v>0</v>
      </c>
      <c r="M17" s="4">
        <v>650</v>
      </c>
      <c r="N17" s="4">
        <v>350</v>
      </c>
      <c r="O17" s="12">
        <f t="shared" si="11"/>
        <v>0.4</v>
      </c>
      <c r="P17" s="70">
        <f>IF(合計!$F$3=8,0,IF(OR($J17="南",$J17="南東",$J17="南西"),$Z17,$AA17))</f>
        <v>0</v>
      </c>
      <c r="Q17" s="12">
        <f t="shared" si="4"/>
        <v>0.39</v>
      </c>
      <c r="R17" s="4">
        <v>0</v>
      </c>
      <c r="S17" s="70">
        <f t="shared" si="14"/>
        <v>0</v>
      </c>
      <c r="T17" s="12">
        <f t="shared" si="12"/>
        <v>0.4</v>
      </c>
      <c r="U17" s="70">
        <f>IF(合計!$F$3=8,IF(OR($J17="南",$J17="南東",$J17="南西"),$AD17,$AE17),IF($J17="南",$AB17,$AC17))</f>
        <v>0.60571428571428576</v>
      </c>
      <c r="V17" s="12">
        <f t="shared" si="13"/>
        <v>0.39</v>
      </c>
      <c r="W17" s="4">
        <f>INDEX(方位係数!$B$2:$B$11,MATCH(J17,方位係数!$A$2:$A$11,0))</f>
        <v>0.28600000000000003</v>
      </c>
      <c r="X17" s="70">
        <f t="shared" si="15"/>
        <v>2.702454857142858E-2</v>
      </c>
      <c r="Z17" s="4">
        <f t="shared" si="5"/>
        <v>0.42142857142857149</v>
      </c>
      <c r="AA17" s="4">
        <f t="shared" si="6"/>
        <v>0.37857142857142861</v>
      </c>
      <c r="AB17" s="4">
        <f t="shared" si="7"/>
        <v>0.40714285714285714</v>
      </c>
      <c r="AC17" s="4">
        <f t="shared" si="8"/>
        <v>0.60571428571428576</v>
      </c>
      <c r="AD17" s="4">
        <f t="shared" si="9"/>
        <v>0.5128571428571429</v>
      </c>
      <c r="AE17" s="4">
        <f t="shared" si="10"/>
        <v>0.60571428571428576</v>
      </c>
    </row>
    <row r="18" spans="2:31" ht="30" customHeight="1" x14ac:dyDescent="0.25">
      <c r="B18" s="79">
        <v>13</v>
      </c>
      <c r="C18" s="10" t="s">
        <v>302</v>
      </c>
      <c r="D18" s="4" t="s">
        <v>206</v>
      </c>
      <c r="E18" s="4">
        <f>0.91*0.65</f>
        <v>0.59150000000000003</v>
      </c>
      <c r="F18" s="4">
        <f>合計!$P$12</f>
        <v>2.6</v>
      </c>
      <c r="G18" s="12">
        <f t="shared" si="0"/>
        <v>0.59150000000000003</v>
      </c>
      <c r="H18" s="4">
        <v>1</v>
      </c>
      <c r="I18" s="12">
        <f t="shared" si="1"/>
        <v>1.5379</v>
      </c>
      <c r="J18" s="4" t="s">
        <v>60</v>
      </c>
      <c r="K18" s="4">
        <f>合計!$S$12</f>
        <v>0.4</v>
      </c>
      <c r="L18" s="4">
        <v>0</v>
      </c>
      <c r="M18" s="4">
        <v>650</v>
      </c>
      <c r="N18" s="4">
        <v>350</v>
      </c>
      <c r="O18" s="12">
        <f t="shared" si="11"/>
        <v>0.4</v>
      </c>
      <c r="P18" s="70">
        <f>IF(合計!$F$3=8,0,IF(OR($J18="南",$J18="南東",$J18="南西"),$Z18,$AA18))</f>
        <v>0</v>
      </c>
      <c r="Q18" s="12">
        <f t="shared" si="4"/>
        <v>0.59150000000000003</v>
      </c>
      <c r="R18" s="4">
        <v>0</v>
      </c>
      <c r="S18" s="70">
        <f t="shared" si="14"/>
        <v>0</v>
      </c>
      <c r="T18" s="12">
        <f t="shared" si="12"/>
        <v>0.4</v>
      </c>
      <c r="U18" s="70">
        <f>IF(合計!$F$3=8,IF(OR($J18="南",$J18="南東",$J18="南西"),$AD18,$AE18),IF($J18="南",$AB18,$AC18))</f>
        <v>0.60571428571428576</v>
      </c>
      <c r="V18" s="12">
        <f t="shared" si="13"/>
        <v>0.59150000000000003</v>
      </c>
      <c r="W18" s="4">
        <f>INDEX(方位係数!$B$2:$B$11,MATCH(J18,方位係数!$A$2:$A$11,0))</f>
        <v>0.28600000000000003</v>
      </c>
      <c r="X18" s="70">
        <f t="shared" si="15"/>
        <v>4.0987232000000012E-2</v>
      </c>
      <c r="Z18" s="4">
        <f t="shared" si="5"/>
        <v>0.42142857142857149</v>
      </c>
      <c r="AA18" s="4">
        <f t="shared" si="6"/>
        <v>0.37857142857142861</v>
      </c>
      <c r="AB18" s="4">
        <f t="shared" si="7"/>
        <v>0.40714285714285714</v>
      </c>
      <c r="AC18" s="4">
        <f t="shared" si="8"/>
        <v>0.60571428571428576</v>
      </c>
      <c r="AD18" s="4">
        <f t="shared" si="9"/>
        <v>0.5128571428571429</v>
      </c>
      <c r="AE18" s="4">
        <f t="shared" si="10"/>
        <v>0.60571428571428576</v>
      </c>
    </row>
    <row r="19" spans="2:31" ht="30" customHeight="1" x14ac:dyDescent="0.25">
      <c r="B19" s="79">
        <v>14</v>
      </c>
      <c r="C19" s="4"/>
      <c r="D19" s="4"/>
      <c r="E19" s="4"/>
      <c r="F19" s="4"/>
      <c r="G19" s="12">
        <f t="shared" si="0"/>
        <v>0</v>
      </c>
      <c r="H19" s="4"/>
      <c r="I19" s="12">
        <f t="shared" si="1"/>
        <v>0</v>
      </c>
      <c r="J19" s="4"/>
      <c r="K19" s="4"/>
      <c r="L19" s="4"/>
      <c r="M19" s="4"/>
      <c r="N19" s="4"/>
      <c r="O19" s="12">
        <f t="shared" si="11"/>
        <v>0</v>
      </c>
      <c r="P19" s="70">
        <f>IF(合計!$F$3=8,0,IF(OR($J19="南",$J19="南東",$J19="南西"),$Z19,$AA19))</f>
        <v>0</v>
      </c>
      <c r="Q19" s="12">
        <f t="shared" si="4"/>
        <v>0</v>
      </c>
      <c r="R19" s="4"/>
      <c r="S19" s="70">
        <f t="shared" si="14"/>
        <v>0</v>
      </c>
      <c r="T19" s="12">
        <f t="shared" si="12"/>
        <v>0</v>
      </c>
      <c r="U19" s="70">
        <f>IF(合計!$F$3=8,IF(OR($J19="南",$J19="南東",$J19="南西"),$AD19,$AE19),IF($J19="南",$AB19,$AC19))</f>
        <v>0.93</v>
      </c>
      <c r="V19" s="12">
        <f t="shared" si="13"/>
        <v>0</v>
      </c>
      <c r="W19" s="17"/>
      <c r="X19" s="70">
        <f t="shared" si="15"/>
        <v>0</v>
      </c>
      <c r="Z19" s="4">
        <f t="shared" si="5"/>
        <v>0.72</v>
      </c>
      <c r="AA19" s="4">
        <f t="shared" si="6"/>
        <v>0.72</v>
      </c>
      <c r="AB19" s="4">
        <f t="shared" si="7"/>
        <v>0.93</v>
      </c>
      <c r="AC19" s="4">
        <f t="shared" si="8"/>
        <v>0.93</v>
      </c>
      <c r="AD19" s="4">
        <f t="shared" si="9"/>
        <v>0.93</v>
      </c>
      <c r="AE19" s="4">
        <f t="shared" si="10"/>
        <v>0.93</v>
      </c>
    </row>
    <row r="20" spans="2:31" ht="30" customHeight="1" x14ac:dyDescent="0.25">
      <c r="B20" s="79">
        <v>15</v>
      </c>
      <c r="C20" s="4"/>
      <c r="D20" s="4"/>
      <c r="E20" s="4"/>
      <c r="F20" s="4"/>
      <c r="G20" s="12">
        <f t="shared" si="0"/>
        <v>0</v>
      </c>
      <c r="H20" s="4"/>
      <c r="I20" s="12">
        <f t="shared" si="1"/>
        <v>0</v>
      </c>
      <c r="J20" s="4"/>
      <c r="K20" s="4"/>
      <c r="L20" s="4"/>
      <c r="M20" s="4"/>
      <c r="N20" s="4"/>
      <c r="O20" s="12">
        <f t="shared" si="11"/>
        <v>0</v>
      </c>
      <c r="P20" s="70">
        <f>IF(合計!$F$3=8,0,IF(OR($J20="南",$J20="南東",$J20="南西"),$Z20,$AA20))</f>
        <v>0</v>
      </c>
      <c r="Q20" s="12">
        <f t="shared" si="4"/>
        <v>0</v>
      </c>
      <c r="R20" s="4"/>
      <c r="S20" s="70">
        <f t="shared" si="14"/>
        <v>0</v>
      </c>
      <c r="T20" s="12">
        <f t="shared" si="12"/>
        <v>0</v>
      </c>
      <c r="U20" s="70">
        <f>IF(合計!$F$3=8,IF(OR($J20="南",$J20="南東",$J20="南西"),$AD20,$AE20),IF($J20="南",$AB20,$AC20))</f>
        <v>0.93</v>
      </c>
      <c r="V20" s="12">
        <f t="shared" si="13"/>
        <v>0</v>
      </c>
      <c r="W20" s="17"/>
      <c r="X20" s="70">
        <f t="shared" si="15"/>
        <v>0</v>
      </c>
      <c r="Z20" s="4">
        <f t="shared" si="5"/>
        <v>0.72</v>
      </c>
      <c r="AA20" s="4">
        <f t="shared" si="6"/>
        <v>0.72</v>
      </c>
      <c r="AB20" s="4">
        <f t="shared" si="7"/>
        <v>0.93</v>
      </c>
      <c r="AC20" s="4">
        <f t="shared" si="8"/>
        <v>0.93</v>
      </c>
      <c r="AD20" s="4">
        <f t="shared" si="9"/>
        <v>0.93</v>
      </c>
      <c r="AE20" s="4">
        <f t="shared" si="10"/>
        <v>0.93</v>
      </c>
    </row>
    <row r="21" spans="2:31" ht="30" customHeight="1" x14ac:dyDescent="0.25">
      <c r="B21" s="79">
        <v>16</v>
      </c>
      <c r="C21" s="4"/>
      <c r="D21" s="4"/>
      <c r="E21" s="4"/>
      <c r="F21" s="4"/>
      <c r="G21" s="12">
        <f t="shared" si="0"/>
        <v>0</v>
      </c>
      <c r="H21" s="4"/>
      <c r="I21" s="12">
        <f t="shared" si="1"/>
        <v>0</v>
      </c>
      <c r="J21" s="4"/>
      <c r="K21" s="4"/>
      <c r="L21" s="4"/>
      <c r="M21" s="4"/>
      <c r="N21" s="4"/>
      <c r="O21" s="12">
        <f t="shared" si="11"/>
        <v>0</v>
      </c>
      <c r="P21" s="70">
        <f>IF(合計!$F$3=8,0,IF(OR($J21="南",$J21="南東",$J21="南西"),$Z21,$AA21))</f>
        <v>0</v>
      </c>
      <c r="Q21" s="12">
        <f t="shared" si="4"/>
        <v>0</v>
      </c>
      <c r="R21" s="4"/>
      <c r="S21" s="70">
        <f t="shared" si="14"/>
        <v>0</v>
      </c>
      <c r="T21" s="12">
        <f t="shared" si="12"/>
        <v>0</v>
      </c>
      <c r="U21" s="70">
        <f>IF(合計!$F$3=8,IF(OR($J21="南",$J21="南東",$J21="南西"),$AD21,$AE21),IF($J21="南",$AB21,$AC21))</f>
        <v>0.93</v>
      </c>
      <c r="V21" s="12">
        <f t="shared" si="13"/>
        <v>0</v>
      </c>
      <c r="W21" s="17"/>
      <c r="X21" s="70">
        <f t="shared" si="15"/>
        <v>0</v>
      </c>
      <c r="Z21" s="4">
        <f t="shared" si="5"/>
        <v>0.72</v>
      </c>
      <c r="AA21" s="4">
        <f t="shared" si="6"/>
        <v>0.72</v>
      </c>
      <c r="AB21" s="4">
        <f t="shared" si="7"/>
        <v>0.93</v>
      </c>
      <c r="AC21" s="4">
        <f t="shared" si="8"/>
        <v>0.93</v>
      </c>
      <c r="AD21" s="4">
        <f t="shared" si="9"/>
        <v>0.93</v>
      </c>
      <c r="AE21" s="4">
        <f t="shared" si="10"/>
        <v>0.93</v>
      </c>
    </row>
    <row r="22" spans="2:31" ht="30" customHeight="1" x14ac:dyDescent="0.25">
      <c r="B22" s="79">
        <v>17</v>
      </c>
      <c r="C22" s="4"/>
      <c r="D22" s="4"/>
      <c r="E22" s="4"/>
      <c r="F22" s="4"/>
      <c r="G22" s="12">
        <f t="shared" si="0"/>
        <v>0</v>
      </c>
      <c r="H22" s="4"/>
      <c r="I22" s="12">
        <f t="shared" si="1"/>
        <v>0</v>
      </c>
      <c r="J22" s="4"/>
      <c r="K22" s="4"/>
      <c r="L22" s="4"/>
      <c r="M22" s="4"/>
      <c r="N22" s="4"/>
      <c r="O22" s="12">
        <f t="shared" si="11"/>
        <v>0</v>
      </c>
      <c r="P22" s="70">
        <f>IF(合計!$F$3=8,0,IF(OR($J22="南",$J22="南東",$J22="南西"),$Z22,$AA22))</f>
        <v>0</v>
      </c>
      <c r="Q22" s="12">
        <f t="shared" si="4"/>
        <v>0</v>
      </c>
      <c r="R22" s="4"/>
      <c r="S22" s="70">
        <f t="shared" si="14"/>
        <v>0</v>
      </c>
      <c r="T22" s="12">
        <f t="shared" si="12"/>
        <v>0</v>
      </c>
      <c r="U22" s="70">
        <f>IF(合計!$F$3=8,IF(OR($J22="南",$J22="南東",$J22="南西"),$AD22,$AE22),IF($J22="南",$AB22,$AC22))</f>
        <v>0.93</v>
      </c>
      <c r="V22" s="12">
        <f t="shared" si="13"/>
        <v>0</v>
      </c>
      <c r="W22" s="17"/>
      <c r="X22" s="70">
        <f t="shared" si="15"/>
        <v>0</v>
      </c>
      <c r="Z22" s="4">
        <f t="shared" si="5"/>
        <v>0.72</v>
      </c>
      <c r="AA22" s="4">
        <f t="shared" si="6"/>
        <v>0.72</v>
      </c>
      <c r="AB22" s="4">
        <f t="shared" si="7"/>
        <v>0.93</v>
      </c>
      <c r="AC22" s="4">
        <f t="shared" si="8"/>
        <v>0.93</v>
      </c>
      <c r="AD22" s="4">
        <f t="shared" si="9"/>
        <v>0.93</v>
      </c>
      <c r="AE22" s="4">
        <f t="shared" si="10"/>
        <v>0.93</v>
      </c>
    </row>
    <row r="23" spans="2:31" ht="30" customHeight="1" x14ac:dyDescent="0.25">
      <c r="B23" s="79">
        <v>18</v>
      </c>
      <c r="C23" s="4"/>
      <c r="D23" s="4"/>
      <c r="E23" s="4"/>
      <c r="F23" s="4"/>
      <c r="G23" s="12">
        <f t="shared" si="0"/>
        <v>0</v>
      </c>
      <c r="H23" s="4"/>
      <c r="I23" s="12">
        <f t="shared" si="1"/>
        <v>0</v>
      </c>
      <c r="J23" s="4"/>
      <c r="K23" s="4"/>
      <c r="L23" s="4"/>
      <c r="M23" s="4"/>
      <c r="N23" s="4"/>
      <c r="O23" s="12">
        <f t="shared" si="11"/>
        <v>0</v>
      </c>
      <c r="P23" s="70">
        <f>IF(合計!$F$3=8,0,IF(OR($J23="南",$J23="南東",$J23="南西"),$Z23,$AA23))</f>
        <v>0</v>
      </c>
      <c r="Q23" s="12">
        <f t="shared" si="4"/>
        <v>0</v>
      </c>
      <c r="R23" s="4"/>
      <c r="S23" s="70">
        <f t="shared" si="14"/>
        <v>0</v>
      </c>
      <c r="T23" s="12">
        <f t="shared" si="12"/>
        <v>0</v>
      </c>
      <c r="U23" s="70">
        <f>IF(合計!$F$3=8,IF(OR($J23="南",$J23="南東",$J23="南西"),$AD23,$AE23),IF($J23="南",$AB23,$AC23))</f>
        <v>0.93</v>
      </c>
      <c r="V23" s="12">
        <f t="shared" si="13"/>
        <v>0</v>
      </c>
      <c r="W23" s="17"/>
      <c r="X23" s="70">
        <f t="shared" si="15"/>
        <v>0</v>
      </c>
      <c r="Z23" s="4">
        <f t="shared" si="5"/>
        <v>0.72</v>
      </c>
      <c r="AA23" s="4">
        <f t="shared" si="6"/>
        <v>0.72</v>
      </c>
      <c r="AB23" s="4">
        <f t="shared" si="7"/>
        <v>0.93</v>
      </c>
      <c r="AC23" s="4">
        <f t="shared" si="8"/>
        <v>0.93</v>
      </c>
      <c r="AD23" s="4">
        <f t="shared" si="9"/>
        <v>0.93</v>
      </c>
      <c r="AE23" s="4">
        <f t="shared" si="10"/>
        <v>0.93</v>
      </c>
    </row>
    <row r="24" spans="2:31" ht="30" customHeight="1" x14ac:dyDescent="0.25">
      <c r="B24" s="79">
        <v>19</v>
      </c>
      <c r="C24" s="4"/>
      <c r="D24" s="4"/>
      <c r="E24" s="4"/>
      <c r="F24" s="4"/>
      <c r="G24" s="12">
        <f t="shared" si="0"/>
        <v>0</v>
      </c>
      <c r="H24" s="4"/>
      <c r="I24" s="12">
        <f t="shared" si="1"/>
        <v>0</v>
      </c>
      <c r="J24" s="4"/>
      <c r="K24" s="4"/>
      <c r="L24" s="4"/>
      <c r="M24" s="4"/>
      <c r="N24" s="4"/>
      <c r="O24" s="12">
        <f t="shared" si="11"/>
        <v>0</v>
      </c>
      <c r="P24" s="70">
        <f>IF(合計!$F$3=8,0,IF(OR($J24="南",$J24="南東",$J24="南西"),$Z24,$AA24))</f>
        <v>0</v>
      </c>
      <c r="Q24" s="12">
        <f t="shared" si="4"/>
        <v>0</v>
      </c>
      <c r="R24" s="4"/>
      <c r="S24" s="70">
        <f t="shared" si="14"/>
        <v>0</v>
      </c>
      <c r="T24" s="12">
        <f t="shared" si="12"/>
        <v>0</v>
      </c>
      <c r="U24" s="70">
        <f>IF(合計!$F$3=8,IF(OR($J24="南",$J24="南東",$J24="南西"),$AD24,$AE24),IF($J24="南",$AB24,$AC24))</f>
        <v>0.93</v>
      </c>
      <c r="V24" s="12">
        <f t="shared" si="13"/>
        <v>0</v>
      </c>
      <c r="W24" s="17"/>
      <c r="X24" s="70">
        <f t="shared" si="15"/>
        <v>0</v>
      </c>
      <c r="Z24" s="4">
        <f t="shared" si="5"/>
        <v>0.72</v>
      </c>
      <c r="AA24" s="4">
        <f t="shared" si="6"/>
        <v>0.72</v>
      </c>
      <c r="AB24" s="4">
        <f t="shared" si="7"/>
        <v>0.93</v>
      </c>
      <c r="AC24" s="4">
        <f t="shared" si="8"/>
        <v>0.93</v>
      </c>
      <c r="AD24" s="4">
        <f t="shared" si="9"/>
        <v>0.93</v>
      </c>
      <c r="AE24" s="4">
        <f t="shared" si="10"/>
        <v>0.93</v>
      </c>
    </row>
    <row r="25" spans="2:31" ht="30" customHeight="1" x14ac:dyDescent="0.25">
      <c r="B25" s="79">
        <v>20</v>
      </c>
      <c r="C25" s="4"/>
      <c r="D25" s="4"/>
      <c r="E25" s="4"/>
      <c r="F25" s="4"/>
      <c r="G25" s="12">
        <f t="shared" si="0"/>
        <v>0</v>
      </c>
      <c r="H25" s="4"/>
      <c r="I25" s="12">
        <f t="shared" si="1"/>
        <v>0</v>
      </c>
      <c r="J25" s="4"/>
      <c r="K25" s="4"/>
      <c r="L25" s="4"/>
      <c r="M25" s="4"/>
      <c r="N25" s="4"/>
      <c r="O25" s="12">
        <f t="shared" si="11"/>
        <v>0</v>
      </c>
      <c r="P25" s="70">
        <f>IF(合計!$F$3=8,0,IF(OR($J25="南",$J25="南東",$J25="南西"),$Z25,$AA25))</f>
        <v>0</v>
      </c>
      <c r="Q25" s="12">
        <f t="shared" si="4"/>
        <v>0</v>
      </c>
      <c r="R25" s="4"/>
      <c r="S25" s="70">
        <f t="shared" si="14"/>
        <v>0</v>
      </c>
      <c r="T25" s="12">
        <f t="shared" si="12"/>
        <v>0</v>
      </c>
      <c r="U25" s="70">
        <f>IF(合計!$F$3=8,IF(OR($J25="南",$J25="南東",$J25="南西"),$AD25,$AE25),IF($J25="南",$AB25,$AC25))</f>
        <v>0.93</v>
      </c>
      <c r="V25" s="12">
        <f t="shared" si="13"/>
        <v>0</v>
      </c>
      <c r="W25" s="17"/>
      <c r="X25" s="70">
        <f t="shared" si="15"/>
        <v>0</v>
      </c>
      <c r="Z25" s="4">
        <f t="shared" si="5"/>
        <v>0.72</v>
      </c>
      <c r="AA25" s="4">
        <f t="shared" si="6"/>
        <v>0.72</v>
      </c>
      <c r="AB25" s="4">
        <f t="shared" si="7"/>
        <v>0.93</v>
      </c>
      <c r="AC25" s="4">
        <f t="shared" si="8"/>
        <v>0.93</v>
      </c>
      <c r="AD25" s="4">
        <f t="shared" si="9"/>
        <v>0.93</v>
      </c>
      <c r="AE25" s="4">
        <f t="shared" si="10"/>
        <v>0.93</v>
      </c>
    </row>
    <row r="26" spans="2:31" ht="30" customHeight="1" x14ac:dyDescent="0.25">
      <c r="B26" s="79">
        <v>21</v>
      </c>
      <c r="C26" s="4"/>
      <c r="D26" s="4"/>
      <c r="E26" s="4"/>
      <c r="F26" s="4"/>
      <c r="G26" s="12">
        <f t="shared" si="0"/>
        <v>0</v>
      </c>
      <c r="H26" s="4"/>
      <c r="I26" s="12">
        <f t="shared" si="1"/>
        <v>0</v>
      </c>
      <c r="J26" s="4"/>
      <c r="K26" s="4"/>
      <c r="L26" s="4"/>
      <c r="M26" s="4"/>
      <c r="N26" s="4"/>
      <c r="O26" s="12">
        <f t="shared" si="11"/>
        <v>0</v>
      </c>
      <c r="P26" s="70">
        <f>IF(合計!$F$3=8,0,IF(OR($J26="南",$J26="南東",$J26="南西"),$Z26,$AA26))</f>
        <v>0</v>
      </c>
      <c r="Q26" s="12">
        <f t="shared" si="4"/>
        <v>0</v>
      </c>
      <c r="R26" s="4"/>
      <c r="S26" s="70">
        <f t="shared" si="14"/>
        <v>0</v>
      </c>
      <c r="T26" s="12">
        <f t="shared" si="12"/>
        <v>0</v>
      </c>
      <c r="U26" s="70">
        <f>IF(合計!$F$3=8,IF(OR($J26="南",$J26="南東",$J26="南西"),$AD26,$AE26),IF($J26="南",$AB26,$AC26))</f>
        <v>0.93</v>
      </c>
      <c r="V26" s="12">
        <f t="shared" si="13"/>
        <v>0</v>
      </c>
      <c r="W26" s="17"/>
      <c r="X26" s="70">
        <f t="shared" si="15"/>
        <v>0</v>
      </c>
      <c r="Z26" s="4">
        <f t="shared" si="5"/>
        <v>0.72</v>
      </c>
      <c r="AA26" s="4">
        <f t="shared" si="6"/>
        <v>0.72</v>
      </c>
      <c r="AB26" s="4">
        <f t="shared" si="7"/>
        <v>0.93</v>
      </c>
      <c r="AC26" s="4">
        <f t="shared" si="8"/>
        <v>0.93</v>
      </c>
      <c r="AD26" s="4">
        <f t="shared" si="9"/>
        <v>0.93</v>
      </c>
      <c r="AE26" s="4">
        <f t="shared" si="10"/>
        <v>0.93</v>
      </c>
    </row>
    <row r="27" spans="2:31" ht="30" customHeight="1" x14ac:dyDescent="0.25">
      <c r="B27" s="79">
        <v>22</v>
      </c>
      <c r="C27" s="4"/>
      <c r="D27" s="4"/>
      <c r="E27" s="4"/>
      <c r="F27" s="4"/>
      <c r="G27" s="12">
        <f t="shared" si="0"/>
        <v>0</v>
      </c>
      <c r="H27" s="4"/>
      <c r="I27" s="12">
        <f t="shared" si="1"/>
        <v>0</v>
      </c>
      <c r="J27" s="4"/>
      <c r="K27" s="4"/>
      <c r="L27" s="4"/>
      <c r="M27" s="4"/>
      <c r="N27" s="4"/>
      <c r="O27" s="12">
        <f t="shared" si="11"/>
        <v>0</v>
      </c>
      <c r="P27" s="70">
        <f>IF(合計!$F$3=8,0,IF(OR($J27="南",$J27="南東",$J27="南西"),$Z27,$AA27))</f>
        <v>0</v>
      </c>
      <c r="Q27" s="12">
        <f t="shared" si="4"/>
        <v>0</v>
      </c>
      <c r="R27" s="4"/>
      <c r="S27" s="70">
        <f t="shared" si="14"/>
        <v>0</v>
      </c>
      <c r="T27" s="12">
        <f t="shared" si="12"/>
        <v>0</v>
      </c>
      <c r="U27" s="70">
        <f>IF(合計!$F$3=8,IF(OR($J27="南",$J27="南東",$J27="南西"),$AD27,$AE27),IF($J27="南",$AB27,$AC27))</f>
        <v>0.93</v>
      </c>
      <c r="V27" s="12">
        <f t="shared" si="13"/>
        <v>0</v>
      </c>
      <c r="W27" s="17"/>
      <c r="X27" s="70">
        <f t="shared" si="15"/>
        <v>0</v>
      </c>
      <c r="Z27" s="4">
        <f t="shared" si="5"/>
        <v>0.72</v>
      </c>
      <c r="AA27" s="4">
        <f t="shared" si="6"/>
        <v>0.72</v>
      </c>
      <c r="AB27" s="4">
        <f t="shared" si="7"/>
        <v>0.93</v>
      </c>
      <c r="AC27" s="4">
        <f t="shared" si="8"/>
        <v>0.93</v>
      </c>
      <c r="AD27" s="4">
        <f t="shared" si="9"/>
        <v>0.93</v>
      </c>
      <c r="AE27" s="4">
        <f t="shared" si="10"/>
        <v>0.93</v>
      </c>
    </row>
    <row r="28" spans="2:31" ht="30" customHeight="1" x14ac:dyDescent="0.25">
      <c r="B28" s="79">
        <v>23</v>
      </c>
      <c r="C28" s="4"/>
      <c r="D28" s="4"/>
      <c r="E28" s="4"/>
      <c r="F28" s="4"/>
      <c r="G28" s="12">
        <f t="shared" si="0"/>
        <v>0</v>
      </c>
      <c r="H28" s="4"/>
      <c r="I28" s="12">
        <f t="shared" si="1"/>
        <v>0</v>
      </c>
      <c r="J28" s="4"/>
      <c r="K28" s="4"/>
      <c r="L28" s="4"/>
      <c r="M28" s="4"/>
      <c r="N28" s="4"/>
      <c r="O28" s="12">
        <f t="shared" si="11"/>
        <v>0</v>
      </c>
      <c r="P28" s="70">
        <f>IF(合計!$F$3=8,0,IF(OR($J28="南",$J28="南東",$J28="南西"),$Z28,$AA28))</f>
        <v>0</v>
      </c>
      <c r="Q28" s="12">
        <f t="shared" si="4"/>
        <v>0</v>
      </c>
      <c r="R28" s="4"/>
      <c r="S28" s="70">
        <f t="shared" si="14"/>
        <v>0</v>
      </c>
      <c r="T28" s="12">
        <f t="shared" si="12"/>
        <v>0</v>
      </c>
      <c r="U28" s="70">
        <f>IF(合計!$F$3=8,IF(OR($J28="南",$J28="南東",$J28="南西"),$AD28,$AE28),IF($J28="南",$AB28,$AC28))</f>
        <v>0.93</v>
      </c>
      <c r="V28" s="12">
        <f t="shared" si="13"/>
        <v>0</v>
      </c>
      <c r="W28" s="17"/>
      <c r="X28" s="70">
        <f t="shared" si="15"/>
        <v>0</v>
      </c>
      <c r="Z28" s="4">
        <f t="shared" si="5"/>
        <v>0.72</v>
      </c>
      <c r="AA28" s="4">
        <f t="shared" si="6"/>
        <v>0.72</v>
      </c>
      <c r="AB28" s="4">
        <f t="shared" si="7"/>
        <v>0.93</v>
      </c>
      <c r="AC28" s="4">
        <f t="shared" si="8"/>
        <v>0.93</v>
      </c>
      <c r="AD28" s="4">
        <f t="shared" si="9"/>
        <v>0.93</v>
      </c>
      <c r="AE28" s="4">
        <f t="shared" si="10"/>
        <v>0.93</v>
      </c>
    </row>
    <row r="29" spans="2:31" ht="30" customHeight="1" x14ac:dyDescent="0.25">
      <c r="B29" s="79">
        <v>24</v>
      </c>
      <c r="C29" s="4"/>
      <c r="D29" s="4"/>
      <c r="E29" s="4"/>
      <c r="F29" s="4"/>
      <c r="G29" s="12">
        <f t="shared" si="0"/>
        <v>0</v>
      </c>
      <c r="H29" s="4"/>
      <c r="I29" s="12">
        <f t="shared" si="1"/>
        <v>0</v>
      </c>
      <c r="J29" s="4"/>
      <c r="K29" s="4"/>
      <c r="L29" s="4"/>
      <c r="M29" s="4"/>
      <c r="N29" s="4"/>
      <c r="O29" s="12">
        <f t="shared" si="11"/>
        <v>0</v>
      </c>
      <c r="P29" s="70">
        <f>IF(合計!$F$3=8,0,IF(OR($J29="南",$J29="南東",$J29="南西"),$Z29,$AA29))</f>
        <v>0</v>
      </c>
      <c r="Q29" s="12">
        <f t="shared" si="4"/>
        <v>0</v>
      </c>
      <c r="R29" s="4"/>
      <c r="S29" s="70">
        <f t="shared" si="14"/>
        <v>0</v>
      </c>
      <c r="T29" s="12">
        <f t="shared" si="12"/>
        <v>0</v>
      </c>
      <c r="U29" s="70">
        <f>IF(合計!$F$3=8,IF(OR($J29="南",$J29="南東",$J29="南西"),$AD29,$AE29),IF($J29="南",$AB29,$AC29))</f>
        <v>0.93</v>
      </c>
      <c r="V29" s="12">
        <f t="shared" si="13"/>
        <v>0</v>
      </c>
      <c r="W29" s="17"/>
      <c r="X29" s="70">
        <f t="shared" si="15"/>
        <v>0</v>
      </c>
      <c r="Z29" s="4">
        <f t="shared" si="5"/>
        <v>0.72</v>
      </c>
      <c r="AA29" s="4">
        <f t="shared" si="6"/>
        <v>0.72</v>
      </c>
      <c r="AB29" s="4">
        <f t="shared" si="7"/>
        <v>0.93</v>
      </c>
      <c r="AC29" s="4">
        <f t="shared" si="8"/>
        <v>0.93</v>
      </c>
      <c r="AD29" s="4">
        <f t="shared" si="9"/>
        <v>0.93</v>
      </c>
      <c r="AE29" s="4">
        <f t="shared" si="10"/>
        <v>0.93</v>
      </c>
    </row>
    <row r="30" spans="2:31" ht="30" customHeight="1" x14ac:dyDescent="0.25">
      <c r="B30" s="79">
        <v>25</v>
      </c>
      <c r="C30" s="4"/>
      <c r="D30" s="4"/>
      <c r="E30" s="4"/>
      <c r="F30" s="4"/>
      <c r="G30" s="12">
        <f t="shared" si="0"/>
        <v>0</v>
      </c>
      <c r="H30" s="4"/>
      <c r="I30" s="12">
        <f t="shared" si="1"/>
        <v>0</v>
      </c>
      <c r="J30" s="4"/>
      <c r="K30" s="4"/>
      <c r="L30" s="4"/>
      <c r="M30" s="4"/>
      <c r="N30" s="4"/>
      <c r="O30" s="12">
        <f t="shared" si="11"/>
        <v>0</v>
      </c>
      <c r="P30" s="70">
        <f>IF(合計!$F$3=8,0,IF(OR($J30="南",$J30="南東",$J30="南西"),$Z30,$AA30))</f>
        <v>0</v>
      </c>
      <c r="Q30" s="12">
        <f t="shared" si="4"/>
        <v>0</v>
      </c>
      <c r="R30" s="4"/>
      <c r="S30" s="70">
        <f t="shared" si="14"/>
        <v>0</v>
      </c>
      <c r="T30" s="12">
        <f t="shared" si="12"/>
        <v>0</v>
      </c>
      <c r="U30" s="70">
        <f>IF(合計!$F$3=8,IF(OR($J30="南",$J30="南東",$J30="南西"),$AD30,$AE30),IF($J30="南",$AB30,$AC30))</f>
        <v>0.93</v>
      </c>
      <c r="V30" s="12">
        <f t="shared" si="13"/>
        <v>0</v>
      </c>
      <c r="W30" s="17"/>
      <c r="X30" s="70">
        <f t="shared" si="15"/>
        <v>0</v>
      </c>
      <c r="Z30" s="4">
        <f t="shared" si="5"/>
        <v>0.72</v>
      </c>
      <c r="AA30" s="4">
        <f t="shared" si="6"/>
        <v>0.72</v>
      </c>
      <c r="AB30" s="4">
        <f t="shared" si="7"/>
        <v>0.93</v>
      </c>
      <c r="AC30" s="4">
        <f t="shared" si="8"/>
        <v>0.93</v>
      </c>
      <c r="AD30" s="4">
        <f t="shared" si="9"/>
        <v>0.93</v>
      </c>
      <c r="AE30" s="4">
        <f t="shared" si="10"/>
        <v>0.93</v>
      </c>
    </row>
    <row r="31" spans="2:31" ht="30" customHeight="1" x14ac:dyDescent="0.25">
      <c r="B31" s="79">
        <v>26</v>
      </c>
      <c r="C31" s="4"/>
      <c r="D31" s="4"/>
      <c r="E31" s="4"/>
      <c r="F31" s="4"/>
      <c r="G31" s="12">
        <f t="shared" si="0"/>
        <v>0</v>
      </c>
      <c r="H31" s="4"/>
      <c r="I31" s="12">
        <f t="shared" si="1"/>
        <v>0</v>
      </c>
      <c r="J31" s="4"/>
      <c r="K31" s="4"/>
      <c r="L31" s="4"/>
      <c r="M31" s="4"/>
      <c r="N31" s="4"/>
      <c r="O31" s="12">
        <f t="shared" si="11"/>
        <v>0</v>
      </c>
      <c r="P31" s="70">
        <f>IF(合計!$F$3=8,0,IF(OR($J31="南",$J31="南東",$J31="南西"),$Z31,$AA31))</f>
        <v>0</v>
      </c>
      <c r="Q31" s="12">
        <f t="shared" si="4"/>
        <v>0</v>
      </c>
      <c r="R31" s="4"/>
      <c r="S31" s="70">
        <f t="shared" si="14"/>
        <v>0</v>
      </c>
      <c r="T31" s="12">
        <f t="shared" si="12"/>
        <v>0</v>
      </c>
      <c r="U31" s="70">
        <f>IF(合計!$F$3=8,IF(OR($J31="南",$J31="南東",$J31="南西"),$AD31,$AE31),IF($J31="南",$AB31,$AC31))</f>
        <v>0.93</v>
      </c>
      <c r="V31" s="12">
        <f t="shared" si="13"/>
        <v>0</v>
      </c>
      <c r="W31" s="17"/>
      <c r="X31" s="70">
        <f t="shared" si="15"/>
        <v>0</v>
      </c>
      <c r="Z31" s="4">
        <f t="shared" si="5"/>
        <v>0.72</v>
      </c>
      <c r="AA31" s="4">
        <f t="shared" si="6"/>
        <v>0.72</v>
      </c>
      <c r="AB31" s="4">
        <f t="shared" si="7"/>
        <v>0.93</v>
      </c>
      <c r="AC31" s="4">
        <f t="shared" si="8"/>
        <v>0.93</v>
      </c>
      <c r="AD31" s="4">
        <f t="shared" si="9"/>
        <v>0.93</v>
      </c>
      <c r="AE31" s="4">
        <f t="shared" si="10"/>
        <v>0.93</v>
      </c>
    </row>
    <row r="32" spans="2:31" ht="30" customHeight="1" x14ac:dyDescent="0.25">
      <c r="B32" s="79">
        <v>27</v>
      </c>
      <c r="C32" s="4"/>
      <c r="D32" s="4"/>
      <c r="E32" s="4"/>
      <c r="F32" s="4"/>
      <c r="G32" s="12">
        <f t="shared" si="0"/>
        <v>0</v>
      </c>
      <c r="H32" s="4"/>
      <c r="I32" s="12">
        <f t="shared" si="1"/>
        <v>0</v>
      </c>
      <c r="J32" s="4"/>
      <c r="K32" s="4"/>
      <c r="L32" s="4"/>
      <c r="M32" s="4"/>
      <c r="N32" s="4"/>
      <c r="O32" s="12">
        <f t="shared" si="11"/>
        <v>0</v>
      </c>
      <c r="P32" s="70">
        <f>IF(合計!$F$3=8,0,IF(OR($J32="南",$J32="南東",$J32="南西"),$Z32,$AA32))</f>
        <v>0</v>
      </c>
      <c r="Q32" s="12">
        <f t="shared" si="4"/>
        <v>0</v>
      </c>
      <c r="R32" s="4"/>
      <c r="S32" s="70">
        <f t="shared" si="14"/>
        <v>0</v>
      </c>
      <c r="T32" s="12">
        <f t="shared" si="12"/>
        <v>0</v>
      </c>
      <c r="U32" s="70">
        <f>IF(合計!$F$3=8,IF(OR($J32="南",$J32="南東",$J32="南西"),$AD32,$AE32),IF($J32="南",$AB32,$AC32))</f>
        <v>0.93</v>
      </c>
      <c r="V32" s="12">
        <f t="shared" si="13"/>
        <v>0</v>
      </c>
      <c r="W32" s="17"/>
      <c r="X32" s="70">
        <f t="shared" si="15"/>
        <v>0</v>
      </c>
      <c r="Z32" s="4">
        <f t="shared" si="5"/>
        <v>0.72</v>
      </c>
      <c r="AA32" s="4">
        <f t="shared" si="6"/>
        <v>0.72</v>
      </c>
      <c r="AB32" s="4">
        <f t="shared" si="7"/>
        <v>0.93</v>
      </c>
      <c r="AC32" s="4">
        <f t="shared" si="8"/>
        <v>0.93</v>
      </c>
      <c r="AD32" s="4">
        <f t="shared" si="9"/>
        <v>0.93</v>
      </c>
      <c r="AE32" s="4">
        <f t="shared" si="10"/>
        <v>0.93</v>
      </c>
    </row>
    <row r="33" spans="2:31" ht="30" customHeight="1" x14ac:dyDescent="0.25">
      <c r="B33" s="79">
        <v>28</v>
      </c>
      <c r="C33" s="4"/>
      <c r="D33" s="4"/>
      <c r="E33" s="4"/>
      <c r="F33" s="4"/>
      <c r="G33" s="12">
        <f t="shared" si="0"/>
        <v>0</v>
      </c>
      <c r="H33" s="4"/>
      <c r="I33" s="12">
        <f t="shared" si="1"/>
        <v>0</v>
      </c>
      <c r="J33" s="4"/>
      <c r="K33" s="4"/>
      <c r="L33" s="4"/>
      <c r="M33" s="4"/>
      <c r="N33" s="4"/>
      <c r="O33" s="12">
        <f t="shared" si="11"/>
        <v>0</v>
      </c>
      <c r="P33" s="70">
        <f>IF(合計!$F$3=8,0,IF(OR($J33="南",$J33="南東",$J33="南西"),$Z33,$AA33))</f>
        <v>0</v>
      </c>
      <c r="Q33" s="12">
        <f t="shared" si="4"/>
        <v>0</v>
      </c>
      <c r="R33" s="4"/>
      <c r="S33" s="70">
        <f t="shared" si="14"/>
        <v>0</v>
      </c>
      <c r="T33" s="12">
        <f t="shared" si="12"/>
        <v>0</v>
      </c>
      <c r="U33" s="70">
        <f>IF(合計!$F$3=8,IF(OR($J33="南",$J33="南東",$J33="南西"),$AD33,$AE33),IF($J33="南",$AB33,$AC33))</f>
        <v>0.93</v>
      </c>
      <c r="V33" s="12">
        <f t="shared" si="13"/>
        <v>0</v>
      </c>
      <c r="W33" s="17"/>
      <c r="X33" s="70">
        <f t="shared" si="15"/>
        <v>0</v>
      </c>
      <c r="Z33" s="4">
        <f t="shared" si="5"/>
        <v>0.72</v>
      </c>
      <c r="AA33" s="4">
        <f t="shared" si="6"/>
        <v>0.72</v>
      </c>
      <c r="AB33" s="4">
        <f t="shared" si="7"/>
        <v>0.93</v>
      </c>
      <c r="AC33" s="4">
        <f t="shared" si="8"/>
        <v>0.93</v>
      </c>
      <c r="AD33" s="4">
        <f t="shared" si="9"/>
        <v>0.93</v>
      </c>
      <c r="AE33" s="4">
        <f t="shared" si="10"/>
        <v>0.93</v>
      </c>
    </row>
    <row r="34" spans="2:31" ht="30" customHeight="1" x14ac:dyDescent="0.25">
      <c r="B34" s="79">
        <v>29</v>
      </c>
      <c r="C34" s="4"/>
      <c r="D34" s="4"/>
      <c r="E34" s="4"/>
      <c r="F34" s="4"/>
      <c r="G34" s="12">
        <f t="shared" si="0"/>
        <v>0</v>
      </c>
      <c r="H34" s="4"/>
      <c r="I34" s="12">
        <f t="shared" si="1"/>
        <v>0</v>
      </c>
      <c r="J34" s="4"/>
      <c r="K34" s="4"/>
      <c r="L34" s="4"/>
      <c r="M34" s="4"/>
      <c r="N34" s="4"/>
      <c r="O34" s="12">
        <f t="shared" si="11"/>
        <v>0</v>
      </c>
      <c r="P34" s="70">
        <f>IF(合計!$F$3=8,0,IF(OR($J34="南",$J34="南東",$J34="南西"),$Z34,$AA34))</f>
        <v>0</v>
      </c>
      <c r="Q34" s="12">
        <f t="shared" si="4"/>
        <v>0</v>
      </c>
      <c r="R34" s="4"/>
      <c r="S34" s="70">
        <f t="shared" si="14"/>
        <v>0</v>
      </c>
      <c r="T34" s="12">
        <f t="shared" si="12"/>
        <v>0</v>
      </c>
      <c r="U34" s="70">
        <f>IF(合計!$F$3=8,IF(OR($J34="南",$J34="南東",$J34="南西"),$AD34,$AE34),IF($J34="南",$AB34,$AC34))</f>
        <v>0.93</v>
      </c>
      <c r="V34" s="12">
        <f t="shared" si="13"/>
        <v>0</v>
      </c>
      <c r="W34" s="17"/>
      <c r="X34" s="70">
        <f t="shared" si="15"/>
        <v>0</v>
      </c>
      <c r="Z34" s="4">
        <f t="shared" si="5"/>
        <v>0.72</v>
      </c>
      <c r="AA34" s="4">
        <f t="shared" si="6"/>
        <v>0.72</v>
      </c>
      <c r="AB34" s="4">
        <f t="shared" si="7"/>
        <v>0.93</v>
      </c>
      <c r="AC34" s="4">
        <f t="shared" si="8"/>
        <v>0.93</v>
      </c>
      <c r="AD34" s="4">
        <f t="shared" si="9"/>
        <v>0.93</v>
      </c>
      <c r="AE34" s="4">
        <f t="shared" si="10"/>
        <v>0.93</v>
      </c>
    </row>
    <row r="35" spans="2:31" ht="30" customHeight="1" x14ac:dyDescent="0.25">
      <c r="B35" s="79">
        <v>30</v>
      </c>
      <c r="C35" s="4"/>
      <c r="D35" s="4"/>
      <c r="E35" s="4"/>
      <c r="F35" s="4"/>
      <c r="G35" s="12">
        <f t="shared" si="0"/>
        <v>0</v>
      </c>
      <c r="H35" s="4"/>
      <c r="I35" s="12">
        <f t="shared" si="1"/>
        <v>0</v>
      </c>
      <c r="J35" s="4"/>
      <c r="K35" s="4"/>
      <c r="L35" s="4"/>
      <c r="M35" s="4"/>
      <c r="N35" s="4"/>
      <c r="O35" s="12">
        <f>K35</f>
        <v>0</v>
      </c>
      <c r="P35" s="70">
        <f>IF(合計!$F$3=8,0,IF(OR($J35="南",$J35="南東",$J35="南西"),$Z35,$AA35))</f>
        <v>0</v>
      </c>
      <c r="Q35" s="12">
        <f t="shared" si="4"/>
        <v>0</v>
      </c>
      <c r="R35" s="4"/>
      <c r="S35" s="70">
        <f t="shared" si="14"/>
        <v>0</v>
      </c>
      <c r="T35" s="12">
        <f t="shared" si="12"/>
        <v>0</v>
      </c>
      <c r="U35" s="70">
        <f>IF(合計!$F$3=8,IF(OR($J35="南",$J35="南東",$J35="南西"),$AD35,$AE35),IF($J35="南",$AB35,$AC35))</f>
        <v>0.93</v>
      </c>
      <c r="V35" s="12">
        <f t="shared" si="13"/>
        <v>0</v>
      </c>
      <c r="W35" s="17"/>
      <c r="X35" s="70">
        <f t="shared" si="15"/>
        <v>0</v>
      </c>
      <c r="Z35" s="4">
        <f t="shared" si="5"/>
        <v>0.72</v>
      </c>
      <c r="AA35" s="4">
        <f t="shared" si="6"/>
        <v>0.72</v>
      </c>
      <c r="AB35" s="4">
        <f t="shared" si="7"/>
        <v>0.93</v>
      </c>
      <c r="AC35" s="4">
        <f t="shared" si="8"/>
        <v>0.93</v>
      </c>
      <c r="AD35" s="4">
        <f t="shared" si="9"/>
        <v>0.93</v>
      </c>
      <c r="AE35" s="4">
        <f t="shared" si="10"/>
        <v>0.93</v>
      </c>
    </row>
    <row r="37" spans="2:31" x14ac:dyDescent="0.25">
      <c r="F37" s="2" t="s">
        <v>51</v>
      </c>
      <c r="G37" s="4">
        <f>SUM(G6:G35)</f>
        <v>29.341000000000001</v>
      </c>
      <c r="H37" s="2" t="s">
        <v>51</v>
      </c>
      <c r="I37" s="4">
        <f>SUM(I6:I35)</f>
        <v>76.286599999999993</v>
      </c>
      <c r="J37" s="13"/>
      <c r="K37" s="13"/>
      <c r="L37" s="13"/>
      <c r="M37" s="13"/>
      <c r="N37" s="13"/>
      <c r="R37" s="2" t="s">
        <v>51</v>
      </c>
      <c r="S37" s="4">
        <f>SUM(S6:S35)</f>
        <v>0</v>
      </c>
      <c r="W37" s="2" t="s">
        <v>51</v>
      </c>
      <c r="X37" s="4">
        <f>SUM(X6:X35)</f>
        <v>2.6666034010136657</v>
      </c>
    </row>
  </sheetData>
  <mergeCells count="10">
    <mergeCell ref="Z3:AA3"/>
    <mergeCell ref="AB3:AE3"/>
    <mergeCell ref="T3:X3"/>
    <mergeCell ref="F3:I3"/>
    <mergeCell ref="C4:C5"/>
    <mergeCell ref="D4:D5"/>
    <mergeCell ref="O3:S3"/>
    <mergeCell ref="B3:D3"/>
    <mergeCell ref="B4:B5"/>
    <mergeCell ref="J3:N3"/>
  </mergeCells>
  <phoneticPr fontId="2"/>
  <dataValidations count="1">
    <dataValidation type="list" allowBlank="1" showInputMessage="1" showErrorMessage="1" sqref="J6:J35" xr:uid="{00000000-0002-0000-0300-000000000000}">
      <formula1>方位</formula1>
    </dataValidation>
  </dataValidations>
  <pageMargins left="0.23622047244094491" right="0.23622047244094491" top="0.74803149606299213" bottom="0.74803149606299213" header="0.31496062992125984" footer="0.31496062992125984"/>
  <pageSetup paperSize="9" scale="51" fitToWidth="3" orientation="landscape"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F564-DFFA-4792-B627-41A56310790A}">
  <sheetPr>
    <pageSetUpPr fitToPage="1"/>
  </sheetPr>
  <dimension ref="B2:R208"/>
  <sheetViews>
    <sheetView view="pageBreakPreview" zoomScale="75" zoomScaleNormal="80" zoomScaleSheetLayoutView="75" workbookViewId="0">
      <selection activeCell="Q7" sqref="Q7"/>
    </sheetView>
  </sheetViews>
  <sheetFormatPr defaultColWidth="9" defaultRowHeight="15" x14ac:dyDescent="0.25"/>
  <cols>
    <col min="1" max="1" width="3.3984375" style="2" customWidth="1"/>
    <col min="2" max="2" width="5.46484375" style="2" bestFit="1" customWidth="1"/>
    <col min="3" max="3" width="19.73046875" style="2" customWidth="1"/>
    <col min="4" max="5" width="16.265625" style="2" customWidth="1"/>
    <col min="6" max="7" width="12.46484375" style="2" customWidth="1"/>
    <col min="8" max="8" width="13.59765625" style="2" customWidth="1"/>
    <col min="9" max="9" width="12.46484375" style="2" customWidth="1"/>
    <col min="10" max="10" width="10.73046875" style="2" bestFit="1" customWidth="1"/>
    <col min="11" max="12" width="12.46484375" style="2" customWidth="1"/>
    <col min="13" max="13" width="13.3984375" style="2" bestFit="1" customWidth="1"/>
    <col min="14" max="14" width="12.46484375" style="2" customWidth="1"/>
    <col min="15" max="15" width="12.3984375" style="2" customWidth="1"/>
    <col min="16" max="16" width="12.46484375" style="2" customWidth="1"/>
    <col min="17" max="17" width="13.3984375" style="2" bestFit="1" customWidth="1"/>
    <col min="18" max="18" width="12.46484375" style="2" customWidth="1"/>
    <col min="19" max="19" width="3.3984375" style="2" customWidth="1"/>
    <col min="20" max="16384" width="9" style="2"/>
  </cols>
  <sheetData>
    <row r="2" spans="2:18" ht="22.15" x14ac:dyDescent="0.25">
      <c r="C2" s="8" t="s">
        <v>212</v>
      </c>
    </row>
    <row r="3" spans="2:18" ht="30" customHeight="1" x14ac:dyDescent="0.25">
      <c r="B3" s="98" t="s">
        <v>4</v>
      </c>
      <c r="C3" s="99"/>
      <c r="D3" s="99"/>
      <c r="E3" s="79" t="s">
        <v>213</v>
      </c>
      <c r="F3" s="100" t="s">
        <v>8</v>
      </c>
      <c r="G3" s="99"/>
      <c r="H3" s="99"/>
      <c r="I3" s="99"/>
      <c r="J3" s="79" t="s">
        <v>118</v>
      </c>
      <c r="K3" s="98" t="s">
        <v>17</v>
      </c>
      <c r="L3" s="99"/>
      <c r="M3" s="99"/>
      <c r="N3" s="99"/>
      <c r="O3" s="98" t="s">
        <v>24</v>
      </c>
      <c r="P3" s="99"/>
      <c r="Q3" s="99"/>
      <c r="R3" s="99"/>
    </row>
    <row r="4" spans="2:18" ht="30" customHeight="1" x14ac:dyDescent="0.25">
      <c r="B4" s="98" t="s">
        <v>63</v>
      </c>
      <c r="C4" s="98" t="s">
        <v>144</v>
      </c>
      <c r="D4" s="100" t="s">
        <v>142</v>
      </c>
      <c r="E4" s="81" t="s">
        <v>214</v>
      </c>
      <c r="F4" s="81" t="s">
        <v>215</v>
      </c>
      <c r="G4" s="81" t="s">
        <v>217</v>
      </c>
      <c r="H4" s="81" t="s">
        <v>216</v>
      </c>
      <c r="I4" s="81" t="s">
        <v>40</v>
      </c>
      <c r="J4" s="79" t="s">
        <v>0</v>
      </c>
      <c r="K4" s="81" t="s">
        <v>218</v>
      </c>
      <c r="L4" s="81" t="s">
        <v>220</v>
      </c>
      <c r="M4" s="81" t="s">
        <v>221</v>
      </c>
      <c r="N4" s="81" t="s">
        <v>222</v>
      </c>
      <c r="O4" s="81" t="s">
        <v>224</v>
      </c>
      <c r="P4" s="81" t="s">
        <v>225</v>
      </c>
      <c r="Q4" s="81" t="s">
        <v>226</v>
      </c>
      <c r="R4" s="81" t="s">
        <v>227</v>
      </c>
    </row>
    <row r="5" spans="2:18" x14ac:dyDescent="0.25">
      <c r="B5" s="101"/>
      <c r="C5" s="101"/>
      <c r="D5" s="102"/>
      <c r="E5" s="81" t="s">
        <v>9</v>
      </c>
      <c r="F5" s="81" t="s">
        <v>12</v>
      </c>
      <c r="G5" s="81" t="s">
        <v>36</v>
      </c>
      <c r="H5" s="81" t="s">
        <v>14</v>
      </c>
      <c r="I5" s="81" t="s">
        <v>39</v>
      </c>
      <c r="J5" s="79" t="s">
        <v>18</v>
      </c>
      <c r="K5" s="81" t="s">
        <v>219</v>
      </c>
      <c r="L5" s="81" t="s">
        <v>36</v>
      </c>
      <c r="M5" s="81" t="s">
        <v>28</v>
      </c>
      <c r="N5" s="81" t="s">
        <v>223</v>
      </c>
      <c r="O5" s="81" t="s">
        <v>219</v>
      </c>
      <c r="P5" s="81" t="s">
        <v>36</v>
      </c>
      <c r="Q5" s="81" t="s">
        <v>28</v>
      </c>
      <c r="R5" s="81" t="s">
        <v>228</v>
      </c>
    </row>
    <row r="6" spans="2:18" ht="30" customHeight="1" x14ac:dyDescent="0.25">
      <c r="B6" s="79">
        <v>1</v>
      </c>
      <c r="C6" s="10" t="s">
        <v>303</v>
      </c>
      <c r="D6" s="10" t="s">
        <v>304</v>
      </c>
      <c r="E6" s="4">
        <v>15.5</v>
      </c>
      <c r="F6" s="80">
        <v>1.1000000000000001</v>
      </c>
      <c r="G6" s="12">
        <f>E6</f>
        <v>15.5</v>
      </c>
      <c r="H6" s="4">
        <v>1</v>
      </c>
      <c r="I6" s="12">
        <f t="shared" ref="I6:I69" si="0">F6*G6*H6</f>
        <v>17.05</v>
      </c>
      <c r="J6" s="4" t="s">
        <v>151</v>
      </c>
      <c r="K6" s="12">
        <f>F6*0.034</f>
        <v>3.7400000000000003E-2</v>
      </c>
      <c r="L6" s="12">
        <f>E6</f>
        <v>15.5</v>
      </c>
      <c r="M6" s="4">
        <v>0</v>
      </c>
      <c r="N6" s="12">
        <f t="shared" ref="N6:N69" si="1">K6*L6*M6</f>
        <v>0</v>
      </c>
      <c r="O6" s="12">
        <f t="shared" ref="O6:O69" si="2">F6*0.034</f>
        <v>3.7400000000000003E-2</v>
      </c>
      <c r="P6" s="12">
        <f>E6</f>
        <v>15.5</v>
      </c>
      <c r="Q6" s="4">
        <f>INDEX(方位係数!$B$2:$B$11,MATCH(J6,方位係数!$A$2:$A$11,0))</f>
        <v>1</v>
      </c>
      <c r="R6" s="12">
        <f t="shared" ref="R6:R69" si="3">O6*P6*Q6</f>
        <v>0.57969999999999999</v>
      </c>
    </row>
    <row r="7" spans="2:18" ht="30" customHeight="1" x14ac:dyDescent="0.25">
      <c r="B7" s="79">
        <v>2</v>
      </c>
      <c r="C7" s="10" t="s">
        <v>305</v>
      </c>
      <c r="D7" s="10" t="s">
        <v>304</v>
      </c>
      <c r="E7" s="4">
        <v>8.8000000000000007</v>
      </c>
      <c r="F7" s="80">
        <v>1.1000000000000001</v>
      </c>
      <c r="G7" s="12">
        <f>E7</f>
        <v>8.8000000000000007</v>
      </c>
      <c r="H7" s="4">
        <v>1</v>
      </c>
      <c r="I7" s="12">
        <f t="shared" si="0"/>
        <v>9.6800000000000015</v>
      </c>
      <c r="J7" s="4" t="s">
        <v>151</v>
      </c>
      <c r="K7" s="12">
        <f>F7*0.034</f>
        <v>3.7400000000000003E-2</v>
      </c>
      <c r="L7" s="12">
        <f>E7</f>
        <v>8.8000000000000007</v>
      </c>
      <c r="M7" s="4">
        <v>0</v>
      </c>
      <c r="N7" s="12">
        <f t="shared" si="1"/>
        <v>0</v>
      </c>
      <c r="O7" s="12">
        <f t="shared" si="2"/>
        <v>3.7400000000000003E-2</v>
      </c>
      <c r="P7" s="12">
        <f>E7</f>
        <v>8.8000000000000007</v>
      </c>
      <c r="Q7" s="4">
        <f>INDEX(方位係数!$B$2:$B$11,MATCH(J7,方位係数!$A$2:$A$11,0))</f>
        <v>1</v>
      </c>
      <c r="R7" s="12">
        <f t="shared" si="3"/>
        <v>0.32912000000000002</v>
      </c>
    </row>
    <row r="8" spans="2:18" ht="30" customHeight="1" x14ac:dyDescent="0.25">
      <c r="B8" s="79">
        <v>3</v>
      </c>
      <c r="C8" s="10"/>
      <c r="D8" s="10"/>
      <c r="E8" s="4"/>
      <c r="F8" s="80"/>
      <c r="G8" s="12">
        <f t="shared" ref="G8:G71" si="4">E8</f>
        <v>0</v>
      </c>
      <c r="H8" s="4"/>
      <c r="I8" s="12">
        <f t="shared" si="0"/>
        <v>0</v>
      </c>
      <c r="J8" s="4"/>
      <c r="K8" s="12">
        <f t="shared" ref="K8:K71" si="5">F8*0.034</f>
        <v>0</v>
      </c>
      <c r="L8" s="12">
        <f t="shared" ref="L8:L71" si="6">E8</f>
        <v>0</v>
      </c>
      <c r="M8" s="4"/>
      <c r="N8" s="12">
        <f t="shared" si="1"/>
        <v>0</v>
      </c>
      <c r="O8" s="12">
        <f t="shared" si="2"/>
        <v>0</v>
      </c>
      <c r="P8" s="12">
        <f t="shared" ref="P8:P71" si="7">E8</f>
        <v>0</v>
      </c>
      <c r="Q8" s="4"/>
      <c r="R8" s="12">
        <f t="shared" si="3"/>
        <v>0</v>
      </c>
    </row>
    <row r="9" spans="2:18" ht="30" customHeight="1" x14ac:dyDescent="0.25">
      <c r="B9" s="79">
        <v>4</v>
      </c>
      <c r="C9" s="10"/>
      <c r="D9" s="10"/>
      <c r="E9" s="4"/>
      <c r="F9" s="80"/>
      <c r="G9" s="12">
        <f t="shared" si="4"/>
        <v>0</v>
      </c>
      <c r="H9" s="4"/>
      <c r="I9" s="12">
        <f t="shared" si="0"/>
        <v>0</v>
      </c>
      <c r="J9" s="4"/>
      <c r="K9" s="12">
        <f t="shared" si="5"/>
        <v>0</v>
      </c>
      <c r="L9" s="12">
        <f t="shared" si="6"/>
        <v>0</v>
      </c>
      <c r="M9" s="4"/>
      <c r="N9" s="12">
        <f t="shared" si="1"/>
        <v>0</v>
      </c>
      <c r="O9" s="12">
        <f t="shared" si="2"/>
        <v>0</v>
      </c>
      <c r="P9" s="12">
        <f t="shared" si="7"/>
        <v>0</v>
      </c>
      <c r="Q9" s="4"/>
      <c r="R9" s="12">
        <f t="shared" si="3"/>
        <v>0</v>
      </c>
    </row>
    <row r="10" spans="2:18" ht="30" customHeight="1" x14ac:dyDescent="0.25">
      <c r="B10" s="79">
        <v>5</v>
      </c>
      <c r="C10" s="10"/>
      <c r="D10" s="10"/>
      <c r="E10" s="4"/>
      <c r="F10" s="80"/>
      <c r="G10" s="12">
        <f t="shared" si="4"/>
        <v>0</v>
      </c>
      <c r="H10" s="4"/>
      <c r="I10" s="12">
        <f t="shared" si="0"/>
        <v>0</v>
      </c>
      <c r="J10" s="4"/>
      <c r="K10" s="12">
        <f t="shared" si="5"/>
        <v>0</v>
      </c>
      <c r="L10" s="12">
        <f t="shared" si="6"/>
        <v>0</v>
      </c>
      <c r="M10" s="4"/>
      <c r="N10" s="12">
        <f t="shared" si="1"/>
        <v>0</v>
      </c>
      <c r="O10" s="12">
        <f t="shared" si="2"/>
        <v>0</v>
      </c>
      <c r="P10" s="12">
        <f t="shared" si="7"/>
        <v>0</v>
      </c>
      <c r="Q10" s="4"/>
      <c r="R10" s="12">
        <f t="shared" si="3"/>
        <v>0</v>
      </c>
    </row>
    <row r="11" spans="2:18" ht="30" customHeight="1" x14ac:dyDescent="0.25">
      <c r="B11" s="79">
        <v>6</v>
      </c>
      <c r="C11" s="10"/>
      <c r="D11" s="10"/>
      <c r="E11" s="4"/>
      <c r="F11" s="80"/>
      <c r="G11" s="12">
        <f t="shared" si="4"/>
        <v>0</v>
      </c>
      <c r="H11" s="4"/>
      <c r="I11" s="12">
        <f t="shared" si="0"/>
        <v>0</v>
      </c>
      <c r="J11" s="4"/>
      <c r="K11" s="12">
        <f t="shared" si="5"/>
        <v>0</v>
      </c>
      <c r="L11" s="12">
        <f t="shared" si="6"/>
        <v>0</v>
      </c>
      <c r="M11" s="4"/>
      <c r="N11" s="12">
        <f t="shared" si="1"/>
        <v>0</v>
      </c>
      <c r="O11" s="12">
        <f t="shared" si="2"/>
        <v>0</v>
      </c>
      <c r="P11" s="12">
        <f t="shared" si="7"/>
        <v>0</v>
      </c>
      <c r="Q11" s="4"/>
      <c r="R11" s="12">
        <f t="shared" si="3"/>
        <v>0</v>
      </c>
    </row>
    <row r="12" spans="2:18" ht="30" customHeight="1" x14ac:dyDescent="0.25">
      <c r="B12" s="79">
        <v>7</v>
      </c>
      <c r="C12" s="10"/>
      <c r="D12" s="10"/>
      <c r="E12" s="4"/>
      <c r="F12" s="80"/>
      <c r="G12" s="12">
        <f t="shared" si="4"/>
        <v>0</v>
      </c>
      <c r="H12" s="4"/>
      <c r="I12" s="12">
        <f t="shared" si="0"/>
        <v>0</v>
      </c>
      <c r="J12" s="4"/>
      <c r="K12" s="12">
        <f t="shared" si="5"/>
        <v>0</v>
      </c>
      <c r="L12" s="12">
        <f t="shared" si="6"/>
        <v>0</v>
      </c>
      <c r="M12" s="4"/>
      <c r="N12" s="12">
        <f t="shared" si="1"/>
        <v>0</v>
      </c>
      <c r="O12" s="12">
        <f t="shared" si="2"/>
        <v>0</v>
      </c>
      <c r="P12" s="12">
        <f t="shared" si="7"/>
        <v>0</v>
      </c>
      <c r="Q12" s="4"/>
      <c r="R12" s="12">
        <f t="shared" si="3"/>
        <v>0</v>
      </c>
    </row>
    <row r="13" spans="2:18" ht="30" customHeight="1" x14ac:dyDescent="0.25">
      <c r="B13" s="79">
        <v>8</v>
      </c>
      <c r="C13" s="10"/>
      <c r="D13" s="10"/>
      <c r="E13" s="4"/>
      <c r="F13" s="80"/>
      <c r="G13" s="12">
        <f t="shared" si="4"/>
        <v>0</v>
      </c>
      <c r="H13" s="4"/>
      <c r="I13" s="12">
        <f t="shared" si="0"/>
        <v>0</v>
      </c>
      <c r="J13" s="4"/>
      <c r="K13" s="12">
        <f t="shared" si="5"/>
        <v>0</v>
      </c>
      <c r="L13" s="12">
        <f t="shared" si="6"/>
        <v>0</v>
      </c>
      <c r="M13" s="4"/>
      <c r="N13" s="12">
        <f t="shared" si="1"/>
        <v>0</v>
      </c>
      <c r="O13" s="12">
        <f t="shared" si="2"/>
        <v>0</v>
      </c>
      <c r="P13" s="12">
        <f t="shared" si="7"/>
        <v>0</v>
      </c>
      <c r="Q13" s="4"/>
      <c r="R13" s="12">
        <f t="shared" si="3"/>
        <v>0</v>
      </c>
    </row>
    <row r="14" spans="2:18" ht="30" customHeight="1" x14ac:dyDescent="0.25">
      <c r="B14" s="79">
        <v>9</v>
      </c>
      <c r="C14" s="10"/>
      <c r="D14" s="10"/>
      <c r="E14" s="4"/>
      <c r="F14" s="80"/>
      <c r="G14" s="12">
        <f t="shared" si="4"/>
        <v>0</v>
      </c>
      <c r="H14" s="4"/>
      <c r="I14" s="12">
        <f t="shared" si="0"/>
        <v>0</v>
      </c>
      <c r="J14" s="4"/>
      <c r="K14" s="12">
        <f t="shared" si="5"/>
        <v>0</v>
      </c>
      <c r="L14" s="12">
        <f t="shared" si="6"/>
        <v>0</v>
      </c>
      <c r="M14" s="4"/>
      <c r="N14" s="12">
        <f t="shared" si="1"/>
        <v>0</v>
      </c>
      <c r="O14" s="12">
        <f t="shared" si="2"/>
        <v>0</v>
      </c>
      <c r="P14" s="12">
        <f t="shared" si="7"/>
        <v>0</v>
      </c>
      <c r="Q14" s="4"/>
      <c r="R14" s="12">
        <f t="shared" si="3"/>
        <v>0</v>
      </c>
    </row>
    <row r="15" spans="2:18" ht="30" customHeight="1" x14ac:dyDescent="0.25">
      <c r="B15" s="79">
        <v>10</v>
      </c>
      <c r="C15" s="10"/>
      <c r="D15" s="10"/>
      <c r="E15" s="4"/>
      <c r="F15" s="80"/>
      <c r="G15" s="12">
        <f t="shared" si="4"/>
        <v>0</v>
      </c>
      <c r="H15" s="4"/>
      <c r="I15" s="12">
        <f t="shared" si="0"/>
        <v>0</v>
      </c>
      <c r="J15" s="4"/>
      <c r="K15" s="12">
        <f t="shared" si="5"/>
        <v>0</v>
      </c>
      <c r="L15" s="12">
        <f t="shared" si="6"/>
        <v>0</v>
      </c>
      <c r="M15" s="4"/>
      <c r="N15" s="12">
        <f t="shared" si="1"/>
        <v>0</v>
      </c>
      <c r="O15" s="12">
        <f t="shared" si="2"/>
        <v>0</v>
      </c>
      <c r="P15" s="12">
        <f t="shared" si="7"/>
        <v>0</v>
      </c>
      <c r="Q15" s="4"/>
      <c r="R15" s="12">
        <f t="shared" si="3"/>
        <v>0</v>
      </c>
    </row>
    <row r="16" spans="2:18" ht="30" customHeight="1" x14ac:dyDescent="0.25">
      <c r="B16" s="79">
        <v>11</v>
      </c>
      <c r="C16" s="10"/>
      <c r="D16" s="10"/>
      <c r="E16" s="4"/>
      <c r="F16" s="80"/>
      <c r="G16" s="12">
        <f t="shared" si="4"/>
        <v>0</v>
      </c>
      <c r="H16" s="4"/>
      <c r="I16" s="12">
        <f t="shared" si="0"/>
        <v>0</v>
      </c>
      <c r="J16" s="4"/>
      <c r="K16" s="12">
        <f t="shared" si="5"/>
        <v>0</v>
      </c>
      <c r="L16" s="12">
        <f t="shared" si="6"/>
        <v>0</v>
      </c>
      <c r="M16" s="4"/>
      <c r="N16" s="12">
        <f t="shared" si="1"/>
        <v>0</v>
      </c>
      <c r="O16" s="12">
        <f t="shared" si="2"/>
        <v>0</v>
      </c>
      <c r="P16" s="12">
        <f t="shared" si="7"/>
        <v>0</v>
      </c>
      <c r="Q16" s="4"/>
      <c r="R16" s="12">
        <f t="shared" si="3"/>
        <v>0</v>
      </c>
    </row>
    <row r="17" spans="2:18" ht="30" customHeight="1" x14ac:dyDescent="0.25">
      <c r="B17" s="79">
        <v>12</v>
      </c>
      <c r="C17" s="10"/>
      <c r="D17" s="10"/>
      <c r="E17" s="4"/>
      <c r="F17" s="80"/>
      <c r="G17" s="12">
        <f t="shared" si="4"/>
        <v>0</v>
      </c>
      <c r="H17" s="4"/>
      <c r="I17" s="12">
        <f t="shared" si="0"/>
        <v>0</v>
      </c>
      <c r="J17" s="4"/>
      <c r="K17" s="12">
        <f t="shared" si="5"/>
        <v>0</v>
      </c>
      <c r="L17" s="12">
        <f t="shared" si="6"/>
        <v>0</v>
      </c>
      <c r="M17" s="4"/>
      <c r="N17" s="12">
        <f t="shared" si="1"/>
        <v>0</v>
      </c>
      <c r="O17" s="12">
        <f t="shared" si="2"/>
        <v>0</v>
      </c>
      <c r="P17" s="12">
        <f t="shared" si="7"/>
        <v>0</v>
      </c>
      <c r="Q17" s="4"/>
      <c r="R17" s="12">
        <f t="shared" si="3"/>
        <v>0</v>
      </c>
    </row>
    <row r="18" spans="2:18" ht="30" customHeight="1" x14ac:dyDescent="0.25">
      <c r="B18" s="79">
        <v>13</v>
      </c>
      <c r="C18" s="10"/>
      <c r="D18" s="10"/>
      <c r="E18" s="4"/>
      <c r="F18" s="80"/>
      <c r="G18" s="12">
        <f t="shared" si="4"/>
        <v>0</v>
      </c>
      <c r="H18" s="4"/>
      <c r="I18" s="12">
        <f t="shared" si="0"/>
        <v>0</v>
      </c>
      <c r="J18" s="4"/>
      <c r="K18" s="12">
        <f t="shared" si="5"/>
        <v>0</v>
      </c>
      <c r="L18" s="12">
        <f t="shared" si="6"/>
        <v>0</v>
      </c>
      <c r="M18" s="4"/>
      <c r="N18" s="12">
        <f t="shared" si="1"/>
        <v>0</v>
      </c>
      <c r="O18" s="12">
        <f t="shared" si="2"/>
        <v>0</v>
      </c>
      <c r="P18" s="12">
        <f t="shared" si="7"/>
        <v>0</v>
      </c>
      <c r="Q18" s="4"/>
      <c r="R18" s="12">
        <f t="shared" si="3"/>
        <v>0</v>
      </c>
    </row>
    <row r="19" spans="2:18" ht="30" customHeight="1" x14ac:dyDescent="0.25">
      <c r="B19" s="79">
        <v>14</v>
      </c>
      <c r="C19" s="10"/>
      <c r="D19" s="10"/>
      <c r="E19" s="4"/>
      <c r="F19" s="80"/>
      <c r="G19" s="12">
        <f t="shared" si="4"/>
        <v>0</v>
      </c>
      <c r="H19" s="4"/>
      <c r="I19" s="12">
        <f t="shared" si="0"/>
        <v>0</v>
      </c>
      <c r="J19" s="4"/>
      <c r="K19" s="12">
        <f t="shared" si="5"/>
        <v>0</v>
      </c>
      <c r="L19" s="12">
        <f t="shared" si="6"/>
        <v>0</v>
      </c>
      <c r="M19" s="4"/>
      <c r="N19" s="12">
        <f t="shared" si="1"/>
        <v>0</v>
      </c>
      <c r="O19" s="12">
        <f t="shared" si="2"/>
        <v>0</v>
      </c>
      <c r="P19" s="12">
        <f t="shared" si="7"/>
        <v>0</v>
      </c>
      <c r="Q19" s="4"/>
      <c r="R19" s="12">
        <f t="shared" si="3"/>
        <v>0</v>
      </c>
    </row>
    <row r="20" spans="2:18" ht="30" customHeight="1" x14ac:dyDescent="0.25">
      <c r="B20" s="79">
        <v>15</v>
      </c>
      <c r="C20" s="10"/>
      <c r="D20" s="10"/>
      <c r="E20" s="4"/>
      <c r="F20" s="80"/>
      <c r="G20" s="12">
        <f t="shared" si="4"/>
        <v>0</v>
      </c>
      <c r="H20" s="4"/>
      <c r="I20" s="12">
        <f t="shared" si="0"/>
        <v>0</v>
      </c>
      <c r="J20" s="4"/>
      <c r="K20" s="12">
        <f t="shared" si="5"/>
        <v>0</v>
      </c>
      <c r="L20" s="12">
        <f t="shared" si="6"/>
        <v>0</v>
      </c>
      <c r="M20" s="4"/>
      <c r="N20" s="12">
        <f t="shared" si="1"/>
        <v>0</v>
      </c>
      <c r="O20" s="12">
        <f t="shared" si="2"/>
        <v>0</v>
      </c>
      <c r="P20" s="12">
        <f t="shared" si="7"/>
        <v>0</v>
      </c>
      <c r="Q20" s="4"/>
      <c r="R20" s="12">
        <f t="shared" si="3"/>
        <v>0</v>
      </c>
    </row>
    <row r="21" spans="2:18" ht="30" customHeight="1" x14ac:dyDescent="0.25">
      <c r="B21" s="79">
        <v>16</v>
      </c>
      <c r="C21" s="11"/>
      <c r="D21" s="11"/>
      <c r="E21" s="4"/>
      <c r="F21" s="80"/>
      <c r="G21" s="12">
        <f t="shared" si="4"/>
        <v>0</v>
      </c>
      <c r="H21" s="4"/>
      <c r="I21" s="12">
        <f t="shared" si="0"/>
        <v>0</v>
      </c>
      <c r="J21" s="4"/>
      <c r="K21" s="12">
        <f t="shared" si="5"/>
        <v>0</v>
      </c>
      <c r="L21" s="12">
        <f t="shared" si="6"/>
        <v>0</v>
      </c>
      <c r="M21" s="4"/>
      <c r="N21" s="12">
        <f t="shared" si="1"/>
        <v>0</v>
      </c>
      <c r="O21" s="12">
        <f t="shared" si="2"/>
        <v>0</v>
      </c>
      <c r="P21" s="12">
        <f t="shared" si="7"/>
        <v>0</v>
      </c>
      <c r="Q21" s="4"/>
      <c r="R21" s="12">
        <f t="shared" si="3"/>
        <v>0</v>
      </c>
    </row>
    <row r="22" spans="2:18" ht="30" customHeight="1" x14ac:dyDescent="0.25">
      <c r="B22" s="79">
        <v>17</v>
      </c>
      <c r="C22" s="10"/>
      <c r="D22" s="11"/>
      <c r="E22" s="4"/>
      <c r="F22" s="80"/>
      <c r="G22" s="12">
        <f t="shared" si="4"/>
        <v>0</v>
      </c>
      <c r="H22" s="4"/>
      <c r="I22" s="12">
        <f t="shared" si="0"/>
        <v>0</v>
      </c>
      <c r="J22" s="4"/>
      <c r="K22" s="12">
        <f t="shared" si="5"/>
        <v>0</v>
      </c>
      <c r="L22" s="12">
        <f t="shared" si="6"/>
        <v>0</v>
      </c>
      <c r="M22" s="4"/>
      <c r="N22" s="12">
        <f t="shared" si="1"/>
        <v>0</v>
      </c>
      <c r="O22" s="12">
        <f t="shared" si="2"/>
        <v>0</v>
      </c>
      <c r="P22" s="12">
        <f t="shared" si="7"/>
        <v>0</v>
      </c>
      <c r="Q22" s="4"/>
      <c r="R22" s="12">
        <f t="shared" si="3"/>
        <v>0</v>
      </c>
    </row>
    <row r="23" spans="2:18" ht="30" customHeight="1" x14ac:dyDescent="0.25">
      <c r="B23" s="79">
        <v>18</v>
      </c>
      <c r="C23" s="10"/>
      <c r="D23" s="10"/>
      <c r="E23" s="4"/>
      <c r="F23" s="80"/>
      <c r="G23" s="12">
        <f t="shared" si="4"/>
        <v>0</v>
      </c>
      <c r="H23" s="4"/>
      <c r="I23" s="12">
        <f t="shared" si="0"/>
        <v>0</v>
      </c>
      <c r="J23" s="4"/>
      <c r="K23" s="12">
        <f t="shared" si="5"/>
        <v>0</v>
      </c>
      <c r="L23" s="12">
        <f t="shared" si="6"/>
        <v>0</v>
      </c>
      <c r="M23" s="4"/>
      <c r="N23" s="12">
        <f t="shared" si="1"/>
        <v>0</v>
      </c>
      <c r="O23" s="12">
        <f t="shared" si="2"/>
        <v>0</v>
      </c>
      <c r="P23" s="12">
        <f t="shared" si="7"/>
        <v>0</v>
      </c>
      <c r="Q23" s="4"/>
      <c r="R23" s="12">
        <f t="shared" si="3"/>
        <v>0</v>
      </c>
    </row>
    <row r="24" spans="2:18" ht="30" customHeight="1" x14ac:dyDescent="0.25">
      <c r="B24" s="79">
        <v>19</v>
      </c>
      <c r="C24" s="10"/>
      <c r="D24" s="10"/>
      <c r="E24" s="4"/>
      <c r="F24" s="80"/>
      <c r="G24" s="12">
        <f t="shared" si="4"/>
        <v>0</v>
      </c>
      <c r="H24" s="4"/>
      <c r="I24" s="12">
        <f t="shared" si="0"/>
        <v>0</v>
      </c>
      <c r="J24" s="4"/>
      <c r="K24" s="12">
        <f t="shared" si="5"/>
        <v>0</v>
      </c>
      <c r="L24" s="12">
        <f t="shared" si="6"/>
        <v>0</v>
      </c>
      <c r="M24" s="4"/>
      <c r="N24" s="12">
        <f t="shared" si="1"/>
        <v>0</v>
      </c>
      <c r="O24" s="12">
        <f t="shared" si="2"/>
        <v>0</v>
      </c>
      <c r="P24" s="12">
        <f t="shared" si="7"/>
        <v>0</v>
      </c>
      <c r="Q24" s="4"/>
      <c r="R24" s="12">
        <f t="shared" si="3"/>
        <v>0</v>
      </c>
    </row>
    <row r="25" spans="2:18" ht="30" customHeight="1" x14ac:dyDescent="0.25">
      <c r="B25" s="79">
        <v>20</v>
      </c>
      <c r="C25" s="10"/>
      <c r="D25" s="11"/>
      <c r="E25" s="4"/>
      <c r="F25" s="80"/>
      <c r="G25" s="12">
        <f t="shared" si="4"/>
        <v>0</v>
      </c>
      <c r="H25" s="4"/>
      <c r="I25" s="12">
        <f t="shared" si="0"/>
        <v>0</v>
      </c>
      <c r="J25" s="4"/>
      <c r="K25" s="12">
        <f t="shared" si="5"/>
        <v>0</v>
      </c>
      <c r="L25" s="12">
        <f t="shared" si="6"/>
        <v>0</v>
      </c>
      <c r="M25" s="4"/>
      <c r="N25" s="12">
        <f t="shared" si="1"/>
        <v>0</v>
      </c>
      <c r="O25" s="12">
        <f t="shared" si="2"/>
        <v>0</v>
      </c>
      <c r="P25" s="12">
        <f t="shared" si="7"/>
        <v>0</v>
      </c>
      <c r="Q25" s="4"/>
      <c r="R25" s="12">
        <f t="shared" si="3"/>
        <v>0</v>
      </c>
    </row>
    <row r="26" spans="2:18" ht="30" customHeight="1" x14ac:dyDescent="0.25">
      <c r="B26" s="79">
        <v>21</v>
      </c>
      <c r="C26" s="10"/>
      <c r="D26" s="10"/>
      <c r="E26" s="4"/>
      <c r="F26" s="80"/>
      <c r="G26" s="12">
        <f t="shared" si="4"/>
        <v>0</v>
      </c>
      <c r="H26" s="4"/>
      <c r="I26" s="12">
        <f t="shared" si="0"/>
        <v>0</v>
      </c>
      <c r="J26" s="4"/>
      <c r="K26" s="12">
        <f t="shared" si="5"/>
        <v>0</v>
      </c>
      <c r="L26" s="12">
        <f t="shared" si="6"/>
        <v>0</v>
      </c>
      <c r="M26" s="4"/>
      <c r="N26" s="12">
        <f t="shared" si="1"/>
        <v>0</v>
      </c>
      <c r="O26" s="12">
        <f t="shared" si="2"/>
        <v>0</v>
      </c>
      <c r="P26" s="12">
        <f t="shared" si="7"/>
        <v>0</v>
      </c>
      <c r="Q26" s="4"/>
      <c r="R26" s="12">
        <f t="shared" si="3"/>
        <v>0</v>
      </c>
    </row>
    <row r="27" spans="2:18" ht="30" customHeight="1" x14ac:dyDescent="0.25">
      <c r="B27" s="79">
        <v>22</v>
      </c>
      <c r="C27" s="10"/>
      <c r="D27" s="10"/>
      <c r="E27" s="4"/>
      <c r="F27" s="80"/>
      <c r="G27" s="12">
        <f t="shared" si="4"/>
        <v>0</v>
      </c>
      <c r="H27" s="4"/>
      <c r="I27" s="12">
        <f t="shared" si="0"/>
        <v>0</v>
      </c>
      <c r="J27" s="4"/>
      <c r="K27" s="12">
        <f t="shared" si="5"/>
        <v>0</v>
      </c>
      <c r="L27" s="12">
        <f t="shared" si="6"/>
        <v>0</v>
      </c>
      <c r="M27" s="4"/>
      <c r="N27" s="12">
        <f t="shared" si="1"/>
        <v>0</v>
      </c>
      <c r="O27" s="12">
        <f t="shared" si="2"/>
        <v>0</v>
      </c>
      <c r="P27" s="12">
        <f t="shared" si="7"/>
        <v>0</v>
      </c>
      <c r="Q27" s="4"/>
      <c r="R27" s="12">
        <f t="shared" si="3"/>
        <v>0</v>
      </c>
    </row>
    <row r="28" spans="2:18" ht="30" customHeight="1" x14ac:dyDescent="0.25">
      <c r="B28" s="79">
        <v>23</v>
      </c>
      <c r="C28" s="10"/>
      <c r="D28" s="11"/>
      <c r="E28" s="4"/>
      <c r="F28" s="80"/>
      <c r="G28" s="12">
        <f t="shared" si="4"/>
        <v>0</v>
      </c>
      <c r="H28" s="4"/>
      <c r="I28" s="12">
        <f t="shared" si="0"/>
        <v>0</v>
      </c>
      <c r="J28" s="4"/>
      <c r="K28" s="12">
        <f t="shared" si="5"/>
        <v>0</v>
      </c>
      <c r="L28" s="12">
        <f t="shared" si="6"/>
        <v>0</v>
      </c>
      <c r="M28" s="4"/>
      <c r="N28" s="12">
        <f t="shared" si="1"/>
        <v>0</v>
      </c>
      <c r="O28" s="12">
        <f t="shared" si="2"/>
        <v>0</v>
      </c>
      <c r="P28" s="12">
        <f t="shared" si="7"/>
        <v>0</v>
      </c>
      <c r="Q28" s="4"/>
      <c r="R28" s="12">
        <f t="shared" si="3"/>
        <v>0</v>
      </c>
    </row>
    <row r="29" spans="2:18" ht="30" customHeight="1" x14ac:dyDescent="0.25">
      <c r="B29" s="79">
        <v>24</v>
      </c>
      <c r="C29" s="10"/>
      <c r="D29" s="10"/>
      <c r="E29" s="4"/>
      <c r="F29" s="80"/>
      <c r="G29" s="12">
        <f t="shared" si="4"/>
        <v>0</v>
      </c>
      <c r="H29" s="4"/>
      <c r="I29" s="12">
        <f t="shared" si="0"/>
        <v>0</v>
      </c>
      <c r="J29" s="4"/>
      <c r="K29" s="12">
        <f t="shared" si="5"/>
        <v>0</v>
      </c>
      <c r="L29" s="12">
        <f t="shared" si="6"/>
        <v>0</v>
      </c>
      <c r="M29" s="4"/>
      <c r="N29" s="12">
        <f t="shared" si="1"/>
        <v>0</v>
      </c>
      <c r="O29" s="12">
        <f t="shared" si="2"/>
        <v>0</v>
      </c>
      <c r="P29" s="12">
        <f t="shared" si="7"/>
        <v>0</v>
      </c>
      <c r="Q29" s="4"/>
      <c r="R29" s="12">
        <f t="shared" si="3"/>
        <v>0</v>
      </c>
    </row>
    <row r="30" spans="2:18" ht="30" customHeight="1" x14ac:dyDescent="0.25">
      <c r="B30" s="79">
        <v>25</v>
      </c>
      <c r="C30" s="10"/>
      <c r="D30" s="10"/>
      <c r="E30" s="4"/>
      <c r="F30" s="80"/>
      <c r="G30" s="12">
        <f t="shared" si="4"/>
        <v>0</v>
      </c>
      <c r="H30" s="4"/>
      <c r="I30" s="12">
        <f t="shared" si="0"/>
        <v>0</v>
      </c>
      <c r="J30" s="4"/>
      <c r="K30" s="12">
        <f t="shared" si="5"/>
        <v>0</v>
      </c>
      <c r="L30" s="12">
        <f t="shared" si="6"/>
        <v>0</v>
      </c>
      <c r="M30" s="4"/>
      <c r="N30" s="12">
        <f t="shared" si="1"/>
        <v>0</v>
      </c>
      <c r="O30" s="12">
        <f t="shared" si="2"/>
        <v>0</v>
      </c>
      <c r="P30" s="12">
        <f t="shared" si="7"/>
        <v>0</v>
      </c>
      <c r="Q30" s="4"/>
      <c r="R30" s="12">
        <f t="shared" si="3"/>
        <v>0</v>
      </c>
    </row>
    <row r="31" spans="2:18" ht="30" customHeight="1" x14ac:dyDescent="0.25">
      <c r="B31" s="79">
        <v>26</v>
      </c>
      <c r="C31" s="10"/>
      <c r="D31" s="11"/>
      <c r="E31" s="4"/>
      <c r="F31" s="80"/>
      <c r="G31" s="12">
        <f t="shared" si="4"/>
        <v>0</v>
      </c>
      <c r="H31" s="4"/>
      <c r="I31" s="12">
        <f t="shared" si="0"/>
        <v>0</v>
      </c>
      <c r="J31" s="4"/>
      <c r="K31" s="12">
        <f t="shared" si="5"/>
        <v>0</v>
      </c>
      <c r="L31" s="12">
        <f t="shared" si="6"/>
        <v>0</v>
      </c>
      <c r="M31" s="4"/>
      <c r="N31" s="12">
        <f t="shared" si="1"/>
        <v>0</v>
      </c>
      <c r="O31" s="12">
        <f t="shared" si="2"/>
        <v>0</v>
      </c>
      <c r="P31" s="12">
        <f t="shared" si="7"/>
        <v>0</v>
      </c>
      <c r="Q31" s="4"/>
      <c r="R31" s="12">
        <f t="shared" si="3"/>
        <v>0</v>
      </c>
    </row>
    <row r="32" spans="2:18" ht="30" customHeight="1" x14ac:dyDescent="0.25">
      <c r="B32" s="79">
        <v>27</v>
      </c>
      <c r="C32" s="10"/>
      <c r="D32" s="10"/>
      <c r="E32" s="4"/>
      <c r="F32" s="80"/>
      <c r="G32" s="12">
        <f t="shared" si="4"/>
        <v>0</v>
      </c>
      <c r="H32" s="4"/>
      <c r="I32" s="12">
        <f t="shared" si="0"/>
        <v>0</v>
      </c>
      <c r="J32" s="4"/>
      <c r="K32" s="12">
        <f t="shared" si="5"/>
        <v>0</v>
      </c>
      <c r="L32" s="12">
        <f t="shared" si="6"/>
        <v>0</v>
      </c>
      <c r="M32" s="4"/>
      <c r="N32" s="12">
        <f t="shared" si="1"/>
        <v>0</v>
      </c>
      <c r="O32" s="12">
        <f t="shared" si="2"/>
        <v>0</v>
      </c>
      <c r="P32" s="12">
        <f t="shared" si="7"/>
        <v>0</v>
      </c>
      <c r="Q32" s="4"/>
      <c r="R32" s="12">
        <f t="shared" si="3"/>
        <v>0</v>
      </c>
    </row>
    <row r="33" spans="2:18" ht="30" customHeight="1" x14ac:dyDescent="0.25">
      <c r="B33" s="79">
        <v>28</v>
      </c>
      <c r="C33" s="10"/>
      <c r="D33" s="11"/>
      <c r="E33" s="4"/>
      <c r="F33" s="80"/>
      <c r="G33" s="12">
        <f t="shared" si="4"/>
        <v>0</v>
      </c>
      <c r="H33" s="4"/>
      <c r="I33" s="12">
        <f t="shared" si="0"/>
        <v>0</v>
      </c>
      <c r="J33" s="4"/>
      <c r="K33" s="12">
        <f t="shared" si="5"/>
        <v>0</v>
      </c>
      <c r="L33" s="12">
        <f t="shared" si="6"/>
        <v>0</v>
      </c>
      <c r="M33" s="4"/>
      <c r="N33" s="12">
        <f t="shared" si="1"/>
        <v>0</v>
      </c>
      <c r="O33" s="12">
        <f t="shared" si="2"/>
        <v>0</v>
      </c>
      <c r="P33" s="12">
        <f t="shared" si="7"/>
        <v>0</v>
      </c>
      <c r="Q33" s="4"/>
      <c r="R33" s="12">
        <f t="shared" si="3"/>
        <v>0</v>
      </c>
    </row>
    <row r="34" spans="2:18" ht="30" customHeight="1" x14ac:dyDescent="0.25">
      <c r="B34" s="79">
        <v>29</v>
      </c>
      <c r="C34" s="10"/>
      <c r="D34" s="11"/>
      <c r="E34" s="4"/>
      <c r="F34" s="80"/>
      <c r="G34" s="12">
        <f t="shared" si="4"/>
        <v>0</v>
      </c>
      <c r="H34" s="4"/>
      <c r="I34" s="12">
        <f t="shared" si="0"/>
        <v>0</v>
      </c>
      <c r="J34" s="4"/>
      <c r="K34" s="12">
        <f t="shared" si="5"/>
        <v>0</v>
      </c>
      <c r="L34" s="12">
        <f t="shared" si="6"/>
        <v>0</v>
      </c>
      <c r="M34" s="4"/>
      <c r="N34" s="12">
        <f t="shared" si="1"/>
        <v>0</v>
      </c>
      <c r="O34" s="12">
        <f t="shared" si="2"/>
        <v>0</v>
      </c>
      <c r="P34" s="12">
        <f t="shared" si="7"/>
        <v>0</v>
      </c>
      <c r="Q34" s="4"/>
      <c r="R34" s="12">
        <f t="shared" si="3"/>
        <v>0</v>
      </c>
    </row>
    <row r="35" spans="2:18" ht="30" customHeight="1" x14ac:dyDescent="0.25">
      <c r="B35" s="79">
        <v>30</v>
      </c>
      <c r="C35" s="10"/>
      <c r="D35" s="11"/>
      <c r="E35" s="4"/>
      <c r="F35" s="80"/>
      <c r="G35" s="12">
        <f t="shared" si="4"/>
        <v>0</v>
      </c>
      <c r="H35" s="4"/>
      <c r="I35" s="12">
        <f t="shared" si="0"/>
        <v>0</v>
      </c>
      <c r="J35" s="4"/>
      <c r="K35" s="12">
        <f t="shared" si="5"/>
        <v>0</v>
      </c>
      <c r="L35" s="12">
        <f t="shared" si="6"/>
        <v>0</v>
      </c>
      <c r="M35" s="4"/>
      <c r="N35" s="12">
        <f t="shared" si="1"/>
        <v>0</v>
      </c>
      <c r="O35" s="12">
        <f t="shared" si="2"/>
        <v>0</v>
      </c>
      <c r="P35" s="12">
        <f t="shared" si="7"/>
        <v>0</v>
      </c>
      <c r="Q35" s="4"/>
      <c r="R35" s="12">
        <f t="shared" si="3"/>
        <v>0</v>
      </c>
    </row>
    <row r="36" spans="2:18" ht="30" customHeight="1" x14ac:dyDescent="0.25">
      <c r="B36" s="79">
        <v>31</v>
      </c>
      <c r="C36" s="10"/>
      <c r="D36" s="10"/>
      <c r="E36" s="4"/>
      <c r="F36" s="80"/>
      <c r="G36" s="12">
        <f t="shared" si="4"/>
        <v>0</v>
      </c>
      <c r="H36" s="4"/>
      <c r="I36" s="12">
        <f t="shared" si="0"/>
        <v>0</v>
      </c>
      <c r="J36" s="4"/>
      <c r="K36" s="12">
        <f t="shared" si="5"/>
        <v>0</v>
      </c>
      <c r="L36" s="12">
        <f t="shared" si="6"/>
        <v>0</v>
      </c>
      <c r="M36" s="4"/>
      <c r="N36" s="12">
        <f t="shared" si="1"/>
        <v>0</v>
      </c>
      <c r="O36" s="12">
        <f t="shared" si="2"/>
        <v>0</v>
      </c>
      <c r="P36" s="12">
        <f t="shared" si="7"/>
        <v>0</v>
      </c>
      <c r="Q36" s="4"/>
      <c r="R36" s="12">
        <f t="shared" si="3"/>
        <v>0</v>
      </c>
    </row>
    <row r="37" spans="2:18" ht="30" customHeight="1" x14ac:dyDescent="0.25">
      <c r="B37" s="79">
        <v>32</v>
      </c>
      <c r="C37" s="10"/>
      <c r="D37" s="10"/>
      <c r="E37" s="4"/>
      <c r="F37" s="80"/>
      <c r="G37" s="12">
        <f t="shared" si="4"/>
        <v>0</v>
      </c>
      <c r="H37" s="4"/>
      <c r="I37" s="12">
        <f t="shared" si="0"/>
        <v>0</v>
      </c>
      <c r="J37" s="4"/>
      <c r="K37" s="12">
        <f t="shared" si="5"/>
        <v>0</v>
      </c>
      <c r="L37" s="12">
        <f t="shared" si="6"/>
        <v>0</v>
      </c>
      <c r="M37" s="4"/>
      <c r="N37" s="12">
        <f t="shared" si="1"/>
        <v>0</v>
      </c>
      <c r="O37" s="12">
        <f t="shared" si="2"/>
        <v>0</v>
      </c>
      <c r="P37" s="12">
        <f t="shared" si="7"/>
        <v>0</v>
      </c>
      <c r="Q37" s="4"/>
      <c r="R37" s="12">
        <f t="shared" si="3"/>
        <v>0</v>
      </c>
    </row>
    <row r="38" spans="2:18" ht="30" customHeight="1" x14ac:dyDescent="0.25">
      <c r="B38" s="79">
        <v>33</v>
      </c>
      <c r="C38" s="10"/>
      <c r="D38" s="10"/>
      <c r="E38" s="4"/>
      <c r="F38" s="80"/>
      <c r="G38" s="12">
        <f t="shared" si="4"/>
        <v>0</v>
      </c>
      <c r="H38" s="4"/>
      <c r="I38" s="12">
        <f t="shared" si="0"/>
        <v>0</v>
      </c>
      <c r="J38" s="4"/>
      <c r="K38" s="12">
        <f t="shared" si="5"/>
        <v>0</v>
      </c>
      <c r="L38" s="12">
        <f t="shared" si="6"/>
        <v>0</v>
      </c>
      <c r="M38" s="4"/>
      <c r="N38" s="12">
        <f t="shared" si="1"/>
        <v>0</v>
      </c>
      <c r="O38" s="12">
        <f t="shared" si="2"/>
        <v>0</v>
      </c>
      <c r="P38" s="12">
        <f t="shared" si="7"/>
        <v>0</v>
      </c>
      <c r="Q38" s="4"/>
      <c r="R38" s="12">
        <f t="shared" si="3"/>
        <v>0</v>
      </c>
    </row>
    <row r="39" spans="2:18" ht="30" customHeight="1" x14ac:dyDescent="0.25">
      <c r="B39" s="79">
        <v>34</v>
      </c>
      <c r="C39" s="10"/>
      <c r="D39" s="10"/>
      <c r="E39" s="4"/>
      <c r="F39" s="80"/>
      <c r="G39" s="12">
        <f t="shared" si="4"/>
        <v>0</v>
      </c>
      <c r="H39" s="4"/>
      <c r="I39" s="12">
        <f t="shared" si="0"/>
        <v>0</v>
      </c>
      <c r="J39" s="4"/>
      <c r="K39" s="12">
        <f t="shared" si="5"/>
        <v>0</v>
      </c>
      <c r="L39" s="12">
        <f t="shared" si="6"/>
        <v>0</v>
      </c>
      <c r="M39" s="4"/>
      <c r="N39" s="12">
        <f t="shared" si="1"/>
        <v>0</v>
      </c>
      <c r="O39" s="12">
        <f t="shared" si="2"/>
        <v>0</v>
      </c>
      <c r="P39" s="12">
        <f t="shared" si="7"/>
        <v>0</v>
      </c>
      <c r="Q39" s="4"/>
      <c r="R39" s="12">
        <f t="shared" si="3"/>
        <v>0</v>
      </c>
    </row>
    <row r="40" spans="2:18" ht="30" customHeight="1" x14ac:dyDescent="0.25">
      <c r="B40" s="79">
        <v>35</v>
      </c>
      <c r="C40" s="10"/>
      <c r="D40" s="10"/>
      <c r="E40" s="4"/>
      <c r="F40" s="80"/>
      <c r="G40" s="12">
        <f t="shared" si="4"/>
        <v>0</v>
      </c>
      <c r="H40" s="4"/>
      <c r="I40" s="12">
        <f t="shared" si="0"/>
        <v>0</v>
      </c>
      <c r="J40" s="4"/>
      <c r="K40" s="12">
        <f t="shared" si="5"/>
        <v>0</v>
      </c>
      <c r="L40" s="12">
        <f t="shared" si="6"/>
        <v>0</v>
      </c>
      <c r="M40" s="4"/>
      <c r="N40" s="12">
        <f t="shared" si="1"/>
        <v>0</v>
      </c>
      <c r="O40" s="12">
        <f t="shared" si="2"/>
        <v>0</v>
      </c>
      <c r="P40" s="12">
        <f t="shared" si="7"/>
        <v>0</v>
      </c>
      <c r="Q40" s="4"/>
      <c r="R40" s="12">
        <f t="shared" si="3"/>
        <v>0</v>
      </c>
    </row>
    <row r="41" spans="2:18" ht="30" customHeight="1" x14ac:dyDescent="0.25">
      <c r="B41" s="79">
        <v>36</v>
      </c>
      <c r="C41" s="10"/>
      <c r="D41" s="10"/>
      <c r="E41" s="4"/>
      <c r="F41" s="80"/>
      <c r="G41" s="12">
        <f t="shared" si="4"/>
        <v>0</v>
      </c>
      <c r="H41" s="4"/>
      <c r="I41" s="12">
        <f t="shared" si="0"/>
        <v>0</v>
      </c>
      <c r="J41" s="4"/>
      <c r="K41" s="12">
        <f t="shared" si="5"/>
        <v>0</v>
      </c>
      <c r="L41" s="12">
        <f t="shared" si="6"/>
        <v>0</v>
      </c>
      <c r="M41" s="4"/>
      <c r="N41" s="12">
        <f t="shared" si="1"/>
        <v>0</v>
      </c>
      <c r="O41" s="12">
        <f t="shared" si="2"/>
        <v>0</v>
      </c>
      <c r="P41" s="12">
        <f t="shared" si="7"/>
        <v>0</v>
      </c>
      <c r="Q41" s="4"/>
      <c r="R41" s="12">
        <f t="shared" si="3"/>
        <v>0</v>
      </c>
    </row>
    <row r="42" spans="2:18" ht="30" customHeight="1" x14ac:dyDescent="0.25">
      <c r="B42" s="79">
        <v>37</v>
      </c>
      <c r="C42" s="10"/>
      <c r="D42" s="10"/>
      <c r="E42" s="4"/>
      <c r="F42" s="80"/>
      <c r="G42" s="12">
        <f t="shared" si="4"/>
        <v>0</v>
      </c>
      <c r="H42" s="4"/>
      <c r="I42" s="12">
        <f t="shared" si="0"/>
        <v>0</v>
      </c>
      <c r="J42" s="4"/>
      <c r="K42" s="12">
        <f t="shared" si="5"/>
        <v>0</v>
      </c>
      <c r="L42" s="12">
        <f t="shared" si="6"/>
        <v>0</v>
      </c>
      <c r="M42" s="4"/>
      <c r="N42" s="12">
        <f t="shared" si="1"/>
        <v>0</v>
      </c>
      <c r="O42" s="12">
        <f t="shared" si="2"/>
        <v>0</v>
      </c>
      <c r="P42" s="12">
        <f t="shared" si="7"/>
        <v>0</v>
      </c>
      <c r="Q42" s="4"/>
      <c r="R42" s="12">
        <f t="shared" si="3"/>
        <v>0</v>
      </c>
    </row>
    <row r="43" spans="2:18" ht="30" customHeight="1" x14ac:dyDescent="0.25">
      <c r="B43" s="79">
        <v>38</v>
      </c>
      <c r="C43" s="10"/>
      <c r="D43" s="10"/>
      <c r="E43" s="4"/>
      <c r="F43" s="80"/>
      <c r="G43" s="12">
        <f t="shared" si="4"/>
        <v>0</v>
      </c>
      <c r="H43" s="4"/>
      <c r="I43" s="12">
        <f t="shared" si="0"/>
        <v>0</v>
      </c>
      <c r="J43" s="4"/>
      <c r="K43" s="12">
        <f t="shared" si="5"/>
        <v>0</v>
      </c>
      <c r="L43" s="12">
        <f t="shared" si="6"/>
        <v>0</v>
      </c>
      <c r="M43" s="4"/>
      <c r="N43" s="12">
        <f t="shared" si="1"/>
        <v>0</v>
      </c>
      <c r="O43" s="12">
        <f t="shared" si="2"/>
        <v>0</v>
      </c>
      <c r="P43" s="12">
        <f t="shared" si="7"/>
        <v>0</v>
      </c>
      <c r="Q43" s="4"/>
      <c r="R43" s="12">
        <f t="shared" si="3"/>
        <v>0</v>
      </c>
    </row>
    <row r="44" spans="2:18" ht="30" customHeight="1" x14ac:dyDescent="0.25">
      <c r="B44" s="79">
        <v>39</v>
      </c>
      <c r="C44" s="10"/>
      <c r="D44" s="10"/>
      <c r="E44" s="4"/>
      <c r="F44" s="80"/>
      <c r="G44" s="12">
        <f t="shared" si="4"/>
        <v>0</v>
      </c>
      <c r="H44" s="4"/>
      <c r="I44" s="12">
        <f t="shared" si="0"/>
        <v>0</v>
      </c>
      <c r="J44" s="4"/>
      <c r="K44" s="12">
        <f t="shared" si="5"/>
        <v>0</v>
      </c>
      <c r="L44" s="12">
        <f t="shared" si="6"/>
        <v>0</v>
      </c>
      <c r="M44" s="4"/>
      <c r="N44" s="12">
        <f t="shared" si="1"/>
        <v>0</v>
      </c>
      <c r="O44" s="12">
        <f t="shared" si="2"/>
        <v>0</v>
      </c>
      <c r="P44" s="12">
        <f t="shared" si="7"/>
        <v>0</v>
      </c>
      <c r="Q44" s="4"/>
      <c r="R44" s="12">
        <f t="shared" si="3"/>
        <v>0</v>
      </c>
    </row>
    <row r="45" spans="2:18" ht="30" customHeight="1" x14ac:dyDescent="0.25">
      <c r="B45" s="79">
        <v>40</v>
      </c>
      <c r="C45" s="10"/>
      <c r="D45" s="10"/>
      <c r="E45" s="4"/>
      <c r="F45" s="80"/>
      <c r="G45" s="12">
        <f t="shared" si="4"/>
        <v>0</v>
      </c>
      <c r="H45" s="4"/>
      <c r="I45" s="12">
        <f t="shared" si="0"/>
        <v>0</v>
      </c>
      <c r="J45" s="4"/>
      <c r="K45" s="12">
        <f t="shared" si="5"/>
        <v>0</v>
      </c>
      <c r="L45" s="12">
        <f t="shared" si="6"/>
        <v>0</v>
      </c>
      <c r="M45" s="4"/>
      <c r="N45" s="12">
        <f t="shared" si="1"/>
        <v>0</v>
      </c>
      <c r="O45" s="12">
        <f t="shared" si="2"/>
        <v>0</v>
      </c>
      <c r="P45" s="12">
        <f t="shared" si="7"/>
        <v>0</v>
      </c>
      <c r="Q45" s="4"/>
      <c r="R45" s="12">
        <f t="shared" si="3"/>
        <v>0</v>
      </c>
    </row>
    <row r="46" spans="2:18" ht="30" customHeight="1" x14ac:dyDescent="0.25">
      <c r="B46" s="79">
        <v>41</v>
      </c>
      <c r="C46" s="10"/>
      <c r="D46" s="10"/>
      <c r="E46" s="4"/>
      <c r="F46" s="80"/>
      <c r="G46" s="12">
        <f t="shared" si="4"/>
        <v>0</v>
      </c>
      <c r="H46" s="4"/>
      <c r="I46" s="12">
        <f t="shared" si="0"/>
        <v>0</v>
      </c>
      <c r="J46" s="4"/>
      <c r="K46" s="12">
        <f t="shared" si="5"/>
        <v>0</v>
      </c>
      <c r="L46" s="12">
        <f t="shared" si="6"/>
        <v>0</v>
      </c>
      <c r="M46" s="4"/>
      <c r="N46" s="12">
        <f t="shared" si="1"/>
        <v>0</v>
      </c>
      <c r="O46" s="12">
        <f t="shared" si="2"/>
        <v>0</v>
      </c>
      <c r="P46" s="12">
        <f t="shared" si="7"/>
        <v>0</v>
      </c>
      <c r="Q46" s="4"/>
      <c r="R46" s="12">
        <f t="shared" si="3"/>
        <v>0</v>
      </c>
    </row>
    <row r="47" spans="2:18" ht="30" customHeight="1" x14ac:dyDescent="0.25">
      <c r="B47" s="79">
        <v>42</v>
      </c>
      <c r="C47" s="10"/>
      <c r="D47" s="10"/>
      <c r="E47" s="4"/>
      <c r="F47" s="80"/>
      <c r="G47" s="12">
        <f t="shared" si="4"/>
        <v>0</v>
      </c>
      <c r="H47" s="4"/>
      <c r="I47" s="12">
        <f t="shared" si="0"/>
        <v>0</v>
      </c>
      <c r="J47" s="4"/>
      <c r="K47" s="12">
        <f t="shared" si="5"/>
        <v>0</v>
      </c>
      <c r="L47" s="12">
        <f t="shared" si="6"/>
        <v>0</v>
      </c>
      <c r="M47" s="4"/>
      <c r="N47" s="12">
        <f t="shared" si="1"/>
        <v>0</v>
      </c>
      <c r="O47" s="12">
        <f t="shared" si="2"/>
        <v>0</v>
      </c>
      <c r="P47" s="12">
        <f t="shared" si="7"/>
        <v>0</v>
      </c>
      <c r="Q47" s="4"/>
      <c r="R47" s="12">
        <f t="shared" si="3"/>
        <v>0</v>
      </c>
    </row>
    <row r="48" spans="2:18" ht="30" customHeight="1" x14ac:dyDescent="0.25">
      <c r="B48" s="79">
        <v>43</v>
      </c>
      <c r="C48" s="10"/>
      <c r="D48" s="10"/>
      <c r="E48" s="4"/>
      <c r="F48" s="80"/>
      <c r="G48" s="12">
        <f t="shared" si="4"/>
        <v>0</v>
      </c>
      <c r="H48" s="4"/>
      <c r="I48" s="12">
        <f t="shared" si="0"/>
        <v>0</v>
      </c>
      <c r="J48" s="4"/>
      <c r="K48" s="12">
        <f t="shared" si="5"/>
        <v>0</v>
      </c>
      <c r="L48" s="12">
        <f t="shared" si="6"/>
        <v>0</v>
      </c>
      <c r="M48" s="4"/>
      <c r="N48" s="12">
        <f t="shared" si="1"/>
        <v>0</v>
      </c>
      <c r="O48" s="12">
        <f t="shared" si="2"/>
        <v>0</v>
      </c>
      <c r="P48" s="12">
        <f t="shared" si="7"/>
        <v>0</v>
      </c>
      <c r="Q48" s="4"/>
      <c r="R48" s="12">
        <f t="shared" si="3"/>
        <v>0</v>
      </c>
    </row>
    <row r="49" spans="2:18" ht="30" customHeight="1" x14ac:dyDescent="0.25">
      <c r="B49" s="79">
        <v>44</v>
      </c>
      <c r="C49" s="10"/>
      <c r="D49" s="10"/>
      <c r="E49" s="4"/>
      <c r="F49" s="80"/>
      <c r="G49" s="12">
        <f t="shared" si="4"/>
        <v>0</v>
      </c>
      <c r="H49" s="4"/>
      <c r="I49" s="12">
        <f t="shared" si="0"/>
        <v>0</v>
      </c>
      <c r="J49" s="4"/>
      <c r="K49" s="12">
        <f t="shared" si="5"/>
        <v>0</v>
      </c>
      <c r="L49" s="12">
        <f t="shared" si="6"/>
        <v>0</v>
      </c>
      <c r="M49" s="4"/>
      <c r="N49" s="12">
        <f t="shared" si="1"/>
        <v>0</v>
      </c>
      <c r="O49" s="12">
        <f t="shared" si="2"/>
        <v>0</v>
      </c>
      <c r="P49" s="12">
        <f t="shared" si="7"/>
        <v>0</v>
      </c>
      <c r="Q49" s="4"/>
      <c r="R49" s="12">
        <f t="shared" si="3"/>
        <v>0</v>
      </c>
    </row>
    <row r="50" spans="2:18" ht="30" customHeight="1" x14ac:dyDescent="0.25">
      <c r="B50" s="79">
        <v>45</v>
      </c>
      <c r="C50" s="10"/>
      <c r="D50" s="10"/>
      <c r="E50" s="4"/>
      <c r="F50" s="80"/>
      <c r="G50" s="12">
        <f t="shared" si="4"/>
        <v>0</v>
      </c>
      <c r="H50" s="4"/>
      <c r="I50" s="12">
        <f t="shared" si="0"/>
        <v>0</v>
      </c>
      <c r="J50" s="4"/>
      <c r="K50" s="12">
        <f t="shared" si="5"/>
        <v>0</v>
      </c>
      <c r="L50" s="12">
        <f t="shared" si="6"/>
        <v>0</v>
      </c>
      <c r="M50" s="4"/>
      <c r="N50" s="12">
        <f t="shared" si="1"/>
        <v>0</v>
      </c>
      <c r="O50" s="12">
        <f t="shared" si="2"/>
        <v>0</v>
      </c>
      <c r="P50" s="12">
        <f t="shared" si="7"/>
        <v>0</v>
      </c>
      <c r="Q50" s="4"/>
      <c r="R50" s="12">
        <f t="shared" si="3"/>
        <v>0</v>
      </c>
    </row>
    <row r="51" spans="2:18" ht="30" customHeight="1" x14ac:dyDescent="0.25">
      <c r="B51" s="79">
        <v>46</v>
      </c>
      <c r="C51" s="10"/>
      <c r="D51" s="10"/>
      <c r="E51" s="4"/>
      <c r="F51" s="80"/>
      <c r="G51" s="12">
        <f t="shared" si="4"/>
        <v>0</v>
      </c>
      <c r="H51" s="4"/>
      <c r="I51" s="12">
        <f t="shared" si="0"/>
        <v>0</v>
      </c>
      <c r="J51" s="4"/>
      <c r="K51" s="12">
        <f t="shared" si="5"/>
        <v>0</v>
      </c>
      <c r="L51" s="12">
        <f t="shared" si="6"/>
        <v>0</v>
      </c>
      <c r="M51" s="4"/>
      <c r="N51" s="12">
        <f t="shared" si="1"/>
        <v>0</v>
      </c>
      <c r="O51" s="12">
        <f t="shared" si="2"/>
        <v>0</v>
      </c>
      <c r="P51" s="12">
        <f t="shared" si="7"/>
        <v>0</v>
      </c>
      <c r="Q51" s="4"/>
      <c r="R51" s="12">
        <f t="shared" si="3"/>
        <v>0</v>
      </c>
    </row>
    <row r="52" spans="2:18" ht="30" customHeight="1" x14ac:dyDescent="0.25">
      <c r="B52" s="79">
        <v>47</v>
      </c>
      <c r="C52" s="10"/>
      <c r="D52" s="10"/>
      <c r="E52" s="4"/>
      <c r="F52" s="80"/>
      <c r="G52" s="12">
        <f t="shared" si="4"/>
        <v>0</v>
      </c>
      <c r="H52" s="4"/>
      <c r="I52" s="12">
        <f t="shared" si="0"/>
        <v>0</v>
      </c>
      <c r="J52" s="4"/>
      <c r="K52" s="12">
        <f t="shared" si="5"/>
        <v>0</v>
      </c>
      <c r="L52" s="12">
        <f t="shared" si="6"/>
        <v>0</v>
      </c>
      <c r="M52" s="4"/>
      <c r="N52" s="12">
        <f t="shared" si="1"/>
        <v>0</v>
      </c>
      <c r="O52" s="12">
        <f t="shared" si="2"/>
        <v>0</v>
      </c>
      <c r="P52" s="12">
        <f t="shared" si="7"/>
        <v>0</v>
      </c>
      <c r="Q52" s="4"/>
      <c r="R52" s="12">
        <f t="shared" si="3"/>
        <v>0</v>
      </c>
    </row>
    <row r="53" spans="2:18" ht="30" customHeight="1" x14ac:dyDescent="0.25">
      <c r="B53" s="79">
        <v>48</v>
      </c>
      <c r="C53" s="10"/>
      <c r="D53" s="10"/>
      <c r="E53" s="4"/>
      <c r="F53" s="80"/>
      <c r="G53" s="12">
        <f t="shared" si="4"/>
        <v>0</v>
      </c>
      <c r="H53" s="4"/>
      <c r="I53" s="12">
        <f t="shared" si="0"/>
        <v>0</v>
      </c>
      <c r="J53" s="4"/>
      <c r="K53" s="12">
        <f t="shared" si="5"/>
        <v>0</v>
      </c>
      <c r="L53" s="12">
        <f t="shared" si="6"/>
        <v>0</v>
      </c>
      <c r="M53" s="4"/>
      <c r="N53" s="12">
        <f t="shared" si="1"/>
        <v>0</v>
      </c>
      <c r="O53" s="12">
        <f t="shared" si="2"/>
        <v>0</v>
      </c>
      <c r="P53" s="12">
        <f t="shared" si="7"/>
        <v>0</v>
      </c>
      <c r="Q53" s="4"/>
      <c r="R53" s="12">
        <f t="shared" si="3"/>
        <v>0</v>
      </c>
    </row>
    <row r="54" spans="2:18" ht="30" customHeight="1" x14ac:dyDescent="0.25">
      <c r="B54" s="79">
        <v>49</v>
      </c>
      <c r="C54" s="10"/>
      <c r="D54" s="10"/>
      <c r="E54" s="4"/>
      <c r="F54" s="80"/>
      <c r="G54" s="12">
        <f t="shared" si="4"/>
        <v>0</v>
      </c>
      <c r="H54" s="4"/>
      <c r="I54" s="12">
        <f t="shared" si="0"/>
        <v>0</v>
      </c>
      <c r="J54" s="4"/>
      <c r="K54" s="12">
        <f t="shared" si="5"/>
        <v>0</v>
      </c>
      <c r="L54" s="12">
        <f t="shared" si="6"/>
        <v>0</v>
      </c>
      <c r="M54" s="4"/>
      <c r="N54" s="12">
        <f t="shared" si="1"/>
        <v>0</v>
      </c>
      <c r="O54" s="12">
        <f t="shared" si="2"/>
        <v>0</v>
      </c>
      <c r="P54" s="12">
        <f t="shared" si="7"/>
        <v>0</v>
      </c>
      <c r="Q54" s="4"/>
      <c r="R54" s="12">
        <f t="shared" si="3"/>
        <v>0</v>
      </c>
    </row>
    <row r="55" spans="2:18" ht="30" customHeight="1" x14ac:dyDescent="0.25">
      <c r="B55" s="79">
        <v>50</v>
      </c>
      <c r="C55" s="10"/>
      <c r="D55" s="10"/>
      <c r="E55" s="4"/>
      <c r="F55" s="80"/>
      <c r="G55" s="12">
        <f t="shared" si="4"/>
        <v>0</v>
      </c>
      <c r="H55" s="4"/>
      <c r="I55" s="12">
        <f t="shared" si="0"/>
        <v>0</v>
      </c>
      <c r="J55" s="4"/>
      <c r="K55" s="12">
        <f t="shared" si="5"/>
        <v>0</v>
      </c>
      <c r="L55" s="12">
        <f t="shared" si="6"/>
        <v>0</v>
      </c>
      <c r="M55" s="4"/>
      <c r="N55" s="12">
        <f t="shared" si="1"/>
        <v>0</v>
      </c>
      <c r="O55" s="12">
        <f t="shared" si="2"/>
        <v>0</v>
      </c>
      <c r="P55" s="12">
        <f t="shared" si="7"/>
        <v>0</v>
      </c>
      <c r="Q55" s="4"/>
      <c r="R55" s="12">
        <f t="shared" si="3"/>
        <v>0</v>
      </c>
    </row>
    <row r="56" spans="2:18" ht="30" customHeight="1" x14ac:dyDescent="0.25">
      <c r="B56" s="79">
        <v>51</v>
      </c>
      <c r="C56" s="10"/>
      <c r="D56" s="10"/>
      <c r="E56" s="4"/>
      <c r="F56" s="80"/>
      <c r="G56" s="12">
        <f t="shared" si="4"/>
        <v>0</v>
      </c>
      <c r="H56" s="4"/>
      <c r="I56" s="12">
        <f t="shared" si="0"/>
        <v>0</v>
      </c>
      <c r="J56" s="4"/>
      <c r="K56" s="12">
        <f t="shared" si="5"/>
        <v>0</v>
      </c>
      <c r="L56" s="12">
        <f t="shared" si="6"/>
        <v>0</v>
      </c>
      <c r="M56" s="4"/>
      <c r="N56" s="12">
        <f t="shared" si="1"/>
        <v>0</v>
      </c>
      <c r="O56" s="12">
        <f t="shared" si="2"/>
        <v>0</v>
      </c>
      <c r="P56" s="12">
        <f t="shared" si="7"/>
        <v>0</v>
      </c>
      <c r="Q56" s="4"/>
      <c r="R56" s="12">
        <f t="shared" si="3"/>
        <v>0</v>
      </c>
    </row>
    <row r="57" spans="2:18" ht="30" customHeight="1" x14ac:dyDescent="0.25">
      <c r="B57" s="79">
        <v>52</v>
      </c>
      <c r="C57" s="10"/>
      <c r="D57" s="10"/>
      <c r="E57" s="4"/>
      <c r="F57" s="80"/>
      <c r="G57" s="12">
        <f t="shared" si="4"/>
        <v>0</v>
      </c>
      <c r="H57" s="4"/>
      <c r="I57" s="12">
        <f t="shared" si="0"/>
        <v>0</v>
      </c>
      <c r="J57" s="4"/>
      <c r="K57" s="12">
        <f t="shared" si="5"/>
        <v>0</v>
      </c>
      <c r="L57" s="12">
        <f t="shared" si="6"/>
        <v>0</v>
      </c>
      <c r="M57" s="4"/>
      <c r="N57" s="12">
        <f t="shared" si="1"/>
        <v>0</v>
      </c>
      <c r="O57" s="12">
        <f t="shared" si="2"/>
        <v>0</v>
      </c>
      <c r="P57" s="12">
        <f t="shared" si="7"/>
        <v>0</v>
      </c>
      <c r="Q57" s="4"/>
      <c r="R57" s="12">
        <f t="shared" si="3"/>
        <v>0</v>
      </c>
    </row>
    <row r="58" spans="2:18" ht="30" customHeight="1" x14ac:dyDescent="0.25">
      <c r="B58" s="79">
        <v>53</v>
      </c>
      <c r="C58" s="10"/>
      <c r="D58" s="10"/>
      <c r="E58" s="4"/>
      <c r="F58" s="80"/>
      <c r="G58" s="12">
        <f t="shared" si="4"/>
        <v>0</v>
      </c>
      <c r="H58" s="4"/>
      <c r="I58" s="12">
        <f t="shared" si="0"/>
        <v>0</v>
      </c>
      <c r="J58" s="4"/>
      <c r="K58" s="12">
        <f t="shared" si="5"/>
        <v>0</v>
      </c>
      <c r="L58" s="12">
        <f t="shared" si="6"/>
        <v>0</v>
      </c>
      <c r="M58" s="4"/>
      <c r="N58" s="12">
        <f t="shared" si="1"/>
        <v>0</v>
      </c>
      <c r="O58" s="12">
        <f t="shared" si="2"/>
        <v>0</v>
      </c>
      <c r="P58" s="12">
        <f t="shared" si="7"/>
        <v>0</v>
      </c>
      <c r="Q58" s="4"/>
      <c r="R58" s="12">
        <f t="shared" si="3"/>
        <v>0</v>
      </c>
    </row>
    <row r="59" spans="2:18" ht="30" customHeight="1" x14ac:dyDescent="0.25">
      <c r="B59" s="79">
        <v>54</v>
      </c>
      <c r="C59" s="10"/>
      <c r="D59" s="10"/>
      <c r="E59" s="4"/>
      <c r="F59" s="80"/>
      <c r="G59" s="12">
        <f t="shared" si="4"/>
        <v>0</v>
      </c>
      <c r="H59" s="4"/>
      <c r="I59" s="12">
        <f t="shared" si="0"/>
        <v>0</v>
      </c>
      <c r="J59" s="4"/>
      <c r="K59" s="12">
        <f t="shared" si="5"/>
        <v>0</v>
      </c>
      <c r="L59" s="12">
        <f t="shared" si="6"/>
        <v>0</v>
      </c>
      <c r="M59" s="4"/>
      <c r="N59" s="12">
        <f t="shared" si="1"/>
        <v>0</v>
      </c>
      <c r="O59" s="12">
        <f t="shared" si="2"/>
        <v>0</v>
      </c>
      <c r="P59" s="12">
        <f t="shared" si="7"/>
        <v>0</v>
      </c>
      <c r="Q59" s="4"/>
      <c r="R59" s="12">
        <f t="shared" si="3"/>
        <v>0</v>
      </c>
    </row>
    <row r="60" spans="2:18" ht="30" customHeight="1" x14ac:dyDescent="0.25">
      <c r="B60" s="79">
        <v>55</v>
      </c>
      <c r="C60" s="10"/>
      <c r="D60" s="10"/>
      <c r="E60" s="4"/>
      <c r="F60" s="80"/>
      <c r="G60" s="12">
        <f t="shared" si="4"/>
        <v>0</v>
      </c>
      <c r="H60" s="4"/>
      <c r="I60" s="12">
        <f t="shared" si="0"/>
        <v>0</v>
      </c>
      <c r="J60" s="4"/>
      <c r="K60" s="12">
        <f t="shared" si="5"/>
        <v>0</v>
      </c>
      <c r="L60" s="12">
        <f t="shared" si="6"/>
        <v>0</v>
      </c>
      <c r="M60" s="4"/>
      <c r="N60" s="12">
        <f t="shared" si="1"/>
        <v>0</v>
      </c>
      <c r="O60" s="12">
        <f t="shared" si="2"/>
        <v>0</v>
      </c>
      <c r="P60" s="12">
        <f t="shared" si="7"/>
        <v>0</v>
      </c>
      <c r="Q60" s="4"/>
      <c r="R60" s="12">
        <f t="shared" si="3"/>
        <v>0</v>
      </c>
    </row>
    <row r="61" spans="2:18" ht="30" customHeight="1" x14ac:dyDescent="0.25">
      <c r="B61" s="79">
        <v>56</v>
      </c>
      <c r="C61" s="10"/>
      <c r="D61" s="10"/>
      <c r="E61" s="4"/>
      <c r="F61" s="80"/>
      <c r="G61" s="12">
        <f t="shared" si="4"/>
        <v>0</v>
      </c>
      <c r="H61" s="4"/>
      <c r="I61" s="12">
        <f t="shared" si="0"/>
        <v>0</v>
      </c>
      <c r="J61" s="4"/>
      <c r="K61" s="12">
        <f t="shared" si="5"/>
        <v>0</v>
      </c>
      <c r="L61" s="12">
        <f t="shared" si="6"/>
        <v>0</v>
      </c>
      <c r="M61" s="4"/>
      <c r="N61" s="12">
        <f t="shared" si="1"/>
        <v>0</v>
      </c>
      <c r="O61" s="12">
        <f t="shared" si="2"/>
        <v>0</v>
      </c>
      <c r="P61" s="12">
        <f t="shared" si="7"/>
        <v>0</v>
      </c>
      <c r="Q61" s="4"/>
      <c r="R61" s="12">
        <f t="shared" si="3"/>
        <v>0</v>
      </c>
    </row>
    <row r="62" spans="2:18" ht="30" customHeight="1" x14ac:dyDescent="0.25">
      <c r="B62" s="79">
        <v>57</v>
      </c>
      <c r="C62" s="10"/>
      <c r="D62" s="10"/>
      <c r="E62" s="4"/>
      <c r="F62" s="80"/>
      <c r="G62" s="12">
        <f t="shared" si="4"/>
        <v>0</v>
      </c>
      <c r="H62" s="4"/>
      <c r="I62" s="12">
        <f t="shared" si="0"/>
        <v>0</v>
      </c>
      <c r="J62" s="4"/>
      <c r="K62" s="12">
        <f t="shared" si="5"/>
        <v>0</v>
      </c>
      <c r="L62" s="12">
        <f t="shared" si="6"/>
        <v>0</v>
      </c>
      <c r="M62" s="4"/>
      <c r="N62" s="12">
        <f t="shared" si="1"/>
        <v>0</v>
      </c>
      <c r="O62" s="12">
        <f t="shared" si="2"/>
        <v>0</v>
      </c>
      <c r="P62" s="12">
        <f t="shared" si="7"/>
        <v>0</v>
      </c>
      <c r="Q62" s="4"/>
      <c r="R62" s="12">
        <f t="shared" si="3"/>
        <v>0</v>
      </c>
    </row>
    <row r="63" spans="2:18" ht="30" customHeight="1" x14ac:dyDescent="0.25">
      <c r="B63" s="79">
        <v>58</v>
      </c>
      <c r="C63" s="10"/>
      <c r="D63" s="10"/>
      <c r="E63" s="4"/>
      <c r="F63" s="80"/>
      <c r="G63" s="12">
        <f t="shared" si="4"/>
        <v>0</v>
      </c>
      <c r="H63" s="4"/>
      <c r="I63" s="12">
        <f t="shared" si="0"/>
        <v>0</v>
      </c>
      <c r="J63" s="4"/>
      <c r="K63" s="12">
        <f t="shared" si="5"/>
        <v>0</v>
      </c>
      <c r="L63" s="12">
        <f t="shared" si="6"/>
        <v>0</v>
      </c>
      <c r="M63" s="4"/>
      <c r="N63" s="12">
        <f t="shared" si="1"/>
        <v>0</v>
      </c>
      <c r="O63" s="12">
        <f t="shared" si="2"/>
        <v>0</v>
      </c>
      <c r="P63" s="12">
        <f t="shared" si="7"/>
        <v>0</v>
      </c>
      <c r="Q63" s="4"/>
      <c r="R63" s="12">
        <f t="shared" si="3"/>
        <v>0</v>
      </c>
    </row>
    <row r="64" spans="2:18" ht="30" customHeight="1" x14ac:dyDescent="0.25">
      <c r="B64" s="79">
        <v>59</v>
      </c>
      <c r="C64" s="10"/>
      <c r="D64" s="10"/>
      <c r="E64" s="4"/>
      <c r="F64" s="80"/>
      <c r="G64" s="12">
        <f t="shared" si="4"/>
        <v>0</v>
      </c>
      <c r="H64" s="4"/>
      <c r="I64" s="12">
        <f t="shared" si="0"/>
        <v>0</v>
      </c>
      <c r="J64" s="4"/>
      <c r="K64" s="12">
        <f t="shared" si="5"/>
        <v>0</v>
      </c>
      <c r="L64" s="12">
        <f t="shared" si="6"/>
        <v>0</v>
      </c>
      <c r="M64" s="4"/>
      <c r="N64" s="12">
        <f t="shared" si="1"/>
        <v>0</v>
      </c>
      <c r="O64" s="12">
        <f t="shared" si="2"/>
        <v>0</v>
      </c>
      <c r="P64" s="12">
        <f t="shared" si="7"/>
        <v>0</v>
      </c>
      <c r="Q64" s="4"/>
      <c r="R64" s="12">
        <f t="shared" si="3"/>
        <v>0</v>
      </c>
    </row>
    <row r="65" spans="2:18" ht="30" customHeight="1" x14ac:dyDescent="0.25">
      <c r="B65" s="79">
        <v>60</v>
      </c>
      <c r="C65" s="10"/>
      <c r="D65" s="10"/>
      <c r="E65" s="4"/>
      <c r="F65" s="80"/>
      <c r="G65" s="12">
        <f t="shared" si="4"/>
        <v>0</v>
      </c>
      <c r="H65" s="4"/>
      <c r="I65" s="12">
        <f t="shared" si="0"/>
        <v>0</v>
      </c>
      <c r="J65" s="4"/>
      <c r="K65" s="12">
        <f t="shared" si="5"/>
        <v>0</v>
      </c>
      <c r="L65" s="12">
        <f t="shared" si="6"/>
        <v>0</v>
      </c>
      <c r="M65" s="4"/>
      <c r="N65" s="12">
        <f t="shared" si="1"/>
        <v>0</v>
      </c>
      <c r="O65" s="12">
        <f t="shared" si="2"/>
        <v>0</v>
      </c>
      <c r="P65" s="12">
        <f t="shared" si="7"/>
        <v>0</v>
      </c>
      <c r="Q65" s="4"/>
      <c r="R65" s="12">
        <f t="shared" si="3"/>
        <v>0</v>
      </c>
    </row>
    <row r="66" spans="2:18" ht="30" customHeight="1" x14ac:dyDescent="0.25">
      <c r="B66" s="79">
        <v>61</v>
      </c>
      <c r="C66" s="10"/>
      <c r="D66" s="10"/>
      <c r="E66" s="4"/>
      <c r="F66" s="80"/>
      <c r="G66" s="12">
        <f t="shared" si="4"/>
        <v>0</v>
      </c>
      <c r="H66" s="4"/>
      <c r="I66" s="12">
        <f t="shared" si="0"/>
        <v>0</v>
      </c>
      <c r="J66" s="4"/>
      <c r="K66" s="12">
        <f t="shared" si="5"/>
        <v>0</v>
      </c>
      <c r="L66" s="12">
        <f t="shared" si="6"/>
        <v>0</v>
      </c>
      <c r="M66" s="4"/>
      <c r="N66" s="12">
        <f t="shared" si="1"/>
        <v>0</v>
      </c>
      <c r="O66" s="12">
        <f t="shared" si="2"/>
        <v>0</v>
      </c>
      <c r="P66" s="12">
        <f t="shared" si="7"/>
        <v>0</v>
      </c>
      <c r="Q66" s="4"/>
      <c r="R66" s="12">
        <f t="shared" si="3"/>
        <v>0</v>
      </c>
    </row>
    <row r="67" spans="2:18" ht="30" customHeight="1" x14ac:dyDescent="0.25">
      <c r="B67" s="79">
        <v>62</v>
      </c>
      <c r="C67" s="10"/>
      <c r="D67" s="10"/>
      <c r="E67" s="4"/>
      <c r="F67" s="80"/>
      <c r="G67" s="12">
        <f t="shared" si="4"/>
        <v>0</v>
      </c>
      <c r="H67" s="4"/>
      <c r="I67" s="12">
        <f t="shared" si="0"/>
        <v>0</v>
      </c>
      <c r="J67" s="4"/>
      <c r="K67" s="12">
        <f t="shared" si="5"/>
        <v>0</v>
      </c>
      <c r="L67" s="12">
        <f t="shared" si="6"/>
        <v>0</v>
      </c>
      <c r="M67" s="4"/>
      <c r="N67" s="12">
        <f t="shared" si="1"/>
        <v>0</v>
      </c>
      <c r="O67" s="12">
        <f t="shared" si="2"/>
        <v>0</v>
      </c>
      <c r="P67" s="12">
        <f t="shared" si="7"/>
        <v>0</v>
      </c>
      <c r="Q67" s="4"/>
      <c r="R67" s="12">
        <f t="shared" si="3"/>
        <v>0</v>
      </c>
    </row>
    <row r="68" spans="2:18" ht="30" customHeight="1" x14ac:dyDescent="0.25">
      <c r="B68" s="79">
        <v>63</v>
      </c>
      <c r="C68" s="10"/>
      <c r="D68" s="10"/>
      <c r="E68" s="4"/>
      <c r="F68" s="80"/>
      <c r="G68" s="12">
        <f t="shared" si="4"/>
        <v>0</v>
      </c>
      <c r="H68" s="4"/>
      <c r="I68" s="12">
        <f t="shared" si="0"/>
        <v>0</v>
      </c>
      <c r="J68" s="4"/>
      <c r="K68" s="12">
        <f t="shared" si="5"/>
        <v>0</v>
      </c>
      <c r="L68" s="12">
        <f t="shared" si="6"/>
        <v>0</v>
      </c>
      <c r="M68" s="4"/>
      <c r="N68" s="12">
        <f t="shared" si="1"/>
        <v>0</v>
      </c>
      <c r="O68" s="12">
        <f t="shared" si="2"/>
        <v>0</v>
      </c>
      <c r="P68" s="12">
        <f t="shared" si="7"/>
        <v>0</v>
      </c>
      <c r="Q68" s="4"/>
      <c r="R68" s="12">
        <f t="shared" si="3"/>
        <v>0</v>
      </c>
    </row>
    <row r="69" spans="2:18" ht="30" customHeight="1" x14ac:dyDescent="0.25">
      <c r="B69" s="79">
        <v>64</v>
      </c>
      <c r="C69" s="10"/>
      <c r="D69" s="10"/>
      <c r="E69" s="4"/>
      <c r="F69" s="80"/>
      <c r="G69" s="12">
        <f t="shared" si="4"/>
        <v>0</v>
      </c>
      <c r="H69" s="4"/>
      <c r="I69" s="12">
        <f t="shared" si="0"/>
        <v>0</v>
      </c>
      <c r="J69" s="4"/>
      <c r="K69" s="12">
        <f t="shared" si="5"/>
        <v>0</v>
      </c>
      <c r="L69" s="12">
        <f t="shared" si="6"/>
        <v>0</v>
      </c>
      <c r="M69" s="4"/>
      <c r="N69" s="12">
        <f t="shared" si="1"/>
        <v>0</v>
      </c>
      <c r="O69" s="12">
        <f t="shared" si="2"/>
        <v>0</v>
      </c>
      <c r="P69" s="12">
        <f t="shared" si="7"/>
        <v>0</v>
      </c>
      <c r="Q69" s="4"/>
      <c r="R69" s="12">
        <f t="shared" si="3"/>
        <v>0</v>
      </c>
    </row>
    <row r="70" spans="2:18" ht="30" customHeight="1" x14ac:dyDescent="0.25">
      <c r="B70" s="79">
        <v>65</v>
      </c>
      <c r="C70" s="10"/>
      <c r="D70" s="10"/>
      <c r="E70" s="4"/>
      <c r="F70" s="80"/>
      <c r="G70" s="12">
        <f t="shared" si="4"/>
        <v>0</v>
      </c>
      <c r="H70" s="4"/>
      <c r="I70" s="12">
        <f t="shared" ref="I70:I133" si="8">F70*G70*H70</f>
        <v>0</v>
      </c>
      <c r="J70" s="4"/>
      <c r="K70" s="12">
        <f t="shared" si="5"/>
        <v>0</v>
      </c>
      <c r="L70" s="12">
        <f t="shared" si="6"/>
        <v>0</v>
      </c>
      <c r="M70" s="4"/>
      <c r="N70" s="12">
        <f t="shared" ref="N70:N133" si="9">K70*L70*M70</f>
        <v>0</v>
      </c>
      <c r="O70" s="12">
        <f t="shared" ref="O70:O205" si="10">F70*0.034</f>
        <v>0</v>
      </c>
      <c r="P70" s="12">
        <f t="shared" si="7"/>
        <v>0</v>
      </c>
      <c r="Q70" s="4"/>
      <c r="R70" s="12">
        <f t="shared" ref="R70:R133" si="11">O70*P70*Q70</f>
        <v>0</v>
      </c>
    </row>
    <row r="71" spans="2:18" ht="30" customHeight="1" x14ac:dyDescent="0.25">
      <c r="B71" s="79">
        <v>66</v>
      </c>
      <c r="C71" s="10"/>
      <c r="D71" s="10"/>
      <c r="E71" s="4"/>
      <c r="F71" s="80"/>
      <c r="G71" s="12">
        <f t="shared" si="4"/>
        <v>0</v>
      </c>
      <c r="H71" s="4"/>
      <c r="I71" s="12">
        <f t="shared" si="8"/>
        <v>0</v>
      </c>
      <c r="J71" s="4"/>
      <c r="K71" s="12">
        <f t="shared" si="5"/>
        <v>0</v>
      </c>
      <c r="L71" s="12">
        <f t="shared" si="6"/>
        <v>0</v>
      </c>
      <c r="M71" s="4"/>
      <c r="N71" s="12">
        <f t="shared" si="9"/>
        <v>0</v>
      </c>
      <c r="O71" s="12">
        <f t="shared" si="10"/>
        <v>0</v>
      </c>
      <c r="P71" s="12">
        <f t="shared" si="7"/>
        <v>0</v>
      </c>
      <c r="Q71" s="4"/>
      <c r="R71" s="12">
        <f t="shared" si="11"/>
        <v>0</v>
      </c>
    </row>
    <row r="72" spans="2:18" ht="30" customHeight="1" x14ac:dyDescent="0.25">
      <c r="B72" s="79">
        <v>67</v>
      </c>
      <c r="C72" s="10"/>
      <c r="D72" s="10"/>
      <c r="E72" s="4"/>
      <c r="F72" s="80"/>
      <c r="G72" s="12">
        <f t="shared" ref="G72:G135" si="12">E72</f>
        <v>0</v>
      </c>
      <c r="H72" s="4"/>
      <c r="I72" s="12">
        <f t="shared" si="8"/>
        <v>0</v>
      </c>
      <c r="J72" s="4"/>
      <c r="K72" s="12">
        <f t="shared" ref="K72:K205" si="13">F72*0.034</f>
        <v>0</v>
      </c>
      <c r="L72" s="12">
        <f t="shared" ref="L72:L135" si="14">E72</f>
        <v>0</v>
      </c>
      <c r="M72" s="4"/>
      <c r="N72" s="12">
        <f t="shared" si="9"/>
        <v>0</v>
      </c>
      <c r="O72" s="12">
        <f t="shared" si="10"/>
        <v>0</v>
      </c>
      <c r="P72" s="12">
        <f t="shared" ref="P72:P135" si="15">E72</f>
        <v>0</v>
      </c>
      <c r="Q72" s="4"/>
      <c r="R72" s="12">
        <f t="shared" si="11"/>
        <v>0</v>
      </c>
    </row>
    <row r="73" spans="2:18" ht="30" customHeight="1" x14ac:dyDescent="0.25">
      <c r="B73" s="79">
        <v>68</v>
      </c>
      <c r="C73" s="10"/>
      <c r="D73" s="10"/>
      <c r="E73" s="4"/>
      <c r="F73" s="80"/>
      <c r="G73" s="12">
        <f t="shared" si="12"/>
        <v>0</v>
      </c>
      <c r="H73" s="4"/>
      <c r="I73" s="12">
        <f t="shared" si="8"/>
        <v>0</v>
      </c>
      <c r="J73" s="4"/>
      <c r="K73" s="12">
        <f t="shared" si="13"/>
        <v>0</v>
      </c>
      <c r="L73" s="12">
        <f t="shared" si="14"/>
        <v>0</v>
      </c>
      <c r="M73" s="4"/>
      <c r="N73" s="12">
        <f t="shared" si="9"/>
        <v>0</v>
      </c>
      <c r="O73" s="12">
        <f t="shared" si="10"/>
        <v>0</v>
      </c>
      <c r="P73" s="12">
        <f t="shared" si="15"/>
        <v>0</v>
      </c>
      <c r="Q73" s="4"/>
      <c r="R73" s="12">
        <f t="shared" si="11"/>
        <v>0</v>
      </c>
    </row>
    <row r="74" spans="2:18" ht="30" customHeight="1" x14ac:dyDescent="0.25">
      <c r="B74" s="79">
        <v>69</v>
      </c>
      <c r="C74" s="10"/>
      <c r="D74" s="10"/>
      <c r="E74" s="4"/>
      <c r="F74" s="80"/>
      <c r="G74" s="12">
        <f t="shared" si="12"/>
        <v>0</v>
      </c>
      <c r="H74" s="4"/>
      <c r="I74" s="12">
        <f t="shared" si="8"/>
        <v>0</v>
      </c>
      <c r="J74" s="4"/>
      <c r="K74" s="12">
        <f t="shared" si="13"/>
        <v>0</v>
      </c>
      <c r="L74" s="12">
        <f t="shared" si="14"/>
        <v>0</v>
      </c>
      <c r="M74" s="4"/>
      <c r="N74" s="12">
        <f t="shared" si="9"/>
        <v>0</v>
      </c>
      <c r="O74" s="12">
        <f t="shared" si="10"/>
        <v>0</v>
      </c>
      <c r="P74" s="12">
        <f t="shared" si="15"/>
        <v>0</v>
      </c>
      <c r="Q74" s="4"/>
      <c r="R74" s="12">
        <f t="shared" si="11"/>
        <v>0</v>
      </c>
    </row>
    <row r="75" spans="2:18" ht="30" customHeight="1" x14ac:dyDescent="0.25">
      <c r="B75" s="79">
        <v>70</v>
      </c>
      <c r="C75" s="10"/>
      <c r="D75" s="10"/>
      <c r="E75" s="4"/>
      <c r="F75" s="80"/>
      <c r="G75" s="12">
        <f t="shared" si="12"/>
        <v>0</v>
      </c>
      <c r="H75" s="4"/>
      <c r="I75" s="12">
        <f t="shared" si="8"/>
        <v>0</v>
      </c>
      <c r="J75" s="4"/>
      <c r="K75" s="12">
        <f t="shared" si="13"/>
        <v>0</v>
      </c>
      <c r="L75" s="12">
        <f t="shared" si="14"/>
        <v>0</v>
      </c>
      <c r="M75" s="4"/>
      <c r="N75" s="12">
        <f t="shared" si="9"/>
        <v>0</v>
      </c>
      <c r="O75" s="12">
        <f t="shared" si="10"/>
        <v>0</v>
      </c>
      <c r="P75" s="12">
        <f t="shared" si="15"/>
        <v>0</v>
      </c>
      <c r="Q75" s="4"/>
      <c r="R75" s="12">
        <f t="shared" si="11"/>
        <v>0</v>
      </c>
    </row>
    <row r="76" spans="2:18" ht="30" customHeight="1" x14ac:dyDescent="0.25">
      <c r="B76" s="79">
        <v>71</v>
      </c>
      <c r="C76" s="10"/>
      <c r="D76" s="10"/>
      <c r="E76" s="4"/>
      <c r="F76" s="80"/>
      <c r="G76" s="12">
        <f t="shared" si="12"/>
        <v>0</v>
      </c>
      <c r="H76" s="4"/>
      <c r="I76" s="12">
        <f t="shared" si="8"/>
        <v>0</v>
      </c>
      <c r="J76" s="4"/>
      <c r="K76" s="12">
        <f t="shared" si="13"/>
        <v>0</v>
      </c>
      <c r="L76" s="12">
        <f t="shared" si="14"/>
        <v>0</v>
      </c>
      <c r="M76" s="4"/>
      <c r="N76" s="12">
        <f t="shared" si="9"/>
        <v>0</v>
      </c>
      <c r="O76" s="12">
        <f t="shared" si="10"/>
        <v>0</v>
      </c>
      <c r="P76" s="12">
        <f t="shared" si="15"/>
        <v>0</v>
      </c>
      <c r="Q76" s="4"/>
      <c r="R76" s="12">
        <f t="shared" si="11"/>
        <v>0</v>
      </c>
    </row>
    <row r="77" spans="2:18" ht="30" customHeight="1" x14ac:dyDescent="0.25">
      <c r="B77" s="79">
        <v>72</v>
      </c>
      <c r="C77" s="10"/>
      <c r="D77" s="10"/>
      <c r="E77" s="4"/>
      <c r="F77" s="80"/>
      <c r="G77" s="12">
        <f t="shared" si="12"/>
        <v>0</v>
      </c>
      <c r="H77" s="4"/>
      <c r="I77" s="12">
        <f t="shared" si="8"/>
        <v>0</v>
      </c>
      <c r="J77" s="4"/>
      <c r="K77" s="12">
        <f t="shared" si="13"/>
        <v>0</v>
      </c>
      <c r="L77" s="12">
        <f t="shared" si="14"/>
        <v>0</v>
      </c>
      <c r="M77" s="4"/>
      <c r="N77" s="12">
        <f t="shared" si="9"/>
        <v>0</v>
      </c>
      <c r="O77" s="12">
        <f t="shared" si="10"/>
        <v>0</v>
      </c>
      <c r="P77" s="12">
        <f t="shared" si="15"/>
        <v>0</v>
      </c>
      <c r="Q77" s="4"/>
      <c r="R77" s="12">
        <f t="shared" si="11"/>
        <v>0</v>
      </c>
    </row>
    <row r="78" spans="2:18" ht="30" customHeight="1" x14ac:dyDescent="0.25">
      <c r="B78" s="79">
        <v>73</v>
      </c>
      <c r="C78" s="10"/>
      <c r="D78" s="10"/>
      <c r="E78" s="4"/>
      <c r="F78" s="80"/>
      <c r="G78" s="12">
        <f t="shared" si="12"/>
        <v>0</v>
      </c>
      <c r="H78" s="4"/>
      <c r="I78" s="12">
        <f t="shared" si="8"/>
        <v>0</v>
      </c>
      <c r="J78" s="4"/>
      <c r="K78" s="12">
        <f t="shared" si="13"/>
        <v>0</v>
      </c>
      <c r="L78" s="12">
        <f t="shared" si="14"/>
        <v>0</v>
      </c>
      <c r="M78" s="4"/>
      <c r="N78" s="12">
        <f t="shared" si="9"/>
        <v>0</v>
      </c>
      <c r="O78" s="12">
        <f t="shared" si="10"/>
        <v>0</v>
      </c>
      <c r="P78" s="12">
        <f t="shared" si="15"/>
        <v>0</v>
      </c>
      <c r="Q78" s="4"/>
      <c r="R78" s="12">
        <f t="shared" si="11"/>
        <v>0</v>
      </c>
    </row>
    <row r="79" spans="2:18" ht="30" customHeight="1" x14ac:dyDescent="0.25">
      <c r="B79" s="79">
        <v>74</v>
      </c>
      <c r="C79" s="10"/>
      <c r="D79" s="10"/>
      <c r="E79" s="4"/>
      <c r="F79" s="80"/>
      <c r="G79" s="12">
        <f t="shared" si="12"/>
        <v>0</v>
      </c>
      <c r="H79" s="4"/>
      <c r="I79" s="12">
        <f t="shared" si="8"/>
        <v>0</v>
      </c>
      <c r="J79" s="4"/>
      <c r="K79" s="12">
        <f t="shared" si="13"/>
        <v>0</v>
      </c>
      <c r="L79" s="12">
        <f t="shared" si="14"/>
        <v>0</v>
      </c>
      <c r="M79" s="4"/>
      <c r="N79" s="12">
        <f t="shared" si="9"/>
        <v>0</v>
      </c>
      <c r="O79" s="12">
        <f t="shared" si="10"/>
        <v>0</v>
      </c>
      <c r="P79" s="12">
        <f t="shared" si="15"/>
        <v>0</v>
      </c>
      <c r="Q79" s="4"/>
      <c r="R79" s="12">
        <f t="shared" si="11"/>
        <v>0</v>
      </c>
    </row>
    <row r="80" spans="2:18" ht="30" customHeight="1" x14ac:dyDescent="0.25">
      <c r="B80" s="79">
        <v>75</v>
      </c>
      <c r="C80" s="10"/>
      <c r="D80" s="10"/>
      <c r="E80" s="4"/>
      <c r="F80" s="80"/>
      <c r="G80" s="12">
        <f t="shared" si="12"/>
        <v>0</v>
      </c>
      <c r="H80" s="4"/>
      <c r="I80" s="12">
        <f t="shared" si="8"/>
        <v>0</v>
      </c>
      <c r="J80" s="4"/>
      <c r="K80" s="12">
        <f t="shared" si="13"/>
        <v>0</v>
      </c>
      <c r="L80" s="12">
        <f t="shared" si="14"/>
        <v>0</v>
      </c>
      <c r="M80" s="4"/>
      <c r="N80" s="12">
        <f t="shared" si="9"/>
        <v>0</v>
      </c>
      <c r="O80" s="12">
        <f t="shared" si="10"/>
        <v>0</v>
      </c>
      <c r="P80" s="12">
        <f t="shared" si="15"/>
        <v>0</v>
      </c>
      <c r="Q80" s="4"/>
      <c r="R80" s="12">
        <f t="shared" si="11"/>
        <v>0</v>
      </c>
    </row>
    <row r="81" spans="2:18" ht="30" customHeight="1" x14ac:dyDescent="0.25">
      <c r="B81" s="79">
        <v>76</v>
      </c>
      <c r="C81" s="10"/>
      <c r="D81" s="10"/>
      <c r="E81" s="4"/>
      <c r="F81" s="80"/>
      <c r="G81" s="12">
        <f t="shared" si="12"/>
        <v>0</v>
      </c>
      <c r="H81" s="4"/>
      <c r="I81" s="12">
        <f t="shared" si="8"/>
        <v>0</v>
      </c>
      <c r="J81" s="4"/>
      <c r="K81" s="12">
        <f t="shared" si="13"/>
        <v>0</v>
      </c>
      <c r="L81" s="12">
        <f t="shared" si="14"/>
        <v>0</v>
      </c>
      <c r="M81" s="4"/>
      <c r="N81" s="12">
        <f t="shared" si="9"/>
        <v>0</v>
      </c>
      <c r="O81" s="12">
        <f t="shared" si="10"/>
        <v>0</v>
      </c>
      <c r="P81" s="12">
        <f t="shared" si="15"/>
        <v>0</v>
      </c>
      <c r="Q81" s="4"/>
      <c r="R81" s="12">
        <f t="shared" si="11"/>
        <v>0</v>
      </c>
    </row>
    <row r="82" spans="2:18" ht="30" customHeight="1" x14ac:dyDescent="0.25">
      <c r="B82" s="79">
        <v>77</v>
      </c>
      <c r="C82" s="10"/>
      <c r="D82" s="10"/>
      <c r="E82" s="4"/>
      <c r="F82" s="80"/>
      <c r="G82" s="12">
        <f t="shared" si="12"/>
        <v>0</v>
      </c>
      <c r="H82" s="4"/>
      <c r="I82" s="12">
        <f t="shared" si="8"/>
        <v>0</v>
      </c>
      <c r="J82" s="4"/>
      <c r="K82" s="12">
        <f t="shared" si="13"/>
        <v>0</v>
      </c>
      <c r="L82" s="12">
        <f t="shared" si="14"/>
        <v>0</v>
      </c>
      <c r="M82" s="4"/>
      <c r="N82" s="12">
        <f t="shared" si="9"/>
        <v>0</v>
      </c>
      <c r="O82" s="12">
        <f t="shared" si="10"/>
        <v>0</v>
      </c>
      <c r="P82" s="12">
        <f t="shared" si="15"/>
        <v>0</v>
      </c>
      <c r="Q82" s="4"/>
      <c r="R82" s="12">
        <f t="shared" si="11"/>
        <v>0</v>
      </c>
    </row>
    <row r="83" spans="2:18" ht="30" customHeight="1" x14ac:dyDescent="0.25">
      <c r="B83" s="79">
        <v>78</v>
      </c>
      <c r="C83" s="10"/>
      <c r="D83" s="10"/>
      <c r="E83" s="4"/>
      <c r="F83" s="80"/>
      <c r="G83" s="12">
        <f t="shared" si="12"/>
        <v>0</v>
      </c>
      <c r="H83" s="4"/>
      <c r="I83" s="12">
        <f t="shared" si="8"/>
        <v>0</v>
      </c>
      <c r="J83" s="4"/>
      <c r="K83" s="12">
        <f t="shared" si="13"/>
        <v>0</v>
      </c>
      <c r="L83" s="12">
        <f t="shared" si="14"/>
        <v>0</v>
      </c>
      <c r="M83" s="4"/>
      <c r="N83" s="12">
        <f t="shared" si="9"/>
        <v>0</v>
      </c>
      <c r="O83" s="12">
        <f t="shared" si="10"/>
        <v>0</v>
      </c>
      <c r="P83" s="12">
        <f t="shared" si="15"/>
        <v>0</v>
      </c>
      <c r="Q83" s="4"/>
      <c r="R83" s="12">
        <f t="shared" si="11"/>
        <v>0</v>
      </c>
    </row>
    <row r="84" spans="2:18" ht="30" customHeight="1" x14ac:dyDescent="0.25">
      <c r="B84" s="79">
        <v>79</v>
      </c>
      <c r="C84" s="10"/>
      <c r="D84" s="10"/>
      <c r="E84" s="4"/>
      <c r="F84" s="80"/>
      <c r="G84" s="12">
        <f t="shared" si="12"/>
        <v>0</v>
      </c>
      <c r="H84" s="4"/>
      <c r="I84" s="12">
        <f t="shared" si="8"/>
        <v>0</v>
      </c>
      <c r="J84" s="4"/>
      <c r="K84" s="12">
        <f t="shared" si="13"/>
        <v>0</v>
      </c>
      <c r="L84" s="12">
        <f t="shared" si="14"/>
        <v>0</v>
      </c>
      <c r="M84" s="4"/>
      <c r="N84" s="12">
        <f t="shared" si="9"/>
        <v>0</v>
      </c>
      <c r="O84" s="12">
        <f t="shared" si="10"/>
        <v>0</v>
      </c>
      <c r="P84" s="12">
        <f t="shared" si="15"/>
        <v>0</v>
      </c>
      <c r="Q84" s="4"/>
      <c r="R84" s="12">
        <f t="shared" si="11"/>
        <v>0</v>
      </c>
    </row>
    <row r="85" spans="2:18" ht="30" customHeight="1" x14ac:dyDescent="0.25">
      <c r="B85" s="79">
        <v>80</v>
      </c>
      <c r="C85" s="10"/>
      <c r="D85" s="10"/>
      <c r="E85" s="4"/>
      <c r="F85" s="80"/>
      <c r="G85" s="12">
        <f t="shared" si="12"/>
        <v>0</v>
      </c>
      <c r="H85" s="4"/>
      <c r="I85" s="12">
        <f t="shared" si="8"/>
        <v>0</v>
      </c>
      <c r="J85" s="4"/>
      <c r="K85" s="12">
        <f t="shared" si="13"/>
        <v>0</v>
      </c>
      <c r="L85" s="12">
        <f t="shared" si="14"/>
        <v>0</v>
      </c>
      <c r="M85" s="4"/>
      <c r="N85" s="12">
        <f t="shared" si="9"/>
        <v>0</v>
      </c>
      <c r="O85" s="12">
        <f t="shared" si="10"/>
        <v>0</v>
      </c>
      <c r="P85" s="12">
        <f t="shared" si="15"/>
        <v>0</v>
      </c>
      <c r="Q85" s="4"/>
      <c r="R85" s="12">
        <f t="shared" si="11"/>
        <v>0</v>
      </c>
    </row>
    <row r="86" spans="2:18" ht="30" customHeight="1" x14ac:dyDescent="0.25">
      <c r="B86" s="79">
        <v>81</v>
      </c>
      <c r="C86" s="10"/>
      <c r="D86" s="10"/>
      <c r="E86" s="4"/>
      <c r="F86" s="80"/>
      <c r="G86" s="12">
        <f t="shared" si="12"/>
        <v>0</v>
      </c>
      <c r="H86" s="4"/>
      <c r="I86" s="12">
        <f t="shared" si="8"/>
        <v>0</v>
      </c>
      <c r="J86" s="4"/>
      <c r="K86" s="12">
        <f t="shared" si="13"/>
        <v>0</v>
      </c>
      <c r="L86" s="12">
        <f t="shared" si="14"/>
        <v>0</v>
      </c>
      <c r="M86" s="4"/>
      <c r="N86" s="12">
        <f t="shared" si="9"/>
        <v>0</v>
      </c>
      <c r="O86" s="12">
        <f t="shared" si="10"/>
        <v>0</v>
      </c>
      <c r="P86" s="12">
        <f t="shared" si="15"/>
        <v>0</v>
      </c>
      <c r="Q86" s="4"/>
      <c r="R86" s="12">
        <f t="shared" si="11"/>
        <v>0</v>
      </c>
    </row>
    <row r="87" spans="2:18" ht="30" customHeight="1" x14ac:dyDescent="0.25">
      <c r="B87" s="79">
        <v>82</v>
      </c>
      <c r="C87" s="10"/>
      <c r="D87" s="10"/>
      <c r="E87" s="4"/>
      <c r="F87" s="80"/>
      <c r="G87" s="12">
        <f t="shared" si="12"/>
        <v>0</v>
      </c>
      <c r="H87" s="4"/>
      <c r="I87" s="12">
        <f t="shared" si="8"/>
        <v>0</v>
      </c>
      <c r="J87" s="4"/>
      <c r="K87" s="12">
        <f t="shared" si="13"/>
        <v>0</v>
      </c>
      <c r="L87" s="12">
        <f t="shared" si="14"/>
        <v>0</v>
      </c>
      <c r="M87" s="4"/>
      <c r="N87" s="12">
        <f t="shared" si="9"/>
        <v>0</v>
      </c>
      <c r="O87" s="12">
        <f t="shared" si="10"/>
        <v>0</v>
      </c>
      <c r="P87" s="12">
        <f t="shared" si="15"/>
        <v>0</v>
      </c>
      <c r="Q87" s="4"/>
      <c r="R87" s="12">
        <f t="shared" si="11"/>
        <v>0</v>
      </c>
    </row>
    <row r="88" spans="2:18" ht="30" customHeight="1" x14ac:dyDescent="0.25">
      <c r="B88" s="79">
        <v>83</v>
      </c>
      <c r="C88" s="10"/>
      <c r="D88" s="10"/>
      <c r="E88" s="4"/>
      <c r="F88" s="80"/>
      <c r="G88" s="12">
        <f t="shared" si="12"/>
        <v>0</v>
      </c>
      <c r="H88" s="4"/>
      <c r="I88" s="12">
        <f t="shared" si="8"/>
        <v>0</v>
      </c>
      <c r="J88" s="4"/>
      <c r="K88" s="12">
        <f t="shared" si="13"/>
        <v>0</v>
      </c>
      <c r="L88" s="12">
        <f t="shared" si="14"/>
        <v>0</v>
      </c>
      <c r="M88" s="4"/>
      <c r="N88" s="12">
        <f t="shared" si="9"/>
        <v>0</v>
      </c>
      <c r="O88" s="12">
        <f t="shared" si="10"/>
        <v>0</v>
      </c>
      <c r="P88" s="12">
        <f t="shared" si="15"/>
        <v>0</v>
      </c>
      <c r="Q88" s="4"/>
      <c r="R88" s="12">
        <f t="shared" si="11"/>
        <v>0</v>
      </c>
    </row>
    <row r="89" spans="2:18" ht="30" customHeight="1" x14ac:dyDescent="0.25">
      <c r="B89" s="79">
        <v>84</v>
      </c>
      <c r="C89" s="10"/>
      <c r="D89" s="10"/>
      <c r="E89" s="4"/>
      <c r="F89" s="80"/>
      <c r="G89" s="12">
        <f t="shared" si="12"/>
        <v>0</v>
      </c>
      <c r="H89" s="4"/>
      <c r="I89" s="12">
        <f t="shared" si="8"/>
        <v>0</v>
      </c>
      <c r="J89" s="4"/>
      <c r="K89" s="12">
        <f t="shared" si="13"/>
        <v>0</v>
      </c>
      <c r="L89" s="12">
        <f t="shared" si="14"/>
        <v>0</v>
      </c>
      <c r="M89" s="4"/>
      <c r="N89" s="12">
        <f t="shared" si="9"/>
        <v>0</v>
      </c>
      <c r="O89" s="12">
        <f t="shared" si="10"/>
        <v>0</v>
      </c>
      <c r="P89" s="12">
        <f t="shared" si="15"/>
        <v>0</v>
      </c>
      <c r="Q89" s="4"/>
      <c r="R89" s="12">
        <f t="shared" si="11"/>
        <v>0</v>
      </c>
    </row>
    <row r="90" spans="2:18" ht="30" customHeight="1" x14ac:dyDescent="0.25">
      <c r="B90" s="79">
        <v>85</v>
      </c>
      <c r="C90" s="10"/>
      <c r="D90" s="10"/>
      <c r="E90" s="4"/>
      <c r="F90" s="80"/>
      <c r="G90" s="12">
        <f t="shared" si="12"/>
        <v>0</v>
      </c>
      <c r="H90" s="4"/>
      <c r="I90" s="12">
        <f t="shared" si="8"/>
        <v>0</v>
      </c>
      <c r="J90" s="4"/>
      <c r="K90" s="12">
        <f t="shared" si="13"/>
        <v>0</v>
      </c>
      <c r="L90" s="12">
        <f t="shared" si="14"/>
        <v>0</v>
      </c>
      <c r="M90" s="4"/>
      <c r="N90" s="12">
        <f t="shared" si="9"/>
        <v>0</v>
      </c>
      <c r="O90" s="12">
        <f t="shared" si="10"/>
        <v>0</v>
      </c>
      <c r="P90" s="12">
        <f t="shared" si="15"/>
        <v>0</v>
      </c>
      <c r="Q90" s="4"/>
      <c r="R90" s="12">
        <f t="shared" si="11"/>
        <v>0</v>
      </c>
    </row>
    <row r="91" spans="2:18" ht="30" customHeight="1" x14ac:dyDescent="0.25">
      <c r="B91" s="79">
        <v>86</v>
      </c>
      <c r="C91" s="10"/>
      <c r="D91" s="10"/>
      <c r="E91" s="4"/>
      <c r="F91" s="80"/>
      <c r="G91" s="12">
        <f t="shared" si="12"/>
        <v>0</v>
      </c>
      <c r="H91" s="4"/>
      <c r="I91" s="12">
        <f t="shared" si="8"/>
        <v>0</v>
      </c>
      <c r="J91" s="4"/>
      <c r="K91" s="12">
        <f t="shared" si="13"/>
        <v>0</v>
      </c>
      <c r="L91" s="12">
        <f t="shared" si="14"/>
        <v>0</v>
      </c>
      <c r="M91" s="4"/>
      <c r="N91" s="12">
        <f t="shared" si="9"/>
        <v>0</v>
      </c>
      <c r="O91" s="12">
        <f t="shared" si="10"/>
        <v>0</v>
      </c>
      <c r="P91" s="12">
        <f t="shared" si="15"/>
        <v>0</v>
      </c>
      <c r="Q91" s="4"/>
      <c r="R91" s="12">
        <f t="shared" si="11"/>
        <v>0</v>
      </c>
    </row>
    <row r="92" spans="2:18" ht="30" customHeight="1" x14ac:dyDescent="0.25">
      <c r="B92" s="79">
        <v>87</v>
      </c>
      <c r="C92" s="10"/>
      <c r="D92" s="10"/>
      <c r="E92" s="4"/>
      <c r="F92" s="80"/>
      <c r="G92" s="12">
        <f t="shared" si="12"/>
        <v>0</v>
      </c>
      <c r="H92" s="4"/>
      <c r="I92" s="12">
        <f t="shared" si="8"/>
        <v>0</v>
      </c>
      <c r="J92" s="4"/>
      <c r="K92" s="12">
        <f t="shared" si="13"/>
        <v>0</v>
      </c>
      <c r="L92" s="12">
        <f t="shared" si="14"/>
        <v>0</v>
      </c>
      <c r="M92" s="4"/>
      <c r="N92" s="12">
        <f t="shared" si="9"/>
        <v>0</v>
      </c>
      <c r="O92" s="12">
        <f t="shared" si="10"/>
        <v>0</v>
      </c>
      <c r="P92" s="12">
        <f t="shared" si="15"/>
        <v>0</v>
      </c>
      <c r="Q92" s="4"/>
      <c r="R92" s="12">
        <f t="shared" si="11"/>
        <v>0</v>
      </c>
    </row>
    <row r="93" spans="2:18" ht="30" customHeight="1" x14ac:dyDescent="0.25">
      <c r="B93" s="79">
        <v>88</v>
      </c>
      <c r="C93" s="10"/>
      <c r="D93" s="10"/>
      <c r="E93" s="4"/>
      <c r="F93" s="80"/>
      <c r="G93" s="12">
        <f t="shared" si="12"/>
        <v>0</v>
      </c>
      <c r="H93" s="4"/>
      <c r="I93" s="12">
        <f t="shared" si="8"/>
        <v>0</v>
      </c>
      <c r="J93" s="4"/>
      <c r="K93" s="12">
        <f t="shared" si="13"/>
        <v>0</v>
      </c>
      <c r="L93" s="12">
        <f t="shared" si="14"/>
        <v>0</v>
      </c>
      <c r="M93" s="4"/>
      <c r="N93" s="12">
        <f t="shared" si="9"/>
        <v>0</v>
      </c>
      <c r="O93" s="12">
        <f t="shared" si="10"/>
        <v>0</v>
      </c>
      <c r="P93" s="12">
        <f t="shared" si="15"/>
        <v>0</v>
      </c>
      <c r="Q93" s="4"/>
      <c r="R93" s="12">
        <f t="shared" si="11"/>
        <v>0</v>
      </c>
    </row>
    <row r="94" spans="2:18" ht="30" customHeight="1" x14ac:dyDescent="0.25">
      <c r="B94" s="79">
        <v>89</v>
      </c>
      <c r="C94" s="10"/>
      <c r="D94" s="10"/>
      <c r="E94" s="4"/>
      <c r="F94" s="80"/>
      <c r="G94" s="12">
        <f t="shared" si="12"/>
        <v>0</v>
      </c>
      <c r="H94" s="4"/>
      <c r="I94" s="12">
        <f t="shared" si="8"/>
        <v>0</v>
      </c>
      <c r="J94" s="4"/>
      <c r="K94" s="12">
        <f t="shared" si="13"/>
        <v>0</v>
      </c>
      <c r="L94" s="12">
        <f t="shared" si="14"/>
        <v>0</v>
      </c>
      <c r="M94" s="4"/>
      <c r="N94" s="12">
        <f t="shared" si="9"/>
        <v>0</v>
      </c>
      <c r="O94" s="12">
        <f t="shared" si="10"/>
        <v>0</v>
      </c>
      <c r="P94" s="12">
        <f t="shared" si="15"/>
        <v>0</v>
      </c>
      <c r="Q94" s="4"/>
      <c r="R94" s="12">
        <f t="shared" si="11"/>
        <v>0</v>
      </c>
    </row>
    <row r="95" spans="2:18" ht="30" customHeight="1" x14ac:dyDescent="0.25">
      <c r="B95" s="79">
        <v>90</v>
      </c>
      <c r="C95" s="10"/>
      <c r="D95" s="10"/>
      <c r="E95" s="4"/>
      <c r="F95" s="80"/>
      <c r="G95" s="12">
        <f t="shared" si="12"/>
        <v>0</v>
      </c>
      <c r="H95" s="4"/>
      <c r="I95" s="12">
        <f t="shared" si="8"/>
        <v>0</v>
      </c>
      <c r="J95" s="4"/>
      <c r="K95" s="12">
        <f t="shared" si="13"/>
        <v>0</v>
      </c>
      <c r="L95" s="12">
        <f t="shared" si="14"/>
        <v>0</v>
      </c>
      <c r="M95" s="4"/>
      <c r="N95" s="12">
        <f t="shared" si="9"/>
        <v>0</v>
      </c>
      <c r="O95" s="12">
        <f t="shared" si="10"/>
        <v>0</v>
      </c>
      <c r="P95" s="12">
        <f t="shared" si="15"/>
        <v>0</v>
      </c>
      <c r="Q95" s="4"/>
      <c r="R95" s="12">
        <f t="shared" si="11"/>
        <v>0</v>
      </c>
    </row>
    <row r="96" spans="2:18" ht="30" customHeight="1" x14ac:dyDescent="0.25">
      <c r="B96" s="79">
        <v>91</v>
      </c>
      <c r="C96" s="10"/>
      <c r="D96" s="10"/>
      <c r="E96" s="4"/>
      <c r="F96" s="80"/>
      <c r="G96" s="12">
        <f t="shared" si="12"/>
        <v>0</v>
      </c>
      <c r="H96" s="4"/>
      <c r="I96" s="12">
        <f t="shared" si="8"/>
        <v>0</v>
      </c>
      <c r="J96" s="4"/>
      <c r="K96" s="12">
        <f t="shared" si="13"/>
        <v>0</v>
      </c>
      <c r="L96" s="12">
        <f t="shared" si="14"/>
        <v>0</v>
      </c>
      <c r="M96" s="4"/>
      <c r="N96" s="12">
        <f t="shared" si="9"/>
        <v>0</v>
      </c>
      <c r="O96" s="12">
        <f t="shared" si="10"/>
        <v>0</v>
      </c>
      <c r="P96" s="12">
        <f t="shared" si="15"/>
        <v>0</v>
      </c>
      <c r="Q96" s="4"/>
      <c r="R96" s="12">
        <f t="shared" si="11"/>
        <v>0</v>
      </c>
    </row>
    <row r="97" spans="2:18" ht="30" customHeight="1" x14ac:dyDescent="0.25">
      <c r="B97" s="79">
        <v>92</v>
      </c>
      <c r="C97" s="10"/>
      <c r="D97" s="10"/>
      <c r="E97" s="4"/>
      <c r="F97" s="80"/>
      <c r="G97" s="12">
        <f t="shared" si="12"/>
        <v>0</v>
      </c>
      <c r="H97" s="4"/>
      <c r="I97" s="12">
        <f t="shared" si="8"/>
        <v>0</v>
      </c>
      <c r="J97" s="4"/>
      <c r="K97" s="12">
        <f t="shared" si="13"/>
        <v>0</v>
      </c>
      <c r="L97" s="12">
        <f t="shared" si="14"/>
        <v>0</v>
      </c>
      <c r="M97" s="4"/>
      <c r="N97" s="12">
        <f t="shared" si="9"/>
        <v>0</v>
      </c>
      <c r="O97" s="12">
        <f t="shared" si="10"/>
        <v>0</v>
      </c>
      <c r="P97" s="12">
        <f t="shared" si="15"/>
        <v>0</v>
      </c>
      <c r="Q97" s="4"/>
      <c r="R97" s="12">
        <f t="shared" si="11"/>
        <v>0</v>
      </c>
    </row>
    <row r="98" spans="2:18" ht="30" customHeight="1" x14ac:dyDescent="0.25">
      <c r="B98" s="79">
        <v>93</v>
      </c>
      <c r="C98" s="10"/>
      <c r="D98" s="10"/>
      <c r="E98" s="4"/>
      <c r="F98" s="80"/>
      <c r="G98" s="12">
        <f t="shared" si="12"/>
        <v>0</v>
      </c>
      <c r="H98" s="4"/>
      <c r="I98" s="12">
        <f t="shared" si="8"/>
        <v>0</v>
      </c>
      <c r="J98" s="4"/>
      <c r="K98" s="12">
        <f t="shared" si="13"/>
        <v>0</v>
      </c>
      <c r="L98" s="12">
        <f t="shared" si="14"/>
        <v>0</v>
      </c>
      <c r="M98" s="4"/>
      <c r="N98" s="12">
        <f t="shared" si="9"/>
        <v>0</v>
      </c>
      <c r="O98" s="12">
        <f t="shared" si="10"/>
        <v>0</v>
      </c>
      <c r="P98" s="12">
        <f t="shared" si="15"/>
        <v>0</v>
      </c>
      <c r="Q98" s="4"/>
      <c r="R98" s="12">
        <f t="shared" si="11"/>
        <v>0</v>
      </c>
    </row>
    <row r="99" spans="2:18" ht="30" customHeight="1" x14ac:dyDescent="0.25">
      <c r="B99" s="79">
        <v>94</v>
      </c>
      <c r="C99" s="10"/>
      <c r="D99" s="10"/>
      <c r="E99" s="4"/>
      <c r="F99" s="80"/>
      <c r="G99" s="12">
        <f t="shared" si="12"/>
        <v>0</v>
      </c>
      <c r="H99" s="4"/>
      <c r="I99" s="12">
        <f t="shared" si="8"/>
        <v>0</v>
      </c>
      <c r="J99" s="4"/>
      <c r="K99" s="12">
        <f t="shared" si="13"/>
        <v>0</v>
      </c>
      <c r="L99" s="12">
        <f t="shared" si="14"/>
        <v>0</v>
      </c>
      <c r="M99" s="4"/>
      <c r="N99" s="12">
        <f t="shared" si="9"/>
        <v>0</v>
      </c>
      <c r="O99" s="12">
        <f t="shared" si="10"/>
        <v>0</v>
      </c>
      <c r="P99" s="12">
        <f t="shared" si="15"/>
        <v>0</v>
      </c>
      <c r="Q99" s="4"/>
      <c r="R99" s="12">
        <f t="shared" si="11"/>
        <v>0</v>
      </c>
    </row>
    <row r="100" spans="2:18" ht="30" customHeight="1" x14ac:dyDescent="0.25">
      <c r="B100" s="79">
        <v>95</v>
      </c>
      <c r="C100" s="10"/>
      <c r="D100" s="10"/>
      <c r="E100" s="4"/>
      <c r="F100" s="80"/>
      <c r="G100" s="12">
        <f t="shared" si="12"/>
        <v>0</v>
      </c>
      <c r="H100" s="4"/>
      <c r="I100" s="12">
        <f t="shared" si="8"/>
        <v>0</v>
      </c>
      <c r="J100" s="4"/>
      <c r="K100" s="12">
        <f t="shared" si="13"/>
        <v>0</v>
      </c>
      <c r="L100" s="12">
        <f t="shared" si="14"/>
        <v>0</v>
      </c>
      <c r="M100" s="4"/>
      <c r="N100" s="12">
        <f t="shared" si="9"/>
        <v>0</v>
      </c>
      <c r="O100" s="12">
        <f t="shared" si="10"/>
        <v>0</v>
      </c>
      <c r="P100" s="12">
        <f t="shared" si="15"/>
        <v>0</v>
      </c>
      <c r="Q100" s="4"/>
      <c r="R100" s="12">
        <f t="shared" si="11"/>
        <v>0</v>
      </c>
    </row>
    <row r="101" spans="2:18" ht="30" customHeight="1" x14ac:dyDescent="0.25">
      <c r="B101" s="79">
        <v>96</v>
      </c>
      <c r="C101" s="10"/>
      <c r="D101" s="10"/>
      <c r="E101" s="4"/>
      <c r="F101" s="80"/>
      <c r="G101" s="12">
        <f t="shared" si="12"/>
        <v>0</v>
      </c>
      <c r="H101" s="4"/>
      <c r="I101" s="12">
        <f t="shared" si="8"/>
        <v>0</v>
      </c>
      <c r="J101" s="4"/>
      <c r="K101" s="12">
        <f t="shared" si="13"/>
        <v>0</v>
      </c>
      <c r="L101" s="12">
        <f t="shared" si="14"/>
        <v>0</v>
      </c>
      <c r="M101" s="4"/>
      <c r="N101" s="12">
        <f t="shared" si="9"/>
        <v>0</v>
      </c>
      <c r="O101" s="12">
        <f t="shared" si="10"/>
        <v>0</v>
      </c>
      <c r="P101" s="12">
        <f t="shared" si="15"/>
        <v>0</v>
      </c>
      <c r="Q101" s="4"/>
      <c r="R101" s="12">
        <f t="shared" si="11"/>
        <v>0</v>
      </c>
    </row>
    <row r="102" spans="2:18" ht="30" customHeight="1" x14ac:dyDescent="0.25">
      <c r="B102" s="79">
        <v>97</v>
      </c>
      <c r="C102" s="10"/>
      <c r="D102" s="10"/>
      <c r="E102" s="4"/>
      <c r="F102" s="80"/>
      <c r="G102" s="12">
        <f t="shared" si="12"/>
        <v>0</v>
      </c>
      <c r="H102" s="4"/>
      <c r="I102" s="12">
        <f t="shared" si="8"/>
        <v>0</v>
      </c>
      <c r="J102" s="4"/>
      <c r="K102" s="12">
        <f t="shared" si="13"/>
        <v>0</v>
      </c>
      <c r="L102" s="12">
        <f t="shared" si="14"/>
        <v>0</v>
      </c>
      <c r="M102" s="4"/>
      <c r="N102" s="12">
        <f t="shared" si="9"/>
        <v>0</v>
      </c>
      <c r="O102" s="12">
        <f t="shared" si="10"/>
        <v>0</v>
      </c>
      <c r="P102" s="12">
        <f t="shared" si="15"/>
        <v>0</v>
      </c>
      <c r="Q102" s="4"/>
      <c r="R102" s="12">
        <f t="shared" si="11"/>
        <v>0</v>
      </c>
    </row>
    <row r="103" spans="2:18" ht="30" customHeight="1" x14ac:dyDescent="0.25">
      <c r="B103" s="79">
        <v>98</v>
      </c>
      <c r="C103" s="10"/>
      <c r="D103" s="10"/>
      <c r="E103" s="4"/>
      <c r="F103" s="80"/>
      <c r="G103" s="12">
        <f t="shared" si="12"/>
        <v>0</v>
      </c>
      <c r="H103" s="4"/>
      <c r="I103" s="12">
        <f t="shared" si="8"/>
        <v>0</v>
      </c>
      <c r="J103" s="4"/>
      <c r="K103" s="12">
        <f t="shared" si="13"/>
        <v>0</v>
      </c>
      <c r="L103" s="12">
        <f t="shared" si="14"/>
        <v>0</v>
      </c>
      <c r="M103" s="4"/>
      <c r="N103" s="12">
        <f t="shared" si="9"/>
        <v>0</v>
      </c>
      <c r="O103" s="12">
        <f t="shared" si="10"/>
        <v>0</v>
      </c>
      <c r="P103" s="12">
        <f t="shared" si="15"/>
        <v>0</v>
      </c>
      <c r="Q103" s="4"/>
      <c r="R103" s="12">
        <f t="shared" si="11"/>
        <v>0</v>
      </c>
    </row>
    <row r="104" spans="2:18" ht="30" customHeight="1" x14ac:dyDescent="0.25">
      <c r="B104" s="79">
        <v>99</v>
      </c>
      <c r="C104" s="10"/>
      <c r="D104" s="10"/>
      <c r="E104" s="4"/>
      <c r="F104" s="80"/>
      <c r="G104" s="12">
        <f t="shared" si="12"/>
        <v>0</v>
      </c>
      <c r="H104" s="4"/>
      <c r="I104" s="12">
        <f t="shared" si="8"/>
        <v>0</v>
      </c>
      <c r="J104" s="4"/>
      <c r="K104" s="12">
        <f t="shared" si="13"/>
        <v>0</v>
      </c>
      <c r="L104" s="12">
        <f t="shared" si="14"/>
        <v>0</v>
      </c>
      <c r="M104" s="4"/>
      <c r="N104" s="12">
        <f t="shared" si="9"/>
        <v>0</v>
      </c>
      <c r="O104" s="12">
        <f t="shared" si="10"/>
        <v>0</v>
      </c>
      <c r="P104" s="12">
        <f t="shared" si="15"/>
        <v>0</v>
      </c>
      <c r="Q104" s="4"/>
      <c r="R104" s="12">
        <f t="shared" si="11"/>
        <v>0</v>
      </c>
    </row>
    <row r="105" spans="2:18" ht="30" customHeight="1" x14ac:dyDescent="0.25">
      <c r="B105" s="79">
        <v>100</v>
      </c>
      <c r="C105" s="10"/>
      <c r="D105" s="10"/>
      <c r="E105" s="4"/>
      <c r="F105" s="80"/>
      <c r="G105" s="12">
        <f t="shared" si="12"/>
        <v>0</v>
      </c>
      <c r="H105" s="4"/>
      <c r="I105" s="12">
        <f t="shared" si="8"/>
        <v>0</v>
      </c>
      <c r="J105" s="4"/>
      <c r="K105" s="12">
        <f t="shared" si="13"/>
        <v>0</v>
      </c>
      <c r="L105" s="12">
        <f t="shared" si="14"/>
        <v>0</v>
      </c>
      <c r="M105" s="4"/>
      <c r="N105" s="12">
        <f t="shared" si="9"/>
        <v>0</v>
      </c>
      <c r="O105" s="12">
        <f t="shared" si="10"/>
        <v>0</v>
      </c>
      <c r="P105" s="12">
        <f t="shared" si="15"/>
        <v>0</v>
      </c>
      <c r="Q105" s="4"/>
      <c r="R105" s="12">
        <f t="shared" si="11"/>
        <v>0</v>
      </c>
    </row>
    <row r="106" spans="2:18" ht="30" customHeight="1" x14ac:dyDescent="0.25">
      <c r="B106" s="79">
        <v>101</v>
      </c>
      <c r="C106" s="10"/>
      <c r="D106" s="10"/>
      <c r="E106" s="4"/>
      <c r="F106" s="80"/>
      <c r="G106" s="12">
        <f t="shared" si="12"/>
        <v>0</v>
      </c>
      <c r="H106" s="4"/>
      <c r="I106" s="12">
        <f t="shared" si="8"/>
        <v>0</v>
      </c>
      <c r="J106" s="4"/>
      <c r="K106" s="12">
        <f t="shared" si="13"/>
        <v>0</v>
      </c>
      <c r="L106" s="12">
        <f t="shared" si="14"/>
        <v>0</v>
      </c>
      <c r="M106" s="4"/>
      <c r="N106" s="12">
        <f t="shared" si="9"/>
        <v>0</v>
      </c>
      <c r="O106" s="12">
        <f t="shared" si="10"/>
        <v>0</v>
      </c>
      <c r="P106" s="12">
        <f t="shared" si="15"/>
        <v>0</v>
      </c>
      <c r="Q106" s="4"/>
      <c r="R106" s="12">
        <f t="shared" si="11"/>
        <v>0</v>
      </c>
    </row>
    <row r="107" spans="2:18" ht="30" customHeight="1" x14ac:dyDescent="0.25">
      <c r="B107" s="79">
        <v>102</v>
      </c>
      <c r="C107" s="10"/>
      <c r="D107" s="10"/>
      <c r="E107" s="4"/>
      <c r="F107" s="80"/>
      <c r="G107" s="12">
        <f t="shared" si="12"/>
        <v>0</v>
      </c>
      <c r="H107" s="4"/>
      <c r="I107" s="12">
        <f t="shared" si="8"/>
        <v>0</v>
      </c>
      <c r="J107" s="4"/>
      <c r="K107" s="12">
        <f t="shared" si="13"/>
        <v>0</v>
      </c>
      <c r="L107" s="12">
        <f t="shared" si="14"/>
        <v>0</v>
      </c>
      <c r="M107" s="4"/>
      <c r="N107" s="12">
        <f t="shared" si="9"/>
        <v>0</v>
      </c>
      <c r="O107" s="12">
        <f t="shared" si="10"/>
        <v>0</v>
      </c>
      <c r="P107" s="12">
        <f t="shared" si="15"/>
        <v>0</v>
      </c>
      <c r="Q107" s="4"/>
      <c r="R107" s="12">
        <f t="shared" si="11"/>
        <v>0</v>
      </c>
    </row>
    <row r="108" spans="2:18" ht="30" customHeight="1" x14ac:dyDescent="0.25">
      <c r="B108" s="79">
        <v>103</v>
      </c>
      <c r="C108" s="10"/>
      <c r="D108" s="10"/>
      <c r="E108" s="4"/>
      <c r="F108" s="80"/>
      <c r="G108" s="12">
        <f t="shared" si="12"/>
        <v>0</v>
      </c>
      <c r="H108" s="4"/>
      <c r="I108" s="12">
        <f t="shared" si="8"/>
        <v>0</v>
      </c>
      <c r="J108" s="4"/>
      <c r="K108" s="12">
        <f t="shared" si="13"/>
        <v>0</v>
      </c>
      <c r="L108" s="12">
        <f t="shared" si="14"/>
        <v>0</v>
      </c>
      <c r="M108" s="4"/>
      <c r="N108" s="12">
        <f t="shared" si="9"/>
        <v>0</v>
      </c>
      <c r="O108" s="12">
        <f t="shared" si="10"/>
        <v>0</v>
      </c>
      <c r="P108" s="12">
        <f t="shared" si="15"/>
        <v>0</v>
      </c>
      <c r="Q108" s="4"/>
      <c r="R108" s="12">
        <f t="shared" si="11"/>
        <v>0</v>
      </c>
    </row>
    <row r="109" spans="2:18" ht="30" customHeight="1" x14ac:dyDescent="0.25">
      <c r="B109" s="79">
        <v>104</v>
      </c>
      <c r="C109" s="10"/>
      <c r="D109" s="10"/>
      <c r="E109" s="4"/>
      <c r="F109" s="80"/>
      <c r="G109" s="12">
        <f t="shared" si="12"/>
        <v>0</v>
      </c>
      <c r="H109" s="4"/>
      <c r="I109" s="12">
        <f t="shared" si="8"/>
        <v>0</v>
      </c>
      <c r="J109" s="4"/>
      <c r="K109" s="12">
        <f t="shared" si="13"/>
        <v>0</v>
      </c>
      <c r="L109" s="12">
        <f t="shared" si="14"/>
        <v>0</v>
      </c>
      <c r="M109" s="4"/>
      <c r="N109" s="12">
        <f t="shared" si="9"/>
        <v>0</v>
      </c>
      <c r="O109" s="12">
        <f t="shared" si="10"/>
        <v>0</v>
      </c>
      <c r="P109" s="12">
        <f t="shared" si="15"/>
        <v>0</v>
      </c>
      <c r="Q109" s="4"/>
      <c r="R109" s="12">
        <f t="shared" si="11"/>
        <v>0</v>
      </c>
    </row>
    <row r="110" spans="2:18" ht="30" customHeight="1" x14ac:dyDescent="0.25">
      <c r="B110" s="79">
        <v>105</v>
      </c>
      <c r="C110" s="10"/>
      <c r="D110" s="10"/>
      <c r="E110" s="4"/>
      <c r="F110" s="80"/>
      <c r="G110" s="12">
        <f t="shared" si="12"/>
        <v>0</v>
      </c>
      <c r="H110" s="4"/>
      <c r="I110" s="12">
        <f t="shared" si="8"/>
        <v>0</v>
      </c>
      <c r="J110" s="4"/>
      <c r="K110" s="12">
        <f t="shared" si="13"/>
        <v>0</v>
      </c>
      <c r="L110" s="12">
        <f t="shared" si="14"/>
        <v>0</v>
      </c>
      <c r="M110" s="4"/>
      <c r="N110" s="12">
        <f t="shared" si="9"/>
        <v>0</v>
      </c>
      <c r="O110" s="12">
        <f t="shared" si="10"/>
        <v>0</v>
      </c>
      <c r="P110" s="12">
        <f t="shared" si="15"/>
        <v>0</v>
      </c>
      <c r="Q110" s="4"/>
      <c r="R110" s="12">
        <f t="shared" si="11"/>
        <v>0</v>
      </c>
    </row>
    <row r="111" spans="2:18" ht="30" customHeight="1" x14ac:dyDescent="0.25">
      <c r="B111" s="79">
        <v>106</v>
      </c>
      <c r="C111" s="10"/>
      <c r="D111" s="10"/>
      <c r="E111" s="4"/>
      <c r="F111" s="80"/>
      <c r="G111" s="12">
        <f t="shared" si="12"/>
        <v>0</v>
      </c>
      <c r="H111" s="4"/>
      <c r="I111" s="12">
        <f t="shared" si="8"/>
        <v>0</v>
      </c>
      <c r="J111" s="4"/>
      <c r="K111" s="12">
        <f t="shared" si="13"/>
        <v>0</v>
      </c>
      <c r="L111" s="12">
        <f t="shared" si="14"/>
        <v>0</v>
      </c>
      <c r="M111" s="4"/>
      <c r="N111" s="12">
        <f t="shared" si="9"/>
        <v>0</v>
      </c>
      <c r="O111" s="12">
        <f t="shared" si="10"/>
        <v>0</v>
      </c>
      <c r="P111" s="12">
        <f t="shared" si="15"/>
        <v>0</v>
      </c>
      <c r="Q111" s="4"/>
      <c r="R111" s="12">
        <f t="shared" si="11"/>
        <v>0</v>
      </c>
    </row>
    <row r="112" spans="2:18" ht="30" customHeight="1" x14ac:dyDescent="0.25">
      <c r="B112" s="79">
        <v>107</v>
      </c>
      <c r="C112" s="10"/>
      <c r="D112" s="10"/>
      <c r="E112" s="4"/>
      <c r="F112" s="80"/>
      <c r="G112" s="12">
        <f t="shared" si="12"/>
        <v>0</v>
      </c>
      <c r="H112" s="4"/>
      <c r="I112" s="12">
        <f t="shared" si="8"/>
        <v>0</v>
      </c>
      <c r="J112" s="4"/>
      <c r="K112" s="12">
        <f t="shared" si="13"/>
        <v>0</v>
      </c>
      <c r="L112" s="12">
        <f t="shared" si="14"/>
        <v>0</v>
      </c>
      <c r="M112" s="4"/>
      <c r="N112" s="12">
        <f t="shared" si="9"/>
        <v>0</v>
      </c>
      <c r="O112" s="12">
        <f t="shared" si="10"/>
        <v>0</v>
      </c>
      <c r="P112" s="12">
        <f t="shared" si="15"/>
        <v>0</v>
      </c>
      <c r="Q112" s="4"/>
      <c r="R112" s="12">
        <f t="shared" si="11"/>
        <v>0</v>
      </c>
    </row>
    <row r="113" spans="2:18" ht="30" customHeight="1" x14ac:dyDescent="0.25">
      <c r="B113" s="79">
        <v>108</v>
      </c>
      <c r="C113" s="10"/>
      <c r="D113" s="10"/>
      <c r="E113" s="4"/>
      <c r="F113" s="80"/>
      <c r="G113" s="12">
        <f t="shared" si="12"/>
        <v>0</v>
      </c>
      <c r="H113" s="4"/>
      <c r="I113" s="12">
        <f t="shared" si="8"/>
        <v>0</v>
      </c>
      <c r="J113" s="4"/>
      <c r="K113" s="12">
        <f t="shared" si="13"/>
        <v>0</v>
      </c>
      <c r="L113" s="12">
        <f t="shared" si="14"/>
        <v>0</v>
      </c>
      <c r="M113" s="4"/>
      <c r="N113" s="12">
        <f t="shared" si="9"/>
        <v>0</v>
      </c>
      <c r="O113" s="12">
        <f t="shared" si="10"/>
        <v>0</v>
      </c>
      <c r="P113" s="12">
        <f t="shared" si="15"/>
        <v>0</v>
      </c>
      <c r="Q113" s="4"/>
      <c r="R113" s="12">
        <f t="shared" si="11"/>
        <v>0</v>
      </c>
    </row>
    <row r="114" spans="2:18" ht="30" customHeight="1" x14ac:dyDescent="0.25">
      <c r="B114" s="79">
        <v>109</v>
      </c>
      <c r="C114" s="10"/>
      <c r="D114" s="10"/>
      <c r="E114" s="4"/>
      <c r="F114" s="80"/>
      <c r="G114" s="12">
        <f t="shared" si="12"/>
        <v>0</v>
      </c>
      <c r="H114" s="4"/>
      <c r="I114" s="12">
        <f t="shared" si="8"/>
        <v>0</v>
      </c>
      <c r="J114" s="4"/>
      <c r="K114" s="12">
        <f t="shared" si="13"/>
        <v>0</v>
      </c>
      <c r="L114" s="12">
        <f t="shared" si="14"/>
        <v>0</v>
      </c>
      <c r="M114" s="4"/>
      <c r="N114" s="12">
        <f t="shared" si="9"/>
        <v>0</v>
      </c>
      <c r="O114" s="12">
        <f t="shared" si="10"/>
        <v>0</v>
      </c>
      <c r="P114" s="12">
        <f t="shared" si="15"/>
        <v>0</v>
      </c>
      <c r="Q114" s="4"/>
      <c r="R114" s="12">
        <f t="shared" si="11"/>
        <v>0</v>
      </c>
    </row>
    <row r="115" spans="2:18" ht="30" customHeight="1" x14ac:dyDescent="0.25">
      <c r="B115" s="79">
        <v>110</v>
      </c>
      <c r="C115" s="10"/>
      <c r="D115" s="10"/>
      <c r="E115" s="4"/>
      <c r="F115" s="80"/>
      <c r="G115" s="12">
        <f t="shared" si="12"/>
        <v>0</v>
      </c>
      <c r="H115" s="4"/>
      <c r="I115" s="12">
        <f t="shared" si="8"/>
        <v>0</v>
      </c>
      <c r="J115" s="4"/>
      <c r="K115" s="12">
        <f t="shared" si="13"/>
        <v>0</v>
      </c>
      <c r="L115" s="12">
        <f t="shared" si="14"/>
        <v>0</v>
      </c>
      <c r="M115" s="4"/>
      <c r="N115" s="12">
        <f t="shared" si="9"/>
        <v>0</v>
      </c>
      <c r="O115" s="12">
        <f t="shared" si="10"/>
        <v>0</v>
      </c>
      <c r="P115" s="12">
        <f t="shared" si="15"/>
        <v>0</v>
      </c>
      <c r="Q115" s="4"/>
      <c r="R115" s="12">
        <f t="shared" si="11"/>
        <v>0</v>
      </c>
    </row>
    <row r="116" spans="2:18" ht="30" customHeight="1" x14ac:dyDescent="0.25">
      <c r="B116" s="79">
        <v>111</v>
      </c>
      <c r="C116" s="10"/>
      <c r="D116" s="10"/>
      <c r="E116" s="4"/>
      <c r="F116" s="80"/>
      <c r="G116" s="12">
        <f t="shared" si="12"/>
        <v>0</v>
      </c>
      <c r="H116" s="4"/>
      <c r="I116" s="12">
        <f t="shared" si="8"/>
        <v>0</v>
      </c>
      <c r="J116" s="4"/>
      <c r="K116" s="12">
        <f t="shared" si="13"/>
        <v>0</v>
      </c>
      <c r="L116" s="12">
        <f t="shared" si="14"/>
        <v>0</v>
      </c>
      <c r="M116" s="4"/>
      <c r="N116" s="12">
        <f t="shared" si="9"/>
        <v>0</v>
      </c>
      <c r="O116" s="12">
        <f t="shared" si="10"/>
        <v>0</v>
      </c>
      <c r="P116" s="12">
        <f t="shared" si="15"/>
        <v>0</v>
      </c>
      <c r="Q116" s="4"/>
      <c r="R116" s="12">
        <f t="shared" si="11"/>
        <v>0</v>
      </c>
    </row>
    <row r="117" spans="2:18" ht="30" customHeight="1" x14ac:dyDescent="0.25">
      <c r="B117" s="79">
        <v>112</v>
      </c>
      <c r="C117" s="10"/>
      <c r="D117" s="10"/>
      <c r="E117" s="4"/>
      <c r="F117" s="80"/>
      <c r="G117" s="12">
        <f t="shared" si="12"/>
        <v>0</v>
      </c>
      <c r="H117" s="4"/>
      <c r="I117" s="12">
        <f t="shared" si="8"/>
        <v>0</v>
      </c>
      <c r="J117" s="4"/>
      <c r="K117" s="12">
        <f t="shared" si="13"/>
        <v>0</v>
      </c>
      <c r="L117" s="12">
        <f t="shared" si="14"/>
        <v>0</v>
      </c>
      <c r="M117" s="4"/>
      <c r="N117" s="12">
        <f t="shared" si="9"/>
        <v>0</v>
      </c>
      <c r="O117" s="12">
        <f t="shared" si="10"/>
        <v>0</v>
      </c>
      <c r="P117" s="12">
        <f t="shared" si="15"/>
        <v>0</v>
      </c>
      <c r="Q117" s="4"/>
      <c r="R117" s="12">
        <f t="shared" si="11"/>
        <v>0</v>
      </c>
    </row>
    <row r="118" spans="2:18" ht="30" customHeight="1" x14ac:dyDescent="0.25">
      <c r="B118" s="79">
        <v>113</v>
      </c>
      <c r="C118" s="10"/>
      <c r="D118" s="10"/>
      <c r="E118" s="4"/>
      <c r="F118" s="80"/>
      <c r="G118" s="12">
        <f t="shared" si="12"/>
        <v>0</v>
      </c>
      <c r="H118" s="4"/>
      <c r="I118" s="12">
        <f t="shared" si="8"/>
        <v>0</v>
      </c>
      <c r="J118" s="4"/>
      <c r="K118" s="12">
        <f t="shared" si="13"/>
        <v>0</v>
      </c>
      <c r="L118" s="12">
        <f t="shared" si="14"/>
        <v>0</v>
      </c>
      <c r="M118" s="4"/>
      <c r="N118" s="12">
        <f t="shared" si="9"/>
        <v>0</v>
      </c>
      <c r="O118" s="12">
        <f t="shared" si="10"/>
        <v>0</v>
      </c>
      <c r="P118" s="12">
        <f t="shared" si="15"/>
        <v>0</v>
      </c>
      <c r="Q118" s="4"/>
      <c r="R118" s="12">
        <f t="shared" si="11"/>
        <v>0</v>
      </c>
    </row>
    <row r="119" spans="2:18" ht="30" customHeight="1" x14ac:dyDescent="0.25">
      <c r="B119" s="79">
        <v>114</v>
      </c>
      <c r="C119" s="10"/>
      <c r="D119" s="10"/>
      <c r="E119" s="4"/>
      <c r="F119" s="80"/>
      <c r="G119" s="12">
        <f t="shared" si="12"/>
        <v>0</v>
      </c>
      <c r="H119" s="4"/>
      <c r="I119" s="12">
        <f t="shared" si="8"/>
        <v>0</v>
      </c>
      <c r="J119" s="4"/>
      <c r="K119" s="12">
        <f t="shared" si="13"/>
        <v>0</v>
      </c>
      <c r="L119" s="12">
        <f t="shared" si="14"/>
        <v>0</v>
      </c>
      <c r="M119" s="4"/>
      <c r="N119" s="12">
        <f t="shared" si="9"/>
        <v>0</v>
      </c>
      <c r="O119" s="12">
        <f t="shared" si="10"/>
        <v>0</v>
      </c>
      <c r="P119" s="12">
        <f t="shared" si="15"/>
        <v>0</v>
      </c>
      <c r="Q119" s="4"/>
      <c r="R119" s="12">
        <f t="shared" si="11"/>
        <v>0</v>
      </c>
    </row>
    <row r="120" spans="2:18" ht="30" customHeight="1" x14ac:dyDescent="0.25">
      <c r="B120" s="79">
        <v>115</v>
      </c>
      <c r="C120" s="10"/>
      <c r="D120" s="10"/>
      <c r="E120" s="4"/>
      <c r="F120" s="80"/>
      <c r="G120" s="12">
        <f t="shared" si="12"/>
        <v>0</v>
      </c>
      <c r="H120" s="4"/>
      <c r="I120" s="12">
        <f t="shared" si="8"/>
        <v>0</v>
      </c>
      <c r="J120" s="4"/>
      <c r="K120" s="12">
        <f t="shared" si="13"/>
        <v>0</v>
      </c>
      <c r="L120" s="12">
        <f t="shared" si="14"/>
        <v>0</v>
      </c>
      <c r="M120" s="4"/>
      <c r="N120" s="12">
        <f t="shared" si="9"/>
        <v>0</v>
      </c>
      <c r="O120" s="12">
        <f t="shared" si="10"/>
        <v>0</v>
      </c>
      <c r="P120" s="12">
        <f t="shared" si="15"/>
        <v>0</v>
      </c>
      <c r="Q120" s="4"/>
      <c r="R120" s="12">
        <f t="shared" si="11"/>
        <v>0</v>
      </c>
    </row>
    <row r="121" spans="2:18" ht="30" customHeight="1" x14ac:dyDescent="0.25">
      <c r="B121" s="79">
        <v>116</v>
      </c>
      <c r="C121" s="10"/>
      <c r="D121" s="10"/>
      <c r="E121" s="4"/>
      <c r="F121" s="80"/>
      <c r="G121" s="12">
        <f t="shared" si="12"/>
        <v>0</v>
      </c>
      <c r="H121" s="4"/>
      <c r="I121" s="12">
        <f t="shared" si="8"/>
        <v>0</v>
      </c>
      <c r="J121" s="4"/>
      <c r="K121" s="12">
        <f t="shared" si="13"/>
        <v>0</v>
      </c>
      <c r="L121" s="12">
        <f t="shared" si="14"/>
        <v>0</v>
      </c>
      <c r="M121" s="4"/>
      <c r="N121" s="12">
        <f t="shared" si="9"/>
        <v>0</v>
      </c>
      <c r="O121" s="12">
        <f t="shared" si="10"/>
        <v>0</v>
      </c>
      <c r="P121" s="12">
        <f t="shared" si="15"/>
        <v>0</v>
      </c>
      <c r="Q121" s="4"/>
      <c r="R121" s="12">
        <f t="shared" si="11"/>
        <v>0</v>
      </c>
    </row>
    <row r="122" spans="2:18" ht="30" customHeight="1" x14ac:dyDescent="0.25">
      <c r="B122" s="79">
        <v>117</v>
      </c>
      <c r="C122" s="10"/>
      <c r="D122" s="10"/>
      <c r="E122" s="4"/>
      <c r="F122" s="80"/>
      <c r="G122" s="12">
        <f t="shared" si="12"/>
        <v>0</v>
      </c>
      <c r="H122" s="4"/>
      <c r="I122" s="12">
        <f t="shared" si="8"/>
        <v>0</v>
      </c>
      <c r="J122" s="4"/>
      <c r="K122" s="12">
        <f t="shared" si="13"/>
        <v>0</v>
      </c>
      <c r="L122" s="12">
        <f t="shared" si="14"/>
        <v>0</v>
      </c>
      <c r="M122" s="4"/>
      <c r="N122" s="12">
        <f t="shared" si="9"/>
        <v>0</v>
      </c>
      <c r="O122" s="12">
        <f t="shared" si="10"/>
        <v>0</v>
      </c>
      <c r="P122" s="12">
        <f t="shared" si="15"/>
        <v>0</v>
      </c>
      <c r="Q122" s="4"/>
      <c r="R122" s="12">
        <f t="shared" si="11"/>
        <v>0</v>
      </c>
    </row>
    <row r="123" spans="2:18" ht="30" customHeight="1" x14ac:dyDescent="0.25">
      <c r="B123" s="79">
        <v>118</v>
      </c>
      <c r="C123" s="10"/>
      <c r="D123" s="10"/>
      <c r="E123" s="4"/>
      <c r="F123" s="80"/>
      <c r="G123" s="12">
        <f t="shared" si="12"/>
        <v>0</v>
      </c>
      <c r="H123" s="4"/>
      <c r="I123" s="12">
        <f t="shared" si="8"/>
        <v>0</v>
      </c>
      <c r="J123" s="4"/>
      <c r="K123" s="12">
        <f t="shared" si="13"/>
        <v>0</v>
      </c>
      <c r="L123" s="12">
        <f t="shared" si="14"/>
        <v>0</v>
      </c>
      <c r="M123" s="4"/>
      <c r="N123" s="12">
        <f t="shared" si="9"/>
        <v>0</v>
      </c>
      <c r="O123" s="12">
        <f t="shared" si="10"/>
        <v>0</v>
      </c>
      <c r="P123" s="12">
        <f t="shared" si="15"/>
        <v>0</v>
      </c>
      <c r="Q123" s="4"/>
      <c r="R123" s="12">
        <f t="shared" si="11"/>
        <v>0</v>
      </c>
    </row>
    <row r="124" spans="2:18" ht="30" customHeight="1" x14ac:dyDescent="0.25">
      <c r="B124" s="79">
        <v>119</v>
      </c>
      <c r="C124" s="10"/>
      <c r="D124" s="10"/>
      <c r="E124" s="4"/>
      <c r="F124" s="80"/>
      <c r="G124" s="12">
        <f t="shared" si="12"/>
        <v>0</v>
      </c>
      <c r="H124" s="4"/>
      <c r="I124" s="12">
        <f t="shared" si="8"/>
        <v>0</v>
      </c>
      <c r="J124" s="4"/>
      <c r="K124" s="12">
        <f t="shared" si="13"/>
        <v>0</v>
      </c>
      <c r="L124" s="12">
        <f t="shared" si="14"/>
        <v>0</v>
      </c>
      <c r="M124" s="4"/>
      <c r="N124" s="12">
        <f t="shared" si="9"/>
        <v>0</v>
      </c>
      <c r="O124" s="12">
        <f t="shared" si="10"/>
        <v>0</v>
      </c>
      <c r="P124" s="12">
        <f t="shared" si="15"/>
        <v>0</v>
      </c>
      <c r="Q124" s="4"/>
      <c r="R124" s="12">
        <f t="shared" si="11"/>
        <v>0</v>
      </c>
    </row>
    <row r="125" spans="2:18" ht="30" customHeight="1" x14ac:dyDescent="0.25">
      <c r="B125" s="79">
        <v>120</v>
      </c>
      <c r="C125" s="10"/>
      <c r="D125" s="10"/>
      <c r="E125" s="4"/>
      <c r="F125" s="80"/>
      <c r="G125" s="12">
        <f t="shared" si="12"/>
        <v>0</v>
      </c>
      <c r="H125" s="4"/>
      <c r="I125" s="12">
        <f t="shared" si="8"/>
        <v>0</v>
      </c>
      <c r="J125" s="4"/>
      <c r="K125" s="12">
        <f t="shared" si="13"/>
        <v>0</v>
      </c>
      <c r="L125" s="12">
        <f t="shared" si="14"/>
        <v>0</v>
      </c>
      <c r="M125" s="4"/>
      <c r="N125" s="12">
        <f t="shared" si="9"/>
        <v>0</v>
      </c>
      <c r="O125" s="12">
        <f t="shared" si="10"/>
        <v>0</v>
      </c>
      <c r="P125" s="12">
        <f t="shared" si="15"/>
        <v>0</v>
      </c>
      <c r="Q125" s="4"/>
      <c r="R125" s="12">
        <f t="shared" si="11"/>
        <v>0</v>
      </c>
    </row>
    <row r="126" spans="2:18" ht="30" customHeight="1" x14ac:dyDescent="0.25">
      <c r="B126" s="79">
        <v>121</v>
      </c>
      <c r="C126" s="10"/>
      <c r="D126" s="10"/>
      <c r="E126" s="4"/>
      <c r="F126" s="80"/>
      <c r="G126" s="12">
        <f t="shared" si="12"/>
        <v>0</v>
      </c>
      <c r="H126" s="4"/>
      <c r="I126" s="12">
        <f t="shared" si="8"/>
        <v>0</v>
      </c>
      <c r="J126" s="4"/>
      <c r="K126" s="12">
        <f t="shared" si="13"/>
        <v>0</v>
      </c>
      <c r="L126" s="12">
        <f t="shared" si="14"/>
        <v>0</v>
      </c>
      <c r="M126" s="4"/>
      <c r="N126" s="12">
        <f t="shared" si="9"/>
        <v>0</v>
      </c>
      <c r="O126" s="12">
        <f t="shared" si="10"/>
        <v>0</v>
      </c>
      <c r="P126" s="12">
        <f t="shared" si="15"/>
        <v>0</v>
      </c>
      <c r="Q126" s="4"/>
      <c r="R126" s="12">
        <f t="shared" si="11"/>
        <v>0</v>
      </c>
    </row>
    <row r="127" spans="2:18" ht="30" customHeight="1" x14ac:dyDescent="0.25">
      <c r="B127" s="79">
        <v>122</v>
      </c>
      <c r="C127" s="10"/>
      <c r="D127" s="10"/>
      <c r="E127" s="4"/>
      <c r="F127" s="80"/>
      <c r="G127" s="12">
        <f t="shared" si="12"/>
        <v>0</v>
      </c>
      <c r="H127" s="4"/>
      <c r="I127" s="12">
        <f t="shared" si="8"/>
        <v>0</v>
      </c>
      <c r="J127" s="4"/>
      <c r="K127" s="12">
        <f t="shared" si="13"/>
        <v>0</v>
      </c>
      <c r="L127" s="12">
        <f t="shared" si="14"/>
        <v>0</v>
      </c>
      <c r="M127" s="4"/>
      <c r="N127" s="12">
        <f t="shared" si="9"/>
        <v>0</v>
      </c>
      <c r="O127" s="12">
        <f t="shared" si="10"/>
        <v>0</v>
      </c>
      <c r="P127" s="12">
        <f t="shared" si="15"/>
        <v>0</v>
      </c>
      <c r="Q127" s="4"/>
      <c r="R127" s="12">
        <f t="shared" si="11"/>
        <v>0</v>
      </c>
    </row>
    <row r="128" spans="2:18" ht="30" customHeight="1" x14ac:dyDescent="0.25">
      <c r="B128" s="79">
        <v>123</v>
      </c>
      <c r="C128" s="10"/>
      <c r="D128" s="10"/>
      <c r="E128" s="4"/>
      <c r="F128" s="80"/>
      <c r="G128" s="12">
        <f t="shared" si="12"/>
        <v>0</v>
      </c>
      <c r="H128" s="4"/>
      <c r="I128" s="12">
        <f t="shared" si="8"/>
        <v>0</v>
      </c>
      <c r="J128" s="4"/>
      <c r="K128" s="12">
        <f t="shared" si="13"/>
        <v>0</v>
      </c>
      <c r="L128" s="12">
        <f t="shared" si="14"/>
        <v>0</v>
      </c>
      <c r="M128" s="4"/>
      <c r="N128" s="12">
        <f t="shared" si="9"/>
        <v>0</v>
      </c>
      <c r="O128" s="12">
        <f t="shared" si="10"/>
        <v>0</v>
      </c>
      <c r="P128" s="12">
        <f t="shared" si="15"/>
        <v>0</v>
      </c>
      <c r="Q128" s="4"/>
      <c r="R128" s="12">
        <f t="shared" si="11"/>
        <v>0</v>
      </c>
    </row>
    <row r="129" spans="2:18" ht="30" customHeight="1" x14ac:dyDescent="0.25">
      <c r="B129" s="79">
        <v>124</v>
      </c>
      <c r="C129" s="10"/>
      <c r="D129" s="10"/>
      <c r="E129" s="4"/>
      <c r="F129" s="80"/>
      <c r="G129" s="12">
        <f t="shared" si="12"/>
        <v>0</v>
      </c>
      <c r="H129" s="4"/>
      <c r="I129" s="12">
        <f t="shared" si="8"/>
        <v>0</v>
      </c>
      <c r="J129" s="4"/>
      <c r="K129" s="12">
        <f t="shared" si="13"/>
        <v>0</v>
      </c>
      <c r="L129" s="12">
        <f t="shared" si="14"/>
        <v>0</v>
      </c>
      <c r="M129" s="4"/>
      <c r="N129" s="12">
        <f t="shared" si="9"/>
        <v>0</v>
      </c>
      <c r="O129" s="12">
        <f t="shared" si="10"/>
        <v>0</v>
      </c>
      <c r="P129" s="12">
        <f t="shared" si="15"/>
        <v>0</v>
      </c>
      <c r="Q129" s="4"/>
      <c r="R129" s="12">
        <f t="shared" si="11"/>
        <v>0</v>
      </c>
    </row>
    <row r="130" spans="2:18" ht="30" customHeight="1" x14ac:dyDescent="0.25">
      <c r="B130" s="79">
        <v>125</v>
      </c>
      <c r="C130" s="10"/>
      <c r="D130" s="10"/>
      <c r="E130" s="4"/>
      <c r="F130" s="80"/>
      <c r="G130" s="12">
        <f t="shared" si="12"/>
        <v>0</v>
      </c>
      <c r="H130" s="4"/>
      <c r="I130" s="12">
        <f t="shared" si="8"/>
        <v>0</v>
      </c>
      <c r="J130" s="4"/>
      <c r="K130" s="12">
        <f t="shared" si="13"/>
        <v>0</v>
      </c>
      <c r="L130" s="12">
        <f t="shared" si="14"/>
        <v>0</v>
      </c>
      <c r="M130" s="4"/>
      <c r="N130" s="12">
        <f t="shared" si="9"/>
        <v>0</v>
      </c>
      <c r="O130" s="12">
        <f t="shared" si="10"/>
        <v>0</v>
      </c>
      <c r="P130" s="12">
        <f t="shared" si="15"/>
        <v>0</v>
      </c>
      <c r="Q130" s="4"/>
      <c r="R130" s="12">
        <f t="shared" si="11"/>
        <v>0</v>
      </c>
    </row>
    <row r="131" spans="2:18" ht="30" customHeight="1" x14ac:dyDescent="0.25">
      <c r="B131" s="79">
        <v>126</v>
      </c>
      <c r="C131" s="10"/>
      <c r="D131" s="10"/>
      <c r="E131" s="4"/>
      <c r="F131" s="80"/>
      <c r="G131" s="12">
        <f t="shared" si="12"/>
        <v>0</v>
      </c>
      <c r="H131" s="4"/>
      <c r="I131" s="12">
        <f t="shared" si="8"/>
        <v>0</v>
      </c>
      <c r="J131" s="4"/>
      <c r="K131" s="12">
        <f t="shared" si="13"/>
        <v>0</v>
      </c>
      <c r="L131" s="12">
        <f t="shared" si="14"/>
        <v>0</v>
      </c>
      <c r="M131" s="4"/>
      <c r="N131" s="12">
        <f t="shared" si="9"/>
        <v>0</v>
      </c>
      <c r="O131" s="12">
        <f t="shared" si="10"/>
        <v>0</v>
      </c>
      <c r="P131" s="12">
        <f t="shared" si="15"/>
        <v>0</v>
      </c>
      <c r="Q131" s="4"/>
      <c r="R131" s="12">
        <f t="shared" si="11"/>
        <v>0</v>
      </c>
    </row>
    <row r="132" spans="2:18" ht="30" customHeight="1" x14ac:dyDescent="0.25">
      <c r="B132" s="79">
        <v>127</v>
      </c>
      <c r="C132" s="10"/>
      <c r="D132" s="10"/>
      <c r="E132" s="4"/>
      <c r="F132" s="80"/>
      <c r="G132" s="12">
        <f t="shared" si="12"/>
        <v>0</v>
      </c>
      <c r="H132" s="4"/>
      <c r="I132" s="12">
        <f t="shared" si="8"/>
        <v>0</v>
      </c>
      <c r="J132" s="4"/>
      <c r="K132" s="12">
        <f t="shared" si="13"/>
        <v>0</v>
      </c>
      <c r="L132" s="12">
        <f t="shared" si="14"/>
        <v>0</v>
      </c>
      <c r="M132" s="4"/>
      <c r="N132" s="12">
        <f t="shared" si="9"/>
        <v>0</v>
      </c>
      <c r="O132" s="12">
        <f t="shared" si="10"/>
        <v>0</v>
      </c>
      <c r="P132" s="12">
        <f t="shared" si="15"/>
        <v>0</v>
      </c>
      <c r="Q132" s="4"/>
      <c r="R132" s="12">
        <f t="shared" si="11"/>
        <v>0</v>
      </c>
    </row>
    <row r="133" spans="2:18" ht="30" customHeight="1" x14ac:dyDescent="0.25">
      <c r="B133" s="79">
        <v>128</v>
      </c>
      <c r="C133" s="10"/>
      <c r="D133" s="10"/>
      <c r="E133" s="4"/>
      <c r="F133" s="80"/>
      <c r="G133" s="12">
        <f t="shared" si="12"/>
        <v>0</v>
      </c>
      <c r="H133" s="4"/>
      <c r="I133" s="12">
        <f t="shared" si="8"/>
        <v>0</v>
      </c>
      <c r="J133" s="4"/>
      <c r="K133" s="12">
        <f t="shared" si="13"/>
        <v>0</v>
      </c>
      <c r="L133" s="12">
        <f t="shared" si="14"/>
        <v>0</v>
      </c>
      <c r="M133" s="4"/>
      <c r="N133" s="12">
        <f t="shared" si="9"/>
        <v>0</v>
      </c>
      <c r="O133" s="12">
        <f t="shared" si="10"/>
        <v>0</v>
      </c>
      <c r="P133" s="12">
        <f t="shared" si="15"/>
        <v>0</v>
      </c>
      <c r="Q133" s="4"/>
      <c r="R133" s="12">
        <f t="shared" si="11"/>
        <v>0</v>
      </c>
    </row>
    <row r="134" spans="2:18" ht="30" customHeight="1" x14ac:dyDescent="0.25">
      <c r="B134" s="79">
        <v>129</v>
      </c>
      <c r="C134" s="10"/>
      <c r="D134" s="10"/>
      <c r="E134" s="4"/>
      <c r="F134" s="80"/>
      <c r="G134" s="12">
        <f t="shared" si="12"/>
        <v>0</v>
      </c>
      <c r="H134" s="4"/>
      <c r="I134" s="12">
        <f t="shared" ref="I134:I197" si="16">F134*G134*H134</f>
        <v>0</v>
      </c>
      <c r="J134" s="4"/>
      <c r="K134" s="12">
        <f t="shared" si="13"/>
        <v>0</v>
      </c>
      <c r="L134" s="12">
        <f t="shared" si="14"/>
        <v>0</v>
      </c>
      <c r="M134" s="4"/>
      <c r="N134" s="12">
        <f t="shared" ref="N134:N197" si="17">K134*L134*M134</f>
        <v>0</v>
      </c>
      <c r="O134" s="12">
        <f t="shared" si="10"/>
        <v>0</v>
      </c>
      <c r="P134" s="12">
        <f t="shared" si="15"/>
        <v>0</v>
      </c>
      <c r="Q134" s="4"/>
      <c r="R134" s="12">
        <f t="shared" ref="R134:R197" si="18">O134*P134*Q134</f>
        <v>0</v>
      </c>
    </row>
    <row r="135" spans="2:18" ht="30" customHeight="1" x14ac:dyDescent="0.25">
      <c r="B135" s="79">
        <v>130</v>
      </c>
      <c r="C135" s="10"/>
      <c r="D135" s="10"/>
      <c r="E135" s="4"/>
      <c r="F135" s="80"/>
      <c r="G135" s="12">
        <f t="shared" si="12"/>
        <v>0</v>
      </c>
      <c r="H135" s="4"/>
      <c r="I135" s="12">
        <f t="shared" si="16"/>
        <v>0</v>
      </c>
      <c r="J135" s="4"/>
      <c r="K135" s="12">
        <f t="shared" si="13"/>
        <v>0</v>
      </c>
      <c r="L135" s="12">
        <f t="shared" si="14"/>
        <v>0</v>
      </c>
      <c r="M135" s="4"/>
      <c r="N135" s="12">
        <f t="shared" si="17"/>
        <v>0</v>
      </c>
      <c r="O135" s="12">
        <f t="shared" si="10"/>
        <v>0</v>
      </c>
      <c r="P135" s="12">
        <f t="shared" si="15"/>
        <v>0</v>
      </c>
      <c r="Q135" s="4"/>
      <c r="R135" s="12">
        <f t="shared" si="18"/>
        <v>0</v>
      </c>
    </row>
    <row r="136" spans="2:18" ht="30" customHeight="1" x14ac:dyDescent="0.25">
      <c r="B136" s="79">
        <v>131</v>
      </c>
      <c r="C136" s="10"/>
      <c r="D136" s="10"/>
      <c r="E136" s="4"/>
      <c r="F136" s="80"/>
      <c r="G136" s="12">
        <f t="shared" ref="G136:G199" si="19">E136</f>
        <v>0</v>
      </c>
      <c r="H136" s="4"/>
      <c r="I136" s="12">
        <f t="shared" si="16"/>
        <v>0</v>
      </c>
      <c r="J136" s="4"/>
      <c r="K136" s="12">
        <f t="shared" si="13"/>
        <v>0</v>
      </c>
      <c r="L136" s="12">
        <f t="shared" ref="L136:L199" si="20">E136</f>
        <v>0</v>
      </c>
      <c r="M136" s="4"/>
      <c r="N136" s="12">
        <f t="shared" si="17"/>
        <v>0</v>
      </c>
      <c r="O136" s="12">
        <f t="shared" si="10"/>
        <v>0</v>
      </c>
      <c r="P136" s="12">
        <f t="shared" ref="P136:P199" si="21">E136</f>
        <v>0</v>
      </c>
      <c r="Q136" s="4"/>
      <c r="R136" s="12">
        <f t="shared" si="18"/>
        <v>0</v>
      </c>
    </row>
    <row r="137" spans="2:18" ht="30" customHeight="1" x14ac:dyDescent="0.25">
      <c r="B137" s="79">
        <v>132</v>
      </c>
      <c r="C137" s="10"/>
      <c r="D137" s="10"/>
      <c r="E137" s="4"/>
      <c r="F137" s="80"/>
      <c r="G137" s="12">
        <f t="shared" si="19"/>
        <v>0</v>
      </c>
      <c r="H137" s="4"/>
      <c r="I137" s="12">
        <f t="shared" si="16"/>
        <v>0</v>
      </c>
      <c r="J137" s="4"/>
      <c r="K137" s="12">
        <f t="shared" si="13"/>
        <v>0</v>
      </c>
      <c r="L137" s="12">
        <f t="shared" si="20"/>
        <v>0</v>
      </c>
      <c r="M137" s="4"/>
      <c r="N137" s="12">
        <f t="shared" si="17"/>
        <v>0</v>
      </c>
      <c r="O137" s="12">
        <f t="shared" si="10"/>
        <v>0</v>
      </c>
      <c r="P137" s="12">
        <f t="shared" si="21"/>
        <v>0</v>
      </c>
      <c r="Q137" s="4"/>
      <c r="R137" s="12">
        <f t="shared" si="18"/>
        <v>0</v>
      </c>
    </row>
    <row r="138" spans="2:18" ht="30" customHeight="1" x14ac:dyDescent="0.25">
      <c r="B138" s="79">
        <v>133</v>
      </c>
      <c r="C138" s="10"/>
      <c r="D138" s="10"/>
      <c r="E138" s="4"/>
      <c r="F138" s="80"/>
      <c r="G138" s="12">
        <f t="shared" si="19"/>
        <v>0</v>
      </c>
      <c r="H138" s="4"/>
      <c r="I138" s="12">
        <f t="shared" si="16"/>
        <v>0</v>
      </c>
      <c r="J138" s="4"/>
      <c r="K138" s="12">
        <f t="shared" si="13"/>
        <v>0</v>
      </c>
      <c r="L138" s="12">
        <f t="shared" si="20"/>
        <v>0</v>
      </c>
      <c r="M138" s="4"/>
      <c r="N138" s="12">
        <f t="shared" si="17"/>
        <v>0</v>
      </c>
      <c r="O138" s="12">
        <f t="shared" si="10"/>
        <v>0</v>
      </c>
      <c r="P138" s="12">
        <f t="shared" si="21"/>
        <v>0</v>
      </c>
      <c r="Q138" s="4"/>
      <c r="R138" s="12">
        <f t="shared" si="18"/>
        <v>0</v>
      </c>
    </row>
    <row r="139" spans="2:18" ht="30" customHeight="1" x14ac:dyDescent="0.25">
      <c r="B139" s="79">
        <v>134</v>
      </c>
      <c r="C139" s="10"/>
      <c r="D139" s="10"/>
      <c r="E139" s="4"/>
      <c r="F139" s="80"/>
      <c r="G139" s="12">
        <f t="shared" si="19"/>
        <v>0</v>
      </c>
      <c r="H139" s="4"/>
      <c r="I139" s="12">
        <f t="shared" si="16"/>
        <v>0</v>
      </c>
      <c r="J139" s="4"/>
      <c r="K139" s="12">
        <f t="shared" si="13"/>
        <v>0</v>
      </c>
      <c r="L139" s="12">
        <f t="shared" si="20"/>
        <v>0</v>
      </c>
      <c r="M139" s="4"/>
      <c r="N139" s="12">
        <f t="shared" si="17"/>
        <v>0</v>
      </c>
      <c r="O139" s="12">
        <f t="shared" si="10"/>
        <v>0</v>
      </c>
      <c r="P139" s="12">
        <f t="shared" si="21"/>
        <v>0</v>
      </c>
      <c r="Q139" s="4"/>
      <c r="R139" s="12">
        <f t="shared" si="18"/>
        <v>0</v>
      </c>
    </row>
    <row r="140" spans="2:18" ht="30" customHeight="1" x14ac:dyDescent="0.25">
      <c r="B140" s="79">
        <v>135</v>
      </c>
      <c r="C140" s="10"/>
      <c r="D140" s="10"/>
      <c r="E140" s="4"/>
      <c r="F140" s="80"/>
      <c r="G140" s="12">
        <f t="shared" si="19"/>
        <v>0</v>
      </c>
      <c r="H140" s="4"/>
      <c r="I140" s="12">
        <f t="shared" si="16"/>
        <v>0</v>
      </c>
      <c r="J140" s="4"/>
      <c r="K140" s="12">
        <f t="shared" si="13"/>
        <v>0</v>
      </c>
      <c r="L140" s="12">
        <f t="shared" si="20"/>
        <v>0</v>
      </c>
      <c r="M140" s="4"/>
      <c r="N140" s="12">
        <f t="shared" si="17"/>
        <v>0</v>
      </c>
      <c r="O140" s="12">
        <f t="shared" si="10"/>
        <v>0</v>
      </c>
      <c r="P140" s="12">
        <f t="shared" si="21"/>
        <v>0</v>
      </c>
      <c r="Q140" s="4"/>
      <c r="R140" s="12">
        <f t="shared" si="18"/>
        <v>0</v>
      </c>
    </row>
    <row r="141" spans="2:18" ht="30" customHeight="1" x14ac:dyDescent="0.25">
      <c r="B141" s="79">
        <v>136</v>
      </c>
      <c r="C141" s="10"/>
      <c r="D141" s="10"/>
      <c r="E141" s="4"/>
      <c r="F141" s="80"/>
      <c r="G141" s="12">
        <f t="shared" si="19"/>
        <v>0</v>
      </c>
      <c r="H141" s="4"/>
      <c r="I141" s="12">
        <f t="shared" si="16"/>
        <v>0</v>
      </c>
      <c r="J141" s="4"/>
      <c r="K141" s="12">
        <f t="shared" si="13"/>
        <v>0</v>
      </c>
      <c r="L141" s="12">
        <f t="shared" si="20"/>
        <v>0</v>
      </c>
      <c r="M141" s="4"/>
      <c r="N141" s="12">
        <f t="shared" si="17"/>
        <v>0</v>
      </c>
      <c r="O141" s="12">
        <f t="shared" si="10"/>
        <v>0</v>
      </c>
      <c r="P141" s="12">
        <f t="shared" si="21"/>
        <v>0</v>
      </c>
      <c r="Q141" s="4"/>
      <c r="R141" s="12">
        <f t="shared" si="18"/>
        <v>0</v>
      </c>
    </row>
    <row r="142" spans="2:18" ht="30" customHeight="1" x14ac:dyDescent="0.25">
      <c r="B142" s="79">
        <v>137</v>
      </c>
      <c r="C142" s="10"/>
      <c r="D142" s="10"/>
      <c r="E142" s="4"/>
      <c r="F142" s="80"/>
      <c r="G142" s="12">
        <f t="shared" si="19"/>
        <v>0</v>
      </c>
      <c r="H142" s="4"/>
      <c r="I142" s="12">
        <f t="shared" si="16"/>
        <v>0</v>
      </c>
      <c r="J142" s="4"/>
      <c r="K142" s="12">
        <f t="shared" si="13"/>
        <v>0</v>
      </c>
      <c r="L142" s="12">
        <f t="shared" si="20"/>
        <v>0</v>
      </c>
      <c r="M142" s="4"/>
      <c r="N142" s="12">
        <f t="shared" si="17"/>
        <v>0</v>
      </c>
      <c r="O142" s="12">
        <f t="shared" si="10"/>
        <v>0</v>
      </c>
      <c r="P142" s="12">
        <f t="shared" si="21"/>
        <v>0</v>
      </c>
      <c r="Q142" s="4"/>
      <c r="R142" s="12">
        <f t="shared" si="18"/>
        <v>0</v>
      </c>
    </row>
    <row r="143" spans="2:18" ht="30" customHeight="1" x14ac:dyDescent="0.25">
      <c r="B143" s="79">
        <v>138</v>
      </c>
      <c r="C143" s="10"/>
      <c r="D143" s="10"/>
      <c r="E143" s="4"/>
      <c r="F143" s="80"/>
      <c r="G143" s="12">
        <f t="shared" si="19"/>
        <v>0</v>
      </c>
      <c r="H143" s="4"/>
      <c r="I143" s="12">
        <f t="shared" si="16"/>
        <v>0</v>
      </c>
      <c r="J143" s="4"/>
      <c r="K143" s="12">
        <f t="shared" si="13"/>
        <v>0</v>
      </c>
      <c r="L143" s="12">
        <f t="shared" si="20"/>
        <v>0</v>
      </c>
      <c r="M143" s="4"/>
      <c r="N143" s="12">
        <f t="shared" si="17"/>
        <v>0</v>
      </c>
      <c r="O143" s="12">
        <f t="shared" si="10"/>
        <v>0</v>
      </c>
      <c r="P143" s="12">
        <f t="shared" si="21"/>
        <v>0</v>
      </c>
      <c r="Q143" s="4"/>
      <c r="R143" s="12">
        <f t="shared" si="18"/>
        <v>0</v>
      </c>
    </row>
    <row r="144" spans="2:18" ht="30" customHeight="1" x14ac:dyDescent="0.25">
      <c r="B144" s="79">
        <v>139</v>
      </c>
      <c r="C144" s="10"/>
      <c r="D144" s="10"/>
      <c r="E144" s="4"/>
      <c r="F144" s="80"/>
      <c r="G144" s="12">
        <f t="shared" si="19"/>
        <v>0</v>
      </c>
      <c r="H144" s="4"/>
      <c r="I144" s="12">
        <f t="shared" si="16"/>
        <v>0</v>
      </c>
      <c r="J144" s="4"/>
      <c r="K144" s="12">
        <f t="shared" si="13"/>
        <v>0</v>
      </c>
      <c r="L144" s="12">
        <f t="shared" si="20"/>
        <v>0</v>
      </c>
      <c r="M144" s="4"/>
      <c r="N144" s="12">
        <f t="shared" si="17"/>
        <v>0</v>
      </c>
      <c r="O144" s="12">
        <f t="shared" si="10"/>
        <v>0</v>
      </c>
      <c r="P144" s="12">
        <f t="shared" si="21"/>
        <v>0</v>
      </c>
      <c r="Q144" s="4"/>
      <c r="R144" s="12">
        <f t="shared" si="18"/>
        <v>0</v>
      </c>
    </row>
    <row r="145" spans="2:18" ht="30" customHeight="1" x14ac:dyDescent="0.25">
      <c r="B145" s="79">
        <v>140</v>
      </c>
      <c r="C145" s="10"/>
      <c r="D145" s="10"/>
      <c r="E145" s="4"/>
      <c r="F145" s="80"/>
      <c r="G145" s="12">
        <f t="shared" si="19"/>
        <v>0</v>
      </c>
      <c r="H145" s="4"/>
      <c r="I145" s="12">
        <f t="shared" si="16"/>
        <v>0</v>
      </c>
      <c r="J145" s="4"/>
      <c r="K145" s="12">
        <f t="shared" si="13"/>
        <v>0</v>
      </c>
      <c r="L145" s="12">
        <f t="shared" si="20"/>
        <v>0</v>
      </c>
      <c r="M145" s="4"/>
      <c r="N145" s="12">
        <f t="shared" si="17"/>
        <v>0</v>
      </c>
      <c r="O145" s="12">
        <f t="shared" si="10"/>
        <v>0</v>
      </c>
      <c r="P145" s="12">
        <f t="shared" si="21"/>
        <v>0</v>
      </c>
      <c r="Q145" s="4"/>
      <c r="R145" s="12">
        <f t="shared" si="18"/>
        <v>0</v>
      </c>
    </row>
    <row r="146" spans="2:18" ht="30" customHeight="1" x14ac:dyDescent="0.25">
      <c r="B146" s="79">
        <v>141</v>
      </c>
      <c r="C146" s="10"/>
      <c r="D146" s="10"/>
      <c r="E146" s="4"/>
      <c r="F146" s="80"/>
      <c r="G146" s="12">
        <f t="shared" si="19"/>
        <v>0</v>
      </c>
      <c r="H146" s="4"/>
      <c r="I146" s="12">
        <f t="shared" si="16"/>
        <v>0</v>
      </c>
      <c r="J146" s="4"/>
      <c r="K146" s="12">
        <f t="shared" si="13"/>
        <v>0</v>
      </c>
      <c r="L146" s="12">
        <f t="shared" si="20"/>
        <v>0</v>
      </c>
      <c r="M146" s="4"/>
      <c r="N146" s="12">
        <f t="shared" si="17"/>
        <v>0</v>
      </c>
      <c r="O146" s="12">
        <f t="shared" si="10"/>
        <v>0</v>
      </c>
      <c r="P146" s="12">
        <f t="shared" si="21"/>
        <v>0</v>
      </c>
      <c r="Q146" s="4"/>
      <c r="R146" s="12">
        <f t="shared" si="18"/>
        <v>0</v>
      </c>
    </row>
    <row r="147" spans="2:18" ht="30" customHeight="1" x14ac:dyDescent="0.25">
      <c r="B147" s="79">
        <v>142</v>
      </c>
      <c r="C147" s="10"/>
      <c r="D147" s="10"/>
      <c r="E147" s="4"/>
      <c r="F147" s="80"/>
      <c r="G147" s="12">
        <f t="shared" si="19"/>
        <v>0</v>
      </c>
      <c r="H147" s="4"/>
      <c r="I147" s="12">
        <f t="shared" si="16"/>
        <v>0</v>
      </c>
      <c r="J147" s="4"/>
      <c r="K147" s="12">
        <f t="shared" si="13"/>
        <v>0</v>
      </c>
      <c r="L147" s="12">
        <f t="shared" si="20"/>
        <v>0</v>
      </c>
      <c r="M147" s="4"/>
      <c r="N147" s="12">
        <f t="shared" si="17"/>
        <v>0</v>
      </c>
      <c r="O147" s="12">
        <f t="shared" si="10"/>
        <v>0</v>
      </c>
      <c r="P147" s="12">
        <f t="shared" si="21"/>
        <v>0</v>
      </c>
      <c r="Q147" s="4"/>
      <c r="R147" s="12">
        <f t="shared" si="18"/>
        <v>0</v>
      </c>
    </row>
    <row r="148" spans="2:18" ht="30" customHeight="1" x14ac:dyDescent="0.25">
      <c r="B148" s="79">
        <v>143</v>
      </c>
      <c r="C148" s="10"/>
      <c r="D148" s="10"/>
      <c r="E148" s="4"/>
      <c r="F148" s="80"/>
      <c r="G148" s="12">
        <f t="shared" si="19"/>
        <v>0</v>
      </c>
      <c r="H148" s="4"/>
      <c r="I148" s="12">
        <f t="shared" si="16"/>
        <v>0</v>
      </c>
      <c r="J148" s="4"/>
      <c r="K148" s="12">
        <f t="shared" si="13"/>
        <v>0</v>
      </c>
      <c r="L148" s="12">
        <f t="shared" si="20"/>
        <v>0</v>
      </c>
      <c r="M148" s="4"/>
      <c r="N148" s="12">
        <f t="shared" si="17"/>
        <v>0</v>
      </c>
      <c r="O148" s="12">
        <f t="shared" si="10"/>
        <v>0</v>
      </c>
      <c r="P148" s="12">
        <f t="shared" si="21"/>
        <v>0</v>
      </c>
      <c r="Q148" s="4"/>
      <c r="R148" s="12">
        <f t="shared" si="18"/>
        <v>0</v>
      </c>
    </row>
    <row r="149" spans="2:18" ht="30" customHeight="1" x14ac:dyDescent="0.25">
      <c r="B149" s="79">
        <v>144</v>
      </c>
      <c r="C149" s="10"/>
      <c r="D149" s="10"/>
      <c r="E149" s="4"/>
      <c r="F149" s="80"/>
      <c r="G149" s="12">
        <f t="shared" si="19"/>
        <v>0</v>
      </c>
      <c r="H149" s="4"/>
      <c r="I149" s="12">
        <f t="shared" si="16"/>
        <v>0</v>
      </c>
      <c r="J149" s="4"/>
      <c r="K149" s="12">
        <f t="shared" si="13"/>
        <v>0</v>
      </c>
      <c r="L149" s="12">
        <f t="shared" si="20"/>
        <v>0</v>
      </c>
      <c r="M149" s="4"/>
      <c r="N149" s="12">
        <f t="shared" si="17"/>
        <v>0</v>
      </c>
      <c r="O149" s="12">
        <f t="shared" si="10"/>
        <v>0</v>
      </c>
      <c r="P149" s="12">
        <f t="shared" si="21"/>
        <v>0</v>
      </c>
      <c r="Q149" s="4"/>
      <c r="R149" s="12">
        <f t="shared" si="18"/>
        <v>0</v>
      </c>
    </row>
    <row r="150" spans="2:18" ht="30" customHeight="1" x14ac:dyDescent="0.25">
      <c r="B150" s="79">
        <v>145</v>
      </c>
      <c r="C150" s="10"/>
      <c r="D150" s="10"/>
      <c r="E150" s="4"/>
      <c r="F150" s="80"/>
      <c r="G150" s="12">
        <f t="shared" si="19"/>
        <v>0</v>
      </c>
      <c r="H150" s="4"/>
      <c r="I150" s="12">
        <f t="shared" si="16"/>
        <v>0</v>
      </c>
      <c r="J150" s="4"/>
      <c r="K150" s="12">
        <f t="shared" si="13"/>
        <v>0</v>
      </c>
      <c r="L150" s="12">
        <f t="shared" si="20"/>
        <v>0</v>
      </c>
      <c r="M150" s="4"/>
      <c r="N150" s="12">
        <f t="shared" si="17"/>
        <v>0</v>
      </c>
      <c r="O150" s="12">
        <f t="shared" si="10"/>
        <v>0</v>
      </c>
      <c r="P150" s="12">
        <f t="shared" si="21"/>
        <v>0</v>
      </c>
      <c r="Q150" s="4"/>
      <c r="R150" s="12">
        <f t="shared" si="18"/>
        <v>0</v>
      </c>
    </row>
    <row r="151" spans="2:18" ht="30" customHeight="1" x14ac:dyDescent="0.25">
      <c r="B151" s="79">
        <v>146</v>
      </c>
      <c r="C151" s="10"/>
      <c r="D151" s="10"/>
      <c r="E151" s="4"/>
      <c r="F151" s="80"/>
      <c r="G151" s="12">
        <f t="shared" si="19"/>
        <v>0</v>
      </c>
      <c r="H151" s="4"/>
      <c r="I151" s="12">
        <f t="shared" si="16"/>
        <v>0</v>
      </c>
      <c r="J151" s="4"/>
      <c r="K151" s="12">
        <f t="shared" si="13"/>
        <v>0</v>
      </c>
      <c r="L151" s="12">
        <f t="shared" si="20"/>
        <v>0</v>
      </c>
      <c r="M151" s="4"/>
      <c r="N151" s="12">
        <f t="shared" si="17"/>
        <v>0</v>
      </c>
      <c r="O151" s="12">
        <f t="shared" si="10"/>
        <v>0</v>
      </c>
      <c r="P151" s="12">
        <f t="shared" si="21"/>
        <v>0</v>
      </c>
      <c r="Q151" s="4"/>
      <c r="R151" s="12">
        <f t="shared" si="18"/>
        <v>0</v>
      </c>
    </row>
    <row r="152" spans="2:18" ht="30" customHeight="1" x14ac:dyDescent="0.25">
      <c r="B152" s="79">
        <v>147</v>
      </c>
      <c r="C152" s="10"/>
      <c r="D152" s="10"/>
      <c r="E152" s="4"/>
      <c r="F152" s="80"/>
      <c r="G152" s="12">
        <f t="shared" si="19"/>
        <v>0</v>
      </c>
      <c r="H152" s="4"/>
      <c r="I152" s="12">
        <f t="shared" si="16"/>
        <v>0</v>
      </c>
      <c r="J152" s="4"/>
      <c r="K152" s="12">
        <f t="shared" si="13"/>
        <v>0</v>
      </c>
      <c r="L152" s="12">
        <f t="shared" si="20"/>
        <v>0</v>
      </c>
      <c r="M152" s="4"/>
      <c r="N152" s="12">
        <f t="shared" si="17"/>
        <v>0</v>
      </c>
      <c r="O152" s="12">
        <f t="shared" si="10"/>
        <v>0</v>
      </c>
      <c r="P152" s="12">
        <f t="shared" si="21"/>
        <v>0</v>
      </c>
      <c r="Q152" s="4"/>
      <c r="R152" s="12">
        <f t="shared" si="18"/>
        <v>0</v>
      </c>
    </row>
    <row r="153" spans="2:18" ht="30" customHeight="1" x14ac:dyDescent="0.25">
      <c r="B153" s="79">
        <v>148</v>
      </c>
      <c r="C153" s="10"/>
      <c r="D153" s="10"/>
      <c r="E153" s="4"/>
      <c r="F153" s="80"/>
      <c r="G153" s="12">
        <f t="shared" si="19"/>
        <v>0</v>
      </c>
      <c r="H153" s="4"/>
      <c r="I153" s="12">
        <f t="shared" si="16"/>
        <v>0</v>
      </c>
      <c r="J153" s="4"/>
      <c r="K153" s="12">
        <f t="shared" si="13"/>
        <v>0</v>
      </c>
      <c r="L153" s="12">
        <f t="shared" si="20"/>
        <v>0</v>
      </c>
      <c r="M153" s="4"/>
      <c r="N153" s="12">
        <f t="shared" si="17"/>
        <v>0</v>
      </c>
      <c r="O153" s="12">
        <f t="shared" si="10"/>
        <v>0</v>
      </c>
      <c r="P153" s="12">
        <f t="shared" si="21"/>
        <v>0</v>
      </c>
      <c r="Q153" s="4"/>
      <c r="R153" s="12">
        <f t="shared" si="18"/>
        <v>0</v>
      </c>
    </row>
    <row r="154" spans="2:18" ht="30" customHeight="1" x14ac:dyDescent="0.25">
      <c r="B154" s="79">
        <v>149</v>
      </c>
      <c r="C154" s="10"/>
      <c r="D154" s="10"/>
      <c r="E154" s="4"/>
      <c r="F154" s="80"/>
      <c r="G154" s="12">
        <f t="shared" si="19"/>
        <v>0</v>
      </c>
      <c r="H154" s="4"/>
      <c r="I154" s="12">
        <f t="shared" si="16"/>
        <v>0</v>
      </c>
      <c r="J154" s="4"/>
      <c r="K154" s="12">
        <f t="shared" si="13"/>
        <v>0</v>
      </c>
      <c r="L154" s="12">
        <f t="shared" si="20"/>
        <v>0</v>
      </c>
      <c r="M154" s="4"/>
      <c r="N154" s="12">
        <f t="shared" si="17"/>
        <v>0</v>
      </c>
      <c r="O154" s="12">
        <f t="shared" si="10"/>
        <v>0</v>
      </c>
      <c r="P154" s="12">
        <f t="shared" si="21"/>
        <v>0</v>
      </c>
      <c r="Q154" s="4"/>
      <c r="R154" s="12">
        <f t="shared" si="18"/>
        <v>0</v>
      </c>
    </row>
    <row r="155" spans="2:18" ht="30" customHeight="1" x14ac:dyDescent="0.25">
      <c r="B155" s="79">
        <v>150</v>
      </c>
      <c r="C155" s="10"/>
      <c r="D155" s="10"/>
      <c r="E155" s="4"/>
      <c r="F155" s="80"/>
      <c r="G155" s="12">
        <f t="shared" si="19"/>
        <v>0</v>
      </c>
      <c r="H155" s="4"/>
      <c r="I155" s="12">
        <f t="shared" si="16"/>
        <v>0</v>
      </c>
      <c r="J155" s="4"/>
      <c r="K155" s="12">
        <f t="shared" si="13"/>
        <v>0</v>
      </c>
      <c r="L155" s="12">
        <f t="shared" si="20"/>
        <v>0</v>
      </c>
      <c r="M155" s="4"/>
      <c r="N155" s="12">
        <f t="shared" si="17"/>
        <v>0</v>
      </c>
      <c r="O155" s="12">
        <f t="shared" si="10"/>
        <v>0</v>
      </c>
      <c r="P155" s="12">
        <f t="shared" si="21"/>
        <v>0</v>
      </c>
      <c r="Q155" s="4"/>
      <c r="R155" s="12">
        <f t="shared" si="18"/>
        <v>0</v>
      </c>
    </row>
    <row r="156" spans="2:18" ht="30" customHeight="1" x14ac:dyDescent="0.25">
      <c r="B156" s="79">
        <v>151</v>
      </c>
      <c r="C156" s="10"/>
      <c r="D156" s="10"/>
      <c r="E156" s="4"/>
      <c r="F156" s="80"/>
      <c r="G156" s="12">
        <f t="shared" si="19"/>
        <v>0</v>
      </c>
      <c r="H156" s="4"/>
      <c r="I156" s="12">
        <f t="shared" si="16"/>
        <v>0</v>
      </c>
      <c r="J156" s="4"/>
      <c r="K156" s="12">
        <f t="shared" si="13"/>
        <v>0</v>
      </c>
      <c r="L156" s="12">
        <f t="shared" si="20"/>
        <v>0</v>
      </c>
      <c r="M156" s="4"/>
      <c r="N156" s="12">
        <f t="shared" si="17"/>
        <v>0</v>
      </c>
      <c r="O156" s="12">
        <f t="shared" si="10"/>
        <v>0</v>
      </c>
      <c r="P156" s="12">
        <f t="shared" si="21"/>
        <v>0</v>
      </c>
      <c r="Q156" s="4"/>
      <c r="R156" s="12">
        <f t="shared" si="18"/>
        <v>0</v>
      </c>
    </row>
    <row r="157" spans="2:18" ht="30" customHeight="1" x14ac:dyDescent="0.25">
      <c r="B157" s="79">
        <v>152</v>
      </c>
      <c r="C157" s="10"/>
      <c r="D157" s="10"/>
      <c r="E157" s="4"/>
      <c r="F157" s="80"/>
      <c r="G157" s="12">
        <f t="shared" si="19"/>
        <v>0</v>
      </c>
      <c r="H157" s="4"/>
      <c r="I157" s="12">
        <f t="shared" si="16"/>
        <v>0</v>
      </c>
      <c r="J157" s="4"/>
      <c r="K157" s="12">
        <f t="shared" si="13"/>
        <v>0</v>
      </c>
      <c r="L157" s="12">
        <f t="shared" si="20"/>
        <v>0</v>
      </c>
      <c r="M157" s="4"/>
      <c r="N157" s="12">
        <f t="shared" si="17"/>
        <v>0</v>
      </c>
      <c r="O157" s="12">
        <f t="shared" si="10"/>
        <v>0</v>
      </c>
      <c r="P157" s="12">
        <f t="shared" si="21"/>
        <v>0</v>
      </c>
      <c r="Q157" s="4"/>
      <c r="R157" s="12">
        <f t="shared" si="18"/>
        <v>0</v>
      </c>
    </row>
    <row r="158" spans="2:18" ht="30" customHeight="1" x14ac:dyDescent="0.25">
      <c r="B158" s="79">
        <v>153</v>
      </c>
      <c r="C158" s="10"/>
      <c r="D158" s="10"/>
      <c r="E158" s="4"/>
      <c r="F158" s="80"/>
      <c r="G158" s="12">
        <f t="shared" si="19"/>
        <v>0</v>
      </c>
      <c r="H158" s="4"/>
      <c r="I158" s="12">
        <f t="shared" si="16"/>
        <v>0</v>
      </c>
      <c r="J158" s="4"/>
      <c r="K158" s="12">
        <f t="shared" si="13"/>
        <v>0</v>
      </c>
      <c r="L158" s="12">
        <f t="shared" si="20"/>
        <v>0</v>
      </c>
      <c r="M158" s="4"/>
      <c r="N158" s="12">
        <f t="shared" si="17"/>
        <v>0</v>
      </c>
      <c r="O158" s="12">
        <f t="shared" si="10"/>
        <v>0</v>
      </c>
      <c r="P158" s="12">
        <f t="shared" si="21"/>
        <v>0</v>
      </c>
      <c r="Q158" s="4"/>
      <c r="R158" s="12">
        <f t="shared" si="18"/>
        <v>0</v>
      </c>
    </row>
    <row r="159" spans="2:18" ht="30" customHeight="1" x14ac:dyDescent="0.25">
      <c r="B159" s="79">
        <v>154</v>
      </c>
      <c r="C159" s="10"/>
      <c r="D159" s="10"/>
      <c r="E159" s="4"/>
      <c r="F159" s="80"/>
      <c r="G159" s="12">
        <f t="shared" si="19"/>
        <v>0</v>
      </c>
      <c r="H159" s="4"/>
      <c r="I159" s="12">
        <f t="shared" si="16"/>
        <v>0</v>
      </c>
      <c r="J159" s="4"/>
      <c r="K159" s="12">
        <f t="shared" si="13"/>
        <v>0</v>
      </c>
      <c r="L159" s="12">
        <f t="shared" si="20"/>
        <v>0</v>
      </c>
      <c r="M159" s="4"/>
      <c r="N159" s="12">
        <f t="shared" si="17"/>
        <v>0</v>
      </c>
      <c r="O159" s="12">
        <f t="shared" si="10"/>
        <v>0</v>
      </c>
      <c r="P159" s="12">
        <f t="shared" si="21"/>
        <v>0</v>
      </c>
      <c r="Q159" s="4"/>
      <c r="R159" s="12">
        <f t="shared" si="18"/>
        <v>0</v>
      </c>
    </row>
    <row r="160" spans="2:18" ht="30" customHeight="1" x14ac:dyDescent="0.25">
      <c r="B160" s="79">
        <v>155</v>
      </c>
      <c r="C160" s="10"/>
      <c r="D160" s="10"/>
      <c r="E160" s="4"/>
      <c r="F160" s="80"/>
      <c r="G160" s="12">
        <f t="shared" si="19"/>
        <v>0</v>
      </c>
      <c r="H160" s="4"/>
      <c r="I160" s="12">
        <f t="shared" si="16"/>
        <v>0</v>
      </c>
      <c r="J160" s="4"/>
      <c r="K160" s="12">
        <f t="shared" si="13"/>
        <v>0</v>
      </c>
      <c r="L160" s="12">
        <f t="shared" si="20"/>
        <v>0</v>
      </c>
      <c r="M160" s="4"/>
      <c r="N160" s="12">
        <f t="shared" si="17"/>
        <v>0</v>
      </c>
      <c r="O160" s="12">
        <f t="shared" si="10"/>
        <v>0</v>
      </c>
      <c r="P160" s="12">
        <f t="shared" si="21"/>
        <v>0</v>
      </c>
      <c r="Q160" s="4"/>
      <c r="R160" s="12">
        <f t="shared" si="18"/>
        <v>0</v>
      </c>
    </row>
    <row r="161" spans="2:18" ht="30" customHeight="1" x14ac:dyDescent="0.25">
      <c r="B161" s="79">
        <v>156</v>
      </c>
      <c r="C161" s="10"/>
      <c r="D161" s="10"/>
      <c r="E161" s="4"/>
      <c r="F161" s="80"/>
      <c r="G161" s="12">
        <f t="shared" si="19"/>
        <v>0</v>
      </c>
      <c r="H161" s="4"/>
      <c r="I161" s="12">
        <f t="shared" si="16"/>
        <v>0</v>
      </c>
      <c r="J161" s="4"/>
      <c r="K161" s="12">
        <f t="shared" si="13"/>
        <v>0</v>
      </c>
      <c r="L161" s="12">
        <f t="shared" si="20"/>
        <v>0</v>
      </c>
      <c r="M161" s="4"/>
      <c r="N161" s="12">
        <f t="shared" si="17"/>
        <v>0</v>
      </c>
      <c r="O161" s="12">
        <f t="shared" si="10"/>
        <v>0</v>
      </c>
      <c r="P161" s="12">
        <f t="shared" si="21"/>
        <v>0</v>
      </c>
      <c r="Q161" s="4"/>
      <c r="R161" s="12">
        <f t="shared" si="18"/>
        <v>0</v>
      </c>
    </row>
    <row r="162" spans="2:18" ht="30" customHeight="1" x14ac:dyDescent="0.25">
      <c r="B162" s="79">
        <v>157</v>
      </c>
      <c r="C162" s="10"/>
      <c r="D162" s="10"/>
      <c r="E162" s="4"/>
      <c r="F162" s="80"/>
      <c r="G162" s="12">
        <f t="shared" si="19"/>
        <v>0</v>
      </c>
      <c r="H162" s="4"/>
      <c r="I162" s="12">
        <f t="shared" si="16"/>
        <v>0</v>
      </c>
      <c r="J162" s="4"/>
      <c r="K162" s="12">
        <f t="shared" si="13"/>
        <v>0</v>
      </c>
      <c r="L162" s="12">
        <f t="shared" si="20"/>
        <v>0</v>
      </c>
      <c r="M162" s="4"/>
      <c r="N162" s="12">
        <f t="shared" si="17"/>
        <v>0</v>
      </c>
      <c r="O162" s="12">
        <f t="shared" si="10"/>
        <v>0</v>
      </c>
      <c r="P162" s="12">
        <f t="shared" si="21"/>
        <v>0</v>
      </c>
      <c r="Q162" s="4"/>
      <c r="R162" s="12">
        <f t="shared" si="18"/>
        <v>0</v>
      </c>
    </row>
    <row r="163" spans="2:18" ht="30" customHeight="1" x14ac:dyDescent="0.25">
      <c r="B163" s="79">
        <v>158</v>
      </c>
      <c r="C163" s="10"/>
      <c r="D163" s="10"/>
      <c r="E163" s="4"/>
      <c r="F163" s="80"/>
      <c r="G163" s="12">
        <f t="shared" si="19"/>
        <v>0</v>
      </c>
      <c r="H163" s="4"/>
      <c r="I163" s="12">
        <f t="shared" si="16"/>
        <v>0</v>
      </c>
      <c r="J163" s="4"/>
      <c r="K163" s="12">
        <f t="shared" si="13"/>
        <v>0</v>
      </c>
      <c r="L163" s="12">
        <f t="shared" si="20"/>
        <v>0</v>
      </c>
      <c r="M163" s="4"/>
      <c r="N163" s="12">
        <f t="shared" si="17"/>
        <v>0</v>
      </c>
      <c r="O163" s="12">
        <f t="shared" si="10"/>
        <v>0</v>
      </c>
      <c r="P163" s="12">
        <f t="shared" si="21"/>
        <v>0</v>
      </c>
      <c r="Q163" s="4"/>
      <c r="R163" s="12">
        <f t="shared" si="18"/>
        <v>0</v>
      </c>
    </row>
    <row r="164" spans="2:18" ht="30" customHeight="1" x14ac:dyDescent="0.25">
      <c r="B164" s="79">
        <v>159</v>
      </c>
      <c r="C164" s="10"/>
      <c r="D164" s="10"/>
      <c r="E164" s="4"/>
      <c r="F164" s="80"/>
      <c r="G164" s="12">
        <f t="shared" si="19"/>
        <v>0</v>
      </c>
      <c r="H164" s="4"/>
      <c r="I164" s="12">
        <f t="shared" si="16"/>
        <v>0</v>
      </c>
      <c r="J164" s="4"/>
      <c r="K164" s="12">
        <f t="shared" si="13"/>
        <v>0</v>
      </c>
      <c r="L164" s="12">
        <f t="shared" si="20"/>
        <v>0</v>
      </c>
      <c r="M164" s="4"/>
      <c r="N164" s="12">
        <f t="shared" si="17"/>
        <v>0</v>
      </c>
      <c r="O164" s="12">
        <f t="shared" si="10"/>
        <v>0</v>
      </c>
      <c r="P164" s="12">
        <f t="shared" si="21"/>
        <v>0</v>
      </c>
      <c r="Q164" s="4"/>
      <c r="R164" s="12">
        <f t="shared" si="18"/>
        <v>0</v>
      </c>
    </row>
    <row r="165" spans="2:18" ht="30" customHeight="1" x14ac:dyDescent="0.25">
      <c r="B165" s="79">
        <v>160</v>
      </c>
      <c r="C165" s="10"/>
      <c r="D165" s="10"/>
      <c r="E165" s="4"/>
      <c r="F165" s="80"/>
      <c r="G165" s="12">
        <f t="shared" si="19"/>
        <v>0</v>
      </c>
      <c r="H165" s="4"/>
      <c r="I165" s="12">
        <f t="shared" si="16"/>
        <v>0</v>
      </c>
      <c r="J165" s="4"/>
      <c r="K165" s="12">
        <f t="shared" si="13"/>
        <v>0</v>
      </c>
      <c r="L165" s="12">
        <f t="shared" si="20"/>
        <v>0</v>
      </c>
      <c r="M165" s="4"/>
      <c r="N165" s="12">
        <f t="shared" si="17"/>
        <v>0</v>
      </c>
      <c r="O165" s="12">
        <f t="shared" si="10"/>
        <v>0</v>
      </c>
      <c r="P165" s="12">
        <f t="shared" si="21"/>
        <v>0</v>
      </c>
      <c r="Q165" s="4"/>
      <c r="R165" s="12">
        <f t="shared" si="18"/>
        <v>0</v>
      </c>
    </row>
    <row r="166" spans="2:18" ht="30" customHeight="1" x14ac:dyDescent="0.25">
      <c r="B166" s="79">
        <v>161</v>
      </c>
      <c r="C166" s="10"/>
      <c r="D166" s="10"/>
      <c r="E166" s="4"/>
      <c r="F166" s="80"/>
      <c r="G166" s="12">
        <f t="shared" si="19"/>
        <v>0</v>
      </c>
      <c r="H166" s="4"/>
      <c r="I166" s="12">
        <f t="shared" si="16"/>
        <v>0</v>
      </c>
      <c r="J166" s="4"/>
      <c r="K166" s="12">
        <f t="shared" si="13"/>
        <v>0</v>
      </c>
      <c r="L166" s="12">
        <f t="shared" si="20"/>
        <v>0</v>
      </c>
      <c r="M166" s="4"/>
      <c r="N166" s="12">
        <f t="shared" si="17"/>
        <v>0</v>
      </c>
      <c r="O166" s="12">
        <f t="shared" si="10"/>
        <v>0</v>
      </c>
      <c r="P166" s="12">
        <f t="shared" si="21"/>
        <v>0</v>
      </c>
      <c r="Q166" s="4"/>
      <c r="R166" s="12">
        <f t="shared" si="18"/>
        <v>0</v>
      </c>
    </row>
    <row r="167" spans="2:18" ht="30" customHeight="1" x14ac:dyDescent="0.25">
      <c r="B167" s="79">
        <v>162</v>
      </c>
      <c r="C167" s="10"/>
      <c r="D167" s="10"/>
      <c r="E167" s="4"/>
      <c r="F167" s="80"/>
      <c r="G167" s="12">
        <f t="shared" si="19"/>
        <v>0</v>
      </c>
      <c r="H167" s="4"/>
      <c r="I167" s="12">
        <f t="shared" si="16"/>
        <v>0</v>
      </c>
      <c r="J167" s="4"/>
      <c r="K167" s="12">
        <f t="shared" si="13"/>
        <v>0</v>
      </c>
      <c r="L167" s="12">
        <f t="shared" si="20"/>
        <v>0</v>
      </c>
      <c r="M167" s="4"/>
      <c r="N167" s="12">
        <f t="shared" si="17"/>
        <v>0</v>
      </c>
      <c r="O167" s="12">
        <f t="shared" si="10"/>
        <v>0</v>
      </c>
      <c r="P167" s="12">
        <f t="shared" si="21"/>
        <v>0</v>
      </c>
      <c r="Q167" s="4"/>
      <c r="R167" s="12">
        <f t="shared" si="18"/>
        <v>0</v>
      </c>
    </row>
    <row r="168" spans="2:18" ht="30" customHeight="1" x14ac:dyDescent="0.25">
      <c r="B168" s="79">
        <v>163</v>
      </c>
      <c r="C168" s="10"/>
      <c r="D168" s="10"/>
      <c r="E168" s="4"/>
      <c r="F168" s="80"/>
      <c r="G168" s="12">
        <f t="shared" si="19"/>
        <v>0</v>
      </c>
      <c r="H168" s="4"/>
      <c r="I168" s="12">
        <f t="shared" si="16"/>
        <v>0</v>
      </c>
      <c r="J168" s="4"/>
      <c r="K168" s="12">
        <f t="shared" si="13"/>
        <v>0</v>
      </c>
      <c r="L168" s="12">
        <f t="shared" si="20"/>
        <v>0</v>
      </c>
      <c r="M168" s="4"/>
      <c r="N168" s="12">
        <f t="shared" si="17"/>
        <v>0</v>
      </c>
      <c r="O168" s="12">
        <f t="shared" si="10"/>
        <v>0</v>
      </c>
      <c r="P168" s="12">
        <f t="shared" si="21"/>
        <v>0</v>
      </c>
      <c r="Q168" s="4"/>
      <c r="R168" s="12">
        <f t="shared" si="18"/>
        <v>0</v>
      </c>
    </row>
    <row r="169" spans="2:18" ht="30" customHeight="1" x14ac:dyDescent="0.25">
      <c r="B169" s="79">
        <v>164</v>
      </c>
      <c r="C169" s="10"/>
      <c r="D169" s="10"/>
      <c r="E169" s="4"/>
      <c r="F169" s="80"/>
      <c r="G169" s="12">
        <f t="shared" si="19"/>
        <v>0</v>
      </c>
      <c r="H169" s="4"/>
      <c r="I169" s="12">
        <f t="shared" si="16"/>
        <v>0</v>
      </c>
      <c r="J169" s="4"/>
      <c r="K169" s="12">
        <f t="shared" si="13"/>
        <v>0</v>
      </c>
      <c r="L169" s="12">
        <f t="shared" si="20"/>
        <v>0</v>
      </c>
      <c r="M169" s="4"/>
      <c r="N169" s="12">
        <f t="shared" si="17"/>
        <v>0</v>
      </c>
      <c r="O169" s="12">
        <f t="shared" si="10"/>
        <v>0</v>
      </c>
      <c r="P169" s="12">
        <f t="shared" si="21"/>
        <v>0</v>
      </c>
      <c r="Q169" s="4"/>
      <c r="R169" s="12">
        <f t="shared" si="18"/>
        <v>0</v>
      </c>
    </row>
    <row r="170" spans="2:18" ht="30" customHeight="1" x14ac:dyDescent="0.25">
      <c r="B170" s="79">
        <v>165</v>
      </c>
      <c r="C170" s="10"/>
      <c r="D170" s="10"/>
      <c r="E170" s="4"/>
      <c r="F170" s="80"/>
      <c r="G170" s="12">
        <f t="shared" si="19"/>
        <v>0</v>
      </c>
      <c r="H170" s="4"/>
      <c r="I170" s="12">
        <f t="shared" si="16"/>
        <v>0</v>
      </c>
      <c r="J170" s="4"/>
      <c r="K170" s="12">
        <f t="shared" si="13"/>
        <v>0</v>
      </c>
      <c r="L170" s="12">
        <f t="shared" si="20"/>
        <v>0</v>
      </c>
      <c r="M170" s="4"/>
      <c r="N170" s="12">
        <f t="shared" si="17"/>
        <v>0</v>
      </c>
      <c r="O170" s="12">
        <f t="shared" si="10"/>
        <v>0</v>
      </c>
      <c r="P170" s="12">
        <f t="shared" si="21"/>
        <v>0</v>
      </c>
      <c r="Q170" s="4"/>
      <c r="R170" s="12">
        <f t="shared" si="18"/>
        <v>0</v>
      </c>
    </row>
    <row r="171" spans="2:18" ht="30" customHeight="1" x14ac:dyDescent="0.25">
      <c r="B171" s="79">
        <v>166</v>
      </c>
      <c r="C171" s="10"/>
      <c r="D171" s="10"/>
      <c r="E171" s="4"/>
      <c r="F171" s="80"/>
      <c r="G171" s="12">
        <f t="shared" si="19"/>
        <v>0</v>
      </c>
      <c r="H171" s="4"/>
      <c r="I171" s="12">
        <f t="shared" si="16"/>
        <v>0</v>
      </c>
      <c r="J171" s="4"/>
      <c r="K171" s="12">
        <f t="shared" si="13"/>
        <v>0</v>
      </c>
      <c r="L171" s="12">
        <f t="shared" si="20"/>
        <v>0</v>
      </c>
      <c r="M171" s="4"/>
      <c r="N171" s="12">
        <f t="shared" si="17"/>
        <v>0</v>
      </c>
      <c r="O171" s="12">
        <f t="shared" si="10"/>
        <v>0</v>
      </c>
      <c r="P171" s="12">
        <f t="shared" si="21"/>
        <v>0</v>
      </c>
      <c r="Q171" s="4"/>
      <c r="R171" s="12">
        <f t="shared" si="18"/>
        <v>0</v>
      </c>
    </row>
    <row r="172" spans="2:18" ht="30" customHeight="1" x14ac:dyDescent="0.25">
      <c r="B172" s="79">
        <v>167</v>
      </c>
      <c r="C172" s="10"/>
      <c r="D172" s="10"/>
      <c r="E172" s="4"/>
      <c r="F172" s="80"/>
      <c r="G172" s="12">
        <f t="shared" si="19"/>
        <v>0</v>
      </c>
      <c r="H172" s="4"/>
      <c r="I172" s="12">
        <f t="shared" si="16"/>
        <v>0</v>
      </c>
      <c r="J172" s="4"/>
      <c r="K172" s="12">
        <f t="shared" si="13"/>
        <v>0</v>
      </c>
      <c r="L172" s="12">
        <f t="shared" si="20"/>
        <v>0</v>
      </c>
      <c r="M172" s="4"/>
      <c r="N172" s="12">
        <f t="shared" si="17"/>
        <v>0</v>
      </c>
      <c r="O172" s="12">
        <f t="shared" si="10"/>
        <v>0</v>
      </c>
      <c r="P172" s="12">
        <f t="shared" si="21"/>
        <v>0</v>
      </c>
      <c r="Q172" s="4"/>
      <c r="R172" s="12">
        <f t="shared" si="18"/>
        <v>0</v>
      </c>
    </row>
    <row r="173" spans="2:18" ht="30" customHeight="1" x14ac:dyDescent="0.25">
      <c r="B173" s="79">
        <v>168</v>
      </c>
      <c r="C173" s="10"/>
      <c r="D173" s="10"/>
      <c r="E173" s="4"/>
      <c r="F173" s="80"/>
      <c r="G173" s="12">
        <f t="shared" si="19"/>
        <v>0</v>
      </c>
      <c r="H173" s="4"/>
      <c r="I173" s="12">
        <f t="shared" si="16"/>
        <v>0</v>
      </c>
      <c r="J173" s="4"/>
      <c r="K173" s="12">
        <f t="shared" si="13"/>
        <v>0</v>
      </c>
      <c r="L173" s="12">
        <f t="shared" si="20"/>
        <v>0</v>
      </c>
      <c r="M173" s="4"/>
      <c r="N173" s="12">
        <f t="shared" si="17"/>
        <v>0</v>
      </c>
      <c r="O173" s="12">
        <f t="shared" si="10"/>
        <v>0</v>
      </c>
      <c r="P173" s="12">
        <f t="shared" si="21"/>
        <v>0</v>
      </c>
      <c r="Q173" s="4"/>
      <c r="R173" s="12">
        <f t="shared" si="18"/>
        <v>0</v>
      </c>
    </row>
    <row r="174" spans="2:18" ht="30" customHeight="1" x14ac:dyDescent="0.25">
      <c r="B174" s="79">
        <v>169</v>
      </c>
      <c r="C174" s="10"/>
      <c r="D174" s="10"/>
      <c r="E174" s="4"/>
      <c r="F174" s="80"/>
      <c r="G174" s="12">
        <f t="shared" si="19"/>
        <v>0</v>
      </c>
      <c r="H174" s="4"/>
      <c r="I174" s="12">
        <f t="shared" si="16"/>
        <v>0</v>
      </c>
      <c r="J174" s="4"/>
      <c r="K174" s="12">
        <f t="shared" si="13"/>
        <v>0</v>
      </c>
      <c r="L174" s="12">
        <f t="shared" si="20"/>
        <v>0</v>
      </c>
      <c r="M174" s="4"/>
      <c r="N174" s="12">
        <f t="shared" si="17"/>
        <v>0</v>
      </c>
      <c r="O174" s="12">
        <f t="shared" si="10"/>
        <v>0</v>
      </c>
      <c r="P174" s="12">
        <f t="shared" si="21"/>
        <v>0</v>
      </c>
      <c r="Q174" s="4"/>
      <c r="R174" s="12">
        <f t="shared" si="18"/>
        <v>0</v>
      </c>
    </row>
    <row r="175" spans="2:18" ht="30" customHeight="1" x14ac:dyDescent="0.25">
      <c r="B175" s="79">
        <v>170</v>
      </c>
      <c r="C175" s="10"/>
      <c r="D175" s="10"/>
      <c r="E175" s="4"/>
      <c r="F175" s="80"/>
      <c r="G175" s="12">
        <f t="shared" si="19"/>
        <v>0</v>
      </c>
      <c r="H175" s="4"/>
      <c r="I175" s="12">
        <f t="shared" si="16"/>
        <v>0</v>
      </c>
      <c r="J175" s="4"/>
      <c r="K175" s="12">
        <f t="shared" si="13"/>
        <v>0</v>
      </c>
      <c r="L175" s="12">
        <f t="shared" si="20"/>
        <v>0</v>
      </c>
      <c r="M175" s="4"/>
      <c r="N175" s="12">
        <f t="shared" si="17"/>
        <v>0</v>
      </c>
      <c r="O175" s="12">
        <f t="shared" si="10"/>
        <v>0</v>
      </c>
      <c r="P175" s="12">
        <f t="shared" si="21"/>
        <v>0</v>
      </c>
      <c r="Q175" s="4"/>
      <c r="R175" s="12">
        <f t="shared" si="18"/>
        <v>0</v>
      </c>
    </row>
    <row r="176" spans="2:18" ht="30" customHeight="1" x14ac:dyDescent="0.25">
      <c r="B176" s="79">
        <v>171</v>
      </c>
      <c r="C176" s="10"/>
      <c r="D176" s="10"/>
      <c r="E176" s="4"/>
      <c r="F176" s="80"/>
      <c r="G176" s="12">
        <f t="shared" si="19"/>
        <v>0</v>
      </c>
      <c r="H176" s="4"/>
      <c r="I176" s="12">
        <f t="shared" si="16"/>
        <v>0</v>
      </c>
      <c r="J176" s="4"/>
      <c r="K176" s="12">
        <f t="shared" si="13"/>
        <v>0</v>
      </c>
      <c r="L176" s="12">
        <f t="shared" si="20"/>
        <v>0</v>
      </c>
      <c r="M176" s="4"/>
      <c r="N176" s="12">
        <f t="shared" si="17"/>
        <v>0</v>
      </c>
      <c r="O176" s="12">
        <f t="shared" si="10"/>
        <v>0</v>
      </c>
      <c r="P176" s="12">
        <f t="shared" si="21"/>
        <v>0</v>
      </c>
      <c r="Q176" s="4"/>
      <c r="R176" s="12">
        <f t="shared" si="18"/>
        <v>0</v>
      </c>
    </row>
    <row r="177" spans="2:18" ht="30" customHeight="1" x14ac:dyDescent="0.25">
      <c r="B177" s="79">
        <v>172</v>
      </c>
      <c r="C177" s="10"/>
      <c r="D177" s="10"/>
      <c r="E177" s="4"/>
      <c r="F177" s="80"/>
      <c r="G177" s="12">
        <f t="shared" si="19"/>
        <v>0</v>
      </c>
      <c r="H177" s="4"/>
      <c r="I177" s="12">
        <f t="shared" si="16"/>
        <v>0</v>
      </c>
      <c r="J177" s="4"/>
      <c r="K177" s="12">
        <f t="shared" si="13"/>
        <v>0</v>
      </c>
      <c r="L177" s="12">
        <f t="shared" si="20"/>
        <v>0</v>
      </c>
      <c r="M177" s="4"/>
      <c r="N177" s="12">
        <f t="shared" si="17"/>
        <v>0</v>
      </c>
      <c r="O177" s="12">
        <f t="shared" si="10"/>
        <v>0</v>
      </c>
      <c r="P177" s="12">
        <f t="shared" si="21"/>
        <v>0</v>
      </c>
      <c r="Q177" s="4"/>
      <c r="R177" s="12">
        <f t="shared" si="18"/>
        <v>0</v>
      </c>
    </row>
    <row r="178" spans="2:18" ht="30" customHeight="1" x14ac:dyDescent="0.25">
      <c r="B178" s="79">
        <v>173</v>
      </c>
      <c r="C178" s="10"/>
      <c r="D178" s="10"/>
      <c r="E178" s="4"/>
      <c r="F178" s="80"/>
      <c r="G178" s="12">
        <f t="shared" si="19"/>
        <v>0</v>
      </c>
      <c r="H178" s="4"/>
      <c r="I178" s="12">
        <f t="shared" si="16"/>
        <v>0</v>
      </c>
      <c r="J178" s="4"/>
      <c r="K178" s="12">
        <f t="shared" si="13"/>
        <v>0</v>
      </c>
      <c r="L178" s="12">
        <f t="shared" si="20"/>
        <v>0</v>
      </c>
      <c r="M178" s="4"/>
      <c r="N178" s="12">
        <f t="shared" si="17"/>
        <v>0</v>
      </c>
      <c r="O178" s="12">
        <f t="shared" si="10"/>
        <v>0</v>
      </c>
      <c r="P178" s="12">
        <f t="shared" si="21"/>
        <v>0</v>
      </c>
      <c r="Q178" s="4"/>
      <c r="R178" s="12">
        <f t="shared" si="18"/>
        <v>0</v>
      </c>
    </row>
    <row r="179" spans="2:18" ht="30" customHeight="1" x14ac:dyDescent="0.25">
      <c r="B179" s="79">
        <v>174</v>
      </c>
      <c r="C179" s="10"/>
      <c r="D179" s="10"/>
      <c r="E179" s="4"/>
      <c r="F179" s="80"/>
      <c r="G179" s="12">
        <f t="shared" si="19"/>
        <v>0</v>
      </c>
      <c r="H179" s="4"/>
      <c r="I179" s="12">
        <f t="shared" si="16"/>
        <v>0</v>
      </c>
      <c r="J179" s="4"/>
      <c r="K179" s="12">
        <f t="shared" si="13"/>
        <v>0</v>
      </c>
      <c r="L179" s="12">
        <f t="shared" si="20"/>
        <v>0</v>
      </c>
      <c r="M179" s="4"/>
      <c r="N179" s="12">
        <f t="shared" si="17"/>
        <v>0</v>
      </c>
      <c r="O179" s="12">
        <f t="shared" si="10"/>
        <v>0</v>
      </c>
      <c r="P179" s="12">
        <f t="shared" si="21"/>
        <v>0</v>
      </c>
      <c r="Q179" s="4"/>
      <c r="R179" s="12">
        <f t="shared" si="18"/>
        <v>0</v>
      </c>
    </row>
    <row r="180" spans="2:18" ht="30" customHeight="1" x14ac:dyDescent="0.25">
      <c r="B180" s="79">
        <v>175</v>
      </c>
      <c r="C180" s="10"/>
      <c r="D180" s="10"/>
      <c r="E180" s="4"/>
      <c r="F180" s="80"/>
      <c r="G180" s="12">
        <f t="shared" si="19"/>
        <v>0</v>
      </c>
      <c r="H180" s="4"/>
      <c r="I180" s="12">
        <f t="shared" si="16"/>
        <v>0</v>
      </c>
      <c r="J180" s="4"/>
      <c r="K180" s="12">
        <f t="shared" si="13"/>
        <v>0</v>
      </c>
      <c r="L180" s="12">
        <f t="shared" si="20"/>
        <v>0</v>
      </c>
      <c r="M180" s="4"/>
      <c r="N180" s="12">
        <f t="shared" si="17"/>
        <v>0</v>
      </c>
      <c r="O180" s="12">
        <f t="shared" si="10"/>
        <v>0</v>
      </c>
      <c r="P180" s="12">
        <f t="shared" si="21"/>
        <v>0</v>
      </c>
      <c r="Q180" s="4"/>
      <c r="R180" s="12">
        <f t="shared" si="18"/>
        <v>0</v>
      </c>
    </row>
    <row r="181" spans="2:18" ht="30" customHeight="1" x14ac:dyDescent="0.25">
      <c r="B181" s="79">
        <v>176</v>
      </c>
      <c r="C181" s="10"/>
      <c r="D181" s="10"/>
      <c r="E181" s="4"/>
      <c r="F181" s="80"/>
      <c r="G181" s="12">
        <f t="shared" si="19"/>
        <v>0</v>
      </c>
      <c r="H181" s="4"/>
      <c r="I181" s="12">
        <f t="shared" si="16"/>
        <v>0</v>
      </c>
      <c r="J181" s="4"/>
      <c r="K181" s="12">
        <f t="shared" si="13"/>
        <v>0</v>
      </c>
      <c r="L181" s="12">
        <f t="shared" si="20"/>
        <v>0</v>
      </c>
      <c r="M181" s="4"/>
      <c r="N181" s="12">
        <f t="shared" si="17"/>
        <v>0</v>
      </c>
      <c r="O181" s="12">
        <f t="shared" si="10"/>
        <v>0</v>
      </c>
      <c r="P181" s="12">
        <f t="shared" si="21"/>
        <v>0</v>
      </c>
      <c r="Q181" s="4"/>
      <c r="R181" s="12">
        <f t="shared" si="18"/>
        <v>0</v>
      </c>
    </row>
    <row r="182" spans="2:18" ht="30" customHeight="1" x14ac:dyDescent="0.25">
      <c r="B182" s="79">
        <v>177</v>
      </c>
      <c r="C182" s="10"/>
      <c r="D182" s="10"/>
      <c r="E182" s="4"/>
      <c r="F182" s="80"/>
      <c r="G182" s="12">
        <f t="shared" si="19"/>
        <v>0</v>
      </c>
      <c r="H182" s="4"/>
      <c r="I182" s="12">
        <f t="shared" si="16"/>
        <v>0</v>
      </c>
      <c r="J182" s="4"/>
      <c r="K182" s="12">
        <f t="shared" si="13"/>
        <v>0</v>
      </c>
      <c r="L182" s="12">
        <f t="shared" si="20"/>
        <v>0</v>
      </c>
      <c r="M182" s="4"/>
      <c r="N182" s="12">
        <f t="shared" si="17"/>
        <v>0</v>
      </c>
      <c r="O182" s="12">
        <f t="shared" si="10"/>
        <v>0</v>
      </c>
      <c r="P182" s="12">
        <f t="shared" si="21"/>
        <v>0</v>
      </c>
      <c r="Q182" s="4"/>
      <c r="R182" s="12">
        <f t="shared" si="18"/>
        <v>0</v>
      </c>
    </row>
    <row r="183" spans="2:18" ht="30" customHeight="1" x14ac:dyDescent="0.25">
      <c r="B183" s="79">
        <v>178</v>
      </c>
      <c r="C183" s="10"/>
      <c r="D183" s="10"/>
      <c r="E183" s="4"/>
      <c r="F183" s="80"/>
      <c r="G183" s="12">
        <f t="shared" si="19"/>
        <v>0</v>
      </c>
      <c r="H183" s="4"/>
      <c r="I183" s="12">
        <f t="shared" si="16"/>
        <v>0</v>
      </c>
      <c r="J183" s="4"/>
      <c r="K183" s="12">
        <f t="shared" si="13"/>
        <v>0</v>
      </c>
      <c r="L183" s="12">
        <f t="shared" si="20"/>
        <v>0</v>
      </c>
      <c r="M183" s="4"/>
      <c r="N183" s="12">
        <f t="shared" si="17"/>
        <v>0</v>
      </c>
      <c r="O183" s="12">
        <f t="shared" si="10"/>
        <v>0</v>
      </c>
      <c r="P183" s="12">
        <f t="shared" si="21"/>
        <v>0</v>
      </c>
      <c r="Q183" s="4"/>
      <c r="R183" s="12">
        <f t="shared" si="18"/>
        <v>0</v>
      </c>
    </row>
    <row r="184" spans="2:18" ht="30" customHeight="1" x14ac:dyDescent="0.25">
      <c r="B184" s="79">
        <v>179</v>
      </c>
      <c r="C184" s="10"/>
      <c r="D184" s="10"/>
      <c r="E184" s="4"/>
      <c r="F184" s="80"/>
      <c r="G184" s="12">
        <f t="shared" si="19"/>
        <v>0</v>
      </c>
      <c r="H184" s="4"/>
      <c r="I184" s="12">
        <f t="shared" si="16"/>
        <v>0</v>
      </c>
      <c r="J184" s="4"/>
      <c r="K184" s="12">
        <f t="shared" si="13"/>
        <v>0</v>
      </c>
      <c r="L184" s="12">
        <f t="shared" si="20"/>
        <v>0</v>
      </c>
      <c r="M184" s="4"/>
      <c r="N184" s="12">
        <f t="shared" si="17"/>
        <v>0</v>
      </c>
      <c r="O184" s="12">
        <f t="shared" si="10"/>
        <v>0</v>
      </c>
      <c r="P184" s="12">
        <f t="shared" si="21"/>
        <v>0</v>
      </c>
      <c r="Q184" s="4"/>
      <c r="R184" s="12">
        <f t="shared" si="18"/>
        <v>0</v>
      </c>
    </row>
    <row r="185" spans="2:18" ht="30" customHeight="1" x14ac:dyDescent="0.25">
      <c r="B185" s="79">
        <v>180</v>
      </c>
      <c r="C185" s="10"/>
      <c r="D185" s="10"/>
      <c r="E185" s="4"/>
      <c r="F185" s="80"/>
      <c r="G185" s="12">
        <f t="shared" si="19"/>
        <v>0</v>
      </c>
      <c r="H185" s="4"/>
      <c r="I185" s="12">
        <f t="shared" si="16"/>
        <v>0</v>
      </c>
      <c r="J185" s="4"/>
      <c r="K185" s="12">
        <f t="shared" si="13"/>
        <v>0</v>
      </c>
      <c r="L185" s="12">
        <f t="shared" si="20"/>
        <v>0</v>
      </c>
      <c r="M185" s="4"/>
      <c r="N185" s="12">
        <f t="shared" si="17"/>
        <v>0</v>
      </c>
      <c r="O185" s="12">
        <f t="shared" si="10"/>
        <v>0</v>
      </c>
      <c r="P185" s="12">
        <f t="shared" si="21"/>
        <v>0</v>
      </c>
      <c r="Q185" s="4"/>
      <c r="R185" s="12">
        <f t="shared" si="18"/>
        <v>0</v>
      </c>
    </row>
    <row r="186" spans="2:18" ht="30" customHeight="1" x14ac:dyDescent="0.25">
      <c r="B186" s="79">
        <v>181</v>
      </c>
      <c r="C186" s="10"/>
      <c r="D186" s="10"/>
      <c r="E186" s="4"/>
      <c r="F186" s="80"/>
      <c r="G186" s="12">
        <f t="shared" si="19"/>
        <v>0</v>
      </c>
      <c r="H186" s="4"/>
      <c r="I186" s="12">
        <f t="shared" si="16"/>
        <v>0</v>
      </c>
      <c r="J186" s="4"/>
      <c r="K186" s="12">
        <f t="shared" si="13"/>
        <v>0</v>
      </c>
      <c r="L186" s="12">
        <f t="shared" si="20"/>
        <v>0</v>
      </c>
      <c r="M186" s="4"/>
      <c r="N186" s="12">
        <f t="shared" si="17"/>
        <v>0</v>
      </c>
      <c r="O186" s="12">
        <f t="shared" si="10"/>
        <v>0</v>
      </c>
      <c r="P186" s="12">
        <f t="shared" si="21"/>
        <v>0</v>
      </c>
      <c r="Q186" s="4"/>
      <c r="R186" s="12">
        <f t="shared" si="18"/>
        <v>0</v>
      </c>
    </row>
    <row r="187" spans="2:18" ht="30" customHeight="1" x14ac:dyDescent="0.25">
      <c r="B187" s="79">
        <v>182</v>
      </c>
      <c r="C187" s="10"/>
      <c r="D187" s="10"/>
      <c r="E187" s="4"/>
      <c r="F187" s="80"/>
      <c r="G187" s="12">
        <f t="shared" si="19"/>
        <v>0</v>
      </c>
      <c r="H187" s="4"/>
      <c r="I187" s="12">
        <f t="shared" si="16"/>
        <v>0</v>
      </c>
      <c r="J187" s="4"/>
      <c r="K187" s="12">
        <f t="shared" si="13"/>
        <v>0</v>
      </c>
      <c r="L187" s="12">
        <f t="shared" si="20"/>
        <v>0</v>
      </c>
      <c r="M187" s="4"/>
      <c r="N187" s="12">
        <f t="shared" si="17"/>
        <v>0</v>
      </c>
      <c r="O187" s="12">
        <f t="shared" si="10"/>
        <v>0</v>
      </c>
      <c r="P187" s="12">
        <f t="shared" si="21"/>
        <v>0</v>
      </c>
      <c r="Q187" s="4"/>
      <c r="R187" s="12">
        <f t="shared" si="18"/>
        <v>0</v>
      </c>
    </row>
    <row r="188" spans="2:18" ht="30" customHeight="1" x14ac:dyDescent="0.25">
      <c r="B188" s="79">
        <v>183</v>
      </c>
      <c r="C188" s="10"/>
      <c r="D188" s="10"/>
      <c r="E188" s="4"/>
      <c r="F188" s="80"/>
      <c r="G188" s="12">
        <f t="shared" si="19"/>
        <v>0</v>
      </c>
      <c r="H188" s="4"/>
      <c r="I188" s="12">
        <f t="shared" si="16"/>
        <v>0</v>
      </c>
      <c r="J188" s="4"/>
      <c r="K188" s="12">
        <f t="shared" si="13"/>
        <v>0</v>
      </c>
      <c r="L188" s="12">
        <f t="shared" si="20"/>
        <v>0</v>
      </c>
      <c r="M188" s="4"/>
      <c r="N188" s="12">
        <f t="shared" si="17"/>
        <v>0</v>
      </c>
      <c r="O188" s="12">
        <f t="shared" si="10"/>
        <v>0</v>
      </c>
      <c r="P188" s="12">
        <f t="shared" si="21"/>
        <v>0</v>
      </c>
      <c r="Q188" s="4"/>
      <c r="R188" s="12">
        <f t="shared" si="18"/>
        <v>0</v>
      </c>
    </row>
    <row r="189" spans="2:18" ht="30" customHeight="1" x14ac:dyDescent="0.25">
      <c r="B189" s="79">
        <v>184</v>
      </c>
      <c r="C189" s="10"/>
      <c r="D189" s="10"/>
      <c r="E189" s="4"/>
      <c r="F189" s="80"/>
      <c r="G189" s="12">
        <f t="shared" si="19"/>
        <v>0</v>
      </c>
      <c r="H189" s="4"/>
      <c r="I189" s="12">
        <f t="shared" si="16"/>
        <v>0</v>
      </c>
      <c r="J189" s="4"/>
      <c r="K189" s="12">
        <f t="shared" si="13"/>
        <v>0</v>
      </c>
      <c r="L189" s="12">
        <f t="shared" si="20"/>
        <v>0</v>
      </c>
      <c r="M189" s="4"/>
      <c r="N189" s="12">
        <f t="shared" si="17"/>
        <v>0</v>
      </c>
      <c r="O189" s="12">
        <f t="shared" si="10"/>
        <v>0</v>
      </c>
      <c r="P189" s="12">
        <f t="shared" si="21"/>
        <v>0</v>
      </c>
      <c r="Q189" s="4"/>
      <c r="R189" s="12">
        <f t="shared" si="18"/>
        <v>0</v>
      </c>
    </row>
    <row r="190" spans="2:18" ht="30" customHeight="1" x14ac:dyDescent="0.25">
      <c r="B190" s="79">
        <v>185</v>
      </c>
      <c r="C190" s="10"/>
      <c r="D190" s="10"/>
      <c r="E190" s="4"/>
      <c r="F190" s="80"/>
      <c r="G190" s="12">
        <f t="shared" si="19"/>
        <v>0</v>
      </c>
      <c r="H190" s="4"/>
      <c r="I190" s="12">
        <f t="shared" si="16"/>
        <v>0</v>
      </c>
      <c r="J190" s="4"/>
      <c r="K190" s="12">
        <f t="shared" si="13"/>
        <v>0</v>
      </c>
      <c r="L190" s="12">
        <f t="shared" si="20"/>
        <v>0</v>
      </c>
      <c r="M190" s="4"/>
      <c r="N190" s="12">
        <f t="shared" si="17"/>
        <v>0</v>
      </c>
      <c r="O190" s="12">
        <f t="shared" si="10"/>
        <v>0</v>
      </c>
      <c r="P190" s="12">
        <f t="shared" si="21"/>
        <v>0</v>
      </c>
      <c r="Q190" s="4"/>
      <c r="R190" s="12">
        <f t="shared" si="18"/>
        <v>0</v>
      </c>
    </row>
    <row r="191" spans="2:18" ht="30" customHeight="1" x14ac:dyDescent="0.25">
      <c r="B191" s="79">
        <v>186</v>
      </c>
      <c r="C191" s="10"/>
      <c r="D191" s="10"/>
      <c r="E191" s="4"/>
      <c r="F191" s="80"/>
      <c r="G191" s="12">
        <f t="shared" si="19"/>
        <v>0</v>
      </c>
      <c r="H191" s="4"/>
      <c r="I191" s="12">
        <f t="shared" si="16"/>
        <v>0</v>
      </c>
      <c r="J191" s="4"/>
      <c r="K191" s="12">
        <f t="shared" si="13"/>
        <v>0</v>
      </c>
      <c r="L191" s="12">
        <f t="shared" si="20"/>
        <v>0</v>
      </c>
      <c r="M191" s="4"/>
      <c r="N191" s="12">
        <f t="shared" si="17"/>
        <v>0</v>
      </c>
      <c r="O191" s="12">
        <f t="shared" si="10"/>
        <v>0</v>
      </c>
      <c r="P191" s="12">
        <f t="shared" si="21"/>
        <v>0</v>
      </c>
      <c r="Q191" s="4"/>
      <c r="R191" s="12">
        <f t="shared" si="18"/>
        <v>0</v>
      </c>
    </row>
    <row r="192" spans="2:18" ht="30" customHeight="1" x14ac:dyDescent="0.25">
      <c r="B192" s="79">
        <v>187</v>
      </c>
      <c r="C192" s="10"/>
      <c r="D192" s="10"/>
      <c r="E192" s="4"/>
      <c r="F192" s="80"/>
      <c r="G192" s="12">
        <f t="shared" si="19"/>
        <v>0</v>
      </c>
      <c r="H192" s="4"/>
      <c r="I192" s="12">
        <f t="shared" si="16"/>
        <v>0</v>
      </c>
      <c r="J192" s="4"/>
      <c r="K192" s="12">
        <f t="shared" si="13"/>
        <v>0</v>
      </c>
      <c r="L192" s="12">
        <f t="shared" si="20"/>
        <v>0</v>
      </c>
      <c r="M192" s="4"/>
      <c r="N192" s="12">
        <f t="shared" si="17"/>
        <v>0</v>
      </c>
      <c r="O192" s="12">
        <f t="shared" si="10"/>
        <v>0</v>
      </c>
      <c r="P192" s="12">
        <f t="shared" si="21"/>
        <v>0</v>
      </c>
      <c r="Q192" s="4"/>
      <c r="R192" s="12">
        <f t="shared" si="18"/>
        <v>0</v>
      </c>
    </row>
    <row r="193" spans="2:18" ht="30" customHeight="1" x14ac:dyDescent="0.25">
      <c r="B193" s="79">
        <v>188</v>
      </c>
      <c r="C193" s="10"/>
      <c r="D193" s="10"/>
      <c r="E193" s="4"/>
      <c r="F193" s="80"/>
      <c r="G193" s="12">
        <f t="shared" si="19"/>
        <v>0</v>
      </c>
      <c r="H193" s="4"/>
      <c r="I193" s="12">
        <f t="shared" si="16"/>
        <v>0</v>
      </c>
      <c r="J193" s="4"/>
      <c r="K193" s="12">
        <f t="shared" si="13"/>
        <v>0</v>
      </c>
      <c r="L193" s="12">
        <f t="shared" si="20"/>
        <v>0</v>
      </c>
      <c r="M193" s="4"/>
      <c r="N193" s="12">
        <f t="shared" si="17"/>
        <v>0</v>
      </c>
      <c r="O193" s="12">
        <f t="shared" si="10"/>
        <v>0</v>
      </c>
      <c r="P193" s="12">
        <f t="shared" si="21"/>
        <v>0</v>
      </c>
      <c r="Q193" s="4"/>
      <c r="R193" s="12">
        <f t="shared" si="18"/>
        <v>0</v>
      </c>
    </row>
    <row r="194" spans="2:18" ht="30" customHeight="1" x14ac:dyDescent="0.25">
      <c r="B194" s="79">
        <v>189</v>
      </c>
      <c r="C194" s="10"/>
      <c r="D194" s="10"/>
      <c r="E194" s="4"/>
      <c r="F194" s="80"/>
      <c r="G194" s="12">
        <f t="shared" si="19"/>
        <v>0</v>
      </c>
      <c r="H194" s="4"/>
      <c r="I194" s="12">
        <f t="shared" si="16"/>
        <v>0</v>
      </c>
      <c r="J194" s="4"/>
      <c r="K194" s="12">
        <f t="shared" si="13"/>
        <v>0</v>
      </c>
      <c r="L194" s="12">
        <f t="shared" si="20"/>
        <v>0</v>
      </c>
      <c r="M194" s="4"/>
      <c r="N194" s="12">
        <f t="shared" si="17"/>
        <v>0</v>
      </c>
      <c r="O194" s="12">
        <f t="shared" si="10"/>
        <v>0</v>
      </c>
      <c r="P194" s="12">
        <f t="shared" si="21"/>
        <v>0</v>
      </c>
      <c r="Q194" s="4"/>
      <c r="R194" s="12">
        <f t="shared" si="18"/>
        <v>0</v>
      </c>
    </row>
    <row r="195" spans="2:18" ht="30" customHeight="1" x14ac:dyDescent="0.25">
      <c r="B195" s="79">
        <v>190</v>
      </c>
      <c r="C195" s="10"/>
      <c r="D195" s="10"/>
      <c r="E195" s="4"/>
      <c r="F195" s="80"/>
      <c r="G195" s="12">
        <f t="shared" si="19"/>
        <v>0</v>
      </c>
      <c r="H195" s="4"/>
      <c r="I195" s="12">
        <f t="shared" si="16"/>
        <v>0</v>
      </c>
      <c r="J195" s="4"/>
      <c r="K195" s="12">
        <f t="shared" si="13"/>
        <v>0</v>
      </c>
      <c r="L195" s="12">
        <f t="shared" si="20"/>
        <v>0</v>
      </c>
      <c r="M195" s="4"/>
      <c r="N195" s="12">
        <f t="shared" si="17"/>
        <v>0</v>
      </c>
      <c r="O195" s="12">
        <f t="shared" si="10"/>
        <v>0</v>
      </c>
      <c r="P195" s="12">
        <f t="shared" si="21"/>
        <v>0</v>
      </c>
      <c r="Q195" s="4"/>
      <c r="R195" s="12">
        <f t="shared" si="18"/>
        <v>0</v>
      </c>
    </row>
    <row r="196" spans="2:18" ht="30" customHeight="1" x14ac:dyDescent="0.25">
      <c r="B196" s="79">
        <v>191</v>
      </c>
      <c r="C196" s="10"/>
      <c r="D196" s="10"/>
      <c r="E196" s="4"/>
      <c r="F196" s="80"/>
      <c r="G196" s="12">
        <f t="shared" si="19"/>
        <v>0</v>
      </c>
      <c r="H196" s="4"/>
      <c r="I196" s="12">
        <f t="shared" si="16"/>
        <v>0</v>
      </c>
      <c r="J196" s="4"/>
      <c r="K196" s="12">
        <f t="shared" si="13"/>
        <v>0</v>
      </c>
      <c r="L196" s="12">
        <f t="shared" si="20"/>
        <v>0</v>
      </c>
      <c r="M196" s="4"/>
      <c r="N196" s="12">
        <f t="shared" si="17"/>
        <v>0</v>
      </c>
      <c r="O196" s="12">
        <f t="shared" si="10"/>
        <v>0</v>
      </c>
      <c r="P196" s="12">
        <f t="shared" si="21"/>
        <v>0</v>
      </c>
      <c r="Q196" s="4"/>
      <c r="R196" s="12">
        <f t="shared" si="18"/>
        <v>0</v>
      </c>
    </row>
    <row r="197" spans="2:18" ht="30" customHeight="1" x14ac:dyDescent="0.25">
      <c r="B197" s="79">
        <v>192</v>
      </c>
      <c r="C197" s="10"/>
      <c r="D197" s="10"/>
      <c r="E197" s="4"/>
      <c r="F197" s="80"/>
      <c r="G197" s="12">
        <f t="shared" si="19"/>
        <v>0</v>
      </c>
      <c r="H197" s="4"/>
      <c r="I197" s="12">
        <f t="shared" si="16"/>
        <v>0</v>
      </c>
      <c r="J197" s="4"/>
      <c r="K197" s="12">
        <f t="shared" si="13"/>
        <v>0</v>
      </c>
      <c r="L197" s="12">
        <f t="shared" si="20"/>
        <v>0</v>
      </c>
      <c r="M197" s="4"/>
      <c r="N197" s="12">
        <f t="shared" si="17"/>
        <v>0</v>
      </c>
      <c r="O197" s="12">
        <f t="shared" si="10"/>
        <v>0</v>
      </c>
      <c r="P197" s="12">
        <f t="shared" si="21"/>
        <v>0</v>
      </c>
      <c r="Q197" s="4"/>
      <c r="R197" s="12">
        <f t="shared" si="18"/>
        <v>0</v>
      </c>
    </row>
    <row r="198" spans="2:18" ht="30" customHeight="1" x14ac:dyDescent="0.25">
      <c r="B198" s="79">
        <v>193</v>
      </c>
      <c r="C198" s="10"/>
      <c r="D198" s="10"/>
      <c r="E198" s="4"/>
      <c r="F198" s="80"/>
      <c r="G198" s="12">
        <f t="shared" si="19"/>
        <v>0</v>
      </c>
      <c r="H198" s="4"/>
      <c r="I198" s="12">
        <f t="shared" ref="I198:I204" si="22">F198*G198*H198</f>
        <v>0</v>
      </c>
      <c r="J198" s="4"/>
      <c r="K198" s="12">
        <f t="shared" si="13"/>
        <v>0</v>
      </c>
      <c r="L198" s="12">
        <f t="shared" si="20"/>
        <v>0</v>
      </c>
      <c r="M198" s="4"/>
      <c r="N198" s="12">
        <f t="shared" ref="N198:N204" si="23">K198*L198*M198</f>
        <v>0</v>
      </c>
      <c r="O198" s="12">
        <f t="shared" si="10"/>
        <v>0</v>
      </c>
      <c r="P198" s="12">
        <f t="shared" si="21"/>
        <v>0</v>
      </c>
      <c r="Q198" s="4"/>
      <c r="R198" s="12">
        <f t="shared" ref="R198:R204" si="24">O198*P198*Q198</f>
        <v>0</v>
      </c>
    </row>
    <row r="199" spans="2:18" ht="30" customHeight="1" x14ac:dyDescent="0.25">
      <c r="B199" s="79">
        <v>194</v>
      </c>
      <c r="C199" s="10"/>
      <c r="D199" s="10"/>
      <c r="E199" s="4"/>
      <c r="F199" s="80"/>
      <c r="G199" s="12">
        <f t="shared" si="19"/>
        <v>0</v>
      </c>
      <c r="H199" s="4"/>
      <c r="I199" s="12">
        <f t="shared" si="22"/>
        <v>0</v>
      </c>
      <c r="J199" s="4"/>
      <c r="K199" s="12">
        <f t="shared" si="13"/>
        <v>0</v>
      </c>
      <c r="L199" s="12">
        <f t="shared" si="20"/>
        <v>0</v>
      </c>
      <c r="M199" s="4"/>
      <c r="N199" s="12">
        <f t="shared" si="23"/>
        <v>0</v>
      </c>
      <c r="O199" s="12">
        <f t="shared" si="10"/>
        <v>0</v>
      </c>
      <c r="P199" s="12">
        <f t="shared" si="21"/>
        <v>0</v>
      </c>
      <c r="Q199" s="4"/>
      <c r="R199" s="12">
        <f t="shared" si="24"/>
        <v>0</v>
      </c>
    </row>
    <row r="200" spans="2:18" ht="30" customHeight="1" x14ac:dyDescent="0.25">
      <c r="B200" s="79">
        <v>195</v>
      </c>
      <c r="C200" s="10"/>
      <c r="D200" s="10"/>
      <c r="E200" s="4"/>
      <c r="F200" s="80"/>
      <c r="G200" s="12">
        <f t="shared" ref="G200:G205" si="25">E200</f>
        <v>0</v>
      </c>
      <c r="H200" s="4"/>
      <c r="I200" s="12">
        <f t="shared" si="22"/>
        <v>0</v>
      </c>
      <c r="J200" s="4"/>
      <c r="K200" s="12">
        <f t="shared" si="13"/>
        <v>0</v>
      </c>
      <c r="L200" s="12">
        <f t="shared" ref="L200:L204" si="26">E200</f>
        <v>0</v>
      </c>
      <c r="M200" s="4"/>
      <c r="N200" s="12">
        <f t="shared" si="23"/>
        <v>0</v>
      </c>
      <c r="O200" s="12">
        <f t="shared" si="10"/>
        <v>0</v>
      </c>
      <c r="P200" s="12">
        <f t="shared" ref="P200:P204" si="27">E200</f>
        <v>0</v>
      </c>
      <c r="Q200" s="4"/>
      <c r="R200" s="12">
        <f t="shared" si="24"/>
        <v>0</v>
      </c>
    </row>
    <row r="201" spans="2:18" ht="30" customHeight="1" x14ac:dyDescent="0.25">
      <c r="B201" s="79">
        <v>196</v>
      </c>
      <c r="C201" s="10"/>
      <c r="D201" s="10"/>
      <c r="E201" s="4"/>
      <c r="F201" s="80"/>
      <c r="G201" s="12">
        <f t="shared" si="25"/>
        <v>0</v>
      </c>
      <c r="H201" s="4"/>
      <c r="I201" s="12">
        <f t="shared" si="22"/>
        <v>0</v>
      </c>
      <c r="J201" s="4"/>
      <c r="K201" s="12">
        <f t="shared" si="13"/>
        <v>0</v>
      </c>
      <c r="L201" s="12">
        <f t="shared" si="26"/>
        <v>0</v>
      </c>
      <c r="M201" s="4"/>
      <c r="N201" s="12">
        <f t="shared" si="23"/>
        <v>0</v>
      </c>
      <c r="O201" s="12">
        <f t="shared" si="10"/>
        <v>0</v>
      </c>
      <c r="P201" s="12">
        <f t="shared" si="27"/>
        <v>0</v>
      </c>
      <c r="Q201" s="4"/>
      <c r="R201" s="12">
        <f t="shared" si="24"/>
        <v>0</v>
      </c>
    </row>
    <row r="202" spans="2:18" ht="30" customHeight="1" x14ac:dyDescent="0.25">
      <c r="B202" s="79">
        <v>197</v>
      </c>
      <c r="C202" s="10"/>
      <c r="D202" s="10"/>
      <c r="E202" s="4"/>
      <c r="F202" s="80"/>
      <c r="G202" s="12">
        <f t="shared" si="25"/>
        <v>0</v>
      </c>
      <c r="H202" s="4"/>
      <c r="I202" s="12">
        <f t="shared" si="22"/>
        <v>0</v>
      </c>
      <c r="J202" s="4"/>
      <c r="K202" s="12">
        <f t="shared" si="13"/>
        <v>0</v>
      </c>
      <c r="L202" s="12">
        <f t="shared" si="26"/>
        <v>0</v>
      </c>
      <c r="M202" s="4"/>
      <c r="N202" s="12">
        <f t="shared" si="23"/>
        <v>0</v>
      </c>
      <c r="O202" s="12">
        <f t="shared" si="10"/>
        <v>0</v>
      </c>
      <c r="P202" s="12">
        <f t="shared" si="27"/>
        <v>0</v>
      </c>
      <c r="Q202" s="4"/>
      <c r="R202" s="12">
        <f t="shared" si="24"/>
        <v>0</v>
      </c>
    </row>
    <row r="203" spans="2:18" ht="30" customHeight="1" x14ac:dyDescent="0.25">
      <c r="B203" s="79">
        <v>198</v>
      </c>
      <c r="C203" s="10"/>
      <c r="D203" s="10"/>
      <c r="E203" s="4"/>
      <c r="F203" s="80"/>
      <c r="G203" s="12">
        <f t="shared" si="25"/>
        <v>0</v>
      </c>
      <c r="H203" s="4"/>
      <c r="I203" s="12">
        <f t="shared" si="22"/>
        <v>0</v>
      </c>
      <c r="J203" s="4"/>
      <c r="K203" s="12">
        <f t="shared" si="13"/>
        <v>0</v>
      </c>
      <c r="L203" s="12">
        <f t="shared" si="26"/>
        <v>0</v>
      </c>
      <c r="M203" s="4"/>
      <c r="N203" s="12">
        <f t="shared" si="23"/>
        <v>0</v>
      </c>
      <c r="O203" s="12">
        <f t="shared" si="10"/>
        <v>0</v>
      </c>
      <c r="P203" s="12">
        <f t="shared" si="27"/>
        <v>0</v>
      </c>
      <c r="Q203" s="4"/>
      <c r="R203" s="12">
        <f t="shared" si="24"/>
        <v>0</v>
      </c>
    </row>
    <row r="204" spans="2:18" ht="30" customHeight="1" x14ac:dyDescent="0.25">
      <c r="B204" s="79">
        <v>199</v>
      </c>
      <c r="C204" s="10"/>
      <c r="D204" s="10"/>
      <c r="E204" s="4"/>
      <c r="F204" s="80"/>
      <c r="G204" s="12">
        <f t="shared" si="25"/>
        <v>0</v>
      </c>
      <c r="H204" s="4"/>
      <c r="I204" s="12">
        <f t="shared" si="22"/>
        <v>0</v>
      </c>
      <c r="J204" s="4"/>
      <c r="K204" s="12">
        <f t="shared" si="13"/>
        <v>0</v>
      </c>
      <c r="L204" s="12">
        <f t="shared" si="26"/>
        <v>0</v>
      </c>
      <c r="M204" s="4"/>
      <c r="N204" s="12">
        <f t="shared" si="23"/>
        <v>0</v>
      </c>
      <c r="O204" s="12">
        <f t="shared" si="10"/>
        <v>0</v>
      </c>
      <c r="P204" s="12">
        <f t="shared" si="27"/>
        <v>0</v>
      </c>
      <c r="Q204" s="4"/>
      <c r="R204" s="12">
        <f t="shared" si="24"/>
        <v>0</v>
      </c>
    </row>
    <row r="205" spans="2:18" ht="30" customHeight="1" x14ac:dyDescent="0.25">
      <c r="B205" s="79">
        <v>200</v>
      </c>
      <c r="C205" s="10"/>
      <c r="D205" s="10"/>
      <c r="E205" s="4"/>
      <c r="F205" s="80"/>
      <c r="G205" s="12">
        <f t="shared" si="25"/>
        <v>0</v>
      </c>
      <c r="H205" s="4"/>
      <c r="I205" s="12">
        <f t="shared" ref="I205" si="28">F205*G205*H205</f>
        <v>0</v>
      </c>
      <c r="J205" s="4"/>
      <c r="K205" s="12">
        <f t="shared" si="13"/>
        <v>0</v>
      </c>
      <c r="L205" s="12">
        <f>E205</f>
        <v>0</v>
      </c>
      <c r="M205" s="4"/>
      <c r="N205" s="12">
        <f t="shared" ref="N205" si="29">K205*L205*M205</f>
        <v>0</v>
      </c>
      <c r="O205" s="12">
        <f t="shared" si="10"/>
        <v>0</v>
      </c>
      <c r="P205" s="12">
        <f t="shared" ref="P205" si="30">G205</f>
        <v>0</v>
      </c>
      <c r="Q205" s="4"/>
      <c r="R205" s="12">
        <f t="shared" ref="R205" si="31">O205*P205*Q205</f>
        <v>0</v>
      </c>
    </row>
    <row r="207" spans="2:18" x14ac:dyDescent="0.25">
      <c r="I207" s="2" t="s">
        <v>147</v>
      </c>
      <c r="N207" s="2" t="s">
        <v>148</v>
      </c>
      <c r="R207" s="2" t="s">
        <v>149</v>
      </c>
    </row>
    <row r="208" spans="2:18" ht="30" customHeight="1" x14ac:dyDescent="0.25">
      <c r="I208" s="4">
        <f>SUM(I6:I205)</f>
        <v>26.730000000000004</v>
      </c>
      <c r="N208" s="4">
        <f>SUM(N6:N205)</f>
        <v>0</v>
      </c>
      <c r="R208" s="4">
        <f>SUM(R6:R205)</f>
        <v>0.90881999999999996</v>
      </c>
    </row>
  </sheetData>
  <mergeCells count="7">
    <mergeCell ref="B3:D3"/>
    <mergeCell ref="F3:I3"/>
    <mergeCell ref="K3:N3"/>
    <mergeCell ref="O3:R3"/>
    <mergeCell ref="B4:B5"/>
    <mergeCell ref="C4:C5"/>
    <mergeCell ref="D4:D5"/>
  </mergeCells>
  <phoneticPr fontId="2"/>
  <dataValidations count="1">
    <dataValidation type="list" allowBlank="1" showInputMessage="1" showErrorMessage="1" sqref="J6:J205" xr:uid="{5DDA7BAC-8F81-402E-91A8-5B5DE6E15A93}">
      <formula1>構造熱橋方位</formula1>
    </dataValidation>
  </dataValidations>
  <pageMargins left="0.23622047244094491" right="0.23622047244094491" top="0.74803149606299213" bottom="0.74803149606299213" header="0.31496062992125984" footer="0.31496062992125984"/>
  <pageSetup paperSize="9" scale="64" fitToHeight="10"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0"/>
  <sheetViews>
    <sheetView view="pageBreakPreview" zoomScale="75" zoomScaleNormal="100" zoomScaleSheetLayoutView="75" workbookViewId="0">
      <selection activeCell="F8" sqref="F8"/>
    </sheetView>
  </sheetViews>
  <sheetFormatPr defaultColWidth="9" defaultRowHeight="15" x14ac:dyDescent="0.25"/>
  <cols>
    <col min="1" max="1" width="3.46484375" style="2" customWidth="1"/>
    <col min="2" max="3" width="16.265625" style="2" customWidth="1"/>
    <col min="4" max="4" width="12.59765625" style="2" bestFit="1" customWidth="1"/>
    <col min="5" max="5" width="10.1328125" style="2" customWidth="1"/>
    <col min="6" max="6" width="13.59765625" style="2" bestFit="1" customWidth="1"/>
    <col min="7" max="7" width="18" style="2" customWidth="1"/>
    <col min="8" max="8" width="9" style="2"/>
    <col min="9" max="9" width="17.3984375" style="2" customWidth="1"/>
    <col min="10" max="10" width="14.73046875" style="2" bestFit="1" customWidth="1"/>
    <col min="11" max="11" width="3.46484375" style="2" customWidth="1"/>
    <col min="12" max="16384" width="9" style="2"/>
  </cols>
  <sheetData>
    <row r="2" spans="2:10" ht="22.15" x14ac:dyDescent="0.25">
      <c r="B2" s="8" t="s">
        <v>133</v>
      </c>
      <c r="I2" s="8" t="s">
        <v>134</v>
      </c>
    </row>
    <row r="3" spans="2:10" ht="30" customHeight="1" x14ac:dyDescent="0.25">
      <c r="B3" s="98" t="s">
        <v>45</v>
      </c>
      <c r="C3" s="99"/>
      <c r="D3" s="100" t="s">
        <v>31</v>
      </c>
      <c r="E3" s="99"/>
      <c r="F3" s="99"/>
      <c r="G3" s="99"/>
      <c r="I3" s="79" t="s">
        <v>107</v>
      </c>
      <c r="J3" s="79" t="s">
        <v>109</v>
      </c>
    </row>
    <row r="4" spans="2:10" ht="30" customHeight="1" x14ac:dyDescent="0.25">
      <c r="B4" s="98" t="s">
        <v>1</v>
      </c>
      <c r="C4" s="98" t="s">
        <v>2</v>
      </c>
      <c r="D4" s="81" t="s">
        <v>46</v>
      </c>
      <c r="E4" s="81" t="s">
        <v>47</v>
      </c>
      <c r="F4" s="81" t="s">
        <v>49</v>
      </c>
      <c r="G4" s="81" t="s">
        <v>48</v>
      </c>
      <c r="I4" s="98" t="s">
        <v>132</v>
      </c>
      <c r="J4" s="100" t="s">
        <v>108</v>
      </c>
    </row>
    <row r="5" spans="2:10" x14ac:dyDescent="0.25">
      <c r="B5" s="99"/>
      <c r="C5" s="99"/>
      <c r="D5" s="81" t="s">
        <v>32</v>
      </c>
      <c r="E5" s="81" t="s">
        <v>37</v>
      </c>
      <c r="F5" s="79" t="s">
        <v>37</v>
      </c>
      <c r="G5" s="81" t="s">
        <v>50</v>
      </c>
      <c r="I5" s="99"/>
      <c r="J5" s="99"/>
    </row>
    <row r="6" spans="2:10" ht="30" customHeight="1" x14ac:dyDescent="0.25">
      <c r="B6" s="4" t="s">
        <v>197</v>
      </c>
      <c r="C6" s="4" t="s">
        <v>200</v>
      </c>
      <c r="D6" s="4">
        <v>0.99</v>
      </c>
      <c r="E6" s="4">
        <v>1.82</v>
      </c>
      <c r="F6" s="4">
        <v>1</v>
      </c>
      <c r="G6" s="12">
        <f>D6*E6*F6</f>
        <v>1.8018000000000001</v>
      </c>
      <c r="I6" s="4" t="s">
        <v>294</v>
      </c>
      <c r="J6" s="80">
        <f>2*1.5</f>
        <v>3</v>
      </c>
    </row>
    <row r="7" spans="2:10" ht="30" customHeight="1" x14ac:dyDescent="0.25">
      <c r="B7" s="4" t="s">
        <v>196</v>
      </c>
      <c r="C7" s="4" t="s">
        <v>200</v>
      </c>
      <c r="D7" s="4">
        <v>0.99</v>
      </c>
      <c r="E7" s="4">
        <v>1.82</v>
      </c>
      <c r="F7" s="4">
        <v>1</v>
      </c>
      <c r="G7" s="12">
        <f>D7*E7*F7</f>
        <v>1.8018000000000001</v>
      </c>
      <c r="I7" s="4" t="s">
        <v>299</v>
      </c>
      <c r="J7" s="80">
        <f>2*2</f>
        <v>4</v>
      </c>
    </row>
    <row r="8" spans="2:10" ht="30" customHeight="1" x14ac:dyDescent="0.25">
      <c r="B8" s="4" t="s">
        <v>198</v>
      </c>
      <c r="C8" s="4" t="s">
        <v>200</v>
      </c>
      <c r="D8" s="4">
        <v>0.99</v>
      </c>
      <c r="E8" s="4">
        <v>1.82</v>
      </c>
      <c r="F8" s="4">
        <v>1</v>
      </c>
      <c r="G8" s="12">
        <f>D8*E8*F8</f>
        <v>1.8018000000000001</v>
      </c>
      <c r="I8" s="4"/>
      <c r="J8" s="80"/>
    </row>
    <row r="9" spans="2:10" ht="30" customHeight="1" x14ac:dyDescent="0.25">
      <c r="B9" s="4" t="s">
        <v>199</v>
      </c>
      <c r="C9" s="4" t="s">
        <v>201</v>
      </c>
      <c r="D9" s="4">
        <v>1.1299999999999999</v>
      </c>
      <c r="E9" s="4">
        <v>1.82</v>
      </c>
      <c r="F9" s="4">
        <v>0.7</v>
      </c>
      <c r="G9" s="12">
        <f>D9*E9*F9</f>
        <v>1.4396199999999999</v>
      </c>
      <c r="I9" s="4"/>
      <c r="J9" s="80"/>
    </row>
    <row r="10" spans="2:10" ht="30" customHeight="1" x14ac:dyDescent="0.25">
      <c r="B10" s="4" t="s">
        <v>207</v>
      </c>
      <c r="C10" s="4" t="s">
        <v>201</v>
      </c>
      <c r="D10" s="4">
        <v>1.1299999999999999</v>
      </c>
      <c r="E10" s="4">
        <v>1.5</v>
      </c>
      <c r="F10" s="4">
        <v>0.7</v>
      </c>
      <c r="G10" s="12">
        <f t="shared" ref="G10:G18" si="0">D10*E10*F10</f>
        <v>1.1864999999999999</v>
      </c>
      <c r="I10" s="4"/>
      <c r="J10" s="80"/>
    </row>
    <row r="11" spans="2:10" ht="30" customHeight="1" x14ac:dyDescent="0.25">
      <c r="B11" s="4" t="s">
        <v>208</v>
      </c>
      <c r="C11" s="4" t="s">
        <v>201</v>
      </c>
      <c r="D11" s="4">
        <v>1.1299999999999999</v>
      </c>
      <c r="E11" s="4">
        <v>1.5</v>
      </c>
      <c r="F11" s="4">
        <v>0.7</v>
      </c>
      <c r="G11" s="12">
        <f t="shared" si="0"/>
        <v>1.1864999999999999</v>
      </c>
      <c r="I11" s="4"/>
      <c r="J11" s="80"/>
    </row>
    <row r="12" spans="2:10" ht="30" customHeight="1" x14ac:dyDescent="0.25">
      <c r="B12" s="4" t="s">
        <v>209</v>
      </c>
      <c r="C12" s="4" t="s">
        <v>200</v>
      </c>
      <c r="D12" s="4">
        <v>0.99</v>
      </c>
      <c r="E12" s="4">
        <v>2</v>
      </c>
      <c r="F12" s="4">
        <v>1</v>
      </c>
      <c r="G12" s="12">
        <f t="shared" si="0"/>
        <v>1.98</v>
      </c>
      <c r="I12" s="4"/>
      <c r="J12" s="80"/>
    </row>
    <row r="13" spans="2:10" ht="30" customHeight="1" x14ac:dyDescent="0.25">
      <c r="B13" s="4" t="s">
        <v>210</v>
      </c>
      <c r="C13" s="4" t="s">
        <v>201</v>
      </c>
      <c r="D13" s="4">
        <v>1.1299999999999999</v>
      </c>
      <c r="E13" s="4">
        <v>2</v>
      </c>
      <c r="F13" s="4">
        <v>0.7</v>
      </c>
      <c r="G13" s="12">
        <f t="shared" si="0"/>
        <v>1.5819999999999999</v>
      </c>
      <c r="I13" s="4"/>
      <c r="J13" s="80"/>
    </row>
    <row r="14" spans="2:10" ht="30" customHeight="1" x14ac:dyDescent="0.25">
      <c r="B14" s="4"/>
      <c r="C14" s="4"/>
      <c r="D14" s="4"/>
      <c r="E14" s="4"/>
      <c r="F14" s="4"/>
      <c r="G14" s="12">
        <f t="shared" si="0"/>
        <v>0</v>
      </c>
      <c r="I14" s="4"/>
      <c r="J14" s="80"/>
    </row>
    <row r="15" spans="2:10" ht="30" customHeight="1" x14ac:dyDescent="0.25">
      <c r="B15" s="4"/>
      <c r="C15" s="4"/>
      <c r="D15" s="4"/>
      <c r="E15" s="4"/>
      <c r="F15" s="4"/>
      <c r="G15" s="12">
        <f t="shared" si="0"/>
        <v>0</v>
      </c>
      <c r="I15" s="4"/>
      <c r="J15" s="80"/>
    </row>
    <row r="16" spans="2:10" ht="30" customHeight="1" x14ac:dyDescent="0.25">
      <c r="B16" s="4"/>
      <c r="C16" s="4"/>
      <c r="D16" s="4"/>
      <c r="E16" s="4"/>
      <c r="F16" s="4"/>
      <c r="G16" s="12">
        <f t="shared" si="0"/>
        <v>0</v>
      </c>
      <c r="I16" s="4"/>
      <c r="J16" s="80"/>
    </row>
    <row r="17" spans="2:10" ht="30" customHeight="1" x14ac:dyDescent="0.25">
      <c r="B17" s="4"/>
      <c r="C17" s="4"/>
      <c r="D17" s="4"/>
      <c r="E17" s="4"/>
      <c r="F17" s="4"/>
      <c r="G17" s="12">
        <f t="shared" si="0"/>
        <v>0</v>
      </c>
      <c r="I17" s="4"/>
      <c r="J17" s="80"/>
    </row>
    <row r="18" spans="2:10" ht="30" customHeight="1" x14ac:dyDescent="0.25">
      <c r="B18" s="4"/>
      <c r="C18" s="4"/>
      <c r="D18" s="4"/>
      <c r="E18" s="4"/>
      <c r="F18" s="4"/>
      <c r="G18" s="12">
        <f t="shared" si="0"/>
        <v>0</v>
      </c>
      <c r="I18" s="4"/>
      <c r="J18" s="80"/>
    </row>
    <row r="20" spans="2:10" x14ac:dyDescent="0.25">
      <c r="F20" s="2" t="s">
        <v>52</v>
      </c>
      <c r="G20" s="70">
        <f>SUM(G6:G18)</f>
        <v>12.78002</v>
      </c>
      <c r="I20" s="2" t="s">
        <v>51</v>
      </c>
      <c r="J20" s="70">
        <f>SUM(J6:J18)</f>
        <v>7</v>
      </c>
    </row>
  </sheetData>
  <mergeCells count="6">
    <mergeCell ref="I4:I5"/>
    <mergeCell ref="J4:J5"/>
    <mergeCell ref="B4:B5"/>
    <mergeCell ref="B3:C3"/>
    <mergeCell ref="C4:C5"/>
    <mergeCell ref="D3:G3"/>
  </mergeCells>
  <phoneticPr fontId="2"/>
  <pageMargins left="0.25" right="0.25" top="0.75" bottom="0.75" header="0.3" footer="0.3"/>
  <pageSetup paperSize="9" scale="71" orientation="portrait" horizontalDpi="4294967293" verticalDpi="4294967293" r:id="rId1"/>
  <colBreaks count="1" manualBreakCount="1">
    <brk id="11" max="1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5</vt:i4>
      </vt:variant>
    </vt:vector>
  </HeadingPairs>
  <TitlesOfParts>
    <vt:vector size="17" baseType="lpstr">
      <vt:lpstr>Sheet2</vt:lpstr>
      <vt:lpstr>変更履歴</vt:lpstr>
      <vt:lpstr>合計</vt:lpstr>
      <vt:lpstr>U値根拠</vt:lpstr>
      <vt:lpstr>方位係数</vt:lpstr>
      <vt:lpstr>不透明な部位</vt:lpstr>
      <vt:lpstr>透明な部位</vt:lpstr>
      <vt:lpstr>構造熱橋</vt:lpstr>
      <vt:lpstr>土間床</vt:lpstr>
      <vt:lpstr>参考情報</vt:lpstr>
      <vt:lpstr>(内部データ)日除け効果</vt:lpstr>
      <vt:lpstr>(内部データ)基準値</vt:lpstr>
      <vt:lpstr>構造熱橋!Print_Area</vt:lpstr>
      <vt:lpstr>合計!Print_Area</vt:lpstr>
      <vt:lpstr>不透明な部位!Print_Area</vt:lpstr>
      <vt:lpstr>構造熱橋方位</vt:lpstr>
      <vt:lpstr>方位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2018-09-27T01:40:18Z</dcterms:modified>
</cp:coreProperties>
</file>